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SUR\PRISMAS\"/>
    </mc:Choice>
  </mc:AlternateContent>
  <xr:revisionPtr revIDLastSave="0" documentId="13_ncr:1_{BC8C64DB-675E-4DF0-B22C-230E23A84588}" xr6:coauthVersionLast="47" xr6:coauthVersionMax="47" xr10:uidLastSave="{00000000-0000-0000-0000-000000000000}"/>
  <bookViews>
    <workbookView xWindow="2730" yWindow="0" windowWidth="19770" windowHeight="15585" tabRatio="810" firstSheet="1" activeTab="1" xr2:uid="{00000000-000D-0000-FFFF-FFFF00000000}"/>
  </bookViews>
  <sheets>
    <sheet name="Vector Imagen" sheetId="40" state="hidden" r:id="rId1"/>
    <sheet name="P-01" sheetId="33" r:id="rId2"/>
    <sheet name="P-03" sheetId="14" state="hidden" r:id="rId3"/>
    <sheet name="P-04" sheetId="35" state="hidden" r:id="rId4"/>
    <sheet name="P-02" sheetId="34" r:id="rId5"/>
    <sheet name="P-05" sheetId="36" r:id="rId6"/>
    <sheet name="P-06" sheetId="37" r:id="rId7"/>
    <sheet name="P-07" sheetId="38" r:id="rId8"/>
    <sheet name="P-08" sheetId="39" r:id="rId9"/>
    <sheet name="P-09" sheetId="41" r:id="rId10"/>
    <sheet name="P-10" sheetId="42" r:id="rId11"/>
    <sheet name="P-11" sheetId="43" r:id="rId12"/>
    <sheet name="P-12" sheetId="44" r:id="rId13"/>
    <sheet name="P-13" sheetId="46" r:id="rId14"/>
    <sheet name="P-14" sheetId="47" r:id="rId15"/>
    <sheet name="P-15" sheetId="49" r:id="rId16"/>
    <sheet name="P-16" sheetId="50" r:id="rId17"/>
    <sheet name="P-17" sheetId="51" r:id="rId18"/>
  </sheets>
  <definedNames>
    <definedName name="_xlnm.Print_Area" localSheetId="1">'P-01'!$A$1:$AO$29</definedName>
    <definedName name="_xlnm.Print_Area" localSheetId="2">'P-03'!$A$1:$AJ$34</definedName>
    <definedName name="_xlnm.Print_Area" localSheetId="5">'P-05'!$A$1:$AJ$21</definedName>
    <definedName name="_xlnm.Print_Area" localSheetId="6">'P-06'!$A$1:$AJ$21</definedName>
    <definedName name="_xlnm.Print_Area" localSheetId="7">'P-07'!$A$1:$AJ$21</definedName>
    <definedName name="_xlnm.Print_Area" localSheetId="8">'P-08'!$A$1:$AJ$21</definedName>
    <definedName name="_xlnm.Print_Area" localSheetId="9">'P-09'!$A$1:$AJ$21</definedName>
    <definedName name="_xlnm.Print_Area" localSheetId="10">'P-10'!$A$1:$AJ$21</definedName>
    <definedName name="_xlnm.Print_Area" localSheetId="11">'P-11'!$A$1:$AJ$21</definedName>
    <definedName name="_xlnm.Print_Area" localSheetId="12">'P-12'!$A$1:$AJ$21</definedName>
    <definedName name="_xlnm.Print_Area" localSheetId="13">'P-13'!$A$1:$AJ$21</definedName>
    <definedName name="_xlnm.Print_Area" localSheetId="14">'P-14'!$A$1:$AJ$21</definedName>
    <definedName name="_xlnm.Print_Area" localSheetId="15">'P-15'!$A$1:$AJ$21</definedName>
    <definedName name="_xlnm.Print_Area" localSheetId="16">'P-16'!$A$1:$AJ$21</definedName>
    <definedName name="_xlnm.Print_Area" localSheetId="17">'P-17'!$A$1:$AJ$21</definedName>
    <definedName name="_xlnm.Print_Area" localSheetId="0">'Vector Imagen'!$B$7:$O$42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8" i="51" l="1"/>
  <c r="E38" i="51"/>
  <c r="F38" i="51"/>
  <c r="AD38" i="51" s="1"/>
  <c r="K38" i="51"/>
  <c r="L38" i="51"/>
  <c r="N38" i="51"/>
  <c r="V38" i="51"/>
  <c r="W38" i="51"/>
  <c r="X38" i="51"/>
  <c r="Y38" i="51"/>
  <c r="Z41" i="50"/>
  <c r="E41" i="50"/>
  <c r="F41" i="50"/>
  <c r="AD41" i="50" s="1"/>
  <c r="K41" i="50"/>
  <c r="L41" i="50"/>
  <c r="M41" i="50"/>
  <c r="N41" i="50"/>
  <c r="O41" i="50"/>
  <c r="S41" i="50"/>
  <c r="T41" i="50"/>
  <c r="V41" i="50"/>
  <c r="W41" i="50"/>
  <c r="X41" i="50"/>
  <c r="Y41" i="50"/>
  <c r="N41" i="49"/>
  <c r="L41" i="49"/>
  <c r="AJ41" i="49"/>
  <c r="E41" i="49"/>
  <c r="F41" i="49"/>
  <c r="AD41" i="49" s="1"/>
  <c r="K41" i="49"/>
  <c r="W41" i="49"/>
  <c r="Z41" i="49"/>
  <c r="Z41" i="46"/>
  <c r="E41" i="46"/>
  <c r="F41" i="46"/>
  <c r="K41" i="46"/>
  <c r="L41" i="46"/>
  <c r="N41" i="46"/>
  <c r="O41" i="46"/>
  <c r="S41" i="46"/>
  <c r="V41" i="46"/>
  <c r="W41" i="46"/>
  <c r="X41" i="46"/>
  <c r="Y41" i="46"/>
  <c r="AD64" i="44"/>
  <c r="K64" i="44"/>
  <c r="M64" i="44" s="1"/>
  <c r="L64" i="44"/>
  <c r="N64" i="44"/>
  <c r="O64" i="44"/>
  <c r="V64" i="44"/>
  <c r="W64" i="44"/>
  <c r="X64" i="44"/>
  <c r="Y64" i="44"/>
  <c r="Z64" i="44"/>
  <c r="E64" i="44"/>
  <c r="F64" i="44"/>
  <c r="Z62" i="43"/>
  <c r="E62" i="43"/>
  <c r="F62" i="43"/>
  <c r="AD62" i="43" s="1"/>
  <c r="K62" i="43"/>
  <c r="M62" i="43" s="1"/>
  <c r="T62" i="43" s="1"/>
  <c r="L62" i="43"/>
  <c r="N62" i="43"/>
  <c r="O62" i="43"/>
  <c r="V62" i="43"/>
  <c r="W62" i="43"/>
  <c r="X62" i="43" s="1"/>
  <c r="Y62" i="43"/>
  <c r="AJ62" i="43"/>
  <c r="AJ68" i="39"/>
  <c r="E68" i="39"/>
  <c r="F68" i="39"/>
  <c r="K68" i="39"/>
  <c r="M68" i="39" s="1"/>
  <c r="T68" i="39" s="1"/>
  <c r="L68" i="39"/>
  <c r="N68" i="39"/>
  <c r="O68" i="39"/>
  <c r="AG68" i="39" s="1"/>
  <c r="V68" i="39"/>
  <c r="W68" i="39"/>
  <c r="X68" i="39"/>
  <c r="AE68" i="39" s="1"/>
  <c r="Y68" i="39"/>
  <c r="Z68" i="39"/>
  <c r="Z77" i="38"/>
  <c r="E77" i="38"/>
  <c r="F77" i="38"/>
  <c r="K77" i="38"/>
  <c r="S77" i="38" s="1"/>
  <c r="L77" i="38"/>
  <c r="N77" i="38"/>
  <c r="O77" i="38"/>
  <c r="V77" i="38"/>
  <c r="W77" i="38"/>
  <c r="X77" i="38" s="1"/>
  <c r="Y77" i="38"/>
  <c r="Z77" i="37"/>
  <c r="AA77" i="37" s="1"/>
  <c r="AB77" i="37" s="1"/>
  <c r="L77" i="37"/>
  <c r="E77" i="37"/>
  <c r="F77" i="37"/>
  <c r="K77" i="37"/>
  <c r="M77" i="37" s="1"/>
  <c r="V77" i="37"/>
  <c r="W77" i="37"/>
  <c r="X77" i="37"/>
  <c r="AD77" i="37"/>
  <c r="E77" i="36"/>
  <c r="F77" i="36"/>
  <c r="AD77" i="36" s="1"/>
  <c r="K77" i="36"/>
  <c r="S77" i="36" s="1"/>
  <c r="L77" i="36"/>
  <c r="M77" i="36"/>
  <c r="N77" i="36"/>
  <c r="T77" i="36" s="1"/>
  <c r="O77" i="36"/>
  <c r="AG77" i="36" s="1"/>
  <c r="V77" i="36"/>
  <c r="W77" i="36"/>
  <c r="Y77" i="36"/>
  <c r="Z77" i="36"/>
  <c r="AA77" i="36" s="1"/>
  <c r="AB77" i="36" s="1"/>
  <c r="AJ77" i="36"/>
  <c r="E132" i="33"/>
  <c r="F132" i="33"/>
  <c r="AD132" i="33" s="1"/>
  <c r="K132" i="33"/>
  <c r="L132" i="33"/>
  <c r="N132" i="33"/>
  <c r="O132" i="33"/>
  <c r="AG132" i="33" s="1"/>
  <c r="S132" i="33"/>
  <c r="V132" i="33"/>
  <c r="W132" i="33"/>
  <c r="X132" i="33" s="1"/>
  <c r="Y132" i="33"/>
  <c r="Z132" i="33"/>
  <c r="AJ132" i="33"/>
  <c r="M38" i="51" l="1"/>
  <c r="T38" i="51" s="1"/>
  <c r="S38" i="51"/>
  <c r="O38" i="51"/>
  <c r="P38" i="51" s="1"/>
  <c r="Q38" i="51" s="1"/>
  <c r="AJ38" i="51"/>
  <c r="AA38" i="51"/>
  <c r="AB38" i="51" s="1"/>
  <c r="AE38" i="51"/>
  <c r="AG38" i="51"/>
  <c r="AH38" i="51"/>
  <c r="AJ41" i="50"/>
  <c r="AE41" i="50"/>
  <c r="AA41" i="50"/>
  <c r="AB41" i="50" s="1"/>
  <c r="P41" i="50"/>
  <c r="Q41" i="50" s="1"/>
  <c r="AH41" i="50"/>
  <c r="AG41" i="50"/>
  <c r="M41" i="49"/>
  <c r="T41" i="49" s="1"/>
  <c r="Y41" i="49"/>
  <c r="V41" i="49"/>
  <c r="X41" i="49" s="1"/>
  <c r="S41" i="49"/>
  <c r="O41" i="49"/>
  <c r="P41" i="49" s="1"/>
  <c r="Q41" i="49" s="1"/>
  <c r="AA41" i="49"/>
  <c r="AB41" i="49" s="1"/>
  <c r="AE41" i="49"/>
  <c r="AH41" i="49"/>
  <c r="M41" i="46"/>
  <c r="T41" i="46" s="1"/>
  <c r="P41" i="46"/>
  <c r="Q41" i="46" s="1"/>
  <c r="AJ41" i="46"/>
  <c r="AD41" i="46"/>
  <c r="AA41" i="46"/>
  <c r="AB41" i="46" s="1"/>
  <c r="AE41" i="46"/>
  <c r="AG41" i="46"/>
  <c r="AH41" i="46"/>
  <c r="AH64" i="44"/>
  <c r="AE64" i="44"/>
  <c r="AG64" i="44"/>
  <c r="S64" i="44"/>
  <c r="T64" i="44"/>
  <c r="P64" i="44"/>
  <c r="Q64" i="44" s="1"/>
  <c r="AJ64" i="44"/>
  <c r="AA64" i="44"/>
  <c r="AB64" i="44" s="1"/>
  <c r="S62" i="43"/>
  <c r="AA62" i="43"/>
  <c r="AB62" i="43" s="1"/>
  <c r="AE62" i="43"/>
  <c r="AG62" i="43"/>
  <c r="P62" i="43"/>
  <c r="Q62" i="43" s="1"/>
  <c r="AH62" i="43"/>
  <c r="S68" i="39"/>
  <c r="P68" i="39"/>
  <c r="Q68" i="39" s="1"/>
  <c r="AD68" i="39"/>
  <c r="AH68" i="39"/>
  <c r="AA68" i="39"/>
  <c r="AB68" i="39" s="1"/>
  <c r="M77" i="38"/>
  <c r="T77" i="38" s="1"/>
  <c r="P77" i="38"/>
  <c r="Q77" i="38" s="1"/>
  <c r="AJ77" i="38"/>
  <c r="AD77" i="38"/>
  <c r="AA77" i="38"/>
  <c r="AB77" i="38" s="1"/>
  <c r="AE77" i="38"/>
  <c r="AG77" i="38"/>
  <c r="AH77" i="38"/>
  <c r="Y77" i="37"/>
  <c r="AE77" i="37" s="1"/>
  <c r="S77" i="37"/>
  <c r="O77" i="37"/>
  <c r="AG77" i="37" s="1"/>
  <c r="N77" i="37"/>
  <c r="T77" i="37" s="1"/>
  <c r="AJ77" i="37"/>
  <c r="AH77" i="37"/>
  <c r="X77" i="36"/>
  <c r="AE77" i="36" s="1"/>
  <c r="P77" i="36"/>
  <c r="Q77" i="36" s="1"/>
  <c r="AH77" i="36"/>
  <c r="P132" i="33"/>
  <c r="Q132" i="33" s="1"/>
  <c r="M132" i="33"/>
  <c r="T132" i="33" s="1"/>
  <c r="AA132" i="33"/>
  <c r="AB132" i="33" s="1"/>
  <c r="AE132" i="33"/>
  <c r="AH132" i="33"/>
  <c r="AG41" i="49" l="1"/>
  <c r="P77" i="37"/>
  <c r="Q77" i="37" s="1"/>
  <c r="K37" i="51" l="1"/>
  <c r="M37" i="51" s="1"/>
  <c r="T37" i="51" s="1"/>
  <c r="L37" i="51"/>
  <c r="N37" i="51"/>
  <c r="O37" i="51"/>
  <c r="P37" i="51"/>
  <c r="Q37" i="51"/>
  <c r="V37" i="51"/>
  <c r="W37" i="51"/>
  <c r="X37" i="51"/>
  <c r="Y37" i="51"/>
  <c r="AE37" i="51" s="1"/>
  <c r="Z37" i="51"/>
  <c r="AH37" i="51" s="1"/>
  <c r="AA37" i="51"/>
  <c r="AB37" i="51"/>
  <c r="AD37" i="51"/>
  <c r="AG37" i="51"/>
  <c r="AJ37" i="51"/>
  <c r="E37" i="51"/>
  <c r="F37" i="51"/>
  <c r="K40" i="50"/>
  <c r="L40" i="50"/>
  <c r="M40" i="50"/>
  <c r="N40" i="50"/>
  <c r="O40" i="50"/>
  <c r="P40" i="50" s="1"/>
  <c r="Q40" i="50" s="1"/>
  <c r="S40" i="50"/>
  <c r="T40" i="50"/>
  <c r="V40" i="50"/>
  <c r="W40" i="50"/>
  <c r="X40" i="50"/>
  <c r="Y40" i="50"/>
  <c r="AE40" i="50" s="1"/>
  <c r="Z40" i="50"/>
  <c r="AH40" i="50" s="1"/>
  <c r="AA40" i="50"/>
  <c r="AB40" i="50"/>
  <c r="AD40" i="50"/>
  <c r="AG40" i="50"/>
  <c r="AJ40" i="50"/>
  <c r="E40" i="50"/>
  <c r="F40" i="50"/>
  <c r="K40" i="49"/>
  <c r="L40" i="49"/>
  <c r="M40" i="49"/>
  <c r="N40" i="49"/>
  <c r="O40" i="49"/>
  <c r="AG40" i="49" s="1"/>
  <c r="P40" i="49"/>
  <c r="Q40" i="49"/>
  <c r="S40" i="49"/>
  <c r="T40" i="49"/>
  <c r="V40" i="49"/>
  <c r="W40" i="49"/>
  <c r="X40" i="49"/>
  <c r="Y40" i="49"/>
  <c r="AE40" i="49" s="1"/>
  <c r="Z40" i="49"/>
  <c r="AH40" i="49" s="1"/>
  <c r="AA40" i="49"/>
  <c r="AB40" i="49"/>
  <c r="AD40" i="49"/>
  <c r="AJ40" i="49"/>
  <c r="E40" i="49"/>
  <c r="F40" i="49"/>
  <c r="K40" i="46"/>
  <c r="L40" i="46"/>
  <c r="M40" i="46"/>
  <c r="N40" i="46"/>
  <c r="O40" i="46"/>
  <c r="AG40" i="46" s="1"/>
  <c r="P40" i="46"/>
  <c r="Q40" i="46" s="1"/>
  <c r="S40" i="46"/>
  <c r="T40" i="46"/>
  <c r="V40" i="46"/>
  <c r="W40" i="46"/>
  <c r="X40" i="46"/>
  <c r="Y40" i="46"/>
  <c r="AE40" i="46" s="1"/>
  <c r="Z40" i="46"/>
  <c r="AH40" i="46" s="1"/>
  <c r="AA40" i="46"/>
  <c r="AB40" i="46"/>
  <c r="AD40" i="46"/>
  <c r="AJ40" i="46"/>
  <c r="E40" i="46"/>
  <c r="F40" i="46"/>
  <c r="K63" i="44"/>
  <c r="M63" i="44" s="1"/>
  <c r="T63" i="44" s="1"/>
  <c r="L63" i="44"/>
  <c r="N63" i="44"/>
  <c r="O63" i="44"/>
  <c r="AG63" i="44" s="1"/>
  <c r="P63" i="44"/>
  <c r="Q63" i="44"/>
  <c r="V63" i="44"/>
  <c r="X63" i="44" s="1"/>
  <c r="W63" i="44"/>
  <c r="Y63" i="44"/>
  <c r="AE63" i="44" s="1"/>
  <c r="Z63" i="44"/>
  <c r="AH63" i="44" s="1"/>
  <c r="AA63" i="44"/>
  <c r="AB63" i="44"/>
  <c r="AD63" i="44"/>
  <c r="AJ63" i="44"/>
  <c r="E63" i="44"/>
  <c r="F63" i="44"/>
  <c r="K61" i="43"/>
  <c r="L61" i="43"/>
  <c r="M61" i="43"/>
  <c r="N61" i="43"/>
  <c r="O61" i="43"/>
  <c r="AG61" i="43" s="1"/>
  <c r="P61" i="43"/>
  <c r="Q61" i="43"/>
  <c r="S61" i="43"/>
  <c r="T61" i="43"/>
  <c r="V61" i="43"/>
  <c r="W61" i="43"/>
  <c r="X61" i="43"/>
  <c r="Y61" i="43"/>
  <c r="AE61" i="43" s="1"/>
  <c r="Z61" i="43"/>
  <c r="AH61" i="43" s="1"/>
  <c r="AA61" i="43"/>
  <c r="AB61" i="43"/>
  <c r="AD61" i="43"/>
  <c r="AJ61" i="43"/>
  <c r="E61" i="43"/>
  <c r="F61" i="43"/>
  <c r="K67" i="39"/>
  <c r="L67" i="39"/>
  <c r="M67" i="39"/>
  <c r="N67" i="39"/>
  <c r="O67" i="39"/>
  <c r="AG67" i="39" s="1"/>
  <c r="S67" i="39"/>
  <c r="T67" i="39"/>
  <c r="V67" i="39"/>
  <c r="W67" i="39"/>
  <c r="X67" i="39"/>
  <c r="Y67" i="39"/>
  <c r="AE67" i="39" s="1"/>
  <c r="Z67" i="39"/>
  <c r="AH67" i="39" s="1"/>
  <c r="AA67" i="39"/>
  <c r="AB67" i="39"/>
  <c r="AD67" i="39"/>
  <c r="AJ67" i="39"/>
  <c r="E67" i="39"/>
  <c r="F67" i="39"/>
  <c r="K76" i="38"/>
  <c r="L76" i="38"/>
  <c r="M76" i="38"/>
  <c r="N76" i="38"/>
  <c r="O76" i="38"/>
  <c r="AG76" i="38" s="1"/>
  <c r="P76" i="38"/>
  <c r="Q76" i="38" s="1"/>
  <c r="S76" i="38"/>
  <c r="T76" i="38"/>
  <c r="V76" i="38"/>
  <c r="W76" i="38"/>
  <c r="X76" i="38"/>
  <c r="Y76" i="38"/>
  <c r="AE76" i="38" s="1"/>
  <c r="Z76" i="38"/>
  <c r="AH76" i="38" s="1"/>
  <c r="AA76" i="38"/>
  <c r="AB76" i="38"/>
  <c r="AD76" i="38"/>
  <c r="AJ76" i="38"/>
  <c r="E76" i="38"/>
  <c r="F76" i="38"/>
  <c r="K76" i="37"/>
  <c r="M76" i="37" s="1"/>
  <c r="T76" i="37" s="1"/>
  <c r="L76" i="37"/>
  <c r="N76" i="37"/>
  <c r="O76" i="37"/>
  <c r="AG76" i="37" s="1"/>
  <c r="P76" i="37"/>
  <c r="Q76" i="37"/>
  <c r="S76" i="37"/>
  <c r="V76" i="37"/>
  <c r="X76" i="37" s="1"/>
  <c r="AE76" i="37" s="1"/>
  <c r="W76" i="37"/>
  <c r="Y76" i="37"/>
  <c r="Z76" i="37"/>
  <c r="AA76" i="37" s="1"/>
  <c r="AB76" i="37" s="1"/>
  <c r="AD76" i="37"/>
  <c r="AH76" i="37"/>
  <c r="AJ76" i="37"/>
  <c r="E76" i="37"/>
  <c r="F76" i="37"/>
  <c r="K76" i="36"/>
  <c r="M76" i="36" s="1"/>
  <c r="T76" i="36" s="1"/>
  <c r="L76" i="36"/>
  <c r="N76" i="36"/>
  <c r="O76" i="36"/>
  <c r="AG76" i="36" s="1"/>
  <c r="P76" i="36"/>
  <c r="Q76" i="36" s="1"/>
  <c r="V76" i="36"/>
  <c r="W76" i="36"/>
  <c r="X76" i="36"/>
  <c r="Y76" i="36"/>
  <c r="AE76" i="36" s="1"/>
  <c r="Z76" i="36"/>
  <c r="AH76" i="36" s="1"/>
  <c r="AA76" i="36"/>
  <c r="AB76" i="36" s="1"/>
  <c r="AD76" i="36"/>
  <c r="AJ76" i="36"/>
  <c r="E76" i="36"/>
  <c r="F76" i="36"/>
  <c r="K131" i="33"/>
  <c r="L131" i="33"/>
  <c r="M131" i="33"/>
  <c r="N131" i="33"/>
  <c r="O131" i="33"/>
  <c r="P131" i="33"/>
  <c r="Q131" i="33"/>
  <c r="S131" i="33"/>
  <c r="T131" i="33"/>
  <c r="V131" i="33"/>
  <c r="W131" i="33"/>
  <c r="X131" i="33"/>
  <c r="Y131" i="33"/>
  <c r="AE131" i="33" s="1"/>
  <c r="Z131" i="33"/>
  <c r="AH131" i="33" s="1"/>
  <c r="AA131" i="33"/>
  <c r="AB131" i="33"/>
  <c r="AD131" i="33"/>
  <c r="AG131" i="33"/>
  <c r="AJ131" i="33"/>
  <c r="E131" i="33"/>
  <c r="F131" i="33"/>
  <c r="K39" i="50"/>
  <c r="M39" i="50" s="1"/>
  <c r="L39" i="50"/>
  <c r="N39" i="50"/>
  <c r="T39" i="50" s="1"/>
  <c r="O39" i="50"/>
  <c r="P39" i="50"/>
  <c r="Q39" i="50"/>
  <c r="V39" i="50"/>
  <c r="W39" i="50"/>
  <c r="X39" i="50"/>
  <c r="Y39" i="50"/>
  <c r="AE39" i="50" s="1"/>
  <c r="Z39" i="50"/>
  <c r="AH39" i="50" s="1"/>
  <c r="AD39" i="50"/>
  <c r="AG39" i="50"/>
  <c r="AJ39" i="50"/>
  <c r="E39" i="50"/>
  <c r="F39" i="50"/>
  <c r="K39" i="49"/>
  <c r="L39" i="49"/>
  <c r="M39" i="49" s="1"/>
  <c r="T39" i="49" s="1"/>
  <c r="N39" i="49"/>
  <c r="O39" i="49"/>
  <c r="AG39" i="49" s="1"/>
  <c r="S39" i="49"/>
  <c r="V39" i="49"/>
  <c r="W39" i="49"/>
  <c r="X39" i="49" s="1"/>
  <c r="Y39" i="49"/>
  <c r="AE39" i="49" s="1"/>
  <c r="Z39" i="49"/>
  <c r="AH39" i="49" s="1"/>
  <c r="AA39" i="49"/>
  <c r="AB39" i="49"/>
  <c r="AD39" i="49"/>
  <c r="AJ39" i="49"/>
  <c r="E39" i="49"/>
  <c r="F39" i="49"/>
  <c r="K39" i="46"/>
  <c r="L39" i="46"/>
  <c r="M39" i="46"/>
  <c r="N39" i="46"/>
  <c r="O39" i="46"/>
  <c r="AG39" i="46" s="1"/>
  <c r="P39" i="46"/>
  <c r="Q39" i="46" s="1"/>
  <c r="S39" i="46"/>
  <c r="T39" i="46"/>
  <c r="V39" i="46"/>
  <c r="W39" i="46"/>
  <c r="X39" i="46"/>
  <c r="Y39" i="46"/>
  <c r="AE39" i="46" s="1"/>
  <c r="Z39" i="46"/>
  <c r="AH39" i="46" s="1"/>
  <c r="AA39" i="46"/>
  <c r="AB39" i="46"/>
  <c r="AD39" i="46"/>
  <c r="AJ39" i="46"/>
  <c r="E39" i="46"/>
  <c r="F39" i="46"/>
  <c r="K62" i="44"/>
  <c r="M62" i="44" s="1"/>
  <c r="T62" i="44" s="1"/>
  <c r="L62" i="44"/>
  <c r="N62" i="44"/>
  <c r="O62" i="44"/>
  <c r="AG62" i="44" s="1"/>
  <c r="P62" i="44"/>
  <c r="Q62" i="44" s="1"/>
  <c r="V62" i="44"/>
  <c r="W62" i="44"/>
  <c r="X62" i="44"/>
  <c r="Y62" i="44"/>
  <c r="AE62" i="44" s="1"/>
  <c r="Z62" i="44"/>
  <c r="AH62" i="44" s="1"/>
  <c r="AD62" i="44"/>
  <c r="AJ62" i="44"/>
  <c r="E62" i="44"/>
  <c r="F62" i="44"/>
  <c r="K60" i="43"/>
  <c r="S60" i="43" s="1"/>
  <c r="L60" i="43"/>
  <c r="M60" i="43"/>
  <c r="N60" i="43"/>
  <c r="T60" i="43" s="1"/>
  <c r="O60" i="43"/>
  <c r="P60" i="43" s="1"/>
  <c r="Q60" i="43" s="1"/>
  <c r="V60" i="43"/>
  <c r="W60" i="43"/>
  <c r="X60" i="43"/>
  <c r="Y60" i="43"/>
  <c r="AE60" i="43" s="1"/>
  <c r="Z60" i="43"/>
  <c r="AA60" i="43"/>
  <c r="AB60" i="43"/>
  <c r="AD60" i="43"/>
  <c r="AH60" i="43"/>
  <c r="AJ60" i="43"/>
  <c r="E60" i="43"/>
  <c r="F60" i="43"/>
  <c r="K66" i="39"/>
  <c r="L66" i="39"/>
  <c r="M66" i="39"/>
  <c r="N66" i="39"/>
  <c r="O66" i="39"/>
  <c r="AG66" i="39" s="1"/>
  <c r="P66" i="39"/>
  <c r="Q66" i="39" s="1"/>
  <c r="S66" i="39"/>
  <c r="T66" i="39"/>
  <c r="V66" i="39"/>
  <c r="W66" i="39"/>
  <c r="X66" i="39"/>
  <c r="Y66" i="39"/>
  <c r="AE66" i="39" s="1"/>
  <c r="Z66" i="39"/>
  <c r="AH66" i="39" s="1"/>
  <c r="AA66" i="39"/>
  <c r="AB66" i="39"/>
  <c r="AD66" i="39"/>
  <c r="AJ66" i="39"/>
  <c r="E66" i="39"/>
  <c r="F66" i="39"/>
  <c r="K75" i="38"/>
  <c r="L75" i="38"/>
  <c r="M75" i="38"/>
  <c r="N75" i="38"/>
  <c r="O75" i="38"/>
  <c r="AG75" i="38" s="1"/>
  <c r="S75" i="38"/>
  <c r="T75" i="38"/>
  <c r="V75" i="38"/>
  <c r="W75" i="38"/>
  <c r="X75" i="38"/>
  <c r="Y75" i="38"/>
  <c r="AE75" i="38" s="1"/>
  <c r="Z75" i="38"/>
  <c r="AH75" i="38" s="1"/>
  <c r="AA75" i="38"/>
  <c r="AB75" i="38"/>
  <c r="AD75" i="38"/>
  <c r="AJ75" i="38"/>
  <c r="E75" i="38"/>
  <c r="F75" i="38"/>
  <c r="K75" i="37"/>
  <c r="M75" i="37" s="1"/>
  <c r="T75" i="37" s="1"/>
  <c r="L75" i="37"/>
  <c r="N75" i="37"/>
  <c r="O75" i="37"/>
  <c r="AG75" i="37" s="1"/>
  <c r="V75" i="37"/>
  <c r="W75" i="37"/>
  <c r="X75" i="37"/>
  <c r="Y75" i="37"/>
  <c r="Z75" i="37"/>
  <c r="AH75" i="37" s="1"/>
  <c r="AA75" i="37"/>
  <c r="AB75" i="37"/>
  <c r="AD75" i="37"/>
  <c r="AE75" i="37"/>
  <c r="AJ75" i="37"/>
  <c r="E75" i="37"/>
  <c r="F75" i="37"/>
  <c r="K75" i="36"/>
  <c r="S75" i="36" s="1"/>
  <c r="L75" i="36"/>
  <c r="M75" i="36"/>
  <c r="N75" i="36"/>
  <c r="T75" i="36" s="1"/>
  <c r="O75" i="36"/>
  <c r="AG75" i="36" s="1"/>
  <c r="P75" i="36"/>
  <c r="Q75" i="36" s="1"/>
  <c r="V75" i="36"/>
  <c r="W75" i="36"/>
  <c r="X75" i="36"/>
  <c r="Y75" i="36"/>
  <c r="AE75" i="36" s="1"/>
  <c r="Z75" i="36"/>
  <c r="AH75" i="36" s="1"/>
  <c r="AA75" i="36"/>
  <c r="AB75" i="36"/>
  <c r="AD75" i="36"/>
  <c r="AJ75" i="36"/>
  <c r="E75" i="36"/>
  <c r="F75" i="36"/>
  <c r="K136" i="34"/>
  <c r="S136" i="34" s="1"/>
  <c r="L136" i="34"/>
  <c r="N136" i="34"/>
  <c r="O136" i="34"/>
  <c r="V136" i="34"/>
  <c r="W136" i="34"/>
  <c r="X136" i="34"/>
  <c r="Y136" i="34"/>
  <c r="Z136" i="34"/>
  <c r="AA136" i="34"/>
  <c r="AB136" i="34"/>
  <c r="AD136" i="34"/>
  <c r="AE136" i="34"/>
  <c r="AH136" i="34"/>
  <c r="AJ136" i="34"/>
  <c r="E136" i="34"/>
  <c r="F136" i="34"/>
  <c r="K130" i="33"/>
  <c r="L130" i="33"/>
  <c r="M130" i="33"/>
  <c r="N130" i="33"/>
  <c r="O130" i="33"/>
  <c r="AG130" i="33" s="1"/>
  <c r="P130" i="33"/>
  <c r="Q130" i="33"/>
  <c r="S130" i="33"/>
  <c r="T130" i="33"/>
  <c r="V130" i="33"/>
  <c r="W130" i="33"/>
  <c r="X130" i="33"/>
  <c r="Y130" i="33"/>
  <c r="AE130" i="33" s="1"/>
  <c r="Z130" i="33"/>
  <c r="AH130" i="33" s="1"/>
  <c r="AA130" i="33"/>
  <c r="AB130" i="33"/>
  <c r="AD130" i="33"/>
  <c r="AJ130" i="33"/>
  <c r="E130" i="33"/>
  <c r="F130" i="33"/>
  <c r="K36" i="51"/>
  <c r="L36" i="51"/>
  <c r="M36" i="51"/>
  <c r="N36" i="51"/>
  <c r="T36" i="51" s="1"/>
  <c r="O36" i="51"/>
  <c r="AG36" i="51" s="1"/>
  <c r="P36" i="51"/>
  <c r="Q36" i="51" s="1"/>
  <c r="S36" i="51"/>
  <c r="V36" i="51"/>
  <c r="W36" i="51"/>
  <c r="X36" i="51"/>
  <c r="Y36" i="51"/>
  <c r="AE36" i="51" s="1"/>
  <c r="Z36" i="51"/>
  <c r="AH36" i="51" s="1"/>
  <c r="AD36" i="51"/>
  <c r="AJ36" i="51"/>
  <c r="E36" i="51"/>
  <c r="F36" i="51"/>
  <c r="K38" i="46"/>
  <c r="L38" i="46"/>
  <c r="M38" i="46"/>
  <c r="N38" i="46"/>
  <c r="O38" i="46"/>
  <c r="AG38" i="46" s="1"/>
  <c r="S38" i="46"/>
  <c r="T38" i="46"/>
  <c r="V38" i="46"/>
  <c r="W38" i="46"/>
  <c r="X38" i="46"/>
  <c r="Y38" i="46"/>
  <c r="AE38" i="46" s="1"/>
  <c r="Z38" i="46"/>
  <c r="AH38" i="46" s="1"/>
  <c r="AA38" i="46"/>
  <c r="AB38" i="46"/>
  <c r="AD38" i="46"/>
  <c r="AJ38" i="46"/>
  <c r="E38" i="46"/>
  <c r="F38" i="46"/>
  <c r="K61" i="44"/>
  <c r="L61" i="44"/>
  <c r="M61" i="44" s="1"/>
  <c r="T61" i="44" s="1"/>
  <c r="N61" i="44"/>
  <c r="O61" i="44"/>
  <c r="AG61" i="44" s="1"/>
  <c r="P61" i="44"/>
  <c r="Q61" i="44"/>
  <c r="S61" i="44"/>
  <c r="V61" i="44"/>
  <c r="X61" i="44" s="1"/>
  <c r="W61" i="44"/>
  <c r="Y61" i="44"/>
  <c r="AE61" i="44" s="1"/>
  <c r="Z61" i="44"/>
  <c r="AA61" i="44" s="1"/>
  <c r="AB61" i="44" s="1"/>
  <c r="AD61" i="44"/>
  <c r="AJ61" i="44"/>
  <c r="E61" i="44"/>
  <c r="F61" i="44"/>
  <c r="K65" i="39"/>
  <c r="M65" i="39" s="1"/>
  <c r="T65" i="39" s="1"/>
  <c r="L65" i="39"/>
  <c r="N65" i="39"/>
  <c r="O65" i="39"/>
  <c r="P65" i="39"/>
  <c r="Q65" i="39"/>
  <c r="V65" i="39"/>
  <c r="W65" i="39"/>
  <c r="X65" i="39"/>
  <c r="Y65" i="39"/>
  <c r="AE65" i="39" s="1"/>
  <c r="Z65" i="39"/>
  <c r="AH65" i="39" s="1"/>
  <c r="AD65" i="39"/>
  <c r="AG65" i="39"/>
  <c r="AJ65" i="39"/>
  <c r="E65" i="39"/>
  <c r="F65" i="39"/>
  <c r="K74" i="38"/>
  <c r="L74" i="38"/>
  <c r="M74" i="38" s="1"/>
  <c r="T74" i="38" s="1"/>
  <c r="N74" i="38"/>
  <c r="O74" i="38"/>
  <c r="AG74" i="38" s="1"/>
  <c r="P74" i="38"/>
  <c r="Q74" i="38"/>
  <c r="S74" i="38"/>
  <c r="V74" i="38"/>
  <c r="X74" i="38" s="1"/>
  <c r="W74" i="38"/>
  <c r="Y74" i="38"/>
  <c r="Z74" i="38"/>
  <c r="AH74" i="38" s="1"/>
  <c r="AA74" i="38"/>
  <c r="AB74" i="38"/>
  <c r="AD74" i="38"/>
  <c r="AJ74" i="38"/>
  <c r="E74" i="38"/>
  <c r="F74" i="38"/>
  <c r="K74" i="37"/>
  <c r="L74" i="37"/>
  <c r="M74" i="37"/>
  <c r="N74" i="37"/>
  <c r="O74" i="37"/>
  <c r="AG74" i="37" s="1"/>
  <c r="P74" i="37"/>
  <c r="Q74" i="37"/>
  <c r="S74" i="37"/>
  <c r="T74" i="37"/>
  <c r="V74" i="37"/>
  <c r="W74" i="37"/>
  <c r="X74" i="37"/>
  <c r="Y74" i="37"/>
  <c r="AE74" i="37" s="1"/>
  <c r="Z74" i="37"/>
  <c r="AH74" i="37" s="1"/>
  <c r="AA74" i="37"/>
  <c r="AB74" i="37"/>
  <c r="AD74" i="37"/>
  <c r="AJ74" i="37"/>
  <c r="E74" i="37"/>
  <c r="F74" i="37"/>
  <c r="K74" i="36"/>
  <c r="L74" i="36"/>
  <c r="M74" i="36"/>
  <c r="N74" i="36"/>
  <c r="O74" i="36"/>
  <c r="P74" i="36"/>
  <c r="Q74" i="36"/>
  <c r="S74" i="36"/>
  <c r="T74" i="36"/>
  <c r="V74" i="36"/>
  <c r="W74" i="36"/>
  <c r="X74" i="36"/>
  <c r="Y74" i="36"/>
  <c r="AE74" i="36" s="1"/>
  <c r="Z74" i="36"/>
  <c r="AA74" i="36" s="1"/>
  <c r="AB74" i="36" s="1"/>
  <c r="AD74" i="36"/>
  <c r="AG74" i="36"/>
  <c r="AJ74" i="36"/>
  <c r="E74" i="36"/>
  <c r="F74" i="36"/>
  <c r="K135" i="34"/>
  <c r="L135" i="34"/>
  <c r="M135" i="34"/>
  <c r="N135" i="34"/>
  <c r="T135" i="34" s="1"/>
  <c r="O135" i="34"/>
  <c r="AG135" i="34" s="1"/>
  <c r="P135" i="34"/>
  <c r="V135" i="34"/>
  <c r="W135" i="34"/>
  <c r="X135" i="34"/>
  <c r="Y135" i="34"/>
  <c r="Z135" i="34"/>
  <c r="AA135" i="34" s="1"/>
  <c r="AB135" i="34" s="1"/>
  <c r="AJ135" i="34"/>
  <c r="E135" i="34"/>
  <c r="AE135" i="34" s="1"/>
  <c r="F135" i="34"/>
  <c r="AD135" i="34" s="1"/>
  <c r="K129" i="33"/>
  <c r="M129" i="33" s="1"/>
  <c r="T129" i="33" s="1"/>
  <c r="L129" i="33"/>
  <c r="N129" i="33"/>
  <c r="O129" i="33"/>
  <c r="AG129" i="33" s="1"/>
  <c r="P129" i="33"/>
  <c r="Q129" i="33"/>
  <c r="V129" i="33"/>
  <c r="W129" i="33"/>
  <c r="X129" i="33"/>
  <c r="Y129" i="33"/>
  <c r="AE129" i="33" s="1"/>
  <c r="Z129" i="33"/>
  <c r="AH129" i="33" s="1"/>
  <c r="AA129" i="33"/>
  <c r="AB129" i="33" s="1"/>
  <c r="AD129" i="33"/>
  <c r="AJ129" i="33"/>
  <c r="E129" i="33"/>
  <c r="F129" i="33"/>
  <c r="O38" i="50"/>
  <c r="P38" i="50" s="1"/>
  <c r="Q38" i="50" s="1"/>
  <c r="O38" i="49"/>
  <c r="P38" i="49" s="1"/>
  <c r="Q38" i="49" s="1"/>
  <c r="K37" i="46"/>
  <c r="Z60" i="44"/>
  <c r="AH60" i="44" s="1"/>
  <c r="AJ60" i="44"/>
  <c r="N64" i="39"/>
  <c r="O64" i="39"/>
  <c r="AG64" i="39" s="1"/>
  <c r="W73" i="38"/>
  <c r="AJ73" i="38"/>
  <c r="Z73" i="37"/>
  <c r="AH73" i="37" s="1"/>
  <c r="N73" i="36"/>
  <c r="L73" i="36"/>
  <c r="Y134" i="34"/>
  <c r="AJ134" i="34"/>
  <c r="L128" i="33"/>
  <c r="W38" i="50"/>
  <c r="V38" i="50"/>
  <c r="X38" i="50" s="1"/>
  <c r="L38" i="50"/>
  <c r="K38" i="50"/>
  <c r="M38" i="50" s="1"/>
  <c r="F38" i="50"/>
  <c r="AD38" i="50" s="1"/>
  <c r="E38" i="50"/>
  <c r="AJ38" i="49"/>
  <c r="Z38" i="49"/>
  <c r="AH38" i="49" s="1"/>
  <c r="Y38" i="49"/>
  <c r="W38" i="49"/>
  <c r="V38" i="49"/>
  <c r="X38" i="49" s="1"/>
  <c r="N38" i="49"/>
  <c r="L38" i="49"/>
  <c r="S38" i="49" s="1"/>
  <c r="K38" i="49"/>
  <c r="F38" i="49"/>
  <c r="AD38" i="49" s="1"/>
  <c r="E38" i="49"/>
  <c r="AJ37" i="46"/>
  <c r="Z37" i="46"/>
  <c r="AA37" i="46" s="1"/>
  <c r="Y37" i="46"/>
  <c r="W37" i="46"/>
  <c r="V37" i="46"/>
  <c r="X37" i="46" s="1"/>
  <c r="O37" i="46"/>
  <c r="AG37" i="46" s="1"/>
  <c r="N37" i="46"/>
  <c r="L37" i="46"/>
  <c r="F37" i="46"/>
  <c r="E37" i="46"/>
  <c r="W60" i="44"/>
  <c r="V60" i="44"/>
  <c r="X60" i="44" s="1"/>
  <c r="O60" i="44"/>
  <c r="P60" i="44" s="1"/>
  <c r="Q60" i="44" s="1"/>
  <c r="N60" i="44"/>
  <c r="L60" i="44"/>
  <c r="K60" i="44"/>
  <c r="M60" i="44" s="1"/>
  <c r="T60" i="44" s="1"/>
  <c r="F60" i="44"/>
  <c r="AD60" i="44" s="1"/>
  <c r="E60" i="44"/>
  <c r="AG60" i="44" s="1"/>
  <c r="AJ59" i="43"/>
  <c r="Z59" i="43"/>
  <c r="AH59" i="43" s="1"/>
  <c r="Y59" i="43"/>
  <c r="W59" i="43"/>
  <c r="V59" i="43"/>
  <c r="X59" i="43" s="1"/>
  <c r="O59" i="43"/>
  <c r="AG59" i="43" s="1"/>
  <c r="N59" i="43"/>
  <c r="L59" i="43"/>
  <c r="K59" i="43"/>
  <c r="F59" i="43"/>
  <c r="AD59" i="43" s="1"/>
  <c r="E59" i="43"/>
  <c r="V64" i="39"/>
  <c r="K64" i="39"/>
  <c r="F64" i="39"/>
  <c r="AD64" i="39" s="1"/>
  <c r="E64" i="39"/>
  <c r="Y73" i="38"/>
  <c r="V73" i="38"/>
  <c r="N73" i="38"/>
  <c r="K73" i="38"/>
  <c r="F73" i="38"/>
  <c r="AD73" i="38" s="1"/>
  <c r="E73" i="38"/>
  <c r="AJ73" i="37"/>
  <c r="Y73" i="37"/>
  <c r="V73" i="37"/>
  <c r="O73" i="37"/>
  <c r="P73" i="37" s="1"/>
  <c r="Q73" i="37" s="1"/>
  <c r="N73" i="37"/>
  <c r="L73" i="37"/>
  <c r="K73" i="37"/>
  <c r="F73" i="37"/>
  <c r="AD73" i="37" s="1"/>
  <c r="E73" i="37"/>
  <c r="W73" i="36"/>
  <c r="V73" i="36"/>
  <c r="X73" i="36" s="1"/>
  <c r="O73" i="36"/>
  <c r="AG73" i="36" s="1"/>
  <c r="K73" i="36"/>
  <c r="S73" i="36" s="1"/>
  <c r="F73" i="36"/>
  <c r="AD73" i="36" s="1"/>
  <c r="E73" i="36"/>
  <c r="Z134" i="34"/>
  <c r="AA134" i="34" s="1"/>
  <c r="AB134" i="34" s="1"/>
  <c r="W134" i="34"/>
  <c r="V134" i="34"/>
  <c r="X134" i="34" s="1"/>
  <c r="O134" i="34"/>
  <c r="L134" i="34"/>
  <c r="K134" i="34"/>
  <c r="M134" i="34" s="1"/>
  <c r="F134" i="34"/>
  <c r="AD134" i="34" s="1"/>
  <c r="E134" i="34"/>
  <c r="E128" i="33"/>
  <c r="F128" i="33"/>
  <c r="K128" i="33"/>
  <c r="N128" i="33"/>
  <c r="V128" i="33"/>
  <c r="W128" i="33"/>
  <c r="Y128" i="33"/>
  <c r="Z128" i="33"/>
  <c r="AH128" i="33" s="1"/>
  <c r="AJ128" i="33"/>
  <c r="S135" i="34" l="1"/>
  <c r="AG136" i="34"/>
  <c r="AH135" i="34"/>
  <c r="T136" i="34"/>
  <c r="AG134" i="34"/>
  <c r="M136" i="34"/>
  <c r="S37" i="51"/>
  <c r="S63" i="44"/>
  <c r="P67" i="39"/>
  <c r="Q67" i="39" s="1"/>
  <c r="S76" i="36"/>
  <c r="AA39" i="50"/>
  <c r="AB39" i="50" s="1"/>
  <c r="S39" i="50"/>
  <c r="P39" i="49"/>
  <c r="Q39" i="49" s="1"/>
  <c r="AA62" i="44"/>
  <c r="AB62" i="44" s="1"/>
  <c r="S62" i="44"/>
  <c r="AG60" i="43"/>
  <c r="P75" i="38"/>
  <c r="Q75" i="38" s="1"/>
  <c r="S75" i="37"/>
  <c r="P75" i="37"/>
  <c r="Q75" i="37" s="1"/>
  <c r="P136" i="34"/>
  <c r="Q136" i="34" s="1"/>
  <c r="AA36" i="51"/>
  <c r="AB36" i="51" s="1"/>
  <c r="P38" i="46"/>
  <c r="Q38" i="46" s="1"/>
  <c r="AH61" i="44"/>
  <c r="AA65" i="39"/>
  <c r="AB65" i="39" s="1"/>
  <c r="S65" i="39"/>
  <c r="AE74" i="38"/>
  <c r="AH74" i="36"/>
  <c r="S129" i="33"/>
  <c r="Z38" i="50"/>
  <c r="AA38" i="50" s="1"/>
  <c r="AB38" i="50" s="1"/>
  <c r="AJ38" i="50"/>
  <c r="AG38" i="50"/>
  <c r="Y38" i="50"/>
  <c r="AE38" i="50" s="1"/>
  <c r="N38" i="50"/>
  <c r="T38" i="50" s="1"/>
  <c r="S38" i="50"/>
  <c r="M38" i="49"/>
  <c r="T38" i="49" s="1"/>
  <c r="AG38" i="49"/>
  <c r="M37" i="46"/>
  <c r="S37" i="46"/>
  <c r="AH37" i="46"/>
  <c r="AE37" i="46"/>
  <c r="AD37" i="46"/>
  <c r="S60" i="44"/>
  <c r="Y60" i="44"/>
  <c r="AE59" i="43"/>
  <c r="M59" i="43"/>
  <c r="T59" i="43" s="1"/>
  <c r="S59" i="43"/>
  <c r="Z64" i="39"/>
  <c r="AJ64" i="39"/>
  <c r="W64" i="39"/>
  <c r="X64" i="39" s="1"/>
  <c r="Y64" i="39"/>
  <c r="L64" i="39"/>
  <c r="S64" i="39" s="1"/>
  <c r="M64" i="39"/>
  <c r="T64" i="39" s="1"/>
  <c r="Z73" i="38"/>
  <c r="AH73" i="38" s="1"/>
  <c r="L73" i="38"/>
  <c r="M73" i="38" s="1"/>
  <c r="T73" i="38" s="1"/>
  <c r="O73" i="38"/>
  <c r="P73" i="38" s="1"/>
  <c r="Q73" i="38" s="1"/>
  <c r="X73" i="38"/>
  <c r="AE73" i="38" s="1"/>
  <c r="M73" i="37"/>
  <c r="T73" i="37" s="1"/>
  <c r="S73" i="37"/>
  <c r="W73" i="37"/>
  <c r="X73" i="37" s="1"/>
  <c r="AE73" i="37" s="1"/>
  <c r="Y73" i="36"/>
  <c r="Z73" i="36"/>
  <c r="AH73" i="36" s="1"/>
  <c r="AJ73" i="36"/>
  <c r="M73" i="36"/>
  <c r="T73" i="36" s="1"/>
  <c r="N134" i="34"/>
  <c r="S134" i="34"/>
  <c r="AH134" i="34"/>
  <c r="AE134" i="34"/>
  <c r="X128" i="33"/>
  <c r="O128" i="33"/>
  <c r="AG128" i="33" s="1"/>
  <c r="AE128" i="33"/>
  <c r="AA38" i="49"/>
  <c r="AB38" i="49" s="1"/>
  <c r="AE38" i="49"/>
  <c r="T37" i="46"/>
  <c r="AB37" i="46"/>
  <c r="P37" i="46"/>
  <c r="Q37" i="46" s="1"/>
  <c r="AA60" i="44"/>
  <c r="AB60" i="44" s="1"/>
  <c r="AE60" i="44"/>
  <c r="P59" i="43"/>
  <c r="Q59" i="43" s="1"/>
  <c r="AA59" i="43"/>
  <c r="AB59" i="43" s="1"/>
  <c r="P64" i="39"/>
  <c r="Q64" i="39" s="1"/>
  <c r="AA73" i="37"/>
  <c r="AB73" i="37" s="1"/>
  <c r="AG73" i="37"/>
  <c r="AE73" i="36"/>
  <c r="P73" i="36"/>
  <c r="Q73" i="36" s="1"/>
  <c r="AA73" i="36"/>
  <c r="AB73" i="36" s="1"/>
  <c r="T134" i="34"/>
  <c r="P134" i="34"/>
  <c r="S128" i="33"/>
  <c r="AA128" i="33"/>
  <c r="AB128" i="33" s="1"/>
  <c r="P128" i="33"/>
  <c r="Q128" i="33" s="1"/>
  <c r="AD128" i="33"/>
  <c r="M128" i="33"/>
  <c r="T128" i="33" s="1"/>
  <c r="E35" i="51"/>
  <c r="F35" i="51"/>
  <c r="K35" i="51"/>
  <c r="L35" i="51"/>
  <c r="M35" i="51"/>
  <c r="N35" i="51"/>
  <c r="T35" i="51" s="1"/>
  <c r="O35" i="51"/>
  <c r="AG35" i="51" s="1"/>
  <c r="S35" i="51"/>
  <c r="V35" i="51"/>
  <c r="W35" i="51"/>
  <c r="X35" i="51"/>
  <c r="Y35" i="51"/>
  <c r="Z35" i="51"/>
  <c r="AH35" i="51" s="1"/>
  <c r="AA35" i="51"/>
  <c r="AB35" i="51"/>
  <c r="AD35" i="51"/>
  <c r="AE35" i="51"/>
  <c r="AJ35" i="51"/>
  <c r="K37" i="50"/>
  <c r="L37" i="50"/>
  <c r="M37" i="50"/>
  <c r="N37" i="50"/>
  <c r="O37" i="50"/>
  <c r="AG37" i="50" s="1"/>
  <c r="S37" i="50"/>
  <c r="T37" i="50"/>
  <c r="V37" i="50"/>
  <c r="W37" i="50"/>
  <c r="X37" i="50"/>
  <c r="Y37" i="50"/>
  <c r="AE37" i="50" s="1"/>
  <c r="Z37" i="50"/>
  <c r="AH37" i="50" s="1"/>
  <c r="AA37" i="50"/>
  <c r="AB37" i="50"/>
  <c r="AD37" i="50"/>
  <c r="AJ37" i="50"/>
  <c r="E37" i="50"/>
  <c r="F37" i="50"/>
  <c r="K37" i="49"/>
  <c r="L37" i="49"/>
  <c r="M37" i="49"/>
  <c r="T37" i="49" s="1"/>
  <c r="N37" i="49"/>
  <c r="O37" i="49"/>
  <c r="P37" i="49"/>
  <c r="Q37" i="49"/>
  <c r="S37" i="49"/>
  <c r="V37" i="49"/>
  <c r="W37" i="49"/>
  <c r="X37" i="49"/>
  <c r="Y37" i="49"/>
  <c r="AE37" i="49" s="1"/>
  <c r="Z37" i="49"/>
  <c r="AH37" i="49" s="1"/>
  <c r="AD37" i="49"/>
  <c r="AG37" i="49"/>
  <c r="AJ37" i="49"/>
  <c r="E37" i="49"/>
  <c r="F37" i="49"/>
  <c r="K36" i="46"/>
  <c r="L36" i="46"/>
  <c r="M36" i="46"/>
  <c r="T36" i="46" s="1"/>
  <c r="N36" i="46"/>
  <c r="O36" i="46"/>
  <c r="P36" i="46"/>
  <c r="Q36" i="46"/>
  <c r="S36" i="46"/>
  <c r="V36" i="46"/>
  <c r="W36" i="46"/>
  <c r="X36" i="46"/>
  <c r="Y36" i="46"/>
  <c r="AE36" i="46" s="1"/>
  <c r="Z36" i="46"/>
  <c r="AH36" i="46" s="1"/>
  <c r="AA36" i="46"/>
  <c r="AB36" i="46"/>
  <c r="AD36" i="46"/>
  <c r="AG36" i="46"/>
  <c r="AJ36" i="46"/>
  <c r="E36" i="46"/>
  <c r="F36" i="46"/>
  <c r="K59" i="44"/>
  <c r="M59" i="44" s="1"/>
  <c r="L59" i="44"/>
  <c r="N59" i="44"/>
  <c r="T59" i="44" s="1"/>
  <c r="O59" i="44"/>
  <c r="AG59" i="44" s="1"/>
  <c r="S59" i="44"/>
  <c r="V59" i="44"/>
  <c r="W59" i="44"/>
  <c r="X59" i="44"/>
  <c r="Y59" i="44"/>
  <c r="AE59" i="44" s="1"/>
  <c r="Z59" i="44"/>
  <c r="AH59" i="44" s="1"/>
  <c r="AA59" i="44"/>
  <c r="AB59" i="44"/>
  <c r="AD59" i="44"/>
  <c r="AJ59" i="44"/>
  <c r="E59" i="44"/>
  <c r="F59" i="44"/>
  <c r="K58" i="43"/>
  <c r="L58" i="43"/>
  <c r="S58" i="43" s="1"/>
  <c r="M58" i="43"/>
  <c r="T58" i="43" s="1"/>
  <c r="N58" i="43"/>
  <c r="O58" i="43"/>
  <c r="P58" i="43"/>
  <c r="Q58" i="43" s="1"/>
  <c r="V58" i="43"/>
  <c r="W58" i="43"/>
  <c r="X58" i="43"/>
  <c r="Y58" i="43"/>
  <c r="AE58" i="43" s="1"/>
  <c r="Z58" i="43"/>
  <c r="AH58" i="43" s="1"/>
  <c r="AA58" i="43"/>
  <c r="AB58" i="43"/>
  <c r="AD58" i="43"/>
  <c r="AG58" i="43"/>
  <c r="AJ58" i="43"/>
  <c r="E58" i="43"/>
  <c r="F58" i="43"/>
  <c r="K72" i="38"/>
  <c r="M72" i="38" s="1"/>
  <c r="L72" i="38"/>
  <c r="N72" i="38"/>
  <c r="T72" i="38" s="1"/>
  <c r="O72" i="38"/>
  <c r="AG72" i="38" s="1"/>
  <c r="V72" i="38"/>
  <c r="W72" i="38"/>
  <c r="X72" i="38"/>
  <c r="Y72" i="38"/>
  <c r="Z72" i="38"/>
  <c r="AA72" i="38"/>
  <c r="AB72" i="38"/>
  <c r="AD72" i="38"/>
  <c r="AE72" i="38"/>
  <c r="AH72" i="38"/>
  <c r="AJ72" i="38"/>
  <c r="E72" i="38"/>
  <c r="F72" i="38"/>
  <c r="K72" i="37"/>
  <c r="L72" i="37"/>
  <c r="M72" i="37"/>
  <c r="T72" i="37" s="1"/>
  <c r="N72" i="37"/>
  <c r="O72" i="37"/>
  <c r="P72" i="37"/>
  <c r="Q72" i="37"/>
  <c r="S72" i="37"/>
  <c r="V72" i="37"/>
  <c r="W72" i="37"/>
  <c r="X72" i="37"/>
  <c r="Y72" i="37"/>
  <c r="AE72" i="37" s="1"/>
  <c r="Z72" i="37"/>
  <c r="AH72" i="37" s="1"/>
  <c r="AA72" i="37"/>
  <c r="AB72" i="37"/>
  <c r="AD72" i="37"/>
  <c r="AG72" i="37"/>
  <c r="AJ72" i="37"/>
  <c r="E72" i="37"/>
  <c r="F72" i="37"/>
  <c r="K72" i="36"/>
  <c r="M72" i="36" s="1"/>
  <c r="L72" i="36"/>
  <c r="N72" i="36"/>
  <c r="T72" i="36" s="1"/>
  <c r="O72" i="36"/>
  <c r="AG72" i="36" s="1"/>
  <c r="S72" i="36"/>
  <c r="V72" i="36"/>
  <c r="W72" i="36"/>
  <c r="X72" i="36"/>
  <c r="Y72" i="36"/>
  <c r="AE72" i="36" s="1"/>
  <c r="Z72" i="36"/>
  <c r="AH72" i="36" s="1"/>
  <c r="AA72" i="36"/>
  <c r="AB72" i="36"/>
  <c r="AD72" i="36"/>
  <c r="AJ72" i="36"/>
  <c r="K133" i="34"/>
  <c r="L133" i="34"/>
  <c r="M133" i="34"/>
  <c r="N133" i="34"/>
  <c r="O133" i="34"/>
  <c r="AG133" i="34" s="1"/>
  <c r="S133" i="34"/>
  <c r="T133" i="34"/>
  <c r="V133" i="34"/>
  <c r="X133" i="34" s="1"/>
  <c r="W133" i="34"/>
  <c r="Y133" i="34"/>
  <c r="Z133" i="34"/>
  <c r="AH133" i="34" s="1"/>
  <c r="AJ133" i="34"/>
  <c r="E133" i="34"/>
  <c r="F133" i="34"/>
  <c r="AD133" i="34" s="1"/>
  <c r="K127" i="33"/>
  <c r="L127" i="33"/>
  <c r="M127" i="33"/>
  <c r="N127" i="33"/>
  <c r="O127" i="33"/>
  <c r="AG127" i="33" s="1"/>
  <c r="P127" i="33"/>
  <c r="Q127" i="33"/>
  <c r="S127" i="33"/>
  <c r="T127" i="33"/>
  <c r="V127" i="33"/>
  <c r="W127" i="33"/>
  <c r="X127" i="33"/>
  <c r="Y127" i="33"/>
  <c r="AE127" i="33" s="1"/>
  <c r="Z127" i="33"/>
  <c r="AH127" i="33" s="1"/>
  <c r="AA127" i="33"/>
  <c r="AB127" i="33"/>
  <c r="AD127" i="33"/>
  <c r="AJ127" i="33"/>
  <c r="E63" i="39"/>
  <c r="F63" i="39"/>
  <c r="AD63" i="39" s="1"/>
  <c r="K63" i="39"/>
  <c r="L63" i="39"/>
  <c r="M63" i="39" s="1"/>
  <c r="T63" i="39" s="1"/>
  <c r="N63" i="39"/>
  <c r="O63" i="39"/>
  <c r="AG63" i="39" s="1"/>
  <c r="P63" i="39"/>
  <c r="Q63" i="39"/>
  <c r="S63" i="39"/>
  <c r="V63" i="39"/>
  <c r="W63" i="39"/>
  <c r="X63" i="39"/>
  <c r="Y63" i="39"/>
  <c r="Z63" i="39"/>
  <c r="AH63" i="39" s="1"/>
  <c r="AA63" i="39"/>
  <c r="AB63" i="39"/>
  <c r="AE63" i="39"/>
  <c r="AJ63" i="39"/>
  <c r="E72" i="36"/>
  <c r="F72" i="36"/>
  <c r="E127" i="33"/>
  <c r="F127" i="33"/>
  <c r="K34" i="51"/>
  <c r="L34" i="51"/>
  <c r="M34" i="51"/>
  <c r="N34" i="51"/>
  <c r="T34" i="51" s="1"/>
  <c r="O34" i="51"/>
  <c r="AG34" i="51" s="1"/>
  <c r="P34" i="51"/>
  <c r="Q34" i="51" s="1"/>
  <c r="S34" i="51"/>
  <c r="V34" i="51"/>
  <c r="W34" i="51"/>
  <c r="X34" i="51"/>
  <c r="Y34" i="51"/>
  <c r="AE34" i="51" s="1"/>
  <c r="Z34" i="51"/>
  <c r="AH34" i="51" s="1"/>
  <c r="AA34" i="51"/>
  <c r="AB34" i="51"/>
  <c r="AD34" i="51"/>
  <c r="AJ34" i="51"/>
  <c r="K36" i="50"/>
  <c r="M36" i="50" s="1"/>
  <c r="L36" i="50"/>
  <c r="N36" i="50"/>
  <c r="T36" i="50" s="1"/>
  <c r="O36" i="50"/>
  <c r="V36" i="50"/>
  <c r="X36" i="50" s="1"/>
  <c r="W36" i="50"/>
  <c r="Y36" i="50"/>
  <c r="Z36" i="50"/>
  <c r="AJ36" i="50"/>
  <c r="E36" i="50"/>
  <c r="F36" i="50"/>
  <c r="AD36" i="50" s="1"/>
  <c r="E36" i="49"/>
  <c r="F36" i="49"/>
  <c r="AD36" i="49" s="1"/>
  <c r="K36" i="49"/>
  <c r="L36" i="49"/>
  <c r="M36" i="49"/>
  <c r="N36" i="49"/>
  <c r="T36" i="49" s="1"/>
  <c r="O36" i="49"/>
  <c r="P36" i="49"/>
  <c r="Q36" i="49" s="1"/>
  <c r="S36" i="49"/>
  <c r="V36" i="49"/>
  <c r="W36" i="49"/>
  <c r="X36" i="49"/>
  <c r="Y36" i="49"/>
  <c r="Z36" i="49"/>
  <c r="AA36" i="49"/>
  <c r="AB36" i="49"/>
  <c r="AE36" i="49"/>
  <c r="AG36" i="49"/>
  <c r="AH36" i="49"/>
  <c r="AJ36" i="49"/>
  <c r="E35" i="46"/>
  <c r="F35" i="46"/>
  <c r="AD35" i="46" s="1"/>
  <c r="K35" i="46"/>
  <c r="L35" i="46"/>
  <c r="M35" i="46"/>
  <c r="N35" i="46"/>
  <c r="T35" i="46" s="1"/>
  <c r="O35" i="46"/>
  <c r="S35" i="46"/>
  <c r="V35" i="46"/>
  <c r="W35" i="46"/>
  <c r="X35" i="46"/>
  <c r="Y35" i="46"/>
  <c r="Z35" i="46"/>
  <c r="AH35" i="46" s="1"/>
  <c r="AA35" i="46"/>
  <c r="AB35" i="46"/>
  <c r="AE35" i="46"/>
  <c r="AJ35" i="46"/>
  <c r="K58" i="44"/>
  <c r="L58" i="44"/>
  <c r="M58" i="44" s="1"/>
  <c r="N58" i="44"/>
  <c r="T58" i="44" s="1"/>
  <c r="O58" i="44"/>
  <c r="AG58" i="44" s="1"/>
  <c r="P58" i="44"/>
  <c r="Q58" i="44"/>
  <c r="S58" i="44"/>
  <c r="V58" i="44"/>
  <c r="W58" i="44"/>
  <c r="X58" i="44"/>
  <c r="Y58" i="44"/>
  <c r="AE58" i="44" s="1"/>
  <c r="Z58" i="44"/>
  <c r="AH58" i="44" s="1"/>
  <c r="AA58" i="44"/>
  <c r="AB58" i="44"/>
  <c r="AD58" i="44"/>
  <c r="AJ58" i="44"/>
  <c r="K57" i="43"/>
  <c r="L57" i="43"/>
  <c r="M57" i="43"/>
  <c r="N57" i="43"/>
  <c r="T57" i="43" s="1"/>
  <c r="O57" i="43"/>
  <c r="AG57" i="43" s="1"/>
  <c r="P57" i="43"/>
  <c r="Q57" i="43"/>
  <c r="S57" i="43"/>
  <c r="V57" i="43"/>
  <c r="W57" i="43"/>
  <c r="X57" i="43"/>
  <c r="Y57" i="43"/>
  <c r="AE57" i="43" s="1"/>
  <c r="Z57" i="43"/>
  <c r="AH57" i="43" s="1"/>
  <c r="AA57" i="43"/>
  <c r="AB57" i="43"/>
  <c r="AD57" i="43"/>
  <c r="AJ57" i="43"/>
  <c r="K62" i="39"/>
  <c r="L62" i="39"/>
  <c r="M62" i="39"/>
  <c r="N62" i="39"/>
  <c r="T62" i="39" s="1"/>
  <c r="O62" i="39"/>
  <c r="P62" i="39"/>
  <c r="Q62" i="39"/>
  <c r="S62" i="39"/>
  <c r="V62" i="39"/>
  <c r="W62" i="39"/>
  <c r="X62" i="39"/>
  <c r="Y62" i="39"/>
  <c r="AE62" i="39" s="1"/>
  <c r="Z62" i="39"/>
  <c r="AH62" i="39" s="1"/>
  <c r="AA62" i="39"/>
  <c r="AB62" i="39"/>
  <c r="AD62" i="39"/>
  <c r="AG62" i="39"/>
  <c r="AJ62" i="39"/>
  <c r="K71" i="38"/>
  <c r="L71" i="38"/>
  <c r="S71" i="38" s="1"/>
  <c r="M71" i="38"/>
  <c r="N71" i="38"/>
  <c r="O71" i="38"/>
  <c r="AG71" i="38" s="1"/>
  <c r="P71" i="38"/>
  <c r="Q71" i="38" s="1"/>
  <c r="T71" i="38"/>
  <c r="V71" i="38"/>
  <c r="W71" i="38"/>
  <c r="X71" i="38"/>
  <c r="Y71" i="38"/>
  <c r="AE71" i="38" s="1"/>
  <c r="Z71" i="38"/>
  <c r="AH71" i="38" s="1"/>
  <c r="AA71" i="38"/>
  <c r="AB71" i="38" s="1"/>
  <c r="AD71" i="38"/>
  <c r="AJ71" i="38"/>
  <c r="K71" i="37"/>
  <c r="L71" i="37"/>
  <c r="M71" i="37" s="1"/>
  <c r="T71" i="37" s="1"/>
  <c r="N71" i="37"/>
  <c r="O71" i="37"/>
  <c r="AG71" i="37" s="1"/>
  <c r="S71" i="37"/>
  <c r="V71" i="37"/>
  <c r="W71" i="37"/>
  <c r="X71" i="37"/>
  <c r="Y71" i="37"/>
  <c r="AE71" i="37" s="1"/>
  <c r="Z71" i="37"/>
  <c r="AH71" i="37" s="1"/>
  <c r="AA71" i="37"/>
  <c r="AB71" i="37"/>
  <c r="AD71" i="37"/>
  <c r="AJ71" i="37"/>
  <c r="K71" i="36"/>
  <c r="S71" i="36" s="1"/>
  <c r="L71" i="36"/>
  <c r="M71" i="36"/>
  <c r="T71" i="36" s="1"/>
  <c r="N71" i="36"/>
  <c r="O71" i="36"/>
  <c r="P71" i="36"/>
  <c r="Q71" i="36" s="1"/>
  <c r="V71" i="36"/>
  <c r="W71" i="36"/>
  <c r="X71" i="36"/>
  <c r="Y71" i="36"/>
  <c r="Z71" i="36"/>
  <c r="AH71" i="36" s="1"/>
  <c r="AA71" i="36"/>
  <c r="AB71" i="36"/>
  <c r="AD71" i="36"/>
  <c r="AE71" i="36"/>
  <c r="AG71" i="36"/>
  <c r="AJ71" i="36"/>
  <c r="K132" i="34"/>
  <c r="M132" i="34" s="1"/>
  <c r="L132" i="34"/>
  <c r="N132" i="34"/>
  <c r="O132" i="34"/>
  <c r="V132" i="34"/>
  <c r="X132" i="34" s="1"/>
  <c r="W132" i="34"/>
  <c r="Y132" i="34"/>
  <c r="Z132" i="34"/>
  <c r="AA132" i="34" s="1"/>
  <c r="AB132" i="34" s="1"/>
  <c r="AJ132" i="34"/>
  <c r="E132" i="34"/>
  <c r="F132" i="34"/>
  <c r="AD132" i="34" s="1"/>
  <c r="K126" i="33"/>
  <c r="M126" i="33" s="1"/>
  <c r="T126" i="33" s="1"/>
  <c r="L126" i="33"/>
  <c r="N126" i="33"/>
  <c r="O126" i="33"/>
  <c r="AG126" i="33" s="1"/>
  <c r="S126" i="33"/>
  <c r="V126" i="33"/>
  <c r="W126" i="33"/>
  <c r="X126" i="33"/>
  <c r="Y126" i="33"/>
  <c r="AE126" i="33" s="1"/>
  <c r="Z126" i="33"/>
  <c r="AH126" i="33" s="1"/>
  <c r="AA126" i="33"/>
  <c r="AB126" i="33"/>
  <c r="AD126" i="33"/>
  <c r="AJ126" i="33"/>
  <c r="E34" i="51"/>
  <c r="F34" i="51"/>
  <c r="E58" i="44"/>
  <c r="F58" i="44"/>
  <c r="E57" i="43"/>
  <c r="F57" i="43"/>
  <c r="E62" i="39"/>
  <c r="F62" i="39"/>
  <c r="E71" i="38"/>
  <c r="F71" i="38"/>
  <c r="E71" i="37"/>
  <c r="F71" i="37"/>
  <c r="E71" i="36"/>
  <c r="F71" i="36"/>
  <c r="E126" i="33"/>
  <c r="F126" i="33"/>
  <c r="AD33" i="51"/>
  <c r="V35" i="50"/>
  <c r="K35" i="49"/>
  <c r="Z57" i="44"/>
  <c r="AH57" i="44" s="1"/>
  <c r="Z56" i="43"/>
  <c r="O61" i="39"/>
  <c r="P61" i="39" s="1"/>
  <c r="Q61" i="39" s="1"/>
  <c r="K70" i="38"/>
  <c r="Y70" i="37"/>
  <c r="W70" i="37"/>
  <c r="AJ70" i="37"/>
  <c r="V70" i="36"/>
  <c r="O131" i="34"/>
  <c r="Y125" i="33"/>
  <c r="AJ33" i="51"/>
  <c r="Y33" i="51"/>
  <c r="W33" i="51"/>
  <c r="O33" i="51"/>
  <c r="AG33" i="51" s="1"/>
  <c r="N33" i="51"/>
  <c r="L33" i="51"/>
  <c r="K33" i="51"/>
  <c r="F33" i="51"/>
  <c r="E33" i="51"/>
  <c r="AJ35" i="50"/>
  <c r="Z35" i="50"/>
  <c r="AH35" i="50" s="1"/>
  <c r="Y35" i="50"/>
  <c r="W35" i="50"/>
  <c r="N35" i="50"/>
  <c r="L35" i="50"/>
  <c r="K35" i="50"/>
  <c r="F35" i="50"/>
  <c r="AD35" i="50" s="1"/>
  <c r="E35" i="50"/>
  <c r="AJ35" i="49"/>
  <c r="Z35" i="49"/>
  <c r="AH35" i="49" s="1"/>
  <c r="Y35" i="49"/>
  <c r="W35" i="49"/>
  <c r="V35" i="49"/>
  <c r="X35" i="49" s="1"/>
  <c r="O35" i="49"/>
  <c r="N35" i="49"/>
  <c r="L35" i="49"/>
  <c r="F35" i="49"/>
  <c r="E35" i="49"/>
  <c r="AJ57" i="44"/>
  <c r="Y57" i="44"/>
  <c r="W57" i="44"/>
  <c r="V57" i="44"/>
  <c r="X57" i="44" s="1"/>
  <c r="N57" i="44"/>
  <c r="K57" i="44"/>
  <c r="F57" i="44"/>
  <c r="AD57" i="44" s="1"/>
  <c r="E57" i="44"/>
  <c r="AJ56" i="43"/>
  <c r="AD56" i="43"/>
  <c r="Y56" i="43"/>
  <c r="W56" i="43"/>
  <c r="O56" i="43"/>
  <c r="P56" i="43" s="1"/>
  <c r="Q56" i="43" s="1"/>
  <c r="N56" i="43"/>
  <c r="L56" i="43"/>
  <c r="K56" i="43"/>
  <c r="M56" i="43" s="1"/>
  <c r="T56" i="43" s="1"/>
  <c r="F56" i="43"/>
  <c r="E56" i="43"/>
  <c r="AJ61" i="39"/>
  <c r="Z61" i="39"/>
  <c r="AH61" i="39" s="1"/>
  <c r="Y61" i="39"/>
  <c r="W61" i="39"/>
  <c r="V61" i="39"/>
  <c r="X61" i="39" s="1"/>
  <c r="N61" i="39"/>
  <c r="L61" i="39"/>
  <c r="K61" i="39"/>
  <c r="F61" i="39"/>
  <c r="AD61" i="39" s="1"/>
  <c r="E61" i="39"/>
  <c r="Y70" i="38"/>
  <c r="W70" i="38"/>
  <c r="O70" i="38"/>
  <c r="P70" i="38" s="1"/>
  <c r="Q70" i="38" s="1"/>
  <c r="N70" i="38"/>
  <c r="L70" i="38"/>
  <c r="F70" i="38"/>
  <c r="E70" i="38"/>
  <c r="Z70" i="37"/>
  <c r="AH70" i="37" s="1"/>
  <c r="N70" i="37"/>
  <c r="L70" i="37"/>
  <c r="K70" i="37"/>
  <c r="F70" i="37"/>
  <c r="AD70" i="37" s="1"/>
  <c r="E70" i="37"/>
  <c r="AJ70" i="36"/>
  <c r="Z70" i="36"/>
  <c r="AH70" i="36" s="1"/>
  <c r="Y70" i="36"/>
  <c r="W70" i="36"/>
  <c r="N70" i="36"/>
  <c r="L70" i="36"/>
  <c r="K70" i="36"/>
  <c r="F70" i="36"/>
  <c r="AD70" i="36" s="1"/>
  <c r="E70" i="36"/>
  <c r="AJ131" i="34"/>
  <c r="Z131" i="34"/>
  <c r="AH131" i="34" s="1"/>
  <c r="Y131" i="34"/>
  <c r="W131" i="34"/>
  <c r="V131" i="34"/>
  <c r="X131" i="34" s="1"/>
  <c r="N131" i="34"/>
  <c r="L131" i="34"/>
  <c r="K131" i="34"/>
  <c r="F131" i="34"/>
  <c r="AD131" i="34" s="1"/>
  <c r="E131" i="34"/>
  <c r="E125" i="33"/>
  <c r="F125" i="33"/>
  <c r="AD125" i="33" s="1"/>
  <c r="K125" i="33"/>
  <c r="L125" i="33"/>
  <c r="N125" i="33"/>
  <c r="O125" i="33"/>
  <c r="S125" i="33"/>
  <c r="V125" i="33"/>
  <c r="W125" i="33"/>
  <c r="Z125" i="33"/>
  <c r="AJ125" i="33"/>
  <c r="K32" i="51"/>
  <c r="L32" i="51"/>
  <c r="M32" i="51"/>
  <c r="N32" i="51"/>
  <c r="O32" i="51"/>
  <c r="AG32" i="51" s="1"/>
  <c r="P32" i="51"/>
  <c r="Q32" i="51"/>
  <c r="S32" i="51"/>
  <c r="T32" i="51"/>
  <c r="V32" i="51"/>
  <c r="W32" i="51"/>
  <c r="X32" i="51"/>
  <c r="Y32" i="51"/>
  <c r="AE32" i="51" s="1"/>
  <c r="Z32" i="51"/>
  <c r="AH32" i="51" s="1"/>
  <c r="AA32" i="51"/>
  <c r="AB32" i="51"/>
  <c r="AD32" i="51"/>
  <c r="AJ32" i="51"/>
  <c r="K34" i="50"/>
  <c r="L34" i="50"/>
  <c r="M34" i="50"/>
  <c r="N34" i="50"/>
  <c r="T34" i="50" s="1"/>
  <c r="O34" i="50"/>
  <c r="AG34" i="50" s="1"/>
  <c r="S34" i="50"/>
  <c r="V34" i="50"/>
  <c r="X34" i="50" s="1"/>
  <c r="W34" i="50"/>
  <c r="Y34" i="50"/>
  <c r="Z34" i="50"/>
  <c r="AH34" i="50" s="1"/>
  <c r="AA34" i="50"/>
  <c r="AB34" i="50"/>
  <c r="AD34" i="50"/>
  <c r="AJ34" i="50"/>
  <c r="K34" i="49"/>
  <c r="L34" i="49"/>
  <c r="M34" i="49"/>
  <c r="N34" i="49"/>
  <c r="O34" i="49"/>
  <c r="AG34" i="49" s="1"/>
  <c r="P34" i="49"/>
  <c r="Q34" i="49" s="1"/>
  <c r="S34" i="49"/>
  <c r="T34" i="49"/>
  <c r="V34" i="49"/>
  <c r="W34" i="49"/>
  <c r="X34" i="49"/>
  <c r="Y34" i="49"/>
  <c r="AE34" i="49" s="1"/>
  <c r="Z34" i="49"/>
  <c r="AH34" i="49" s="1"/>
  <c r="AA34" i="49"/>
  <c r="AB34" i="49"/>
  <c r="AD34" i="49"/>
  <c r="AJ34" i="49"/>
  <c r="K34" i="46"/>
  <c r="L34" i="46"/>
  <c r="M34" i="46"/>
  <c r="N34" i="46"/>
  <c r="O34" i="46"/>
  <c r="P34" i="46"/>
  <c r="Q34" i="46"/>
  <c r="S34" i="46"/>
  <c r="T34" i="46"/>
  <c r="V34" i="46"/>
  <c r="W34" i="46"/>
  <c r="X34" i="46"/>
  <c r="Y34" i="46"/>
  <c r="AE34" i="46" s="1"/>
  <c r="Z34" i="46"/>
  <c r="AH34" i="46" s="1"/>
  <c r="AA34" i="46"/>
  <c r="AB34" i="46"/>
  <c r="AD34" i="46"/>
  <c r="AG34" i="46"/>
  <c r="AJ34" i="46"/>
  <c r="K56" i="44"/>
  <c r="L56" i="44"/>
  <c r="M56" i="44"/>
  <c r="N56" i="44"/>
  <c r="O56" i="44"/>
  <c r="P56" i="44"/>
  <c r="Q56" i="44"/>
  <c r="S56" i="44"/>
  <c r="T56" i="44"/>
  <c r="V56" i="44"/>
  <c r="W56" i="44"/>
  <c r="X56" i="44"/>
  <c r="Y56" i="44"/>
  <c r="AE56" i="44" s="1"/>
  <c r="Z56" i="44"/>
  <c r="AH56" i="44" s="1"/>
  <c r="AA56" i="44"/>
  <c r="AB56" i="44"/>
  <c r="AD56" i="44"/>
  <c r="AG56" i="44"/>
  <c r="AJ56" i="44"/>
  <c r="K55" i="43"/>
  <c r="L55" i="43"/>
  <c r="M55" i="43"/>
  <c r="N55" i="43"/>
  <c r="T55" i="43" s="1"/>
  <c r="O55" i="43"/>
  <c r="AG55" i="43" s="1"/>
  <c r="S55" i="43"/>
  <c r="V55" i="43"/>
  <c r="W55" i="43"/>
  <c r="X55" i="43"/>
  <c r="Y55" i="43"/>
  <c r="AE55" i="43" s="1"/>
  <c r="Z55" i="43"/>
  <c r="AH55" i="43" s="1"/>
  <c r="AA55" i="43"/>
  <c r="AB55" i="43"/>
  <c r="AD55" i="43"/>
  <c r="AJ55" i="43"/>
  <c r="K60" i="39"/>
  <c r="M60" i="39" s="1"/>
  <c r="T60" i="39" s="1"/>
  <c r="L60" i="39"/>
  <c r="N60" i="39"/>
  <c r="O60" i="39"/>
  <c r="AG60" i="39" s="1"/>
  <c r="P60" i="39"/>
  <c r="Q60" i="39" s="1"/>
  <c r="V60" i="39"/>
  <c r="W60" i="39"/>
  <c r="X60" i="39"/>
  <c r="Y60" i="39"/>
  <c r="Z60" i="39"/>
  <c r="AH60" i="39" s="1"/>
  <c r="AD60" i="39"/>
  <c r="AE60" i="39"/>
  <c r="AJ60" i="39"/>
  <c r="K69" i="38"/>
  <c r="L69" i="38"/>
  <c r="M69" i="38"/>
  <c r="N69" i="38"/>
  <c r="O69" i="38"/>
  <c r="P69" i="38"/>
  <c r="Q69" i="38"/>
  <c r="S69" i="38"/>
  <c r="T69" i="38"/>
  <c r="V69" i="38"/>
  <c r="W69" i="38"/>
  <c r="X69" i="38"/>
  <c r="Y69" i="38"/>
  <c r="AE69" i="38" s="1"/>
  <c r="Z69" i="38"/>
  <c r="AH69" i="38" s="1"/>
  <c r="AA69" i="38"/>
  <c r="AB69" i="38"/>
  <c r="AD69" i="38"/>
  <c r="AG69" i="38"/>
  <c r="AJ69" i="38"/>
  <c r="K69" i="37"/>
  <c r="L69" i="37"/>
  <c r="M69" i="37"/>
  <c r="N69" i="37"/>
  <c r="O69" i="37"/>
  <c r="P69" i="37"/>
  <c r="Q69" i="37"/>
  <c r="S69" i="37"/>
  <c r="T69" i="37"/>
  <c r="V69" i="37"/>
  <c r="W69" i="37"/>
  <c r="X69" i="37"/>
  <c r="Y69" i="37"/>
  <c r="AE69" i="37" s="1"/>
  <c r="Z69" i="37"/>
  <c r="AH69" i="37" s="1"/>
  <c r="AA69" i="37"/>
  <c r="AB69" i="37"/>
  <c r="AD69" i="37"/>
  <c r="AG69" i="37"/>
  <c r="AJ69" i="37"/>
  <c r="K69" i="36"/>
  <c r="M69" i="36" s="1"/>
  <c r="T69" i="36" s="1"/>
  <c r="L69" i="36"/>
  <c r="N69" i="36"/>
  <c r="O69" i="36"/>
  <c r="P69" i="36" s="1"/>
  <c r="Q69" i="36" s="1"/>
  <c r="V69" i="36"/>
  <c r="W69" i="36"/>
  <c r="X69" i="36"/>
  <c r="Y69" i="36"/>
  <c r="AE69" i="36" s="1"/>
  <c r="Z69" i="36"/>
  <c r="AH69" i="36" s="1"/>
  <c r="AD69" i="36"/>
  <c r="AG69" i="36"/>
  <c r="AJ69" i="36"/>
  <c r="K130" i="34"/>
  <c r="M130" i="34" s="1"/>
  <c r="T130" i="34" s="1"/>
  <c r="L130" i="34"/>
  <c r="N130" i="34"/>
  <c r="O130" i="34"/>
  <c r="AG130" i="34" s="1"/>
  <c r="S130" i="34"/>
  <c r="V130" i="34"/>
  <c r="W130" i="34"/>
  <c r="X130" i="34"/>
  <c r="Y130" i="34"/>
  <c r="AE130" i="34" s="1"/>
  <c r="Z130" i="34"/>
  <c r="AJ130" i="34"/>
  <c r="K124" i="33"/>
  <c r="M124" i="33" s="1"/>
  <c r="T124" i="33" s="1"/>
  <c r="L124" i="33"/>
  <c r="N124" i="33"/>
  <c r="O124" i="33"/>
  <c r="AG124" i="33" s="1"/>
  <c r="P124" i="33"/>
  <c r="Q124" i="33" s="1"/>
  <c r="S124" i="33"/>
  <c r="V124" i="33"/>
  <c r="W124" i="33"/>
  <c r="X124" i="33"/>
  <c r="Y124" i="33"/>
  <c r="AE124" i="33" s="1"/>
  <c r="Z124" i="33"/>
  <c r="AH124" i="33" s="1"/>
  <c r="AA124" i="33"/>
  <c r="AB124" i="33"/>
  <c r="AD124" i="33"/>
  <c r="AJ124" i="33"/>
  <c r="E32" i="51"/>
  <c r="F32" i="51"/>
  <c r="E34" i="50"/>
  <c r="F34" i="50"/>
  <c r="E34" i="49"/>
  <c r="F34" i="49"/>
  <c r="E34" i="46"/>
  <c r="F34" i="46"/>
  <c r="E56" i="44"/>
  <c r="F56" i="44"/>
  <c r="E55" i="43"/>
  <c r="F55" i="43"/>
  <c r="E60" i="39"/>
  <c r="F60" i="39"/>
  <c r="E69" i="38"/>
  <c r="F69" i="38"/>
  <c r="E69" i="37"/>
  <c r="F69" i="37"/>
  <c r="E69" i="36"/>
  <c r="F69" i="36"/>
  <c r="E130" i="34"/>
  <c r="F130" i="34"/>
  <c r="AA130" i="34" s="1"/>
  <c r="AB130" i="34" s="1"/>
  <c r="E124" i="33"/>
  <c r="F124" i="33"/>
  <c r="AE132" i="34" l="1"/>
  <c r="AH132" i="34"/>
  <c r="AE133" i="34"/>
  <c r="Q135" i="34"/>
  <c r="AD130" i="34"/>
  <c r="AG132" i="34"/>
  <c r="T132" i="34"/>
  <c r="AH130" i="34"/>
  <c r="M131" i="34"/>
  <c r="T131" i="34" s="1"/>
  <c r="AA133" i="34"/>
  <c r="AB133" i="34" s="1"/>
  <c r="AH38" i="50"/>
  <c r="AE64" i="39"/>
  <c r="AA64" i="39"/>
  <c r="AB64" i="39" s="1"/>
  <c r="AH64" i="39"/>
  <c r="AG73" i="38"/>
  <c r="S73" i="38"/>
  <c r="AA73" i="38"/>
  <c r="AB73" i="38" s="1"/>
  <c r="P35" i="51"/>
  <c r="Q35" i="51" s="1"/>
  <c r="P37" i="50"/>
  <c r="Q37" i="50" s="1"/>
  <c r="AA37" i="49"/>
  <c r="AB37" i="49" s="1"/>
  <c r="P59" i="44"/>
  <c r="Q59" i="44" s="1"/>
  <c r="S72" i="38"/>
  <c r="P72" i="38"/>
  <c r="Q72" i="38" s="1"/>
  <c r="P72" i="36"/>
  <c r="Q72" i="36" s="1"/>
  <c r="P133" i="34"/>
  <c r="Q133" i="34" s="1"/>
  <c r="AH36" i="50"/>
  <c r="AE36" i="50"/>
  <c r="AA36" i="50"/>
  <c r="AB36" i="50" s="1"/>
  <c r="AE34" i="50"/>
  <c r="AG36" i="50"/>
  <c r="S36" i="50"/>
  <c r="P36" i="50"/>
  <c r="P35" i="46"/>
  <c r="Q35" i="46" s="1"/>
  <c r="AG35" i="46"/>
  <c r="P71" i="37"/>
  <c r="Q71" i="37" s="1"/>
  <c r="S132" i="34"/>
  <c r="P132" i="34"/>
  <c r="Q132" i="34" s="1"/>
  <c r="P126" i="33"/>
  <c r="Q126" i="33" s="1"/>
  <c r="M33" i="51"/>
  <c r="T33" i="51" s="1"/>
  <c r="P33" i="51"/>
  <c r="Q33" i="51" s="1"/>
  <c r="V33" i="51"/>
  <c r="X33" i="51" s="1"/>
  <c r="AE33" i="51" s="1"/>
  <c r="Z33" i="51"/>
  <c r="AH33" i="51" s="1"/>
  <c r="S33" i="51"/>
  <c r="M35" i="50"/>
  <c r="T35" i="50" s="1"/>
  <c r="X35" i="50"/>
  <c r="AE35" i="50" s="1"/>
  <c r="O35" i="50"/>
  <c r="S35" i="50"/>
  <c r="M35" i="49"/>
  <c r="T35" i="49" s="1"/>
  <c r="AD35" i="49"/>
  <c r="S35" i="49"/>
  <c r="AG35" i="49"/>
  <c r="AA35" i="49"/>
  <c r="AB35" i="49" s="1"/>
  <c r="L57" i="44"/>
  <c r="M57" i="44" s="1"/>
  <c r="T57" i="44" s="1"/>
  <c r="O57" i="44"/>
  <c r="P57" i="44" s="1"/>
  <c r="Q57" i="44" s="1"/>
  <c r="AG56" i="43"/>
  <c r="AH56" i="43"/>
  <c r="AA56" i="43"/>
  <c r="AB56" i="43" s="1"/>
  <c r="V56" i="43"/>
  <c r="X56" i="43" s="1"/>
  <c r="AE56" i="43" s="1"/>
  <c r="S56" i="43"/>
  <c r="S61" i="39"/>
  <c r="AG61" i="39"/>
  <c r="M61" i="39"/>
  <c r="T61" i="39" s="1"/>
  <c r="M70" i="38"/>
  <c r="T70" i="38" s="1"/>
  <c r="S70" i="38"/>
  <c r="V70" i="38"/>
  <c r="X70" i="38" s="1"/>
  <c r="AE70" i="38" s="1"/>
  <c r="Z70" i="38"/>
  <c r="AH70" i="38" s="1"/>
  <c r="AJ70" i="38"/>
  <c r="AG70" i="38"/>
  <c r="AD70" i="38"/>
  <c r="M70" i="37"/>
  <c r="T70" i="37" s="1"/>
  <c r="O70" i="37"/>
  <c r="AG70" i="37" s="1"/>
  <c r="S70" i="37"/>
  <c r="V70" i="37"/>
  <c r="X70" i="37" s="1"/>
  <c r="M70" i="36"/>
  <c r="T70" i="36" s="1"/>
  <c r="X70" i="36"/>
  <c r="O70" i="36"/>
  <c r="AE70" i="36"/>
  <c r="S70" i="36"/>
  <c r="S131" i="34"/>
  <c r="P131" i="34"/>
  <c r="AG131" i="34"/>
  <c r="M125" i="33"/>
  <c r="T125" i="33" s="1"/>
  <c r="X125" i="33"/>
  <c r="AE125" i="33"/>
  <c r="AA35" i="50"/>
  <c r="AB35" i="50" s="1"/>
  <c r="P35" i="49"/>
  <c r="Q35" i="49" s="1"/>
  <c r="AE35" i="49"/>
  <c r="AA57" i="44"/>
  <c r="AB57" i="44" s="1"/>
  <c r="AE57" i="44"/>
  <c r="AA61" i="39"/>
  <c r="AB61" i="39" s="1"/>
  <c r="AE61" i="39"/>
  <c r="AA70" i="37"/>
  <c r="AB70" i="37" s="1"/>
  <c r="AE70" i="37"/>
  <c r="AA70" i="36"/>
  <c r="AB70" i="36" s="1"/>
  <c r="AE131" i="34"/>
  <c r="AA131" i="34"/>
  <c r="AB131" i="34" s="1"/>
  <c r="AA125" i="33"/>
  <c r="AB125" i="33" s="1"/>
  <c r="P125" i="33"/>
  <c r="Q125" i="33" s="1"/>
  <c r="AG125" i="33"/>
  <c r="AH125" i="33"/>
  <c r="P55" i="43"/>
  <c r="Q55" i="43" s="1"/>
  <c r="S60" i="39"/>
  <c r="AA60" i="39"/>
  <c r="AB60" i="39" s="1"/>
  <c r="AA69" i="36"/>
  <c r="AB69" i="36" s="1"/>
  <c r="S69" i="36"/>
  <c r="L33" i="46"/>
  <c r="K33" i="46"/>
  <c r="Y54" i="43"/>
  <c r="W54" i="43"/>
  <c r="V54" i="43"/>
  <c r="K31" i="51"/>
  <c r="Z33" i="49"/>
  <c r="AH33" i="49" s="1"/>
  <c r="O55" i="44"/>
  <c r="P55" i="44" s="1"/>
  <c r="Q55" i="44" s="1"/>
  <c r="AJ59" i="39"/>
  <c r="O68" i="37"/>
  <c r="K68" i="36"/>
  <c r="E129" i="34"/>
  <c r="F129" i="34"/>
  <c r="P130" i="34" s="1"/>
  <c r="K128" i="34"/>
  <c r="L128" i="34"/>
  <c r="N128" i="34"/>
  <c r="O128" i="34"/>
  <c r="V128" i="34"/>
  <c r="W128" i="34"/>
  <c r="X128" i="34"/>
  <c r="Y128" i="34"/>
  <c r="Z128" i="34"/>
  <c r="AJ128" i="34"/>
  <c r="K129" i="34"/>
  <c r="L129" i="34"/>
  <c r="M129" i="34" s="1"/>
  <c r="N129" i="34"/>
  <c r="O129" i="34"/>
  <c r="AG129" i="34" s="1"/>
  <c r="S129" i="34"/>
  <c r="V129" i="34"/>
  <c r="W129" i="34"/>
  <c r="Y129" i="34"/>
  <c r="Z129" i="34"/>
  <c r="AJ129" i="34"/>
  <c r="AJ31" i="51"/>
  <c r="AD31" i="51"/>
  <c r="Z31" i="51"/>
  <c r="AH31" i="51" s="1"/>
  <c r="Y31" i="51"/>
  <c r="W31" i="51"/>
  <c r="V31" i="51"/>
  <c r="O31" i="51"/>
  <c r="P31" i="51" s="1"/>
  <c r="Q31" i="51" s="1"/>
  <c r="N31" i="51"/>
  <c r="L31" i="51"/>
  <c r="F31" i="51"/>
  <c r="E31" i="51"/>
  <c r="AJ33" i="50"/>
  <c r="Z33" i="50"/>
  <c r="Y33" i="50"/>
  <c r="W33" i="50"/>
  <c r="V33" i="50"/>
  <c r="X33" i="50" s="1"/>
  <c r="O33" i="50"/>
  <c r="N33" i="50"/>
  <c r="L33" i="50"/>
  <c r="K33" i="50"/>
  <c r="M33" i="50" s="1"/>
  <c r="T33" i="50" s="1"/>
  <c r="F33" i="50"/>
  <c r="E33" i="50"/>
  <c r="AG33" i="50" s="1"/>
  <c r="AJ33" i="49"/>
  <c r="Y33" i="49"/>
  <c r="W33" i="49"/>
  <c r="V33" i="49"/>
  <c r="O33" i="49"/>
  <c r="P33" i="49" s="1"/>
  <c r="Q33" i="49" s="1"/>
  <c r="N33" i="49"/>
  <c r="L33" i="49"/>
  <c r="K33" i="49"/>
  <c r="M33" i="49" s="1"/>
  <c r="T33" i="49" s="1"/>
  <c r="F33" i="49"/>
  <c r="AD33" i="49" s="1"/>
  <c r="E33" i="49"/>
  <c r="AG33" i="49" s="1"/>
  <c r="AJ33" i="46"/>
  <c r="Z33" i="46"/>
  <c r="AH33" i="46" s="1"/>
  <c r="Y33" i="46"/>
  <c r="W33" i="46"/>
  <c r="V33" i="46"/>
  <c r="X33" i="46" s="1"/>
  <c r="O33" i="46"/>
  <c r="P33" i="46" s="1"/>
  <c r="Q33" i="46" s="1"/>
  <c r="N33" i="46"/>
  <c r="F33" i="46"/>
  <c r="E33" i="46"/>
  <c r="AJ55" i="44"/>
  <c r="Z55" i="44"/>
  <c r="AH55" i="44" s="1"/>
  <c r="Y55" i="44"/>
  <c r="W55" i="44"/>
  <c r="V55" i="44"/>
  <c r="X55" i="44" s="1"/>
  <c r="N55" i="44"/>
  <c r="L55" i="44"/>
  <c r="K55" i="44"/>
  <c r="M55" i="44" s="1"/>
  <c r="T55" i="44" s="1"/>
  <c r="F55" i="44"/>
  <c r="AD55" i="44" s="1"/>
  <c r="E55" i="44"/>
  <c r="F54" i="43"/>
  <c r="E54" i="43"/>
  <c r="Z59" i="39"/>
  <c r="AH59" i="39" s="1"/>
  <c r="Y59" i="39"/>
  <c r="W59" i="39"/>
  <c r="V59" i="39"/>
  <c r="X59" i="39" s="1"/>
  <c r="O59" i="39"/>
  <c r="P59" i="39" s="1"/>
  <c r="Q59" i="39" s="1"/>
  <c r="N59" i="39"/>
  <c r="L59" i="39"/>
  <c r="K59" i="39"/>
  <c r="M59" i="39" s="1"/>
  <c r="T59" i="39" s="1"/>
  <c r="F59" i="39"/>
  <c r="AD59" i="39" s="1"/>
  <c r="E59" i="39"/>
  <c r="AG59" i="39" s="1"/>
  <c r="AJ68" i="38"/>
  <c r="Z68" i="38"/>
  <c r="AH68" i="38" s="1"/>
  <c r="Y68" i="38"/>
  <c r="W68" i="38"/>
  <c r="V68" i="38"/>
  <c r="X68" i="38" s="1"/>
  <c r="O68" i="38"/>
  <c r="P68" i="38" s="1"/>
  <c r="Q68" i="38" s="1"/>
  <c r="N68" i="38"/>
  <c r="L68" i="38"/>
  <c r="K68" i="38"/>
  <c r="M68" i="38" s="1"/>
  <c r="F68" i="38"/>
  <c r="AD68" i="38" s="1"/>
  <c r="E68" i="38"/>
  <c r="AG68" i="38" s="1"/>
  <c r="AJ68" i="37"/>
  <c r="Z68" i="37"/>
  <c r="AH68" i="37" s="1"/>
  <c r="Y68" i="37"/>
  <c r="W68" i="37"/>
  <c r="V68" i="37"/>
  <c r="X68" i="37" s="1"/>
  <c r="N68" i="37"/>
  <c r="L68" i="37"/>
  <c r="K68" i="37"/>
  <c r="M68" i="37" s="1"/>
  <c r="T68" i="37" s="1"/>
  <c r="F68" i="37"/>
  <c r="AD68" i="37" s="1"/>
  <c r="E68" i="37"/>
  <c r="AJ68" i="36"/>
  <c r="Z68" i="36"/>
  <c r="AH68" i="36" s="1"/>
  <c r="Y68" i="36"/>
  <c r="W68" i="36"/>
  <c r="V68" i="36"/>
  <c r="X68" i="36" s="1"/>
  <c r="O68" i="36"/>
  <c r="P68" i="36" s="1"/>
  <c r="Q68" i="36" s="1"/>
  <c r="N68" i="36"/>
  <c r="L68" i="36"/>
  <c r="F68" i="36"/>
  <c r="E68" i="36"/>
  <c r="E123" i="33"/>
  <c r="F123" i="33"/>
  <c r="AD123" i="33" s="1"/>
  <c r="K123" i="33"/>
  <c r="L123" i="33"/>
  <c r="N123" i="33"/>
  <c r="O123" i="33"/>
  <c r="AG123" i="33" s="1"/>
  <c r="V123" i="33"/>
  <c r="W123" i="33"/>
  <c r="Y123" i="33"/>
  <c r="Z123" i="33"/>
  <c r="AH123" i="33" s="1"/>
  <c r="AJ123" i="33"/>
  <c r="T129" i="34" l="1"/>
  <c r="M128" i="34"/>
  <c r="T128" i="34" s="1"/>
  <c r="Q131" i="34"/>
  <c r="AH129" i="34"/>
  <c r="Q134" i="34"/>
  <c r="AA33" i="50"/>
  <c r="AB33" i="50" s="1"/>
  <c r="AD33" i="50"/>
  <c r="P34" i="50"/>
  <c r="Q36" i="50"/>
  <c r="AA33" i="51"/>
  <c r="AB33" i="51" s="1"/>
  <c r="AG35" i="50"/>
  <c r="P35" i="50"/>
  <c r="S57" i="44"/>
  <c r="AG57" i="44"/>
  <c r="AA70" i="38"/>
  <c r="AB70" i="38" s="1"/>
  <c r="P70" i="37"/>
  <c r="Q70" i="37" s="1"/>
  <c r="AG70" i="36"/>
  <c r="P70" i="36"/>
  <c r="Q70" i="36" s="1"/>
  <c r="M33" i="46"/>
  <c r="T33" i="46" s="1"/>
  <c r="AD33" i="46"/>
  <c r="AJ54" i="43"/>
  <c r="K54" i="43"/>
  <c r="L54" i="43"/>
  <c r="N54" i="43"/>
  <c r="O54" i="43"/>
  <c r="P54" i="43" s="1"/>
  <c r="Q54" i="43" s="1"/>
  <c r="X31" i="51"/>
  <c r="M31" i="51"/>
  <c r="T31" i="51" s="1"/>
  <c r="S31" i="51"/>
  <c r="AG31" i="51"/>
  <c r="S33" i="50"/>
  <c r="X33" i="49"/>
  <c r="S33" i="49"/>
  <c r="S33" i="46"/>
  <c r="AG33" i="46"/>
  <c r="S55" i="44"/>
  <c r="AE55" i="44"/>
  <c r="X54" i="43"/>
  <c r="AE54" i="43" s="1"/>
  <c r="Z54" i="43"/>
  <c r="AH54" i="43" s="1"/>
  <c r="S54" i="43"/>
  <c r="AD54" i="43"/>
  <c r="S59" i="39"/>
  <c r="T68" i="38"/>
  <c r="S68" i="38"/>
  <c r="S68" i="37"/>
  <c r="AG68" i="37"/>
  <c r="P68" i="37"/>
  <c r="Q68" i="37" s="1"/>
  <c r="AE68" i="37"/>
  <c r="M68" i="36"/>
  <c r="T68" i="36" s="1"/>
  <c r="S68" i="36"/>
  <c r="AG68" i="36"/>
  <c r="AD68" i="36"/>
  <c r="P129" i="34"/>
  <c r="AA129" i="34"/>
  <c r="AB129" i="34" s="1"/>
  <c r="X129" i="34"/>
  <c r="AE129" i="34" s="1"/>
  <c r="AD129" i="34"/>
  <c r="S128" i="34"/>
  <c r="S123" i="33"/>
  <c r="X123" i="33"/>
  <c r="M123" i="33"/>
  <c r="AA31" i="51"/>
  <c r="AB31" i="51" s="1"/>
  <c r="AE31" i="51"/>
  <c r="AH33" i="50"/>
  <c r="AE33" i="50"/>
  <c r="AA33" i="49"/>
  <c r="AB33" i="49" s="1"/>
  <c r="AE33" i="49"/>
  <c r="AA33" i="46"/>
  <c r="AB33" i="46" s="1"/>
  <c r="AE33" i="46"/>
  <c r="AA55" i="44"/>
  <c r="AB55" i="44" s="1"/>
  <c r="AG55" i="44"/>
  <c r="AA59" i="39"/>
  <c r="AB59" i="39" s="1"/>
  <c r="AE59" i="39"/>
  <c r="AA68" i="38"/>
  <c r="AB68" i="38" s="1"/>
  <c r="AE68" i="38"/>
  <c r="AA68" i="37"/>
  <c r="AB68" i="37" s="1"/>
  <c r="AA68" i="36"/>
  <c r="AB68" i="36" s="1"/>
  <c r="AE68" i="36"/>
  <c r="T123" i="33"/>
  <c r="AE123" i="33"/>
  <c r="AA123" i="33"/>
  <c r="AB123" i="33" s="1"/>
  <c r="P123" i="33"/>
  <c r="Q123" i="33" s="1"/>
  <c r="K30" i="51"/>
  <c r="M30" i="51" s="1"/>
  <c r="T30" i="51" s="1"/>
  <c r="L30" i="51"/>
  <c r="N30" i="51"/>
  <c r="O30" i="51"/>
  <c r="AG30" i="51" s="1"/>
  <c r="S30" i="51"/>
  <c r="V30" i="51"/>
  <c r="W30" i="51"/>
  <c r="X30" i="51"/>
  <c r="Y30" i="51"/>
  <c r="AE30" i="51" s="1"/>
  <c r="Z30" i="51"/>
  <c r="AH30" i="51" s="1"/>
  <c r="AD30" i="51"/>
  <c r="AJ30" i="51"/>
  <c r="E29" i="51"/>
  <c r="F29" i="51"/>
  <c r="E30" i="51"/>
  <c r="F30" i="51"/>
  <c r="K28" i="51"/>
  <c r="M28" i="51" s="1"/>
  <c r="T28" i="51" s="1"/>
  <c r="L28" i="51"/>
  <c r="N28" i="51"/>
  <c r="O28" i="51"/>
  <c r="AG28" i="51" s="1"/>
  <c r="P28" i="51"/>
  <c r="Q28" i="51"/>
  <c r="S28" i="51"/>
  <c r="V28" i="51"/>
  <c r="W28" i="51"/>
  <c r="X28" i="51"/>
  <c r="Y28" i="51"/>
  <c r="AE28" i="51" s="1"/>
  <c r="Z28" i="51"/>
  <c r="AH28" i="51" s="1"/>
  <c r="AD28" i="51"/>
  <c r="AJ28" i="51"/>
  <c r="K29" i="51"/>
  <c r="L29" i="51"/>
  <c r="M29" i="51" s="1"/>
  <c r="T29" i="51" s="1"/>
  <c r="N29" i="51"/>
  <c r="O29" i="51"/>
  <c r="AG29" i="51" s="1"/>
  <c r="P29" i="51"/>
  <c r="Q29" i="51" s="1"/>
  <c r="S29" i="51"/>
  <c r="V29" i="51"/>
  <c r="X29" i="51" s="1"/>
  <c r="W29" i="51"/>
  <c r="Y29" i="51"/>
  <c r="Z29" i="51"/>
  <c r="AA29" i="51"/>
  <c r="AB29" i="51"/>
  <c r="AD29" i="51"/>
  <c r="AE29" i="51"/>
  <c r="AH29" i="51"/>
  <c r="AJ29" i="51"/>
  <c r="K30" i="50"/>
  <c r="L30" i="50"/>
  <c r="N30" i="50"/>
  <c r="O30" i="50"/>
  <c r="AG30" i="50" s="1"/>
  <c r="S30" i="50"/>
  <c r="V30" i="50"/>
  <c r="X30" i="50" s="1"/>
  <c r="W30" i="50"/>
  <c r="Y30" i="50"/>
  <c r="Z30" i="50"/>
  <c r="AJ30" i="50"/>
  <c r="K31" i="50"/>
  <c r="L31" i="50"/>
  <c r="M31" i="50"/>
  <c r="N31" i="50"/>
  <c r="O31" i="50"/>
  <c r="AG31" i="50" s="1"/>
  <c r="P31" i="50"/>
  <c r="S31" i="50"/>
  <c r="T31" i="50"/>
  <c r="V31" i="50"/>
  <c r="W31" i="50"/>
  <c r="Y31" i="50"/>
  <c r="Z31" i="50"/>
  <c r="AJ31" i="50"/>
  <c r="K32" i="50"/>
  <c r="L32" i="50"/>
  <c r="M32" i="50"/>
  <c r="N32" i="50"/>
  <c r="T32" i="50" s="1"/>
  <c r="O32" i="50"/>
  <c r="AG32" i="50" s="1"/>
  <c r="P32" i="50"/>
  <c r="Q32" i="50" s="1"/>
  <c r="V32" i="50"/>
  <c r="W32" i="50"/>
  <c r="X32" i="50"/>
  <c r="Y32" i="50"/>
  <c r="Z32" i="50"/>
  <c r="AJ32" i="50"/>
  <c r="E31" i="50"/>
  <c r="F31" i="50"/>
  <c r="AA31" i="50" s="1"/>
  <c r="AB31" i="50" s="1"/>
  <c r="E32" i="50"/>
  <c r="AE32" i="50" s="1"/>
  <c r="F32" i="50"/>
  <c r="P33" i="50" s="1"/>
  <c r="Q33" i="50" s="1"/>
  <c r="K30" i="49"/>
  <c r="L30" i="49"/>
  <c r="M30" i="49"/>
  <c r="N30" i="49"/>
  <c r="O30" i="49"/>
  <c r="AG30" i="49" s="1"/>
  <c r="S30" i="49"/>
  <c r="T30" i="49"/>
  <c r="V30" i="49"/>
  <c r="W30" i="49"/>
  <c r="X30" i="49"/>
  <c r="Y30" i="49"/>
  <c r="AE30" i="49" s="1"/>
  <c r="Z30" i="49"/>
  <c r="AH30" i="49" s="1"/>
  <c r="AA30" i="49"/>
  <c r="AB30" i="49"/>
  <c r="AD30" i="49"/>
  <c r="AJ30" i="49"/>
  <c r="K31" i="49"/>
  <c r="L31" i="49"/>
  <c r="M31" i="49"/>
  <c r="N31" i="49"/>
  <c r="O31" i="49"/>
  <c r="AG31" i="49" s="1"/>
  <c r="S31" i="49"/>
  <c r="T31" i="49"/>
  <c r="V31" i="49"/>
  <c r="X31" i="49" s="1"/>
  <c r="AE31" i="49" s="1"/>
  <c r="W31" i="49"/>
  <c r="Y31" i="49"/>
  <c r="Z31" i="49"/>
  <c r="AA31" i="49"/>
  <c r="AB31" i="49" s="1"/>
  <c r="AD31" i="49"/>
  <c r="AH31" i="49"/>
  <c r="AJ31" i="49"/>
  <c r="K32" i="49"/>
  <c r="S32" i="49" s="1"/>
  <c r="L32" i="49"/>
  <c r="M32" i="49"/>
  <c r="N32" i="49"/>
  <c r="T32" i="49" s="1"/>
  <c r="O32" i="49"/>
  <c r="AG32" i="49" s="1"/>
  <c r="P32" i="49"/>
  <c r="V32" i="49"/>
  <c r="W32" i="49"/>
  <c r="X32" i="49"/>
  <c r="Y32" i="49"/>
  <c r="Z32" i="49"/>
  <c r="AA32" i="49"/>
  <c r="AB32" i="49"/>
  <c r="AD32" i="49"/>
  <c r="AE32" i="49"/>
  <c r="AH32" i="49"/>
  <c r="AJ32" i="49"/>
  <c r="E31" i="49"/>
  <c r="F31" i="49"/>
  <c r="E32" i="49"/>
  <c r="F32" i="49"/>
  <c r="K31" i="46"/>
  <c r="M31" i="46" s="1"/>
  <c r="T31" i="46" s="1"/>
  <c r="L31" i="46"/>
  <c r="N31" i="46"/>
  <c r="O31" i="46"/>
  <c r="AG31" i="46" s="1"/>
  <c r="S31" i="46"/>
  <c r="V31" i="46"/>
  <c r="W31" i="46"/>
  <c r="X31" i="46"/>
  <c r="Y31" i="46"/>
  <c r="AE31" i="46" s="1"/>
  <c r="Z31" i="46"/>
  <c r="AH31" i="46" s="1"/>
  <c r="AA31" i="46"/>
  <c r="AB31" i="46"/>
  <c r="AD31" i="46"/>
  <c r="AJ31" i="46"/>
  <c r="K32" i="46"/>
  <c r="L32" i="46"/>
  <c r="M32" i="46"/>
  <c r="N32" i="46"/>
  <c r="O32" i="46"/>
  <c r="AG32" i="46" s="1"/>
  <c r="S32" i="46"/>
  <c r="T32" i="46"/>
  <c r="V32" i="46"/>
  <c r="X32" i="46" s="1"/>
  <c r="AE32" i="46" s="1"/>
  <c r="W32" i="46"/>
  <c r="Y32" i="46"/>
  <c r="Z32" i="46"/>
  <c r="AA32" i="46"/>
  <c r="AB32" i="46"/>
  <c r="AD32" i="46"/>
  <c r="AH32" i="46"/>
  <c r="AJ32" i="46"/>
  <c r="E31" i="46"/>
  <c r="F31" i="46"/>
  <c r="E32" i="46"/>
  <c r="F32" i="46"/>
  <c r="K53" i="44"/>
  <c r="M53" i="44" s="1"/>
  <c r="T53" i="44" s="1"/>
  <c r="L53" i="44"/>
  <c r="N53" i="44"/>
  <c r="O53" i="44"/>
  <c r="AG53" i="44" s="1"/>
  <c r="S53" i="44"/>
  <c r="V53" i="44"/>
  <c r="W53" i="44"/>
  <c r="X53" i="44"/>
  <c r="Y53" i="44"/>
  <c r="AE53" i="44" s="1"/>
  <c r="Z53" i="44"/>
  <c r="AH53" i="44" s="1"/>
  <c r="AD53" i="44"/>
  <c r="AJ53" i="44"/>
  <c r="K54" i="44"/>
  <c r="L54" i="44"/>
  <c r="M54" i="44"/>
  <c r="N54" i="44"/>
  <c r="O54" i="44"/>
  <c r="AG54" i="44" s="1"/>
  <c r="P54" i="44"/>
  <c r="S54" i="44"/>
  <c r="T54" i="44"/>
  <c r="V54" i="44"/>
  <c r="X54" i="44" s="1"/>
  <c r="AE54" i="44" s="1"/>
  <c r="W54" i="44"/>
  <c r="Y54" i="44"/>
  <c r="Z54" i="44"/>
  <c r="AA54" i="44"/>
  <c r="AB54" i="44"/>
  <c r="AD54" i="44"/>
  <c r="AH54" i="44"/>
  <c r="AJ54" i="44"/>
  <c r="E53" i="44"/>
  <c r="F53" i="44"/>
  <c r="E54" i="44"/>
  <c r="F54" i="44"/>
  <c r="K52" i="43"/>
  <c r="M52" i="43" s="1"/>
  <c r="T52" i="43" s="1"/>
  <c r="L52" i="43"/>
  <c r="N52" i="43"/>
  <c r="O52" i="43"/>
  <c r="AG52" i="43" s="1"/>
  <c r="S52" i="43"/>
  <c r="V52" i="43"/>
  <c r="W52" i="43"/>
  <c r="X52" i="43"/>
  <c r="Y52" i="43"/>
  <c r="AE52" i="43" s="1"/>
  <c r="Z52" i="43"/>
  <c r="AH52" i="43" s="1"/>
  <c r="AD52" i="43"/>
  <c r="AJ52" i="43"/>
  <c r="K53" i="43"/>
  <c r="L53" i="43"/>
  <c r="M53" i="43"/>
  <c r="N53" i="43"/>
  <c r="O53" i="43"/>
  <c r="AG53" i="43" s="1"/>
  <c r="P53" i="43"/>
  <c r="S53" i="43"/>
  <c r="T53" i="43"/>
  <c r="V53" i="43"/>
  <c r="X53" i="43" s="1"/>
  <c r="AE53" i="43" s="1"/>
  <c r="W53" i="43"/>
  <c r="Y53" i="43"/>
  <c r="Z53" i="43"/>
  <c r="AA53" i="43"/>
  <c r="AB53" i="43"/>
  <c r="AD53" i="43"/>
  <c r="AH53" i="43"/>
  <c r="AJ53" i="43"/>
  <c r="E52" i="43"/>
  <c r="F52" i="43"/>
  <c r="E53" i="43"/>
  <c r="F53" i="43"/>
  <c r="K57" i="39"/>
  <c r="L57" i="39"/>
  <c r="M57" i="39"/>
  <c r="N57" i="39"/>
  <c r="O57" i="39"/>
  <c r="P57" i="39"/>
  <c r="Q57" i="39" s="1"/>
  <c r="S57" i="39"/>
  <c r="T57" i="39"/>
  <c r="V57" i="39"/>
  <c r="W57" i="39"/>
  <c r="X57" i="39"/>
  <c r="Y57" i="39"/>
  <c r="AE57" i="39" s="1"/>
  <c r="Z57" i="39"/>
  <c r="AH57" i="39" s="1"/>
  <c r="AA57" i="39"/>
  <c r="AB57" i="39" s="1"/>
  <c r="AD57" i="39"/>
  <c r="AG57" i="39"/>
  <c r="AJ57" i="39"/>
  <c r="K58" i="39"/>
  <c r="L58" i="39"/>
  <c r="M58" i="39"/>
  <c r="N58" i="39"/>
  <c r="O58" i="39"/>
  <c r="AG58" i="39" s="1"/>
  <c r="S58" i="39"/>
  <c r="T58" i="39"/>
  <c r="V58" i="39"/>
  <c r="X58" i="39" s="1"/>
  <c r="AE58" i="39" s="1"/>
  <c r="W58" i="39"/>
  <c r="Y58" i="39"/>
  <c r="Z58" i="39"/>
  <c r="AA58" i="39" s="1"/>
  <c r="AB58" i="39" s="1"/>
  <c r="AD58" i="39"/>
  <c r="AH58" i="39"/>
  <c r="AJ58" i="39"/>
  <c r="E57" i="39"/>
  <c r="F57" i="39"/>
  <c r="E58" i="39"/>
  <c r="F58" i="39"/>
  <c r="K66" i="38"/>
  <c r="L66" i="38"/>
  <c r="M66" i="38" s="1"/>
  <c r="T66" i="38" s="1"/>
  <c r="N66" i="38"/>
  <c r="O66" i="38"/>
  <c r="AG66" i="38" s="1"/>
  <c r="S66" i="38"/>
  <c r="V66" i="38"/>
  <c r="W66" i="38"/>
  <c r="X66" i="38"/>
  <c r="Y66" i="38"/>
  <c r="AE66" i="38" s="1"/>
  <c r="Z66" i="38"/>
  <c r="AH66" i="38" s="1"/>
  <c r="AA66" i="38"/>
  <c r="AB66" i="38" s="1"/>
  <c r="AD66" i="38"/>
  <c r="AJ66" i="38"/>
  <c r="K67" i="38"/>
  <c r="L67" i="38"/>
  <c r="M67" i="38"/>
  <c r="N67" i="38"/>
  <c r="O67" i="38"/>
  <c r="AG67" i="38" s="1"/>
  <c r="P67" i="38"/>
  <c r="S67" i="38"/>
  <c r="T67" i="38"/>
  <c r="V67" i="38"/>
  <c r="X67" i="38" s="1"/>
  <c r="AE67" i="38" s="1"/>
  <c r="W67" i="38"/>
  <c r="Y67" i="38"/>
  <c r="Z67" i="38"/>
  <c r="AA67" i="38"/>
  <c r="AB67" i="38"/>
  <c r="AD67" i="38"/>
  <c r="AH67" i="38"/>
  <c r="AJ67" i="38"/>
  <c r="E66" i="38"/>
  <c r="F66" i="38"/>
  <c r="E67" i="38"/>
  <c r="F67" i="38"/>
  <c r="K66" i="37"/>
  <c r="L66" i="37"/>
  <c r="M66" i="37" s="1"/>
  <c r="T66" i="37" s="1"/>
  <c r="N66" i="37"/>
  <c r="O66" i="37"/>
  <c r="AG66" i="37" s="1"/>
  <c r="P66" i="37"/>
  <c r="Q66" i="37"/>
  <c r="S66" i="37"/>
  <c r="V66" i="37"/>
  <c r="W66" i="37"/>
  <c r="X66" i="37"/>
  <c r="Y66" i="37"/>
  <c r="AE66" i="37" s="1"/>
  <c r="Z66" i="37"/>
  <c r="AH66" i="37" s="1"/>
  <c r="AA66" i="37"/>
  <c r="AB66" i="37"/>
  <c r="AD66" i="37"/>
  <c r="AJ66" i="37"/>
  <c r="K67" i="37"/>
  <c r="L67" i="37"/>
  <c r="M67" i="37"/>
  <c r="N67" i="37"/>
  <c r="O67" i="37"/>
  <c r="AG67" i="37" s="1"/>
  <c r="P67" i="37"/>
  <c r="Q67" i="37"/>
  <c r="S67" i="37"/>
  <c r="T67" i="37"/>
  <c r="V67" i="37"/>
  <c r="X67" i="37" s="1"/>
  <c r="AE67" i="37" s="1"/>
  <c r="W67" i="37"/>
  <c r="Y67" i="37"/>
  <c r="Z67" i="37"/>
  <c r="AA67" i="37"/>
  <c r="AB67" i="37" s="1"/>
  <c r="AD67" i="37"/>
  <c r="AH67" i="37"/>
  <c r="AJ67" i="37"/>
  <c r="E66" i="37"/>
  <c r="F66" i="37"/>
  <c r="E67" i="37"/>
  <c r="F67" i="37"/>
  <c r="K66" i="36"/>
  <c r="L66" i="36"/>
  <c r="M66" i="36"/>
  <c r="N66" i="36"/>
  <c r="O66" i="36"/>
  <c r="P66" i="36"/>
  <c r="Q66" i="36"/>
  <c r="S66" i="36"/>
  <c r="T66" i="36"/>
  <c r="V66" i="36"/>
  <c r="W66" i="36"/>
  <c r="X66" i="36"/>
  <c r="Y66" i="36"/>
  <c r="AE66" i="36" s="1"/>
  <c r="Z66" i="36"/>
  <c r="AH66" i="36" s="1"/>
  <c r="AA66" i="36"/>
  <c r="AB66" i="36"/>
  <c r="AD66" i="36"/>
  <c r="AG66" i="36"/>
  <c r="AJ66" i="36"/>
  <c r="K67" i="36"/>
  <c r="L67" i="36"/>
  <c r="M67" i="36"/>
  <c r="N67" i="36"/>
  <c r="O67" i="36"/>
  <c r="P67" i="36"/>
  <c r="Q67" i="36"/>
  <c r="S67" i="36"/>
  <c r="T67" i="36"/>
  <c r="V67" i="36"/>
  <c r="X67" i="36" s="1"/>
  <c r="AE67" i="36" s="1"/>
  <c r="W67" i="36"/>
  <c r="Y67" i="36"/>
  <c r="Z67" i="36"/>
  <c r="AA67" i="36" s="1"/>
  <c r="AB67" i="36" s="1"/>
  <c r="AD67" i="36"/>
  <c r="AG67" i="36"/>
  <c r="AH67" i="36"/>
  <c r="AJ67" i="36"/>
  <c r="E66" i="36"/>
  <c r="F66" i="36"/>
  <c r="E67" i="36"/>
  <c r="F67" i="36"/>
  <c r="K127" i="34"/>
  <c r="M127" i="34" s="1"/>
  <c r="T127" i="34" s="1"/>
  <c r="L127" i="34"/>
  <c r="N127" i="34"/>
  <c r="O127" i="34"/>
  <c r="AG127" i="34" s="1"/>
  <c r="V127" i="34"/>
  <c r="W127" i="34"/>
  <c r="Y127" i="34"/>
  <c r="Z127" i="34"/>
  <c r="AA127" i="34" s="1"/>
  <c r="AB127" i="34" s="1"/>
  <c r="AJ127" i="34"/>
  <c r="E127" i="34"/>
  <c r="F127" i="34"/>
  <c r="AD127" i="34" s="1"/>
  <c r="E128" i="34"/>
  <c r="AE128" i="34" s="1"/>
  <c r="F128" i="34"/>
  <c r="K121" i="33"/>
  <c r="L121" i="33"/>
  <c r="M121" i="33"/>
  <c r="N121" i="33"/>
  <c r="O121" i="33"/>
  <c r="AG121" i="33" s="1"/>
  <c r="S121" i="33"/>
  <c r="T121" i="33"/>
  <c r="V121" i="33"/>
  <c r="W121" i="33"/>
  <c r="X121" i="33"/>
  <c r="Y121" i="33"/>
  <c r="AE121" i="33" s="1"/>
  <c r="Z121" i="33"/>
  <c r="AA121" i="33" s="1"/>
  <c r="AB121" i="33" s="1"/>
  <c r="AD121" i="33"/>
  <c r="AJ121" i="33"/>
  <c r="K122" i="33"/>
  <c r="L122" i="33"/>
  <c r="M122" i="33"/>
  <c r="N122" i="33"/>
  <c r="O122" i="33"/>
  <c r="AG122" i="33" s="1"/>
  <c r="S122" i="33"/>
  <c r="T122" i="33"/>
  <c r="V122" i="33"/>
  <c r="X122" i="33" s="1"/>
  <c r="AE122" i="33" s="1"/>
  <c r="W122" i="33"/>
  <c r="Y122" i="33"/>
  <c r="Z122" i="33"/>
  <c r="AA122" i="33"/>
  <c r="AB122" i="33"/>
  <c r="AD122" i="33"/>
  <c r="AH122" i="33"/>
  <c r="AJ122" i="33"/>
  <c r="E28" i="51"/>
  <c r="F28" i="51"/>
  <c r="E30" i="50"/>
  <c r="F30" i="50"/>
  <c r="AD30" i="50" s="1"/>
  <c r="E30" i="49"/>
  <c r="F30" i="49"/>
  <c r="S127" i="34" l="1"/>
  <c r="P128" i="34"/>
  <c r="AD128" i="34"/>
  <c r="AA128" i="34"/>
  <c r="AB128" i="34" s="1"/>
  <c r="X127" i="34"/>
  <c r="AG128" i="34"/>
  <c r="AH128" i="34"/>
  <c r="Q130" i="34"/>
  <c r="S32" i="50"/>
  <c r="Q35" i="50"/>
  <c r="AH32" i="50"/>
  <c r="AA32" i="50"/>
  <c r="AB32" i="50" s="1"/>
  <c r="AH31" i="50"/>
  <c r="AD32" i="50"/>
  <c r="AH30" i="50"/>
  <c r="AE30" i="50"/>
  <c r="X31" i="50"/>
  <c r="AE31" i="50" s="1"/>
  <c r="M30" i="50"/>
  <c r="T30" i="50" s="1"/>
  <c r="AD31" i="50"/>
  <c r="Q34" i="50"/>
  <c r="AG54" i="43"/>
  <c r="M54" i="43"/>
  <c r="T54" i="43" s="1"/>
  <c r="AA54" i="43"/>
  <c r="AB54" i="43" s="1"/>
  <c r="AA30" i="51"/>
  <c r="AB30" i="51" s="1"/>
  <c r="P30" i="51"/>
  <c r="Q30" i="51" s="1"/>
  <c r="AA28" i="51"/>
  <c r="AB28" i="51" s="1"/>
  <c r="AA30" i="50"/>
  <c r="AB30" i="50" s="1"/>
  <c r="P31" i="49"/>
  <c r="P30" i="49"/>
  <c r="Q30" i="49" s="1"/>
  <c r="P32" i="46"/>
  <c r="P31" i="46"/>
  <c r="Q31" i="46" s="1"/>
  <c r="P53" i="44"/>
  <c r="AA53" i="44"/>
  <c r="AB53" i="44" s="1"/>
  <c r="AA52" i="43"/>
  <c r="AB52" i="43" s="1"/>
  <c r="P52" i="43"/>
  <c r="P58" i="39"/>
  <c r="Q58" i="39" s="1"/>
  <c r="P66" i="38"/>
  <c r="Q66" i="38" s="1"/>
  <c r="AE127" i="34"/>
  <c r="AH127" i="34"/>
  <c r="P121" i="33"/>
  <c r="Q121" i="33" s="1"/>
  <c r="AH121" i="33"/>
  <c r="P122" i="33"/>
  <c r="Q122" i="33" s="1"/>
  <c r="Q129" i="34" l="1"/>
  <c r="Q31" i="49"/>
  <c r="Q32" i="49"/>
  <c r="Q32" i="46"/>
  <c r="Q54" i="44"/>
  <c r="Q53" i="44"/>
  <c r="Q53" i="43"/>
  <c r="Q52" i="43"/>
  <c r="Q67" i="38"/>
  <c r="E121" i="33" l="1"/>
  <c r="F121" i="33"/>
  <c r="E122" i="33"/>
  <c r="F122" i="33"/>
  <c r="K30" i="46"/>
  <c r="L30" i="46"/>
  <c r="M30" i="46"/>
  <c r="T30" i="46" s="1"/>
  <c r="N30" i="46"/>
  <c r="O30" i="46"/>
  <c r="P30" i="46" s="1"/>
  <c r="Q30" i="46" s="1"/>
  <c r="V30" i="46"/>
  <c r="W30" i="46"/>
  <c r="X30" i="46" s="1"/>
  <c r="Y30" i="46"/>
  <c r="AE30" i="46" s="1"/>
  <c r="Z30" i="46"/>
  <c r="AH30" i="46" s="1"/>
  <c r="AD30" i="46"/>
  <c r="AJ30" i="46"/>
  <c r="E30" i="46"/>
  <c r="F30" i="46"/>
  <c r="K52" i="44"/>
  <c r="S52" i="44" s="1"/>
  <c r="L52" i="44"/>
  <c r="M52" i="44" s="1"/>
  <c r="T52" i="44" s="1"/>
  <c r="N52" i="44"/>
  <c r="O52" i="44"/>
  <c r="V52" i="44"/>
  <c r="X52" i="44" s="1"/>
  <c r="W52" i="44"/>
  <c r="Y52" i="44"/>
  <c r="Z52" i="44"/>
  <c r="AJ52" i="44"/>
  <c r="E52" i="44"/>
  <c r="F52" i="44"/>
  <c r="AD52" i="44" s="1"/>
  <c r="K51" i="43"/>
  <c r="L51" i="43"/>
  <c r="N51" i="43"/>
  <c r="O51" i="43"/>
  <c r="V51" i="43"/>
  <c r="W51" i="43"/>
  <c r="X51" i="43"/>
  <c r="Y51" i="43"/>
  <c r="Z51" i="43"/>
  <c r="AJ51" i="43"/>
  <c r="E51" i="43"/>
  <c r="F51" i="43"/>
  <c r="K56" i="39"/>
  <c r="L56" i="39"/>
  <c r="N56" i="39"/>
  <c r="O56" i="39"/>
  <c r="V56" i="39"/>
  <c r="X56" i="39" s="1"/>
  <c r="W56" i="39"/>
  <c r="Y56" i="39"/>
  <c r="Z56" i="39"/>
  <c r="AJ56" i="39"/>
  <c r="E56" i="39"/>
  <c r="F56" i="39"/>
  <c r="K65" i="38"/>
  <c r="L65" i="38"/>
  <c r="N65" i="38"/>
  <c r="O65" i="38"/>
  <c r="P65" i="38" s="1"/>
  <c r="V65" i="38"/>
  <c r="W65" i="38"/>
  <c r="X65" i="38"/>
  <c r="Y65" i="38"/>
  <c r="Z65" i="38"/>
  <c r="AH65" i="38" s="1"/>
  <c r="AD65" i="38"/>
  <c r="AJ65" i="38"/>
  <c r="E65" i="38"/>
  <c r="F65" i="38"/>
  <c r="K65" i="37"/>
  <c r="S65" i="37" s="1"/>
  <c r="L65" i="37"/>
  <c r="N65" i="37"/>
  <c r="O65" i="37"/>
  <c r="V65" i="37"/>
  <c r="X65" i="37" s="1"/>
  <c r="W65" i="37"/>
  <c r="Y65" i="37"/>
  <c r="Z65" i="37"/>
  <c r="AJ65" i="37"/>
  <c r="E65" i="37"/>
  <c r="F65" i="37"/>
  <c r="AD65" i="37" s="1"/>
  <c r="K65" i="36"/>
  <c r="L65" i="36"/>
  <c r="N65" i="36"/>
  <c r="O65" i="36"/>
  <c r="V65" i="36"/>
  <c r="X65" i="36" s="1"/>
  <c r="W65" i="36"/>
  <c r="Y65" i="36"/>
  <c r="Z65" i="36"/>
  <c r="AJ65" i="36"/>
  <c r="K126" i="34"/>
  <c r="L126" i="34"/>
  <c r="N126" i="34"/>
  <c r="O126" i="34"/>
  <c r="V126" i="34"/>
  <c r="W126" i="34"/>
  <c r="X126" i="34" s="1"/>
  <c r="Y126" i="34"/>
  <c r="Z126" i="34"/>
  <c r="AJ126" i="34"/>
  <c r="E126" i="34"/>
  <c r="F126" i="34"/>
  <c r="P127" i="34" s="1"/>
  <c r="K120" i="33"/>
  <c r="M120" i="33" s="1"/>
  <c r="T120" i="33" s="1"/>
  <c r="L120" i="33"/>
  <c r="N120" i="33"/>
  <c r="O120" i="33"/>
  <c r="V120" i="33"/>
  <c r="W120" i="33"/>
  <c r="X120" i="33" s="1"/>
  <c r="Y120" i="33"/>
  <c r="Z120" i="33"/>
  <c r="AJ120" i="33"/>
  <c r="E65" i="36"/>
  <c r="F65" i="36"/>
  <c r="AD65" i="36" s="1"/>
  <c r="E120" i="33"/>
  <c r="F120" i="33"/>
  <c r="AD120" i="33" s="1"/>
  <c r="Q128" i="34" l="1"/>
  <c r="AD126" i="34"/>
  <c r="AH126" i="34"/>
  <c r="AE126" i="34"/>
  <c r="AG126" i="34"/>
  <c r="AH52" i="44"/>
  <c r="AG52" i="44"/>
  <c r="AH65" i="36"/>
  <c r="S51" i="43"/>
  <c r="S56" i="39"/>
  <c r="M65" i="38"/>
  <c r="M126" i="34"/>
  <c r="T126" i="34" s="1"/>
  <c r="M51" i="43"/>
  <c r="T51" i="43" s="1"/>
  <c r="AG65" i="37"/>
  <c r="S126" i="34"/>
  <c r="S30" i="46"/>
  <c r="AG30" i="46"/>
  <c r="AA30" i="46"/>
  <c r="AB30" i="46" s="1"/>
  <c r="P52" i="44"/>
  <c r="AE52" i="44"/>
  <c r="AA52" i="44"/>
  <c r="AB52" i="44" s="1"/>
  <c r="P51" i="43"/>
  <c r="AG51" i="43"/>
  <c r="AH51" i="43"/>
  <c r="AE51" i="43"/>
  <c r="AD51" i="43"/>
  <c r="AA51" i="43"/>
  <c r="AB51" i="43" s="1"/>
  <c r="AA56" i="39"/>
  <c r="AB56" i="39" s="1"/>
  <c r="M56" i="39"/>
  <c r="T56" i="39" s="1"/>
  <c r="AH56" i="39"/>
  <c r="AD56" i="39"/>
  <c r="P56" i="39"/>
  <c r="AE56" i="39"/>
  <c r="T65" i="38"/>
  <c r="S65" i="38"/>
  <c r="AE65" i="38"/>
  <c r="AG65" i="38"/>
  <c r="AH65" i="37"/>
  <c r="AA65" i="37"/>
  <c r="AB65" i="37" s="1"/>
  <c r="AE65" i="37"/>
  <c r="P65" i="37"/>
  <c r="M65" i="37"/>
  <c r="T65" i="37" s="1"/>
  <c r="S65" i="36"/>
  <c r="M65" i="36"/>
  <c r="T65" i="36" s="1"/>
  <c r="AE65" i="36"/>
  <c r="P65" i="36"/>
  <c r="AG65" i="36"/>
  <c r="S120" i="33"/>
  <c r="AH120" i="33"/>
  <c r="AE120" i="33"/>
  <c r="P120" i="33"/>
  <c r="AG120" i="33"/>
  <c r="AG56" i="39"/>
  <c r="AA65" i="38"/>
  <c r="AB65" i="38" s="1"/>
  <c r="AA65" i="36"/>
  <c r="AB65" i="36" s="1"/>
  <c r="AA126" i="34"/>
  <c r="AB126" i="34" s="1"/>
  <c r="AA120" i="33"/>
  <c r="AB120" i="33" s="1"/>
  <c r="F58" i="36" l="1"/>
  <c r="K29" i="50"/>
  <c r="L29" i="50"/>
  <c r="N29" i="50"/>
  <c r="O29" i="50"/>
  <c r="V29" i="50"/>
  <c r="W29" i="50"/>
  <c r="Y29" i="50"/>
  <c r="Z29" i="50"/>
  <c r="AJ29" i="50"/>
  <c r="E29" i="50"/>
  <c r="F29" i="50"/>
  <c r="P30" i="50" s="1"/>
  <c r="K29" i="49"/>
  <c r="L29" i="49"/>
  <c r="N29" i="49"/>
  <c r="O29" i="49"/>
  <c r="V29" i="49"/>
  <c r="W29" i="49"/>
  <c r="X29" i="49" s="1"/>
  <c r="Y29" i="49"/>
  <c r="Z29" i="49"/>
  <c r="AJ29" i="49"/>
  <c r="E29" i="49"/>
  <c r="F29" i="49"/>
  <c r="K51" i="44"/>
  <c r="L51" i="44"/>
  <c r="N51" i="44"/>
  <c r="O51" i="44"/>
  <c r="AG51" i="44" s="1"/>
  <c r="V51" i="44"/>
  <c r="X51" i="44" s="1"/>
  <c r="W51" i="44"/>
  <c r="Y51" i="44"/>
  <c r="Z51" i="44"/>
  <c r="AJ51" i="44"/>
  <c r="E51" i="44"/>
  <c r="F51" i="44"/>
  <c r="AA51" i="44" s="1"/>
  <c r="AB51" i="44" s="1"/>
  <c r="E50" i="43"/>
  <c r="F50" i="43"/>
  <c r="AD50" i="43" s="1"/>
  <c r="K50" i="43"/>
  <c r="L50" i="43"/>
  <c r="M50" i="43"/>
  <c r="N50" i="43"/>
  <c r="O50" i="43"/>
  <c r="AG50" i="43" s="1"/>
  <c r="V50" i="43"/>
  <c r="W50" i="43"/>
  <c r="X50" i="43"/>
  <c r="Y50" i="43"/>
  <c r="Z50" i="43"/>
  <c r="AJ50" i="43"/>
  <c r="K55" i="39"/>
  <c r="S55" i="39" s="1"/>
  <c r="L55" i="39"/>
  <c r="N55" i="39"/>
  <c r="O55" i="39"/>
  <c r="AG55" i="39" s="1"/>
  <c r="V55" i="39"/>
  <c r="W55" i="39"/>
  <c r="Y55" i="39"/>
  <c r="Z55" i="39"/>
  <c r="AJ55" i="39"/>
  <c r="E55" i="39"/>
  <c r="F55" i="39"/>
  <c r="AA55" i="39" s="1"/>
  <c r="AB55" i="39" s="1"/>
  <c r="K64" i="38"/>
  <c r="L64" i="38"/>
  <c r="N64" i="38"/>
  <c r="O64" i="38"/>
  <c r="V64" i="38"/>
  <c r="X64" i="38" s="1"/>
  <c r="W64" i="38"/>
  <c r="Y64" i="38"/>
  <c r="Z64" i="38"/>
  <c r="AJ64" i="38"/>
  <c r="E64" i="38"/>
  <c r="F64" i="38"/>
  <c r="K64" i="37"/>
  <c r="L64" i="37"/>
  <c r="N64" i="37"/>
  <c r="O64" i="37"/>
  <c r="V64" i="37"/>
  <c r="X64" i="37" s="1"/>
  <c r="W64" i="37"/>
  <c r="Y64" i="37"/>
  <c r="Z64" i="37"/>
  <c r="AJ64" i="37"/>
  <c r="E64" i="37"/>
  <c r="F64" i="37"/>
  <c r="K64" i="36"/>
  <c r="L64" i="36"/>
  <c r="N64" i="36"/>
  <c r="O64" i="36"/>
  <c r="V64" i="36"/>
  <c r="W64" i="36"/>
  <c r="Y64" i="36"/>
  <c r="Z64" i="36"/>
  <c r="AJ64" i="36"/>
  <c r="E64" i="36"/>
  <c r="F64" i="36"/>
  <c r="E125" i="34"/>
  <c r="F125" i="34"/>
  <c r="K125" i="34"/>
  <c r="L125" i="34"/>
  <c r="N125" i="34"/>
  <c r="O125" i="34"/>
  <c r="V125" i="34"/>
  <c r="W125" i="34"/>
  <c r="Y125" i="34"/>
  <c r="Z125" i="34"/>
  <c r="AJ125" i="34"/>
  <c r="K119" i="33"/>
  <c r="L119" i="33"/>
  <c r="M119" i="33" s="1"/>
  <c r="N119" i="33"/>
  <c r="O119" i="33"/>
  <c r="V119" i="33"/>
  <c r="W119" i="33"/>
  <c r="X119" i="33"/>
  <c r="Y119" i="33"/>
  <c r="Z119" i="33"/>
  <c r="AJ119" i="33"/>
  <c r="E119" i="33"/>
  <c r="F119" i="33"/>
  <c r="V28" i="50"/>
  <c r="K28" i="49"/>
  <c r="Z50" i="44"/>
  <c r="L49" i="43"/>
  <c r="K49" i="43"/>
  <c r="W63" i="36"/>
  <c r="V63" i="36"/>
  <c r="O124" i="34"/>
  <c r="Z118" i="33"/>
  <c r="L27" i="51"/>
  <c r="K27" i="51"/>
  <c r="AJ27" i="51"/>
  <c r="Z27" i="51"/>
  <c r="AH27" i="51" s="1"/>
  <c r="Y27" i="51"/>
  <c r="W27" i="51"/>
  <c r="V27" i="51"/>
  <c r="O27" i="51"/>
  <c r="N27" i="51"/>
  <c r="F27" i="51"/>
  <c r="AD27" i="51" s="1"/>
  <c r="E27" i="51"/>
  <c r="AJ28" i="50"/>
  <c r="Z28" i="50"/>
  <c r="Y28" i="50"/>
  <c r="W28" i="50"/>
  <c r="N28" i="50"/>
  <c r="L28" i="50"/>
  <c r="K28" i="50"/>
  <c r="F28" i="50"/>
  <c r="AD28" i="50" s="1"/>
  <c r="E28" i="50"/>
  <c r="AJ28" i="49"/>
  <c r="Z28" i="49"/>
  <c r="Y28" i="49"/>
  <c r="W28" i="49"/>
  <c r="V28" i="49"/>
  <c r="X28" i="49" s="1"/>
  <c r="O28" i="49"/>
  <c r="N28" i="49"/>
  <c r="L28" i="49"/>
  <c r="F28" i="49"/>
  <c r="E28" i="49"/>
  <c r="AJ29" i="46"/>
  <c r="Z29" i="46"/>
  <c r="AH29" i="46" s="1"/>
  <c r="Y29" i="46"/>
  <c r="W29" i="46"/>
  <c r="V29" i="46"/>
  <c r="O29" i="46"/>
  <c r="P29" i="46" s="1"/>
  <c r="N29" i="46"/>
  <c r="L29" i="46"/>
  <c r="K29" i="46"/>
  <c r="F29" i="46"/>
  <c r="AD29" i="46" s="1"/>
  <c r="E29" i="46"/>
  <c r="AJ50" i="44"/>
  <c r="Y50" i="44"/>
  <c r="W50" i="44"/>
  <c r="V50" i="44"/>
  <c r="O50" i="44"/>
  <c r="AG50" i="44" s="1"/>
  <c r="N50" i="44"/>
  <c r="L50" i="44"/>
  <c r="K50" i="44"/>
  <c r="F50" i="44"/>
  <c r="AD50" i="44" s="1"/>
  <c r="E50" i="44"/>
  <c r="AJ49" i="43"/>
  <c r="Z49" i="43"/>
  <c r="AH49" i="43" s="1"/>
  <c r="Y49" i="43"/>
  <c r="W49" i="43"/>
  <c r="V49" i="43"/>
  <c r="O49" i="43"/>
  <c r="N49" i="43"/>
  <c r="F49" i="43"/>
  <c r="E49" i="43"/>
  <c r="AJ54" i="39"/>
  <c r="Z54" i="39"/>
  <c r="AA54" i="39" s="1"/>
  <c r="AB54" i="39" s="1"/>
  <c r="Y54" i="39"/>
  <c r="W54" i="39"/>
  <c r="V54" i="39"/>
  <c r="O54" i="39"/>
  <c r="P54" i="39" s="1"/>
  <c r="Q54" i="39" s="1"/>
  <c r="N54" i="39"/>
  <c r="L54" i="39"/>
  <c r="K54" i="39"/>
  <c r="F54" i="39"/>
  <c r="AD54" i="39" s="1"/>
  <c r="E54" i="39"/>
  <c r="AJ63" i="38"/>
  <c r="Z63" i="38"/>
  <c r="Y63" i="38"/>
  <c r="W63" i="38"/>
  <c r="V63" i="38"/>
  <c r="X63" i="38" s="1"/>
  <c r="O63" i="38"/>
  <c r="N63" i="38"/>
  <c r="L63" i="38"/>
  <c r="K63" i="38"/>
  <c r="M63" i="38" s="1"/>
  <c r="T63" i="38" s="1"/>
  <c r="F63" i="38"/>
  <c r="E63" i="38"/>
  <c r="AJ63" i="37"/>
  <c r="Z63" i="37"/>
  <c r="AH63" i="37" s="1"/>
  <c r="Y63" i="37"/>
  <c r="W63" i="37"/>
  <c r="V63" i="37"/>
  <c r="O63" i="37"/>
  <c r="N63" i="37"/>
  <c r="L63" i="37"/>
  <c r="K63" i="37"/>
  <c r="M63" i="37" s="1"/>
  <c r="T63" i="37" s="1"/>
  <c r="F63" i="37"/>
  <c r="AD63" i="37" s="1"/>
  <c r="E63" i="37"/>
  <c r="AG63" i="37" s="1"/>
  <c r="AJ63" i="36"/>
  <c r="Z63" i="36"/>
  <c r="Y63" i="36"/>
  <c r="O63" i="36"/>
  <c r="N63" i="36"/>
  <c r="L63" i="36"/>
  <c r="K63" i="36"/>
  <c r="M63" i="36" s="1"/>
  <c r="T63" i="36" s="1"/>
  <c r="F63" i="36"/>
  <c r="AD63" i="36" s="1"/>
  <c r="E63" i="36"/>
  <c r="AJ124" i="34"/>
  <c r="Z124" i="34"/>
  <c r="Y124" i="34"/>
  <c r="W124" i="34"/>
  <c r="V124" i="34"/>
  <c r="X124" i="34" s="1"/>
  <c r="N124" i="34"/>
  <c r="L124" i="34"/>
  <c r="K124" i="34"/>
  <c r="F124" i="34"/>
  <c r="AD124" i="34" s="1"/>
  <c r="E124" i="34"/>
  <c r="E118" i="33"/>
  <c r="F118" i="33"/>
  <c r="AD118" i="33" s="1"/>
  <c r="K118" i="33"/>
  <c r="L118" i="33"/>
  <c r="M118" i="33" s="1"/>
  <c r="N118" i="33"/>
  <c r="O118" i="33"/>
  <c r="V118" i="33"/>
  <c r="W118" i="33"/>
  <c r="Y118" i="33"/>
  <c r="K26" i="51"/>
  <c r="L26" i="51"/>
  <c r="N26" i="51"/>
  <c r="O26" i="51"/>
  <c r="AG26" i="51" s="1"/>
  <c r="V26" i="51"/>
  <c r="W26" i="51"/>
  <c r="X26" i="51"/>
  <c r="Y26" i="51"/>
  <c r="AE26" i="51" s="1"/>
  <c r="Z26" i="51"/>
  <c r="AH26" i="51" s="1"/>
  <c r="AA26" i="51"/>
  <c r="AB26" i="51"/>
  <c r="AJ26" i="51"/>
  <c r="K27" i="50"/>
  <c r="L27" i="50"/>
  <c r="N27" i="50"/>
  <c r="O27" i="50"/>
  <c r="V27" i="50"/>
  <c r="X27" i="50" s="1"/>
  <c r="W27" i="50"/>
  <c r="Y27" i="50"/>
  <c r="Z27" i="50"/>
  <c r="AH27" i="50" s="1"/>
  <c r="AJ27" i="50"/>
  <c r="K27" i="49"/>
  <c r="L27" i="49"/>
  <c r="N27" i="49"/>
  <c r="O27" i="49"/>
  <c r="AG27" i="49" s="1"/>
  <c r="P27" i="49"/>
  <c r="S27" i="49"/>
  <c r="V27" i="49"/>
  <c r="W27" i="49"/>
  <c r="X27" i="49"/>
  <c r="Y27" i="49"/>
  <c r="AE27" i="49" s="1"/>
  <c r="Z27" i="49"/>
  <c r="AH27" i="49" s="1"/>
  <c r="AA27" i="49"/>
  <c r="AB27" i="49" s="1"/>
  <c r="AD27" i="49"/>
  <c r="AJ27" i="49"/>
  <c r="K28" i="46"/>
  <c r="L28" i="46"/>
  <c r="M28" i="46"/>
  <c r="N28" i="46"/>
  <c r="T28" i="46" s="1"/>
  <c r="O28" i="46"/>
  <c r="AG28" i="46" s="1"/>
  <c r="S28" i="46"/>
  <c r="V28" i="46"/>
  <c r="W28" i="46"/>
  <c r="X28" i="46"/>
  <c r="Y28" i="46"/>
  <c r="AE28" i="46" s="1"/>
  <c r="Z28" i="46"/>
  <c r="AH28" i="46" s="1"/>
  <c r="AA28" i="46"/>
  <c r="AB28" i="46"/>
  <c r="AD28" i="46"/>
  <c r="AJ28" i="46"/>
  <c r="K49" i="44"/>
  <c r="L49" i="44"/>
  <c r="S49" i="44" s="1"/>
  <c r="M49" i="44"/>
  <c r="N49" i="44"/>
  <c r="T49" i="44" s="1"/>
  <c r="O49" i="44"/>
  <c r="AG49" i="44" s="1"/>
  <c r="V49" i="44"/>
  <c r="W49" i="44"/>
  <c r="X49" i="44"/>
  <c r="Y49" i="44"/>
  <c r="AE49" i="44" s="1"/>
  <c r="Z49" i="44"/>
  <c r="AH49" i="44" s="1"/>
  <c r="AA49" i="44"/>
  <c r="AB49" i="44" s="1"/>
  <c r="AJ49" i="44"/>
  <c r="K48" i="43"/>
  <c r="L48" i="43"/>
  <c r="M48" i="43" s="1"/>
  <c r="T48" i="43" s="1"/>
  <c r="N48" i="43"/>
  <c r="O48" i="43"/>
  <c r="V48" i="43"/>
  <c r="W48" i="43"/>
  <c r="X48" i="43"/>
  <c r="Y48" i="43"/>
  <c r="Z48" i="43"/>
  <c r="AD48" i="43"/>
  <c r="AJ48" i="43"/>
  <c r="K53" i="39"/>
  <c r="L53" i="39"/>
  <c r="S53" i="39" s="1"/>
  <c r="M53" i="39"/>
  <c r="N53" i="39"/>
  <c r="T53" i="39" s="1"/>
  <c r="O53" i="39"/>
  <c r="P53" i="39"/>
  <c r="V53" i="39"/>
  <c r="W53" i="39"/>
  <c r="X53" i="39"/>
  <c r="Y53" i="39"/>
  <c r="AE53" i="39" s="1"/>
  <c r="Z53" i="39"/>
  <c r="AH53" i="39" s="1"/>
  <c r="AG53" i="39"/>
  <c r="AJ53" i="39"/>
  <c r="K62" i="38"/>
  <c r="L62" i="38"/>
  <c r="N62" i="38"/>
  <c r="O62" i="38"/>
  <c r="V62" i="38"/>
  <c r="X62" i="38" s="1"/>
  <c r="W62" i="38"/>
  <c r="Y62" i="38"/>
  <c r="Z62" i="38"/>
  <c r="AJ62" i="38"/>
  <c r="K62" i="37"/>
  <c r="S62" i="37" s="1"/>
  <c r="L62" i="37"/>
  <c r="M62" i="37" s="1"/>
  <c r="N62" i="37"/>
  <c r="O62" i="37"/>
  <c r="AG62" i="37" s="1"/>
  <c r="P62" i="37"/>
  <c r="V62" i="37"/>
  <c r="W62" i="37"/>
  <c r="X62" i="37"/>
  <c r="Y62" i="37"/>
  <c r="Z62" i="37"/>
  <c r="AJ62" i="37"/>
  <c r="K62" i="36"/>
  <c r="L62" i="36"/>
  <c r="N62" i="36"/>
  <c r="O62" i="36"/>
  <c r="V62" i="36"/>
  <c r="X62" i="36" s="1"/>
  <c r="W62" i="36"/>
  <c r="Y62" i="36"/>
  <c r="Z62" i="36"/>
  <c r="AA62" i="36"/>
  <c r="AB62" i="36"/>
  <c r="AJ62" i="36"/>
  <c r="K123" i="34"/>
  <c r="L123" i="34"/>
  <c r="N123" i="34"/>
  <c r="O123" i="34"/>
  <c r="V123" i="34"/>
  <c r="W123" i="34"/>
  <c r="X123" i="34"/>
  <c r="Y123" i="34"/>
  <c r="Z123" i="34"/>
  <c r="AJ123" i="34"/>
  <c r="K117" i="33"/>
  <c r="L117" i="33"/>
  <c r="N117" i="33"/>
  <c r="O117" i="33"/>
  <c r="V117" i="33"/>
  <c r="W117" i="33"/>
  <c r="X117" i="33"/>
  <c r="Y117" i="33"/>
  <c r="Z117" i="33"/>
  <c r="AH117" i="33" s="1"/>
  <c r="AA117" i="33"/>
  <c r="AB117" i="33"/>
  <c r="AD117" i="33"/>
  <c r="AE117" i="33"/>
  <c r="AJ117" i="33"/>
  <c r="E26" i="51"/>
  <c r="F26" i="51"/>
  <c r="AD26" i="51" s="1"/>
  <c r="E27" i="50"/>
  <c r="F27" i="50"/>
  <c r="AD27" i="50" s="1"/>
  <c r="E27" i="49"/>
  <c r="F27" i="49"/>
  <c r="E28" i="46"/>
  <c r="F28" i="46"/>
  <c r="E49" i="44"/>
  <c r="F49" i="44"/>
  <c r="AD49" i="44" s="1"/>
  <c r="E48" i="43"/>
  <c r="AE48" i="43" s="1"/>
  <c r="F48" i="43"/>
  <c r="AA48" i="43" s="1"/>
  <c r="AB48" i="43" s="1"/>
  <c r="E53" i="39"/>
  <c r="F53" i="39"/>
  <c r="AD53" i="39" s="1"/>
  <c r="E62" i="38"/>
  <c r="F62" i="38"/>
  <c r="AD62" i="38" s="1"/>
  <c r="E62" i="37"/>
  <c r="F62" i="37"/>
  <c r="AD62" i="37" s="1"/>
  <c r="E62" i="36"/>
  <c r="F62" i="36"/>
  <c r="AD62" i="36" s="1"/>
  <c r="E123" i="34"/>
  <c r="F123" i="34"/>
  <c r="AD123" i="34" s="1"/>
  <c r="E117" i="33"/>
  <c r="F117" i="33"/>
  <c r="AJ26" i="50"/>
  <c r="V26" i="49"/>
  <c r="O122" i="34"/>
  <c r="AJ25" i="51"/>
  <c r="Z25" i="51"/>
  <c r="Y25" i="51"/>
  <c r="W25" i="51"/>
  <c r="V25" i="51"/>
  <c r="X25" i="51" s="1"/>
  <c r="O25" i="51"/>
  <c r="N25" i="51"/>
  <c r="L25" i="51"/>
  <c r="K25" i="51"/>
  <c r="M25" i="51" s="1"/>
  <c r="T25" i="51" s="1"/>
  <c r="F25" i="51"/>
  <c r="AD25" i="51" s="1"/>
  <c r="E25" i="51"/>
  <c r="Z26" i="50"/>
  <c r="Y26" i="50"/>
  <c r="W26" i="50"/>
  <c r="V26" i="50"/>
  <c r="O26" i="50"/>
  <c r="N26" i="50"/>
  <c r="L26" i="50"/>
  <c r="K26" i="50"/>
  <c r="F26" i="50"/>
  <c r="AD26" i="50" s="1"/>
  <c r="E26" i="50"/>
  <c r="AJ26" i="49"/>
  <c r="Z26" i="49"/>
  <c r="AH26" i="49" s="1"/>
  <c r="Y26" i="49"/>
  <c r="W26" i="49"/>
  <c r="O26" i="49"/>
  <c r="N26" i="49"/>
  <c r="L26" i="49"/>
  <c r="K26" i="49"/>
  <c r="M26" i="49" s="1"/>
  <c r="T26" i="49" s="1"/>
  <c r="F26" i="49"/>
  <c r="AD26" i="49" s="1"/>
  <c r="E26" i="49"/>
  <c r="AJ48" i="44"/>
  <c r="Z48" i="44"/>
  <c r="AH48" i="44" s="1"/>
  <c r="Y48" i="44"/>
  <c r="W48" i="44"/>
  <c r="V48" i="44"/>
  <c r="O48" i="44"/>
  <c r="N48" i="44"/>
  <c r="L48" i="44"/>
  <c r="K48" i="44"/>
  <c r="M48" i="44" s="1"/>
  <c r="T48" i="44" s="1"/>
  <c r="F48" i="44"/>
  <c r="AD48" i="44" s="1"/>
  <c r="E48" i="44"/>
  <c r="AJ47" i="43"/>
  <c r="Z47" i="43"/>
  <c r="AA47" i="43" s="1"/>
  <c r="AB47" i="43" s="1"/>
  <c r="Y47" i="43"/>
  <c r="W47" i="43"/>
  <c r="V47" i="43"/>
  <c r="O47" i="43"/>
  <c r="P47" i="43" s="1"/>
  <c r="Q47" i="43" s="1"/>
  <c r="N47" i="43"/>
  <c r="L47" i="43"/>
  <c r="K47" i="43"/>
  <c r="M47" i="43" s="1"/>
  <c r="T47" i="43" s="1"/>
  <c r="F47" i="43"/>
  <c r="AD47" i="43" s="1"/>
  <c r="E47" i="43"/>
  <c r="AJ52" i="39"/>
  <c r="Z52" i="39"/>
  <c r="Y52" i="39"/>
  <c r="W52" i="39"/>
  <c r="V52" i="39"/>
  <c r="X52" i="39" s="1"/>
  <c r="O52" i="39"/>
  <c r="N52" i="39"/>
  <c r="L52" i="39"/>
  <c r="K52" i="39"/>
  <c r="M52" i="39" s="1"/>
  <c r="F52" i="39"/>
  <c r="AD52" i="39" s="1"/>
  <c r="E52" i="39"/>
  <c r="AJ61" i="38"/>
  <c r="Z61" i="38"/>
  <c r="Y61" i="38"/>
  <c r="W61" i="38"/>
  <c r="V61" i="38"/>
  <c r="X61" i="38" s="1"/>
  <c r="O61" i="38"/>
  <c r="N61" i="38"/>
  <c r="L61" i="38"/>
  <c r="K61" i="38"/>
  <c r="F61" i="38"/>
  <c r="AD61" i="38" s="1"/>
  <c r="E61" i="38"/>
  <c r="AJ61" i="37"/>
  <c r="Z61" i="37"/>
  <c r="Y61" i="37"/>
  <c r="W61" i="37"/>
  <c r="V61" i="37"/>
  <c r="O61" i="37"/>
  <c r="N61" i="37"/>
  <c r="L61" i="37"/>
  <c r="K61" i="37"/>
  <c r="M61" i="37" s="1"/>
  <c r="T61" i="37" s="1"/>
  <c r="F61" i="37"/>
  <c r="AD61" i="37" s="1"/>
  <c r="E61" i="37"/>
  <c r="AJ61" i="36"/>
  <c r="Z61" i="36"/>
  <c r="Y61" i="36"/>
  <c r="W61" i="36"/>
  <c r="V61" i="36"/>
  <c r="X61" i="36" s="1"/>
  <c r="O61" i="36"/>
  <c r="N61" i="36"/>
  <c r="L61" i="36"/>
  <c r="K61" i="36"/>
  <c r="S61" i="36" s="1"/>
  <c r="F61" i="36"/>
  <c r="AD61" i="36" s="1"/>
  <c r="E61" i="36"/>
  <c r="Y122" i="34"/>
  <c r="V122" i="34"/>
  <c r="N122" i="34"/>
  <c r="K122" i="34"/>
  <c r="F122" i="34"/>
  <c r="AD122" i="34" s="1"/>
  <c r="E122" i="34"/>
  <c r="AJ116" i="33"/>
  <c r="Z116" i="33"/>
  <c r="Y116" i="33"/>
  <c r="W116" i="33"/>
  <c r="V116" i="33"/>
  <c r="O116" i="33"/>
  <c r="N116" i="33"/>
  <c r="L116" i="33"/>
  <c r="K116" i="33"/>
  <c r="M116" i="33" s="1"/>
  <c r="F116" i="33"/>
  <c r="E116" i="33"/>
  <c r="O24" i="51"/>
  <c r="L25" i="50"/>
  <c r="K25" i="50"/>
  <c r="W47" i="44"/>
  <c r="O46" i="43"/>
  <c r="P46" i="43" s="1"/>
  <c r="AJ51" i="39"/>
  <c r="AJ60" i="38"/>
  <c r="V60" i="37"/>
  <c r="O60" i="36"/>
  <c r="AJ121" i="34"/>
  <c r="AJ24" i="51"/>
  <c r="Z24" i="51"/>
  <c r="Y24" i="51"/>
  <c r="W24" i="51"/>
  <c r="V24" i="51"/>
  <c r="N24" i="51"/>
  <c r="K24" i="51"/>
  <c r="F24" i="51"/>
  <c r="AD24" i="51" s="1"/>
  <c r="E24" i="51"/>
  <c r="AJ25" i="50"/>
  <c r="Z25" i="50"/>
  <c r="Y25" i="50"/>
  <c r="W25" i="50"/>
  <c r="V25" i="50"/>
  <c r="O25" i="50"/>
  <c r="N25" i="50"/>
  <c r="F25" i="50"/>
  <c r="AD25" i="50" s="1"/>
  <c r="E25" i="50"/>
  <c r="AJ25" i="49"/>
  <c r="Z25" i="49"/>
  <c r="AA25" i="49" s="1"/>
  <c r="AB25" i="49" s="1"/>
  <c r="Y25" i="49"/>
  <c r="W25" i="49"/>
  <c r="V25" i="49"/>
  <c r="O25" i="49"/>
  <c r="N25" i="49"/>
  <c r="L25" i="49"/>
  <c r="K25" i="49"/>
  <c r="M25" i="49" s="1"/>
  <c r="T25" i="49" s="1"/>
  <c r="F25" i="49"/>
  <c r="AD25" i="49" s="1"/>
  <c r="E25" i="49"/>
  <c r="AJ47" i="44"/>
  <c r="Z47" i="44"/>
  <c r="AA47" i="44" s="1"/>
  <c r="AB47" i="44" s="1"/>
  <c r="Y47" i="44"/>
  <c r="V47" i="44"/>
  <c r="N47" i="44"/>
  <c r="L47" i="44"/>
  <c r="K47" i="44"/>
  <c r="M47" i="44" s="1"/>
  <c r="F47" i="44"/>
  <c r="AD47" i="44" s="1"/>
  <c r="E47" i="44"/>
  <c r="AJ46" i="43"/>
  <c r="Z46" i="43"/>
  <c r="Y46" i="43"/>
  <c r="W46" i="43"/>
  <c r="V46" i="43"/>
  <c r="N46" i="43"/>
  <c r="L46" i="43"/>
  <c r="K46" i="43"/>
  <c r="M46" i="43" s="1"/>
  <c r="T46" i="43" s="1"/>
  <c r="F46" i="43"/>
  <c r="AD46" i="43" s="1"/>
  <c r="E46" i="43"/>
  <c r="Y51" i="39"/>
  <c r="V51" i="39"/>
  <c r="O51" i="39"/>
  <c r="N51" i="39"/>
  <c r="L51" i="39"/>
  <c r="K51" i="39"/>
  <c r="M51" i="39" s="1"/>
  <c r="T51" i="39" s="1"/>
  <c r="F51" i="39"/>
  <c r="E51" i="39"/>
  <c r="Z60" i="38"/>
  <c r="AH60" i="38" s="1"/>
  <c r="Y60" i="38"/>
  <c r="W60" i="38"/>
  <c r="V60" i="38"/>
  <c r="X60" i="38" s="1"/>
  <c r="O60" i="38"/>
  <c r="N60" i="38"/>
  <c r="L60" i="38"/>
  <c r="K60" i="38"/>
  <c r="F60" i="38"/>
  <c r="AD60" i="38" s="1"/>
  <c r="E60" i="38"/>
  <c r="AJ60" i="37"/>
  <c r="Z60" i="37"/>
  <c r="AH60" i="37" s="1"/>
  <c r="Y60" i="37"/>
  <c r="W60" i="37"/>
  <c r="O60" i="37"/>
  <c r="N60" i="37"/>
  <c r="L60" i="37"/>
  <c r="K60" i="37"/>
  <c r="M60" i="37" s="1"/>
  <c r="F60" i="37"/>
  <c r="AD60" i="37" s="1"/>
  <c r="E60" i="37"/>
  <c r="AJ60" i="36"/>
  <c r="Z60" i="36"/>
  <c r="Y60" i="36"/>
  <c r="W60" i="36"/>
  <c r="V60" i="36"/>
  <c r="X60" i="36" s="1"/>
  <c r="N60" i="36"/>
  <c r="L60" i="36"/>
  <c r="K60" i="36"/>
  <c r="M60" i="36" s="1"/>
  <c r="T60" i="36" s="1"/>
  <c r="F60" i="36"/>
  <c r="AD60" i="36" s="1"/>
  <c r="E60" i="36"/>
  <c r="Z121" i="34"/>
  <c r="Y121" i="34"/>
  <c r="W121" i="34"/>
  <c r="V121" i="34"/>
  <c r="X121" i="34" s="1"/>
  <c r="O121" i="34"/>
  <c r="N121" i="34"/>
  <c r="L121" i="34"/>
  <c r="K121" i="34"/>
  <c r="F121" i="34"/>
  <c r="E121" i="34"/>
  <c r="AJ115" i="33"/>
  <c r="Z115" i="33"/>
  <c r="Y115" i="33"/>
  <c r="W115" i="33"/>
  <c r="V115" i="33"/>
  <c r="O115" i="33"/>
  <c r="N115" i="33"/>
  <c r="L115" i="33"/>
  <c r="K115" i="33"/>
  <c r="M115" i="33" s="1"/>
  <c r="T115" i="33" s="1"/>
  <c r="F115" i="33"/>
  <c r="AD115" i="33" s="1"/>
  <c r="E115" i="33"/>
  <c r="AG115" i="33" s="1"/>
  <c r="K114" i="33"/>
  <c r="L114" i="33"/>
  <c r="N114" i="33"/>
  <c r="O114" i="33"/>
  <c r="AG114" i="33" s="1"/>
  <c r="V114" i="33"/>
  <c r="W114" i="33"/>
  <c r="Y114" i="33"/>
  <c r="Z114" i="33"/>
  <c r="AJ114" i="33"/>
  <c r="K120" i="34"/>
  <c r="L120" i="34"/>
  <c r="N120" i="34"/>
  <c r="O120" i="34"/>
  <c r="AG120" i="34" s="1"/>
  <c r="V120" i="34"/>
  <c r="W120" i="34"/>
  <c r="X120" i="34"/>
  <c r="Y120" i="34"/>
  <c r="Z120" i="34"/>
  <c r="AJ120" i="34"/>
  <c r="K59" i="36"/>
  <c r="S59" i="36" s="1"/>
  <c r="L59" i="36"/>
  <c r="N59" i="36"/>
  <c r="O59" i="36"/>
  <c r="AG59" i="36" s="1"/>
  <c r="P59" i="36"/>
  <c r="V59" i="36"/>
  <c r="X59" i="36" s="1"/>
  <c r="W59" i="36"/>
  <c r="Y59" i="36"/>
  <c r="Z59" i="36"/>
  <c r="AA59" i="36" s="1"/>
  <c r="AB59" i="36" s="1"/>
  <c r="AD59" i="36"/>
  <c r="AJ59" i="36"/>
  <c r="K59" i="37"/>
  <c r="L59" i="37"/>
  <c r="M59" i="37"/>
  <c r="N59" i="37"/>
  <c r="O59" i="37"/>
  <c r="AG59" i="37" s="1"/>
  <c r="V59" i="37"/>
  <c r="W59" i="37"/>
  <c r="X59" i="37"/>
  <c r="Y59" i="37"/>
  <c r="Z59" i="37"/>
  <c r="AH59" i="37" s="1"/>
  <c r="AA59" i="37"/>
  <c r="AB59" i="37" s="1"/>
  <c r="AJ59" i="37"/>
  <c r="K59" i="38"/>
  <c r="L59" i="38"/>
  <c r="M59" i="38"/>
  <c r="N59" i="38"/>
  <c r="O59" i="38"/>
  <c r="AG59" i="38" s="1"/>
  <c r="V59" i="38"/>
  <c r="X59" i="38" s="1"/>
  <c r="AE59" i="38" s="1"/>
  <c r="W59" i="38"/>
  <c r="Y59" i="38"/>
  <c r="Z59" i="38"/>
  <c r="AD59" i="38"/>
  <c r="AJ59" i="38"/>
  <c r="K24" i="49"/>
  <c r="S24" i="49" s="1"/>
  <c r="L24" i="49"/>
  <c r="M24" i="49"/>
  <c r="N24" i="49"/>
  <c r="T24" i="49" s="1"/>
  <c r="O24" i="49"/>
  <c r="AG24" i="49" s="1"/>
  <c r="P24" i="49"/>
  <c r="V24" i="49"/>
  <c r="W24" i="49"/>
  <c r="X24" i="49"/>
  <c r="Y24" i="49"/>
  <c r="AE24" i="49" s="1"/>
  <c r="Z24" i="49"/>
  <c r="AH24" i="49" s="1"/>
  <c r="AA24" i="49"/>
  <c r="AB24" i="49"/>
  <c r="AD24" i="49"/>
  <c r="AJ24" i="49"/>
  <c r="K24" i="50"/>
  <c r="L24" i="50"/>
  <c r="M24" i="50"/>
  <c r="N24" i="50"/>
  <c r="T24" i="50" s="1"/>
  <c r="O24" i="50"/>
  <c r="V24" i="50"/>
  <c r="W24" i="50"/>
  <c r="X24" i="50"/>
  <c r="Y24" i="50"/>
  <c r="Z24" i="50"/>
  <c r="AH24" i="50" s="1"/>
  <c r="AJ24" i="50"/>
  <c r="K23" i="51"/>
  <c r="L23" i="51"/>
  <c r="M23" i="51"/>
  <c r="N23" i="51"/>
  <c r="O23" i="51"/>
  <c r="AG23" i="51" s="1"/>
  <c r="P23" i="51"/>
  <c r="V23" i="51"/>
  <c r="X23" i="51" s="1"/>
  <c r="W23" i="51"/>
  <c r="Y23" i="51"/>
  <c r="Z23" i="51"/>
  <c r="AJ23" i="51"/>
  <c r="E23" i="51"/>
  <c r="F23" i="51"/>
  <c r="AD23" i="51" s="1"/>
  <c r="E24" i="50"/>
  <c r="AE24" i="50" s="1"/>
  <c r="F24" i="50"/>
  <c r="AD24" i="50" s="1"/>
  <c r="E24" i="49"/>
  <c r="F24" i="49"/>
  <c r="E59" i="38"/>
  <c r="F59" i="38"/>
  <c r="E59" i="37"/>
  <c r="AE59" i="37" s="1"/>
  <c r="F59" i="37"/>
  <c r="AD59" i="37" s="1"/>
  <c r="E59" i="36"/>
  <c r="F59" i="36"/>
  <c r="E120" i="34"/>
  <c r="F120" i="34"/>
  <c r="E114" i="33"/>
  <c r="F114" i="33"/>
  <c r="AD114" i="33" s="1"/>
  <c r="E119" i="34"/>
  <c r="F119" i="34"/>
  <c r="AD119" i="34" s="1"/>
  <c r="K119" i="34"/>
  <c r="L119" i="34"/>
  <c r="N119" i="34"/>
  <c r="O119" i="34"/>
  <c r="V119" i="34"/>
  <c r="X119" i="34" s="1"/>
  <c r="W119" i="34"/>
  <c r="Y119" i="34"/>
  <c r="Z119" i="34"/>
  <c r="AJ119" i="34"/>
  <c r="K58" i="36"/>
  <c r="L58" i="36"/>
  <c r="N58" i="36"/>
  <c r="O58" i="36"/>
  <c r="V58" i="36"/>
  <c r="W58" i="36"/>
  <c r="X58" i="36"/>
  <c r="Y58" i="36"/>
  <c r="Z58" i="36"/>
  <c r="AH58" i="36" s="1"/>
  <c r="AA58" i="36"/>
  <c r="AB58" i="36" s="1"/>
  <c r="AD58" i="36"/>
  <c r="AJ58" i="36"/>
  <c r="K58" i="37"/>
  <c r="S58" i="37" s="1"/>
  <c r="L58" i="37"/>
  <c r="M58" i="37"/>
  <c r="N58" i="37"/>
  <c r="T58" i="37" s="1"/>
  <c r="O58" i="37"/>
  <c r="AG58" i="37" s="1"/>
  <c r="V58" i="37"/>
  <c r="W58" i="37"/>
  <c r="X58" i="37"/>
  <c r="Y58" i="37"/>
  <c r="AE58" i="37" s="1"/>
  <c r="Z58" i="37"/>
  <c r="AH58" i="37" s="1"/>
  <c r="AA58" i="37"/>
  <c r="AB58" i="37"/>
  <c r="AD58" i="37"/>
  <c r="AJ58" i="37"/>
  <c r="K58" i="38"/>
  <c r="L58" i="38"/>
  <c r="M58" i="38"/>
  <c r="N58" i="38"/>
  <c r="T58" i="38" s="1"/>
  <c r="O58" i="38"/>
  <c r="V58" i="38"/>
  <c r="W58" i="38"/>
  <c r="Y58" i="38"/>
  <c r="Z58" i="38"/>
  <c r="AA58" i="38" s="1"/>
  <c r="AB58" i="38" s="1"/>
  <c r="AD58" i="38"/>
  <c r="AJ58" i="38"/>
  <c r="K50" i="39"/>
  <c r="L50" i="39"/>
  <c r="M50" i="39"/>
  <c r="N50" i="39"/>
  <c r="O50" i="39"/>
  <c r="V50" i="39"/>
  <c r="X50" i="39" s="1"/>
  <c r="W50" i="39"/>
  <c r="Y50" i="39"/>
  <c r="Z50" i="39"/>
  <c r="AJ50" i="39"/>
  <c r="K45" i="43"/>
  <c r="M45" i="43" s="1"/>
  <c r="T45" i="43" s="1"/>
  <c r="L45" i="43"/>
  <c r="N45" i="43"/>
  <c r="O45" i="43"/>
  <c r="AG45" i="43" s="1"/>
  <c r="V45" i="43"/>
  <c r="W45" i="43"/>
  <c r="X45" i="43"/>
  <c r="Y45" i="43"/>
  <c r="AE45" i="43" s="1"/>
  <c r="Z45" i="43"/>
  <c r="AH45" i="43" s="1"/>
  <c r="AD45" i="43"/>
  <c r="AJ45" i="43"/>
  <c r="K46" i="44"/>
  <c r="L46" i="44"/>
  <c r="S46" i="44" s="1"/>
  <c r="M46" i="44"/>
  <c r="N46" i="44"/>
  <c r="T46" i="44" s="1"/>
  <c r="O46" i="44"/>
  <c r="AG46" i="44" s="1"/>
  <c r="V46" i="44"/>
  <c r="W46" i="44"/>
  <c r="X46" i="44"/>
  <c r="Y46" i="44"/>
  <c r="Z46" i="44"/>
  <c r="AJ46" i="44"/>
  <c r="K23" i="49"/>
  <c r="M23" i="49" s="1"/>
  <c r="T23" i="49" s="1"/>
  <c r="L23" i="49"/>
  <c r="N23" i="49"/>
  <c r="O23" i="49"/>
  <c r="V23" i="49"/>
  <c r="W23" i="49"/>
  <c r="X23" i="49"/>
  <c r="Y23" i="49"/>
  <c r="Z23" i="49"/>
  <c r="AA23" i="49" s="1"/>
  <c r="AB23" i="49" s="1"/>
  <c r="AD23" i="49"/>
  <c r="AJ23" i="49"/>
  <c r="K23" i="50"/>
  <c r="L23" i="50"/>
  <c r="N23" i="50"/>
  <c r="O23" i="50"/>
  <c r="V23" i="50"/>
  <c r="W23" i="50"/>
  <c r="Y23" i="50"/>
  <c r="Z23" i="50"/>
  <c r="AH23" i="50" s="1"/>
  <c r="AJ23" i="50"/>
  <c r="K22" i="51"/>
  <c r="M22" i="51" s="1"/>
  <c r="T22" i="51" s="1"/>
  <c r="L22" i="51"/>
  <c r="S22" i="51" s="1"/>
  <c r="N22" i="51"/>
  <c r="O22" i="51"/>
  <c r="V22" i="51"/>
  <c r="W22" i="51"/>
  <c r="X22" i="51"/>
  <c r="Y22" i="51"/>
  <c r="Z22" i="51"/>
  <c r="AJ22" i="51"/>
  <c r="E22" i="51"/>
  <c r="F22" i="51"/>
  <c r="AD22" i="51" s="1"/>
  <c r="E23" i="50"/>
  <c r="F23" i="50"/>
  <c r="E23" i="49"/>
  <c r="F23" i="49"/>
  <c r="E46" i="44"/>
  <c r="F46" i="44"/>
  <c r="AA46" i="44" s="1"/>
  <c r="AB46" i="44" s="1"/>
  <c r="E45" i="43"/>
  <c r="F45" i="43"/>
  <c r="E50" i="39"/>
  <c r="F50" i="39"/>
  <c r="AA50" i="39" s="1"/>
  <c r="AB50" i="39" s="1"/>
  <c r="E58" i="38"/>
  <c r="F58" i="38"/>
  <c r="E58" i="37"/>
  <c r="F58" i="37"/>
  <c r="E58" i="36"/>
  <c r="AD125" i="34" l="1"/>
  <c r="P126" i="34"/>
  <c r="Q127" i="34" s="1"/>
  <c r="S125" i="34"/>
  <c r="AH125" i="34"/>
  <c r="AH123" i="34"/>
  <c r="X125" i="34"/>
  <c r="M121" i="34"/>
  <c r="T121" i="34" s="1"/>
  <c r="AH29" i="50"/>
  <c r="X29" i="50"/>
  <c r="AE29" i="50" s="1"/>
  <c r="S23" i="50"/>
  <c r="AE27" i="50"/>
  <c r="Q31" i="50"/>
  <c r="AD29" i="50"/>
  <c r="AG29" i="50"/>
  <c r="P24" i="50"/>
  <c r="AD23" i="50"/>
  <c r="M26" i="50"/>
  <c r="T26" i="50" s="1"/>
  <c r="M29" i="50"/>
  <c r="T29" i="50" s="1"/>
  <c r="X23" i="50"/>
  <c r="AE23" i="50"/>
  <c r="AA24" i="50"/>
  <c r="AB24" i="50" s="1"/>
  <c r="AH25" i="50"/>
  <c r="S50" i="43"/>
  <c r="T50" i="43"/>
  <c r="X55" i="39"/>
  <c r="AA64" i="37"/>
  <c r="AB64" i="37" s="1"/>
  <c r="AA64" i="36"/>
  <c r="AB64" i="36" s="1"/>
  <c r="AA29" i="50"/>
  <c r="AB29" i="50" s="1"/>
  <c r="AA29" i="49"/>
  <c r="AB29" i="49" s="1"/>
  <c r="S29" i="49"/>
  <c r="P51" i="44"/>
  <c r="Q52" i="44" s="1"/>
  <c r="AE50" i="43"/>
  <c r="P55" i="39"/>
  <c r="AE55" i="39"/>
  <c r="M64" i="37"/>
  <c r="T64" i="37" s="1"/>
  <c r="X64" i="36"/>
  <c r="AE23" i="51"/>
  <c r="AH22" i="51"/>
  <c r="AG22" i="51"/>
  <c r="AH23" i="51"/>
  <c r="P27" i="51"/>
  <c r="X27" i="51"/>
  <c r="AE27" i="51" s="1"/>
  <c r="AE22" i="51"/>
  <c r="AA23" i="50"/>
  <c r="AB23" i="50" s="1"/>
  <c r="AA28" i="50"/>
  <c r="AB28" i="50" s="1"/>
  <c r="P27" i="50"/>
  <c r="AG27" i="50"/>
  <c r="AG24" i="50"/>
  <c r="S29" i="50"/>
  <c r="M27" i="50"/>
  <c r="T27" i="50" s="1"/>
  <c r="P29" i="50"/>
  <c r="Q30" i="50" s="1"/>
  <c r="S24" i="50"/>
  <c r="M23" i="50"/>
  <c r="T23" i="50" s="1"/>
  <c r="P25" i="50"/>
  <c r="AH26" i="50"/>
  <c r="X25" i="50"/>
  <c r="AE25" i="50" s="1"/>
  <c r="AD29" i="49"/>
  <c r="AE23" i="49"/>
  <c r="AH29" i="49"/>
  <c r="P28" i="49"/>
  <c r="Q28" i="49" s="1"/>
  <c r="AE29" i="49"/>
  <c r="S23" i="49"/>
  <c r="AH28" i="49"/>
  <c r="M27" i="49"/>
  <c r="T27" i="49" s="1"/>
  <c r="AG29" i="49"/>
  <c r="AG25" i="49"/>
  <c r="M29" i="49"/>
  <c r="T29" i="49" s="1"/>
  <c r="AG29" i="46"/>
  <c r="Q51" i="44"/>
  <c r="M51" i="44"/>
  <c r="T51" i="44" s="1"/>
  <c r="AD46" i="44"/>
  <c r="AD51" i="44"/>
  <c r="P49" i="44"/>
  <c r="AH50" i="44"/>
  <c r="AH46" i="44"/>
  <c r="AH51" i="44"/>
  <c r="AE46" i="44"/>
  <c r="AE51" i="44"/>
  <c r="P48" i="44"/>
  <c r="Q48" i="44" s="1"/>
  <c r="S51" i="44"/>
  <c r="AG48" i="43"/>
  <c r="AH46" i="43"/>
  <c r="AH48" i="43"/>
  <c r="S45" i="43"/>
  <c r="AA50" i="43"/>
  <c r="AB50" i="43" s="1"/>
  <c r="P48" i="43"/>
  <c r="Q48" i="43" s="1"/>
  <c r="P49" i="43"/>
  <c r="Q49" i="43" s="1"/>
  <c r="AH50" i="43"/>
  <c r="X49" i="43"/>
  <c r="AE49" i="43" s="1"/>
  <c r="S48" i="43"/>
  <c r="AE50" i="39"/>
  <c r="AH50" i="39"/>
  <c r="P51" i="39"/>
  <c r="AD50" i="39"/>
  <c r="M55" i="39"/>
  <c r="T55" i="39" s="1"/>
  <c r="AD55" i="39"/>
  <c r="M54" i="39"/>
  <c r="T54" i="39" s="1"/>
  <c r="AH55" i="39"/>
  <c r="S50" i="39"/>
  <c r="T50" i="39"/>
  <c r="X54" i="39"/>
  <c r="T59" i="38"/>
  <c r="AA62" i="38"/>
  <c r="AB62" i="38" s="1"/>
  <c r="AH62" i="38"/>
  <c r="AE62" i="38"/>
  <c r="AA59" i="38"/>
  <c r="AB59" i="38" s="1"/>
  <c r="M62" i="38"/>
  <c r="T62" i="38" s="1"/>
  <c r="P64" i="38"/>
  <c r="Q65" i="38" s="1"/>
  <c r="X58" i="38"/>
  <c r="AE58" i="38" s="1"/>
  <c r="AG62" i="38"/>
  <c r="AG64" i="38"/>
  <c r="Q62" i="37"/>
  <c r="T62" i="37"/>
  <c r="AD64" i="37"/>
  <c r="P59" i="37"/>
  <c r="AH64" i="37"/>
  <c r="AE64" i="37"/>
  <c r="T59" i="37"/>
  <c r="AH62" i="37"/>
  <c r="AE62" i="37"/>
  <c r="S59" i="37"/>
  <c r="AH61" i="37"/>
  <c r="T60" i="37"/>
  <c r="S64" i="37"/>
  <c r="P63" i="37"/>
  <c r="Q63" i="37" s="1"/>
  <c r="AG64" i="37"/>
  <c r="P60" i="37"/>
  <c r="AE58" i="36"/>
  <c r="AD64" i="36"/>
  <c r="M58" i="36"/>
  <c r="T58" i="36" s="1"/>
  <c r="M64" i="36"/>
  <c r="T64" i="36" s="1"/>
  <c r="P64" i="36"/>
  <c r="M119" i="34"/>
  <c r="T119" i="34" s="1"/>
  <c r="AE119" i="34"/>
  <c r="AH120" i="34"/>
  <c r="AE120" i="34"/>
  <c r="AH119" i="34"/>
  <c r="AA124" i="34"/>
  <c r="AB124" i="34" s="1"/>
  <c r="AA125" i="34"/>
  <c r="AB125" i="34" s="1"/>
  <c r="AA123" i="34"/>
  <c r="AB123" i="34" s="1"/>
  <c r="X114" i="33"/>
  <c r="AE114" i="33" s="1"/>
  <c r="X118" i="33"/>
  <c r="P119" i="33"/>
  <c r="Q120" i="33" s="1"/>
  <c r="S119" i="33"/>
  <c r="AG118" i="33"/>
  <c r="AG119" i="33"/>
  <c r="AE62" i="36"/>
  <c r="AH64" i="36"/>
  <c r="AG58" i="36"/>
  <c r="AE64" i="36"/>
  <c r="M59" i="36"/>
  <c r="T59" i="36" s="1"/>
  <c r="P60" i="36"/>
  <c r="Q60" i="36" s="1"/>
  <c r="AG62" i="36"/>
  <c r="P63" i="36"/>
  <c r="M62" i="36"/>
  <c r="T62" i="36" s="1"/>
  <c r="AH63" i="36"/>
  <c r="AH62" i="36"/>
  <c r="AH59" i="36"/>
  <c r="X63" i="36"/>
  <c r="AE63" i="36" s="1"/>
  <c r="AA60" i="36"/>
  <c r="AB60" i="36" s="1"/>
  <c r="S64" i="36"/>
  <c r="AE59" i="36"/>
  <c r="AG64" i="36"/>
  <c r="AD120" i="34"/>
  <c r="AE123" i="34"/>
  <c r="S119" i="34"/>
  <c r="AA120" i="34"/>
  <c r="AB120" i="34" s="1"/>
  <c r="AG121" i="34"/>
  <c r="P123" i="34"/>
  <c r="P120" i="34"/>
  <c r="AG123" i="34"/>
  <c r="P124" i="34"/>
  <c r="Q124" i="34" s="1"/>
  <c r="M124" i="34"/>
  <c r="T124" i="34" s="1"/>
  <c r="M125" i="34"/>
  <c r="T125" i="34" s="1"/>
  <c r="S120" i="34"/>
  <c r="M120" i="34"/>
  <c r="T120" i="34" s="1"/>
  <c r="AH121" i="34"/>
  <c r="M123" i="34"/>
  <c r="T123" i="34" s="1"/>
  <c r="AE125" i="34"/>
  <c r="T119" i="33"/>
  <c r="AD119" i="33"/>
  <c r="AA119" i="33"/>
  <c r="AB119" i="33" s="1"/>
  <c r="AH119" i="33"/>
  <c r="AH118" i="33"/>
  <c r="AE119" i="33"/>
  <c r="AG117" i="33"/>
  <c r="AH116" i="33"/>
  <c r="AA114" i="33"/>
  <c r="AB114" i="33" s="1"/>
  <c r="M117" i="33"/>
  <c r="T117" i="33" s="1"/>
  <c r="X115" i="33"/>
  <c r="M114" i="33"/>
  <c r="T114" i="33" s="1"/>
  <c r="AH59" i="38"/>
  <c r="AD64" i="38"/>
  <c r="P63" i="38"/>
  <c r="Q64" i="38" s="1"/>
  <c r="AA64" i="38"/>
  <c r="AB64" i="38" s="1"/>
  <c r="AH64" i="38"/>
  <c r="AH58" i="38"/>
  <c r="AE64" i="38"/>
  <c r="M64" i="38"/>
  <c r="T64" i="38" s="1"/>
  <c r="S58" i="38"/>
  <c r="P59" i="38"/>
  <c r="AH63" i="38"/>
  <c r="P60" i="38"/>
  <c r="Q60" i="38" s="1"/>
  <c r="P62" i="38"/>
  <c r="Q62" i="38" s="1"/>
  <c r="S59" i="38"/>
  <c r="AA24" i="51"/>
  <c r="AB24" i="51" s="1"/>
  <c r="P26" i="51"/>
  <c r="S23" i="51"/>
  <c r="M26" i="51"/>
  <c r="T26" i="51" s="1"/>
  <c r="T23" i="51"/>
  <c r="P24" i="51"/>
  <c r="Q24" i="51" s="1"/>
  <c r="P29" i="49"/>
  <c r="Q29" i="49" s="1"/>
  <c r="P50" i="43"/>
  <c r="S64" i="38"/>
  <c r="P64" i="37"/>
  <c r="AG125" i="34"/>
  <c r="P125" i="34"/>
  <c r="Q126" i="34" s="1"/>
  <c r="X28" i="50"/>
  <c r="AE28" i="50" s="1"/>
  <c r="AH28" i="50"/>
  <c r="M28" i="50"/>
  <c r="T28" i="50" s="1"/>
  <c r="O28" i="50"/>
  <c r="M28" i="49"/>
  <c r="T28" i="49" s="1"/>
  <c r="S28" i="49"/>
  <c r="AG28" i="49"/>
  <c r="AD28" i="49"/>
  <c r="X29" i="46"/>
  <c r="AE29" i="46" s="1"/>
  <c r="M29" i="46"/>
  <c r="T29" i="46" s="1"/>
  <c r="S29" i="46"/>
  <c r="S50" i="44"/>
  <c r="X50" i="44"/>
  <c r="AE50" i="44" s="1"/>
  <c r="M50" i="44"/>
  <c r="T50" i="44" s="1"/>
  <c r="P50" i="44"/>
  <c r="Q50" i="44" s="1"/>
  <c r="AG49" i="43"/>
  <c r="M49" i="43"/>
  <c r="T49" i="43" s="1"/>
  <c r="S49" i="43"/>
  <c r="AD49" i="43"/>
  <c r="S54" i="39"/>
  <c r="AG54" i="39"/>
  <c r="S63" i="38"/>
  <c r="AG63" i="38"/>
  <c r="AD63" i="38"/>
  <c r="X63" i="37"/>
  <c r="AE63" i="37" s="1"/>
  <c r="S63" i="37"/>
  <c r="AG63" i="36"/>
  <c r="S63" i="36"/>
  <c r="S124" i="34"/>
  <c r="AG124" i="34"/>
  <c r="S118" i="33"/>
  <c r="AJ118" i="33"/>
  <c r="M27" i="51"/>
  <c r="T27" i="51" s="1"/>
  <c r="S27" i="51"/>
  <c r="AG27" i="51"/>
  <c r="AA27" i="51"/>
  <c r="AB27" i="51" s="1"/>
  <c r="S28" i="50"/>
  <c r="AA28" i="49"/>
  <c r="AB28" i="49" s="1"/>
  <c r="AE28" i="49"/>
  <c r="AA29" i="46"/>
  <c r="AB29" i="46" s="1"/>
  <c r="AA50" i="44"/>
  <c r="AB50" i="44" s="1"/>
  <c r="AA49" i="43"/>
  <c r="AB49" i="43" s="1"/>
  <c r="AE54" i="39"/>
  <c r="AH54" i="39"/>
  <c r="AA63" i="38"/>
  <c r="AB63" i="38" s="1"/>
  <c r="AE63" i="38"/>
  <c r="AA63" i="37"/>
  <c r="AB63" i="37" s="1"/>
  <c r="AA63" i="36"/>
  <c r="AB63" i="36" s="1"/>
  <c r="AE124" i="34"/>
  <c r="AH124" i="34"/>
  <c r="T118" i="33"/>
  <c r="AE118" i="33"/>
  <c r="P118" i="33"/>
  <c r="AA118" i="33"/>
  <c r="AB118" i="33" s="1"/>
  <c r="S26" i="51"/>
  <c r="S27" i="50"/>
  <c r="AA27" i="50"/>
  <c r="AB27" i="50" s="1"/>
  <c r="AA53" i="39"/>
  <c r="AB53" i="39" s="1"/>
  <c r="S62" i="38"/>
  <c r="AA62" i="37"/>
  <c r="AB62" i="37" s="1"/>
  <c r="S62" i="36"/>
  <c r="P62" i="36"/>
  <c r="S123" i="34"/>
  <c r="S117" i="33"/>
  <c r="P117" i="33"/>
  <c r="M61" i="38"/>
  <c r="AE52" i="39"/>
  <c r="T52" i="39"/>
  <c r="T116" i="33"/>
  <c r="S25" i="51"/>
  <c r="AG25" i="51"/>
  <c r="S26" i="50"/>
  <c r="X26" i="49"/>
  <c r="S26" i="49"/>
  <c r="AE26" i="49"/>
  <c r="S48" i="44"/>
  <c r="AG48" i="44"/>
  <c r="S47" i="43"/>
  <c r="AG47" i="43"/>
  <c r="S52" i="39"/>
  <c r="T61" i="38"/>
  <c r="AG61" i="38"/>
  <c r="S61" i="38"/>
  <c r="P25" i="51"/>
  <c r="AA25" i="51"/>
  <c r="AG26" i="50"/>
  <c r="AA26" i="50"/>
  <c r="AB26" i="50" s="1"/>
  <c r="AG26" i="49"/>
  <c r="P26" i="49"/>
  <c r="AG52" i="39"/>
  <c r="P52" i="39"/>
  <c r="AH52" i="39"/>
  <c r="P61" i="37"/>
  <c r="P61" i="36"/>
  <c r="AA61" i="36"/>
  <c r="AB61" i="36" s="1"/>
  <c r="P122" i="34"/>
  <c r="P61" i="38"/>
  <c r="AH61" i="38"/>
  <c r="AG61" i="37"/>
  <c r="X61" i="37"/>
  <c r="S61" i="37"/>
  <c r="AE61" i="36"/>
  <c r="AG61" i="36"/>
  <c r="AH61" i="36"/>
  <c r="M61" i="36"/>
  <c r="T61" i="36" s="1"/>
  <c r="W122" i="34"/>
  <c r="X122" i="34" s="1"/>
  <c r="AE122" i="34" s="1"/>
  <c r="Z122" i="34"/>
  <c r="AA122" i="34" s="1"/>
  <c r="AB122" i="34" s="1"/>
  <c r="AJ122" i="34"/>
  <c r="AG122" i="34"/>
  <c r="L122" i="34"/>
  <c r="M122" i="34" s="1"/>
  <c r="T122" i="34" s="1"/>
  <c r="AG116" i="33"/>
  <c r="AD116" i="33"/>
  <c r="AE25" i="51"/>
  <c r="AH25" i="51"/>
  <c r="P26" i="50"/>
  <c r="Q26" i="50" s="1"/>
  <c r="X26" i="50"/>
  <c r="AA26" i="49"/>
  <c r="X48" i="44"/>
  <c r="AA48" i="44"/>
  <c r="AB48" i="44" s="1"/>
  <c r="AE48" i="44"/>
  <c r="X47" i="43"/>
  <c r="AE47" i="43"/>
  <c r="AH47" i="43"/>
  <c r="AA52" i="39"/>
  <c r="AB52" i="39" s="1"/>
  <c r="AA61" i="38"/>
  <c r="AB61" i="38" s="1"/>
  <c r="AE61" i="38"/>
  <c r="AA61" i="37"/>
  <c r="AB61" i="37" s="1"/>
  <c r="AE61" i="37"/>
  <c r="S116" i="33"/>
  <c r="P116" i="33"/>
  <c r="X116" i="33"/>
  <c r="AE116" i="33" s="1"/>
  <c r="AA116" i="33"/>
  <c r="AB116" i="33" s="1"/>
  <c r="AG24" i="51"/>
  <c r="L24" i="51"/>
  <c r="S24" i="51" s="1"/>
  <c r="X24" i="51"/>
  <c r="AE24" i="51" s="1"/>
  <c r="M25" i="50"/>
  <c r="T25" i="50" s="1"/>
  <c r="S25" i="50"/>
  <c r="AG25" i="50"/>
  <c r="X25" i="49"/>
  <c r="AE25" i="49" s="1"/>
  <c r="P25" i="49"/>
  <c r="Q25" i="49" s="1"/>
  <c r="S25" i="49"/>
  <c r="T47" i="44"/>
  <c r="O47" i="44"/>
  <c r="P47" i="44" s="1"/>
  <c r="S47" i="44"/>
  <c r="X47" i="44"/>
  <c r="AE47" i="44" s="1"/>
  <c r="X46" i="43"/>
  <c r="AE46" i="43" s="1"/>
  <c r="S46" i="43"/>
  <c r="AG46" i="43"/>
  <c r="S51" i="39"/>
  <c r="W51" i="39"/>
  <c r="X51" i="39" s="1"/>
  <c r="AE51" i="39" s="1"/>
  <c r="Z51" i="39"/>
  <c r="AH51" i="39" s="1"/>
  <c r="AG51" i="39"/>
  <c r="AD51" i="39"/>
  <c r="AG60" i="38"/>
  <c r="M60" i="38"/>
  <c r="T60" i="38" s="1"/>
  <c r="S60" i="38"/>
  <c r="AG60" i="37"/>
  <c r="X60" i="37"/>
  <c r="S60" i="37"/>
  <c r="S60" i="36"/>
  <c r="AG60" i="36"/>
  <c r="P121" i="34"/>
  <c r="S121" i="34"/>
  <c r="AE121" i="34"/>
  <c r="AD121" i="34"/>
  <c r="S115" i="33"/>
  <c r="AH24" i="51"/>
  <c r="AA25" i="50"/>
  <c r="AB25" i="50" s="1"/>
  <c r="AH25" i="49"/>
  <c r="AH47" i="44"/>
  <c r="AA46" i="43"/>
  <c r="AB46" i="43" s="1"/>
  <c r="AA60" i="38"/>
  <c r="AB60" i="38" s="1"/>
  <c r="AE60" i="38"/>
  <c r="AA60" i="37"/>
  <c r="AB60" i="37" s="1"/>
  <c r="AE60" i="37"/>
  <c r="AE60" i="36"/>
  <c r="AH60" i="36"/>
  <c r="AA121" i="34"/>
  <c r="AB121" i="34" s="1"/>
  <c r="AH115" i="33"/>
  <c r="P115" i="33"/>
  <c r="AA115" i="33"/>
  <c r="AB115" i="33" s="1"/>
  <c r="AE115" i="33"/>
  <c r="S114" i="33"/>
  <c r="AH114" i="33"/>
  <c r="AA23" i="51"/>
  <c r="AB23" i="51" s="1"/>
  <c r="AG119" i="34"/>
  <c r="AA119" i="34"/>
  <c r="AB119" i="34" s="1"/>
  <c r="S58" i="36"/>
  <c r="AG58" i="38"/>
  <c r="AG50" i="39"/>
  <c r="AA45" i="43"/>
  <c r="AB45" i="43" s="1"/>
  <c r="AH23" i="49"/>
  <c r="AG23" i="49"/>
  <c r="AG23" i="50"/>
  <c r="AA22" i="51"/>
  <c r="AB22" i="51" s="1"/>
  <c r="Q25" i="50" l="1"/>
  <c r="Q50" i="43"/>
  <c r="Q51" i="43"/>
  <c r="Q56" i="39"/>
  <c r="Q55" i="39"/>
  <c r="Q64" i="37"/>
  <c r="Q65" i="37"/>
  <c r="Q64" i="36"/>
  <c r="Q65" i="36"/>
  <c r="Q26" i="51"/>
  <c r="Q27" i="50"/>
  <c r="Q26" i="49"/>
  <c r="Q27" i="49"/>
  <c r="Q49" i="44"/>
  <c r="Q52" i="39"/>
  <c r="Q53" i="39"/>
  <c r="AA51" i="39"/>
  <c r="AB51" i="39" s="1"/>
  <c r="Q60" i="37"/>
  <c r="Q61" i="37"/>
  <c r="Q63" i="36"/>
  <c r="Q61" i="36"/>
  <c r="Q122" i="34"/>
  <c r="Q62" i="36"/>
  <c r="Q125" i="34"/>
  <c r="Q123" i="34"/>
  <c r="Q121" i="34"/>
  <c r="Q116" i="33"/>
  <c r="Q117" i="33"/>
  <c r="Q118" i="33"/>
  <c r="Q119" i="33"/>
  <c r="Q63" i="38"/>
  <c r="Q61" i="38"/>
  <c r="Q27" i="51"/>
  <c r="Q25" i="51"/>
  <c r="P28" i="50"/>
  <c r="Q28" i="50" s="1"/>
  <c r="AG28" i="50"/>
  <c r="AH122" i="34"/>
  <c r="AB25" i="51"/>
  <c r="AE26" i="50"/>
  <c r="S122" i="34"/>
  <c r="AB26" i="49"/>
  <c r="M24" i="51"/>
  <c r="T24" i="51" s="1"/>
  <c r="AG47" i="44"/>
  <c r="Z57" i="37"/>
  <c r="AH57" i="37" s="1"/>
  <c r="N57" i="36"/>
  <c r="L118" i="34"/>
  <c r="K118" i="34"/>
  <c r="N113" i="33"/>
  <c r="AJ21" i="51"/>
  <c r="Z21" i="51"/>
  <c r="Y21" i="51"/>
  <c r="W21" i="51"/>
  <c r="V21" i="51"/>
  <c r="X21" i="51" s="1"/>
  <c r="O21" i="51"/>
  <c r="N21" i="51"/>
  <c r="L21" i="51"/>
  <c r="K21" i="51"/>
  <c r="F21" i="51"/>
  <c r="E21" i="51"/>
  <c r="AJ22" i="50"/>
  <c r="Z22" i="50"/>
  <c r="Y22" i="50"/>
  <c r="W22" i="50"/>
  <c r="V22" i="50"/>
  <c r="O22" i="50"/>
  <c r="N22" i="50"/>
  <c r="L22" i="50"/>
  <c r="K22" i="50"/>
  <c r="M22" i="50" s="1"/>
  <c r="F22" i="50"/>
  <c r="E22" i="50"/>
  <c r="AJ22" i="49"/>
  <c r="Z22" i="49"/>
  <c r="AH22" i="49" s="1"/>
  <c r="Y22" i="49"/>
  <c r="W22" i="49"/>
  <c r="V22" i="49"/>
  <c r="O22" i="49"/>
  <c r="N22" i="49"/>
  <c r="L22" i="49"/>
  <c r="K22" i="49"/>
  <c r="S22" i="49" s="1"/>
  <c r="F22" i="49"/>
  <c r="E22" i="49"/>
  <c r="AJ27" i="46"/>
  <c r="Z27" i="46"/>
  <c r="Y27" i="46"/>
  <c r="W27" i="46"/>
  <c r="V27" i="46"/>
  <c r="O27" i="46"/>
  <c r="AG27" i="46" s="1"/>
  <c r="N27" i="46"/>
  <c r="L27" i="46"/>
  <c r="K27" i="46"/>
  <c r="F27" i="46"/>
  <c r="E27" i="46"/>
  <c r="AJ45" i="44"/>
  <c r="Z45" i="44"/>
  <c r="Y45" i="44"/>
  <c r="W45" i="44"/>
  <c r="V45" i="44"/>
  <c r="X45" i="44" s="1"/>
  <c r="O45" i="44"/>
  <c r="N45" i="44"/>
  <c r="L45" i="44"/>
  <c r="K45" i="44"/>
  <c r="M45" i="44" s="1"/>
  <c r="F45" i="44"/>
  <c r="E45" i="44"/>
  <c r="AJ44" i="43"/>
  <c r="Z44" i="43"/>
  <c r="AH44" i="43" s="1"/>
  <c r="Y44" i="43"/>
  <c r="W44" i="43"/>
  <c r="V44" i="43"/>
  <c r="X44" i="43" s="1"/>
  <c r="O44" i="43"/>
  <c r="N44" i="43"/>
  <c r="L44" i="43"/>
  <c r="K44" i="43"/>
  <c r="F44" i="43"/>
  <c r="E44" i="43"/>
  <c r="AJ49" i="39"/>
  <c r="Z49" i="39"/>
  <c r="Y49" i="39"/>
  <c r="W49" i="39"/>
  <c r="V49" i="39"/>
  <c r="X49" i="39" s="1"/>
  <c r="O49" i="39"/>
  <c r="P49" i="39" s="1"/>
  <c r="N49" i="39"/>
  <c r="L49" i="39"/>
  <c r="K49" i="39"/>
  <c r="S49" i="39" s="1"/>
  <c r="F49" i="39"/>
  <c r="E49" i="39"/>
  <c r="AJ57" i="38"/>
  <c r="Z57" i="38"/>
  <c r="Y57" i="38"/>
  <c r="W57" i="38"/>
  <c r="V57" i="38"/>
  <c r="X57" i="38" s="1"/>
  <c r="O57" i="38"/>
  <c r="N57" i="38"/>
  <c r="L57" i="38"/>
  <c r="K57" i="38"/>
  <c r="M57" i="38" s="1"/>
  <c r="F57" i="38"/>
  <c r="E57" i="38"/>
  <c r="AG57" i="38" s="1"/>
  <c r="Y57" i="37"/>
  <c r="W57" i="37"/>
  <c r="V57" i="37"/>
  <c r="O57" i="37"/>
  <c r="P57" i="37" s="1"/>
  <c r="N57" i="37"/>
  <c r="L57" i="37"/>
  <c r="K57" i="37"/>
  <c r="F57" i="37"/>
  <c r="E57" i="37"/>
  <c r="W57" i="36"/>
  <c r="V57" i="36"/>
  <c r="L57" i="36"/>
  <c r="K57" i="36"/>
  <c r="F57" i="36"/>
  <c r="E57" i="36"/>
  <c r="AJ118" i="34"/>
  <c r="Z118" i="34"/>
  <c r="Y118" i="34"/>
  <c r="W118" i="34"/>
  <c r="V118" i="34"/>
  <c r="O118" i="34"/>
  <c r="N118" i="34"/>
  <c r="F118" i="34"/>
  <c r="E118" i="34"/>
  <c r="E113" i="33"/>
  <c r="F113" i="33"/>
  <c r="K113" i="33"/>
  <c r="L113" i="33"/>
  <c r="O113" i="33"/>
  <c r="V113" i="33"/>
  <c r="W113" i="33"/>
  <c r="Y113" i="33"/>
  <c r="Z113" i="33"/>
  <c r="AJ113" i="33"/>
  <c r="K26" i="46"/>
  <c r="L26" i="46"/>
  <c r="N26" i="46"/>
  <c r="O26" i="46"/>
  <c r="V26" i="46"/>
  <c r="W26" i="46"/>
  <c r="X26" i="46"/>
  <c r="Y26" i="46"/>
  <c r="Z26" i="46"/>
  <c r="AD26" i="46"/>
  <c r="AJ26" i="46"/>
  <c r="K44" i="44"/>
  <c r="M44" i="44" s="1"/>
  <c r="T44" i="44" s="1"/>
  <c r="L44" i="44"/>
  <c r="N44" i="44"/>
  <c r="O44" i="44"/>
  <c r="S44" i="44"/>
  <c r="V44" i="44"/>
  <c r="W44" i="44"/>
  <c r="X44" i="44"/>
  <c r="Y44" i="44"/>
  <c r="AE44" i="44" s="1"/>
  <c r="Z44" i="44"/>
  <c r="AH44" i="44" s="1"/>
  <c r="AA44" i="44"/>
  <c r="AB44" i="44" s="1"/>
  <c r="AG44" i="44"/>
  <c r="AJ44" i="44"/>
  <c r="K43" i="43"/>
  <c r="M43" i="43" s="1"/>
  <c r="L43" i="43"/>
  <c r="N43" i="43"/>
  <c r="O43" i="43"/>
  <c r="S43" i="43"/>
  <c r="V43" i="43"/>
  <c r="W43" i="43"/>
  <c r="X43" i="43"/>
  <c r="Y43" i="43"/>
  <c r="Z43" i="43"/>
  <c r="AJ43" i="43"/>
  <c r="K48" i="39"/>
  <c r="L48" i="39"/>
  <c r="N48" i="39"/>
  <c r="O48" i="39"/>
  <c r="S48" i="39"/>
  <c r="V48" i="39"/>
  <c r="W48" i="39"/>
  <c r="X48" i="39"/>
  <c r="Y48" i="39"/>
  <c r="AE48" i="39" s="1"/>
  <c r="Z48" i="39"/>
  <c r="AH48" i="39" s="1"/>
  <c r="AA48" i="39"/>
  <c r="AB48" i="39" s="1"/>
  <c r="AJ48" i="39"/>
  <c r="K56" i="38"/>
  <c r="L56" i="38"/>
  <c r="N56" i="38"/>
  <c r="O56" i="38"/>
  <c r="V56" i="38"/>
  <c r="W56" i="38"/>
  <c r="X56" i="38"/>
  <c r="Y56" i="38"/>
  <c r="Z56" i="38"/>
  <c r="AJ56" i="38"/>
  <c r="K56" i="37"/>
  <c r="L56" i="37"/>
  <c r="N56" i="37"/>
  <c r="O56" i="37"/>
  <c r="AG56" i="37" s="1"/>
  <c r="P56" i="37"/>
  <c r="Q56" i="37"/>
  <c r="V56" i="37"/>
  <c r="X56" i="37" s="1"/>
  <c r="W56" i="37"/>
  <c r="Y56" i="37"/>
  <c r="Z56" i="37"/>
  <c r="AJ56" i="37"/>
  <c r="K56" i="36"/>
  <c r="L56" i="36"/>
  <c r="N56" i="36"/>
  <c r="O56" i="36"/>
  <c r="V56" i="36"/>
  <c r="W56" i="36"/>
  <c r="X56" i="36"/>
  <c r="Y56" i="36"/>
  <c r="AE56" i="36" s="1"/>
  <c r="Z56" i="36"/>
  <c r="AJ56" i="36"/>
  <c r="K117" i="34"/>
  <c r="L117" i="34"/>
  <c r="N117" i="34"/>
  <c r="O117" i="34"/>
  <c r="AG117" i="34" s="1"/>
  <c r="V117" i="34"/>
  <c r="W117" i="34"/>
  <c r="Y117" i="34"/>
  <c r="Z117" i="34"/>
  <c r="AJ117" i="34"/>
  <c r="K112" i="33"/>
  <c r="L112" i="33"/>
  <c r="N112" i="33"/>
  <c r="O112" i="33"/>
  <c r="V112" i="33"/>
  <c r="W112" i="33"/>
  <c r="X112" i="33" s="1"/>
  <c r="Y112" i="33"/>
  <c r="AE112" i="33" s="1"/>
  <c r="Z112" i="33"/>
  <c r="AH112" i="33" s="1"/>
  <c r="AJ112" i="33"/>
  <c r="AJ20" i="51"/>
  <c r="Y20" i="51"/>
  <c r="W20" i="51"/>
  <c r="V20" i="51"/>
  <c r="L20" i="51"/>
  <c r="K20" i="51"/>
  <c r="G14" i="51"/>
  <c r="F14" i="51"/>
  <c r="E14" i="51"/>
  <c r="E26" i="46"/>
  <c r="F26" i="46"/>
  <c r="AA26" i="46" s="1"/>
  <c r="AB26" i="46" s="1"/>
  <c r="E44" i="44"/>
  <c r="F44" i="44"/>
  <c r="AD44" i="44" s="1"/>
  <c r="E43" i="43"/>
  <c r="AG43" i="43" s="1"/>
  <c r="F43" i="43"/>
  <c r="AD43" i="43" s="1"/>
  <c r="E48" i="39"/>
  <c r="F48" i="39"/>
  <c r="AD48" i="39" s="1"/>
  <c r="E56" i="38"/>
  <c r="F56" i="38"/>
  <c r="AD56" i="38" s="1"/>
  <c r="E56" i="37"/>
  <c r="F56" i="37"/>
  <c r="AD56" i="37" s="1"/>
  <c r="E56" i="36"/>
  <c r="F56" i="36"/>
  <c r="AD56" i="36" s="1"/>
  <c r="E117" i="34"/>
  <c r="F117" i="34"/>
  <c r="AD117" i="34" s="1"/>
  <c r="E112" i="33"/>
  <c r="F112" i="33"/>
  <c r="AD112" i="33" s="1"/>
  <c r="K25" i="46"/>
  <c r="S25" i="46" s="1"/>
  <c r="L25" i="46"/>
  <c r="M25" i="46"/>
  <c r="T25" i="46" s="1"/>
  <c r="N25" i="46"/>
  <c r="O25" i="46"/>
  <c r="AG25" i="46" s="1"/>
  <c r="V25" i="46"/>
  <c r="W25" i="46"/>
  <c r="X25" i="46"/>
  <c r="Y25" i="46"/>
  <c r="AE25" i="46" s="1"/>
  <c r="Z25" i="46"/>
  <c r="AJ25" i="46"/>
  <c r="F25" i="46"/>
  <c r="AD25" i="46" s="1"/>
  <c r="E25" i="46"/>
  <c r="K43" i="44"/>
  <c r="S43" i="44" s="1"/>
  <c r="L43" i="44"/>
  <c r="M43" i="44"/>
  <c r="N43" i="44"/>
  <c r="T43" i="44" s="1"/>
  <c r="O43" i="44"/>
  <c r="AG43" i="44" s="1"/>
  <c r="V43" i="44"/>
  <c r="W43" i="44"/>
  <c r="Y43" i="44"/>
  <c r="Z43" i="44"/>
  <c r="AD43" i="44"/>
  <c r="AJ43" i="44"/>
  <c r="K42" i="43"/>
  <c r="L42" i="43"/>
  <c r="M42" i="43"/>
  <c r="N42" i="43"/>
  <c r="O42" i="43"/>
  <c r="V42" i="43"/>
  <c r="W42" i="43"/>
  <c r="X42" i="43"/>
  <c r="Y42" i="43"/>
  <c r="Z42" i="43"/>
  <c r="AH42" i="43" s="1"/>
  <c r="AA42" i="43"/>
  <c r="AB42" i="43"/>
  <c r="AD42" i="43"/>
  <c r="AE42" i="43"/>
  <c r="AJ42" i="43"/>
  <c r="K47" i="39"/>
  <c r="L47" i="39"/>
  <c r="M47" i="39"/>
  <c r="N47" i="39"/>
  <c r="O47" i="39"/>
  <c r="AG47" i="39" s="1"/>
  <c r="V47" i="39"/>
  <c r="W47" i="39"/>
  <c r="X47" i="39"/>
  <c r="Y47" i="39"/>
  <c r="Z47" i="39"/>
  <c r="AD47" i="39"/>
  <c r="AJ47" i="39"/>
  <c r="K55" i="38"/>
  <c r="L55" i="38"/>
  <c r="N55" i="38"/>
  <c r="O55" i="38"/>
  <c r="V55" i="38"/>
  <c r="W55" i="38"/>
  <c r="X55" i="38"/>
  <c r="Y55" i="38"/>
  <c r="Z55" i="38"/>
  <c r="AH55" i="38" s="1"/>
  <c r="AD55" i="38"/>
  <c r="AJ55" i="38"/>
  <c r="K55" i="37"/>
  <c r="L55" i="37"/>
  <c r="M55" i="37"/>
  <c r="N55" i="37"/>
  <c r="O55" i="37"/>
  <c r="AG55" i="37" s="1"/>
  <c r="P55" i="37"/>
  <c r="Q55" i="37"/>
  <c r="S55" i="37"/>
  <c r="T55" i="37"/>
  <c r="V55" i="37"/>
  <c r="W55" i="37"/>
  <c r="X55" i="37"/>
  <c r="Y55" i="37"/>
  <c r="AE55" i="37" s="1"/>
  <c r="Z55" i="37"/>
  <c r="AH55" i="37" s="1"/>
  <c r="AJ55" i="37"/>
  <c r="K116" i="34"/>
  <c r="L116" i="34"/>
  <c r="N116" i="34"/>
  <c r="O116" i="34"/>
  <c r="V116" i="34"/>
  <c r="W116" i="34"/>
  <c r="Y116" i="34"/>
  <c r="Z116" i="34"/>
  <c r="AH116" i="34" s="1"/>
  <c r="AA116" i="34"/>
  <c r="AB116" i="34"/>
  <c r="AD116" i="34"/>
  <c r="AG116" i="34"/>
  <c r="AJ116" i="34"/>
  <c r="K111" i="33"/>
  <c r="M111" i="33" s="1"/>
  <c r="L111" i="33"/>
  <c r="N111" i="33"/>
  <c r="O111" i="33"/>
  <c r="V111" i="33"/>
  <c r="W111" i="33"/>
  <c r="X111" i="33"/>
  <c r="Y111" i="33"/>
  <c r="Z111" i="33"/>
  <c r="AJ111" i="33"/>
  <c r="F43" i="44"/>
  <c r="AA43" i="44" s="1"/>
  <c r="AB43" i="44" s="1"/>
  <c r="E43" i="44"/>
  <c r="F42" i="43"/>
  <c r="P42" i="43" s="1"/>
  <c r="Q42" i="43" s="1"/>
  <c r="E42" i="43"/>
  <c r="AG42" i="43" s="1"/>
  <c r="F47" i="39"/>
  <c r="AA47" i="39" s="1"/>
  <c r="AB47" i="39" s="1"/>
  <c r="E47" i="39"/>
  <c r="AE47" i="39" s="1"/>
  <c r="F55" i="38"/>
  <c r="E55" i="38"/>
  <c r="F55" i="37"/>
  <c r="AD55" i="37" s="1"/>
  <c r="E55" i="37"/>
  <c r="F55" i="36"/>
  <c r="AD55" i="36" s="1"/>
  <c r="E55" i="36"/>
  <c r="F116" i="34"/>
  <c r="E116" i="34"/>
  <c r="E111" i="33"/>
  <c r="F111" i="33"/>
  <c r="AD111" i="33" s="1"/>
  <c r="W21" i="49"/>
  <c r="AJ21" i="50"/>
  <c r="Z21" i="50"/>
  <c r="Y21" i="50"/>
  <c r="W21" i="50"/>
  <c r="V21" i="50"/>
  <c r="X21" i="50" s="1"/>
  <c r="O21" i="50"/>
  <c r="N21" i="50"/>
  <c r="L21" i="50"/>
  <c r="K21" i="50"/>
  <c r="F21" i="50"/>
  <c r="AD21" i="50" s="1"/>
  <c r="E21" i="50"/>
  <c r="AJ20" i="50"/>
  <c r="Y20" i="50"/>
  <c r="W20" i="50"/>
  <c r="V20" i="50"/>
  <c r="L20" i="50"/>
  <c r="K20" i="50"/>
  <c r="G14" i="50"/>
  <c r="F14" i="50"/>
  <c r="E14" i="50"/>
  <c r="AJ21" i="49"/>
  <c r="Z21" i="49"/>
  <c r="Y21" i="49"/>
  <c r="V21" i="49"/>
  <c r="O21" i="49"/>
  <c r="N21" i="49"/>
  <c r="L21" i="49"/>
  <c r="K21" i="49"/>
  <c r="M21" i="49" s="1"/>
  <c r="F21" i="49"/>
  <c r="AD21" i="49" s="1"/>
  <c r="E21" i="49"/>
  <c r="AJ20" i="49"/>
  <c r="Y20" i="49"/>
  <c r="W20" i="49"/>
  <c r="V20" i="49"/>
  <c r="L20" i="49"/>
  <c r="K20" i="49"/>
  <c r="G14" i="49"/>
  <c r="F14" i="49"/>
  <c r="E14" i="49"/>
  <c r="K55" i="36"/>
  <c r="L55" i="36"/>
  <c r="N55" i="36"/>
  <c r="O55" i="36"/>
  <c r="AG55" i="36" s="1"/>
  <c r="V55" i="36"/>
  <c r="W55" i="36"/>
  <c r="X55" i="36" s="1"/>
  <c r="Y55" i="36"/>
  <c r="Z55" i="36"/>
  <c r="AJ55" i="36"/>
  <c r="K24" i="46"/>
  <c r="S24" i="46" s="1"/>
  <c r="L24" i="46"/>
  <c r="M24" i="46" s="1"/>
  <c r="N24" i="46"/>
  <c r="O24" i="46"/>
  <c r="AG24" i="46" s="1"/>
  <c r="P24" i="46"/>
  <c r="V24" i="46"/>
  <c r="W24" i="46"/>
  <c r="X24" i="46"/>
  <c r="Y24" i="46"/>
  <c r="Z24" i="46"/>
  <c r="AJ24" i="46"/>
  <c r="E24" i="46"/>
  <c r="F24" i="46"/>
  <c r="AA24" i="46" s="1"/>
  <c r="AB24" i="46" s="1"/>
  <c r="E42" i="44"/>
  <c r="AG42" i="44" s="1"/>
  <c r="F42" i="44"/>
  <c r="K42" i="44"/>
  <c r="M42" i="44" s="1"/>
  <c r="T42" i="44" s="1"/>
  <c r="L42" i="44"/>
  <c r="N42" i="44"/>
  <c r="O42" i="44"/>
  <c r="V42" i="44"/>
  <c r="W42" i="44"/>
  <c r="X42" i="44"/>
  <c r="Y42" i="44"/>
  <c r="Z42" i="44"/>
  <c r="AH42" i="44" s="1"/>
  <c r="AD42" i="44"/>
  <c r="AJ42" i="44"/>
  <c r="K41" i="43"/>
  <c r="L41" i="43"/>
  <c r="M41" i="43"/>
  <c r="N41" i="43"/>
  <c r="O41" i="43"/>
  <c r="P41" i="43" s="1"/>
  <c r="V41" i="43"/>
  <c r="W41" i="43"/>
  <c r="X41" i="43"/>
  <c r="Y41" i="43"/>
  <c r="Z41" i="43"/>
  <c r="AJ41" i="43"/>
  <c r="E41" i="43"/>
  <c r="AE41" i="43" s="1"/>
  <c r="F41" i="43"/>
  <c r="AA41" i="43" s="1"/>
  <c r="AB41" i="43" s="1"/>
  <c r="K46" i="39"/>
  <c r="L46" i="39"/>
  <c r="N46" i="39"/>
  <c r="O46" i="39"/>
  <c r="V46" i="39"/>
  <c r="W46" i="39"/>
  <c r="X46" i="39"/>
  <c r="Y46" i="39"/>
  <c r="AE46" i="39" s="1"/>
  <c r="Z46" i="39"/>
  <c r="AH46" i="39" s="1"/>
  <c r="AA46" i="39"/>
  <c r="AB46" i="39"/>
  <c r="AD46" i="39"/>
  <c r="AJ46" i="39"/>
  <c r="E46" i="39"/>
  <c r="F46" i="39"/>
  <c r="P46" i="39" s="1"/>
  <c r="E54" i="38"/>
  <c r="AG54" i="38" s="1"/>
  <c r="F54" i="38"/>
  <c r="P54" i="38" s="1"/>
  <c r="K54" i="38"/>
  <c r="L54" i="38"/>
  <c r="N54" i="38"/>
  <c r="O54" i="38"/>
  <c r="V54" i="38"/>
  <c r="X54" i="38" s="1"/>
  <c r="W54" i="38"/>
  <c r="Y54" i="38"/>
  <c r="Z54" i="38"/>
  <c r="AJ54" i="38"/>
  <c r="K54" i="37"/>
  <c r="M54" i="37" s="1"/>
  <c r="T54" i="37" s="1"/>
  <c r="L54" i="37"/>
  <c r="N54" i="37"/>
  <c r="O54" i="37"/>
  <c r="AG54" i="37" s="1"/>
  <c r="P54" i="37"/>
  <c r="S54" i="37"/>
  <c r="V54" i="37"/>
  <c r="W54" i="37"/>
  <c r="X54" i="37"/>
  <c r="Y54" i="37"/>
  <c r="AE54" i="37" s="1"/>
  <c r="Z54" i="37"/>
  <c r="AH54" i="37" s="1"/>
  <c r="AD54" i="37"/>
  <c r="AJ54" i="37"/>
  <c r="E54" i="37"/>
  <c r="F54" i="37"/>
  <c r="K54" i="36"/>
  <c r="L54" i="36"/>
  <c r="N54" i="36"/>
  <c r="O54" i="36"/>
  <c r="V54" i="36"/>
  <c r="W54" i="36"/>
  <c r="X54" i="36"/>
  <c r="Y54" i="36"/>
  <c r="Z54" i="36"/>
  <c r="AJ54" i="36"/>
  <c r="E54" i="36"/>
  <c r="F54" i="36"/>
  <c r="AD54" i="36" s="1"/>
  <c r="K115" i="34"/>
  <c r="L115" i="34"/>
  <c r="M115" i="34"/>
  <c r="N115" i="34"/>
  <c r="O115" i="34"/>
  <c r="V115" i="34"/>
  <c r="W115" i="34"/>
  <c r="Y115" i="34"/>
  <c r="Z115" i="34"/>
  <c r="AJ115" i="34"/>
  <c r="E115" i="34"/>
  <c r="F115" i="34"/>
  <c r="AD115" i="34" s="1"/>
  <c r="K110" i="33"/>
  <c r="L110" i="33"/>
  <c r="N110" i="33"/>
  <c r="O110" i="33"/>
  <c r="V110" i="33"/>
  <c r="W110" i="33"/>
  <c r="X110" i="33"/>
  <c r="Y110" i="33"/>
  <c r="Z110" i="33"/>
  <c r="AJ110" i="33"/>
  <c r="E110" i="33"/>
  <c r="F110" i="33"/>
  <c r="AD110" i="33" s="1"/>
  <c r="K41" i="44"/>
  <c r="L41" i="44"/>
  <c r="M41" i="44"/>
  <c r="N41" i="44"/>
  <c r="T41" i="44" s="1"/>
  <c r="O41" i="44"/>
  <c r="AG41" i="44" s="1"/>
  <c r="S41" i="44"/>
  <c r="V41" i="44"/>
  <c r="X41" i="44" s="1"/>
  <c r="W41" i="44"/>
  <c r="Y41" i="44"/>
  <c r="Z41" i="44"/>
  <c r="AJ41" i="44"/>
  <c r="E41" i="44"/>
  <c r="F41" i="44"/>
  <c r="AD41" i="44" s="1"/>
  <c r="K40" i="43"/>
  <c r="L40" i="43"/>
  <c r="N40" i="43"/>
  <c r="O40" i="43"/>
  <c r="AG40" i="43" s="1"/>
  <c r="V40" i="43"/>
  <c r="X40" i="43" s="1"/>
  <c r="W40" i="43"/>
  <c r="Y40" i="43"/>
  <c r="Z40" i="43"/>
  <c r="AJ40" i="43"/>
  <c r="E40" i="43"/>
  <c r="AE40" i="43" s="1"/>
  <c r="F40" i="43"/>
  <c r="AD40" i="43" s="1"/>
  <c r="E45" i="39"/>
  <c r="F45" i="39"/>
  <c r="K45" i="39"/>
  <c r="L45" i="39"/>
  <c r="M45" i="39"/>
  <c r="N45" i="39"/>
  <c r="O45" i="39"/>
  <c r="S45" i="39"/>
  <c r="T45" i="39"/>
  <c r="V45" i="39"/>
  <c r="X45" i="39" s="1"/>
  <c r="W45" i="39"/>
  <c r="Y45" i="39"/>
  <c r="Z45" i="39"/>
  <c r="AH45" i="39" s="1"/>
  <c r="AD45" i="39"/>
  <c r="AJ45" i="39"/>
  <c r="K53" i="38"/>
  <c r="S53" i="38" s="1"/>
  <c r="L53" i="38"/>
  <c r="M53" i="38" s="1"/>
  <c r="N53" i="38"/>
  <c r="O53" i="38"/>
  <c r="V53" i="38"/>
  <c r="W53" i="38"/>
  <c r="Y53" i="38"/>
  <c r="Z53" i="38"/>
  <c r="AJ53" i="38"/>
  <c r="K53" i="37"/>
  <c r="S53" i="37" s="1"/>
  <c r="L53" i="37"/>
  <c r="M53" i="37"/>
  <c r="N53" i="37"/>
  <c r="T53" i="37" s="1"/>
  <c r="O53" i="37"/>
  <c r="AG53" i="37" s="1"/>
  <c r="V53" i="37"/>
  <c r="W53" i="37"/>
  <c r="X53" i="37"/>
  <c r="Y53" i="37"/>
  <c r="AE53" i="37" s="1"/>
  <c r="Z53" i="37"/>
  <c r="AH53" i="37" s="1"/>
  <c r="AD53" i="37"/>
  <c r="AJ53" i="37"/>
  <c r="K53" i="36"/>
  <c r="L53" i="36"/>
  <c r="M53" i="36"/>
  <c r="N53" i="36"/>
  <c r="O53" i="36"/>
  <c r="V53" i="36"/>
  <c r="W53" i="36"/>
  <c r="Y53" i="36"/>
  <c r="Z53" i="36"/>
  <c r="AJ53" i="36"/>
  <c r="E23" i="47"/>
  <c r="AE23" i="47" s="1"/>
  <c r="F23" i="47"/>
  <c r="AD23" i="47" s="1"/>
  <c r="K23" i="47"/>
  <c r="S23" i="47" s="1"/>
  <c r="L23" i="47"/>
  <c r="M23" i="47"/>
  <c r="N23" i="47"/>
  <c r="T23" i="47" s="1"/>
  <c r="O23" i="47"/>
  <c r="V23" i="47"/>
  <c r="W23" i="47"/>
  <c r="X23" i="47"/>
  <c r="Y23" i="47"/>
  <c r="Z23" i="47"/>
  <c r="AJ23" i="47"/>
  <c r="K23" i="46"/>
  <c r="S23" i="46" s="1"/>
  <c r="L23" i="46"/>
  <c r="M23" i="46"/>
  <c r="N23" i="46"/>
  <c r="T23" i="46" s="1"/>
  <c r="O23" i="46"/>
  <c r="AG23" i="46" s="1"/>
  <c r="V23" i="46"/>
  <c r="W23" i="46"/>
  <c r="Y23" i="46"/>
  <c r="Z23" i="46"/>
  <c r="AJ23" i="46"/>
  <c r="E23" i="46"/>
  <c r="F23" i="46"/>
  <c r="AD23" i="46" s="1"/>
  <c r="E53" i="38"/>
  <c r="F53" i="38"/>
  <c r="AD53" i="38" s="1"/>
  <c r="E53" i="37"/>
  <c r="F53" i="37"/>
  <c r="E53" i="36"/>
  <c r="F53" i="36"/>
  <c r="AD53" i="36" s="1"/>
  <c r="K114" i="34"/>
  <c r="L114" i="34"/>
  <c r="M114" i="34"/>
  <c r="N114" i="34"/>
  <c r="T114" i="34" s="1"/>
  <c r="O114" i="34"/>
  <c r="V114" i="34"/>
  <c r="W114" i="34"/>
  <c r="X114" i="34"/>
  <c r="Y114" i="34"/>
  <c r="Z114" i="34"/>
  <c r="AJ114" i="34"/>
  <c r="E114" i="34"/>
  <c r="F114" i="34"/>
  <c r="K109" i="33"/>
  <c r="L109" i="33"/>
  <c r="N109" i="33"/>
  <c r="O109" i="33"/>
  <c r="V109" i="33"/>
  <c r="W109" i="33"/>
  <c r="X109" i="33"/>
  <c r="Y109" i="33"/>
  <c r="Z109" i="33"/>
  <c r="AJ109" i="33"/>
  <c r="E109" i="33"/>
  <c r="F109" i="33"/>
  <c r="X117" i="34" l="1"/>
  <c r="M116" i="34"/>
  <c r="T116" i="34" s="1"/>
  <c r="X22" i="50"/>
  <c r="AH22" i="50"/>
  <c r="P23" i="50"/>
  <c r="AE21" i="50"/>
  <c r="AA21" i="50"/>
  <c r="AA22" i="50"/>
  <c r="AB22" i="50" s="1"/>
  <c r="Q29" i="50"/>
  <c r="AG22" i="50"/>
  <c r="AG22" i="49"/>
  <c r="AD22" i="49"/>
  <c r="P23" i="49"/>
  <c r="T24" i="46"/>
  <c r="AA25" i="46"/>
  <c r="AB25" i="46" s="1"/>
  <c r="AD24" i="46"/>
  <c r="AH26" i="46"/>
  <c r="AE26" i="46"/>
  <c r="AE24" i="46"/>
  <c r="AA23" i="46"/>
  <c r="AB23" i="46" s="1"/>
  <c r="P26" i="46"/>
  <c r="AG26" i="46"/>
  <c r="AH25" i="46"/>
  <c r="P27" i="46"/>
  <c r="Q27" i="46" s="1"/>
  <c r="AH24" i="46"/>
  <c r="AA27" i="46"/>
  <c r="AB27" i="46" s="1"/>
  <c r="X23" i="46"/>
  <c r="AE23" i="46" s="1"/>
  <c r="P25" i="46"/>
  <c r="Q25" i="46" s="1"/>
  <c r="S26" i="46"/>
  <c r="AD27" i="46"/>
  <c r="P28" i="46"/>
  <c r="S27" i="46"/>
  <c r="AD45" i="44"/>
  <c r="P46" i="44"/>
  <c r="AE42" i="44"/>
  <c r="P45" i="44"/>
  <c r="AH43" i="44"/>
  <c r="P44" i="44"/>
  <c r="AA41" i="44"/>
  <c r="AB41" i="44" s="1"/>
  <c r="AA45" i="44"/>
  <c r="AB45" i="44" s="1"/>
  <c r="AH41" i="44"/>
  <c r="P42" i="44"/>
  <c r="AE41" i="44"/>
  <c r="X43" i="44"/>
  <c r="AE43" i="44" s="1"/>
  <c r="S42" i="44"/>
  <c r="P43" i="44"/>
  <c r="Q43" i="44" s="1"/>
  <c r="AA43" i="43"/>
  <c r="AB43" i="43" s="1"/>
  <c r="AH43" i="43"/>
  <c r="AE43" i="43"/>
  <c r="S41" i="43"/>
  <c r="P43" i="43"/>
  <c r="Q43" i="43" s="1"/>
  <c r="AD44" i="43"/>
  <c r="P45" i="43"/>
  <c r="AG41" i="43"/>
  <c r="T43" i="43"/>
  <c r="T42" i="43"/>
  <c r="AD41" i="43"/>
  <c r="M40" i="43"/>
  <c r="T40" i="43" s="1"/>
  <c r="AA40" i="43"/>
  <c r="AB40" i="43" s="1"/>
  <c r="T41" i="43"/>
  <c r="P44" i="43"/>
  <c r="Q44" i="43" s="1"/>
  <c r="S42" i="43"/>
  <c r="AH41" i="43"/>
  <c r="AE45" i="39"/>
  <c r="P47" i="39"/>
  <c r="Q47" i="39" s="1"/>
  <c r="AA49" i="39"/>
  <c r="AB49" i="39" s="1"/>
  <c r="AG45" i="39"/>
  <c r="T47" i="39"/>
  <c r="AG48" i="39"/>
  <c r="S47" i="39"/>
  <c r="AA45" i="39"/>
  <c r="AB45" i="39" s="1"/>
  <c r="AG46" i="39"/>
  <c r="M48" i="39"/>
  <c r="T48" i="39" s="1"/>
  <c r="AH49" i="39"/>
  <c r="P50" i="39"/>
  <c r="M46" i="39"/>
  <c r="T46" i="39" s="1"/>
  <c r="AH47" i="39"/>
  <c r="P55" i="38"/>
  <c r="Q55" i="38" s="1"/>
  <c r="AE55" i="38"/>
  <c r="X53" i="38"/>
  <c r="AE53" i="38" s="1"/>
  <c r="AG53" i="38"/>
  <c r="AH56" i="38"/>
  <c r="M56" i="38"/>
  <c r="T56" i="38" s="1"/>
  <c r="M55" i="38"/>
  <c r="T55" i="38" s="1"/>
  <c r="M54" i="38"/>
  <c r="T54" i="38" s="1"/>
  <c r="AE56" i="37"/>
  <c r="AG57" i="37"/>
  <c r="AH56" i="37"/>
  <c r="AD57" i="37"/>
  <c r="P58" i="37"/>
  <c r="M57" i="37"/>
  <c r="T57" i="37" s="1"/>
  <c r="M56" i="37"/>
  <c r="T56" i="37" s="1"/>
  <c r="AA55" i="37"/>
  <c r="AB55" i="37" s="1"/>
  <c r="AA54" i="37"/>
  <c r="AB54" i="37" s="1"/>
  <c r="Q57" i="37"/>
  <c r="AG54" i="36"/>
  <c r="M56" i="36"/>
  <c r="T56" i="36" s="1"/>
  <c r="M54" i="36"/>
  <c r="X53" i="36"/>
  <c r="AE53" i="36" s="1"/>
  <c r="AA54" i="36"/>
  <c r="AB54" i="36" s="1"/>
  <c r="S114" i="34"/>
  <c r="X116" i="34"/>
  <c r="AE116" i="34" s="1"/>
  <c r="X115" i="34"/>
  <c r="AE115" i="34" s="1"/>
  <c r="AH117" i="34"/>
  <c r="AG115" i="34"/>
  <c r="AE117" i="34"/>
  <c r="P117" i="34"/>
  <c r="M112" i="33"/>
  <c r="T112" i="33" s="1"/>
  <c r="M109" i="33"/>
  <c r="T109" i="33" s="1"/>
  <c r="AE110" i="33"/>
  <c r="T111" i="33"/>
  <c r="AA109" i="33"/>
  <c r="AB109" i="33" s="1"/>
  <c r="AA112" i="33"/>
  <c r="AB112" i="33" s="1"/>
  <c r="T54" i="36"/>
  <c r="AG53" i="36"/>
  <c r="S56" i="36"/>
  <c r="AA53" i="36"/>
  <c r="AB53" i="36" s="1"/>
  <c r="AH53" i="36"/>
  <c r="AG56" i="36"/>
  <c r="T53" i="36"/>
  <c r="M55" i="36"/>
  <c r="T55" i="36" s="1"/>
  <c r="AH56" i="36"/>
  <c r="S53" i="36"/>
  <c r="S54" i="36"/>
  <c r="AD57" i="36"/>
  <c r="P58" i="36"/>
  <c r="AH54" i="36"/>
  <c r="AE54" i="36"/>
  <c r="P56" i="36"/>
  <c r="P54" i="36"/>
  <c r="AH55" i="36"/>
  <c r="S57" i="36"/>
  <c r="AE55" i="36"/>
  <c r="AA56" i="36"/>
  <c r="AB56" i="36" s="1"/>
  <c r="AD118" i="34"/>
  <c r="P119" i="34"/>
  <c r="P115" i="34"/>
  <c r="AA114" i="34"/>
  <c r="AB114" i="34" s="1"/>
  <c r="T115" i="34"/>
  <c r="AE114" i="34"/>
  <c r="AH118" i="34"/>
  <c r="M117" i="34"/>
  <c r="T117" i="34" s="1"/>
  <c r="AG118" i="34"/>
  <c r="S116" i="34"/>
  <c r="AD114" i="34"/>
  <c r="S115" i="34"/>
  <c r="AH115" i="34"/>
  <c r="P116" i="34"/>
  <c r="AG114" i="34"/>
  <c r="AD113" i="33"/>
  <c r="P114" i="33"/>
  <c r="S111" i="33"/>
  <c r="P110" i="33"/>
  <c r="AD109" i="33"/>
  <c r="AE109" i="33"/>
  <c r="AG109" i="33"/>
  <c r="AG110" i="33"/>
  <c r="X113" i="33"/>
  <c r="AE113" i="33" s="1"/>
  <c r="M110" i="33"/>
  <c r="T110" i="33" s="1"/>
  <c r="AH109" i="33"/>
  <c r="S112" i="33"/>
  <c r="AH110" i="33"/>
  <c r="AG111" i="33"/>
  <c r="AH57" i="38"/>
  <c r="P58" i="38"/>
  <c r="T53" i="38"/>
  <c r="AE54" i="38"/>
  <c r="AD54" i="38"/>
  <c r="S55" i="38"/>
  <c r="S56" i="38"/>
  <c r="P57" i="38"/>
  <c r="P56" i="38"/>
  <c r="AG55" i="38"/>
  <c r="AG56" i="38"/>
  <c r="AA57" i="38"/>
  <c r="AB57" i="38" s="1"/>
  <c r="AA53" i="38"/>
  <c r="AB53" i="38" s="1"/>
  <c r="S54" i="38"/>
  <c r="AE56" i="38"/>
  <c r="AA55" i="38"/>
  <c r="AB55" i="38" s="1"/>
  <c r="AA56" i="38"/>
  <c r="AB56" i="38" s="1"/>
  <c r="P21" i="51"/>
  <c r="Q21" i="51" s="1"/>
  <c r="AH21" i="51"/>
  <c r="AD21" i="51"/>
  <c r="P22" i="51"/>
  <c r="AH111" i="33"/>
  <c r="AG112" i="33"/>
  <c r="S110" i="33"/>
  <c r="AE111" i="33"/>
  <c r="M113" i="33"/>
  <c r="T113" i="33" s="1"/>
  <c r="AA111" i="33"/>
  <c r="AB111" i="33" s="1"/>
  <c r="S109" i="33"/>
  <c r="P111" i="33"/>
  <c r="M21" i="51"/>
  <c r="T21" i="51" s="1"/>
  <c r="S21" i="51"/>
  <c r="AG21" i="51"/>
  <c r="X22" i="49"/>
  <c r="AE22" i="49" s="1"/>
  <c r="M22" i="49"/>
  <c r="T22" i="49" s="1"/>
  <c r="X27" i="46"/>
  <c r="AE27" i="46"/>
  <c r="AH27" i="46"/>
  <c r="M27" i="46"/>
  <c r="T27" i="46" s="1"/>
  <c r="T45" i="44"/>
  <c r="S45" i="44"/>
  <c r="AE45" i="44"/>
  <c r="M44" i="43"/>
  <c r="T44" i="43" s="1"/>
  <c r="S44" i="43"/>
  <c r="AG44" i="43"/>
  <c r="AG49" i="39"/>
  <c r="T57" i="38"/>
  <c r="S57" i="38"/>
  <c r="X57" i="37"/>
  <c r="AE57" i="37" s="1"/>
  <c r="AJ57" i="37"/>
  <c r="S57" i="37"/>
  <c r="AJ57" i="36"/>
  <c r="Z57" i="36"/>
  <c r="AH57" i="36" s="1"/>
  <c r="O57" i="36"/>
  <c r="P57" i="36" s="1"/>
  <c r="Y57" i="36"/>
  <c r="M57" i="36"/>
  <c r="T57" i="36" s="1"/>
  <c r="X57" i="36"/>
  <c r="X118" i="34"/>
  <c r="M118" i="34"/>
  <c r="T118" i="34" s="1"/>
  <c r="S118" i="34"/>
  <c r="AE118" i="34"/>
  <c r="AG113" i="33"/>
  <c r="AA21" i="51"/>
  <c r="AE21" i="51"/>
  <c r="T22" i="50"/>
  <c r="P22" i="50"/>
  <c r="S22" i="50"/>
  <c r="AD22" i="50"/>
  <c r="AE22" i="50"/>
  <c r="P22" i="49"/>
  <c r="Q22" i="49" s="1"/>
  <c r="AA22" i="49"/>
  <c r="AB22" i="49" s="1"/>
  <c r="AG45" i="44"/>
  <c r="AH45" i="44"/>
  <c r="AA44" i="43"/>
  <c r="AB44" i="43" s="1"/>
  <c r="AE44" i="43"/>
  <c r="AD49" i="39"/>
  <c r="AE49" i="39"/>
  <c r="M49" i="39"/>
  <c r="T49" i="39" s="1"/>
  <c r="AE57" i="38"/>
  <c r="AD57" i="38"/>
  <c r="AA57" i="37"/>
  <c r="AB57" i="37" s="1"/>
  <c r="P118" i="34"/>
  <c r="AA118" i="34"/>
  <c r="AB118" i="34" s="1"/>
  <c r="AA113" i="33"/>
  <c r="AB113" i="33" s="1"/>
  <c r="P113" i="33"/>
  <c r="S113" i="33"/>
  <c r="AH113" i="33"/>
  <c r="M26" i="46"/>
  <c r="T26" i="46" s="1"/>
  <c r="P48" i="39"/>
  <c r="AA56" i="37"/>
  <c r="AB56" i="37" s="1"/>
  <c r="S56" i="37"/>
  <c r="AA117" i="34"/>
  <c r="AB117" i="34" s="1"/>
  <c r="S117" i="34"/>
  <c r="P112" i="33"/>
  <c r="S21" i="50"/>
  <c r="AA21" i="49"/>
  <c r="AG21" i="50"/>
  <c r="AG21" i="49"/>
  <c r="AH21" i="50"/>
  <c r="M21" i="50"/>
  <c r="T21" i="50" s="1"/>
  <c r="AH21" i="49"/>
  <c r="S21" i="49"/>
  <c r="X21" i="49"/>
  <c r="P21" i="50"/>
  <c r="Q21" i="50" s="1"/>
  <c r="T21" i="49"/>
  <c r="P21" i="49"/>
  <c r="Q21" i="49" s="1"/>
  <c r="S55" i="36"/>
  <c r="P55" i="36"/>
  <c r="Q55" i="36" s="1"/>
  <c r="AA55" i="36"/>
  <c r="AB55" i="36" s="1"/>
  <c r="AA42" i="44"/>
  <c r="AB42" i="44" s="1"/>
  <c r="S46" i="39"/>
  <c r="AA54" i="38"/>
  <c r="AB54" i="38" s="1"/>
  <c r="AH54" i="38"/>
  <c r="AA115" i="34"/>
  <c r="AB115" i="34" s="1"/>
  <c r="AA110" i="33"/>
  <c r="AB110" i="33" s="1"/>
  <c r="S40" i="43"/>
  <c r="AH40" i="43"/>
  <c r="AH53" i="38"/>
  <c r="AA53" i="37"/>
  <c r="AB53" i="37" s="1"/>
  <c r="AH23" i="47"/>
  <c r="AG23" i="47"/>
  <c r="AA23" i="47"/>
  <c r="AB23" i="47" s="1"/>
  <c r="P23" i="47"/>
  <c r="Q23" i="47" s="1"/>
  <c r="AH23" i="46"/>
  <c r="AH114" i="34"/>
  <c r="Q118" i="34" l="1"/>
  <c r="Q23" i="50"/>
  <c r="Q24" i="50"/>
  <c r="Q22" i="50"/>
  <c r="AB21" i="50"/>
  <c r="Q23" i="49"/>
  <c r="Q24" i="49"/>
  <c r="AB21" i="49"/>
  <c r="AE21" i="49"/>
  <c r="Q28" i="46"/>
  <c r="Q29" i="46"/>
  <c r="Q26" i="46"/>
  <c r="Q42" i="44"/>
  <c r="Q44" i="44"/>
  <c r="Q45" i="44"/>
  <c r="Q46" i="44"/>
  <c r="Q47" i="44"/>
  <c r="Q45" i="43"/>
  <c r="Q46" i="43"/>
  <c r="Q48" i="39"/>
  <c r="Q50" i="39"/>
  <c r="Q51" i="39"/>
  <c r="Q49" i="39"/>
  <c r="Q56" i="38"/>
  <c r="Q58" i="37"/>
  <c r="Q59" i="37"/>
  <c r="Q111" i="33"/>
  <c r="Q58" i="36"/>
  <c r="Q59" i="36"/>
  <c r="Q56" i="36"/>
  <c r="Q57" i="36"/>
  <c r="Q119" i="34"/>
  <c r="Q120" i="34"/>
  <c r="Q116" i="34"/>
  <c r="Q117" i="34"/>
  <c r="Q112" i="33"/>
  <c r="Q114" i="33"/>
  <c r="Q115" i="33"/>
  <c r="Q58" i="38"/>
  <c r="Q59" i="38"/>
  <c r="Q57" i="38"/>
  <c r="AB21" i="51"/>
  <c r="Q22" i="51"/>
  <c r="Q23" i="51"/>
  <c r="Q113" i="33"/>
  <c r="AE57" i="36"/>
  <c r="AG57" i="36"/>
  <c r="AA57" i="36"/>
  <c r="AB57" i="36" s="1"/>
  <c r="K22" i="47"/>
  <c r="L22" i="47"/>
  <c r="M22" i="47"/>
  <c r="N22" i="47"/>
  <c r="O22" i="47"/>
  <c r="AG22" i="47" s="1"/>
  <c r="P22" i="47"/>
  <c r="Q22" i="47"/>
  <c r="S22" i="47"/>
  <c r="T22" i="47"/>
  <c r="V22" i="47"/>
  <c r="W22" i="47"/>
  <c r="X22" i="47"/>
  <c r="Y22" i="47"/>
  <c r="Z22" i="47"/>
  <c r="AA22" i="47"/>
  <c r="AB22" i="47"/>
  <c r="AD22" i="47"/>
  <c r="AJ22" i="47"/>
  <c r="E22" i="47"/>
  <c r="F22" i="47"/>
  <c r="K22" i="46"/>
  <c r="S22" i="46" s="1"/>
  <c r="L22" i="46"/>
  <c r="M22" i="46"/>
  <c r="N22" i="46"/>
  <c r="T22" i="46" s="1"/>
  <c r="O22" i="46"/>
  <c r="AG22" i="46" s="1"/>
  <c r="V22" i="46"/>
  <c r="W22" i="46"/>
  <c r="X22" i="46"/>
  <c r="Y22" i="46"/>
  <c r="Z22" i="46"/>
  <c r="AJ22" i="46"/>
  <c r="E22" i="46"/>
  <c r="F22" i="46"/>
  <c r="P23" i="46" s="1"/>
  <c r="K40" i="44"/>
  <c r="L40" i="44"/>
  <c r="M40" i="44" s="1"/>
  <c r="N40" i="44"/>
  <c r="O40" i="44"/>
  <c r="AG40" i="44" s="1"/>
  <c r="S40" i="44"/>
  <c r="V40" i="44"/>
  <c r="X40" i="44" s="1"/>
  <c r="W40" i="44"/>
  <c r="Y40" i="44"/>
  <c r="Z40" i="44"/>
  <c r="AJ40" i="44"/>
  <c r="E40" i="44"/>
  <c r="F40" i="44"/>
  <c r="P41" i="44" s="1"/>
  <c r="K39" i="43"/>
  <c r="L39" i="43"/>
  <c r="M39" i="43"/>
  <c r="N39" i="43"/>
  <c r="O39" i="43"/>
  <c r="AG39" i="43" s="1"/>
  <c r="S39" i="43"/>
  <c r="T39" i="43"/>
  <c r="V39" i="43"/>
  <c r="W39" i="43"/>
  <c r="X39" i="43"/>
  <c r="Y39" i="43"/>
  <c r="AE39" i="43" s="1"/>
  <c r="Z39" i="43"/>
  <c r="AJ39" i="43"/>
  <c r="E39" i="43"/>
  <c r="F39" i="43"/>
  <c r="P40" i="43" s="1"/>
  <c r="K40" i="42"/>
  <c r="L40" i="42"/>
  <c r="M40" i="42"/>
  <c r="N40" i="42"/>
  <c r="O40" i="42"/>
  <c r="P40" i="42"/>
  <c r="Q40" i="42"/>
  <c r="S40" i="42"/>
  <c r="T40" i="42"/>
  <c r="V40" i="42"/>
  <c r="W40" i="42"/>
  <c r="X40" i="42"/>
  <c r="Y40" i="42"/>
  <c r="AE40" i="42" s="1"/>
  <c r="Z40" i="42"/>
  <c r="AH40" i="42" s="1"/>
  <c r="AA40" i="42"/>
  <c r="AB40" i="42"/>
  <c r="AD40" i="42"/>
  <c r="AG40" i="42"/>
  <c r="AJ40" i="42"/>
  <c r="E40" i="42"/>
  <c r="F40" i="42"/>
  <c r="K37" i="41"/>
  <c r="S37" i="41" s="1"/>
  <c r="L37" i="41"/>
  <c r="M37" i="41"/>
  <c r="N37" i="41"/>
  <c r="T37" i="41" s="1"/>
  <c r="O37" i="41"/>
  <c r="AG37" i="41" s="1"/>
  <c r="V37" i="41"/>
  <c r="W37" i="41"/>
  <c r="X37" i="41"/>
  <c r="Y37" i="41"/>
  <c r="Z37" i="41"/>
  <c r="AA37" i="41"/>
  <c r="AB37" i="41"/>
  <c r="AD37" i="41"/>
  <c r="AE37" i="41"/>
  <c r="AH37" i="41"/>
  <c r="AJ37" i="41"/>
  <c r="E37" i="41"/>
  <c r="F37" i="41"/>
  <c r="K44" i="39"/>
  <c r="S44" i="39" s="1"/>
  <c r="L44" i="39"/>
  <c r="N44" i="39"/>
  <c r="O44" i="39"/>
  <c r="V44" i="39"/>
  <c r="W44" i="39"/>
  <c r="X44" i="39"/>
  <c r="Y44" i="39"/>
  <c r="Z44" i="39"/>
  <c r="AJ44" i="39"/>
  <c r="E44" i="39"/>
  <c r="F44" i="39"/>
  <c r="P45" i="39" s="1"/>
  <c r="K52" i="38"/>
  <c r="L52" i="38"/>
  <c r="M52" i="38"/>
  <c r="N52" i="38"/>
  <c r="T52" i="38" s="1"/>
  <c r="O52" i="38"/>
  <c r="AG52" i="38" s="1"/>
  <c r="V52" i="38"/>
  <c r="X52" i="38" s="1"/>
  <c r="W52" i="38"/>
  <c r="Y52" i="38"/>
  <c r="Z52" i="38"/>
  <c r="AJ52" i="38"/>
  <c r="E52" i="38"/>
  <c r="F52" i="38"/>
  <c r="P53" i="38" s="1"/>
  <c r="K52" i="37"/>
  <c r="L52" i="37"/>
  <c r="S52" i="37" s="1"/>
  <c r="M52" i="37"/>
  <c r="N52" i="37"/>
  <c r="O52" i="37"/>
  <c r="AG52" i="37" s="1"/>
  <c r="V52" i="37"/>
  <c r="X52" i="37" s="1"/>
  <c r="W52" i="37"/>
  <c r="Y52" i="37"/>
  <c r="Z52" i="37"/>
  <c r="AJ52" i="37"/>
  <c r="E52" i="37"/>
  <c r="F52" i="37"/>
  <c r="P53" i="37" s="1"/>
  <c r="K52" i="36"/>
  <c r="L52" i="36"/>
  <c r="M52" i="36"/>
  <c r="N52" i="36"/>
  <c r="T52" i="36" s="1"/>
  <c r="O52" i="36"/>
  <c r="V52" i="36"/>
  <c r="X52" i="36" s="1"/>
  <c r="W52" i="36"/>
  <c r="Y52" i="36"/>
  <c r="Z52" i="36"/>
  <c r="AJ52" i="36"/>
  <c r="E52" i="36"/>
  <c r="F52" i="36"/>
  <c r="P53" i="36" s="1"/>
  <c r="Q54" i="36" s="1"/>
  <c r="K113" i="34"/>
  <c r="L113" i="34"/>
  <c r="N113" i="34"/>
  <c r="O113" i="34"/>
  <c r="AG113" i="34" s="1"/>
  <c r="S113" i="34"/>
  <c r="V113" i="34"/>
  <c r="X113" i="34" s="1"/>
  <c r="W113" i="34"/>
  <c r="Y113" i="34"/>
  <c r="Z113" i="34"/>
  <c r="AJ113" i="34"/>
  <c r="E113" i="34"/>
  <c r="F113" i="34"/>
  <c r="P114" i="34" s="1"/>
  <c r="K108" i="33"/>
  <c r="L108" i="33"/>
  <c r="N108" i="33"/>
  <c r="O108" i="33"/>
  <c r="V108" i="33"/>
  <c r="W108" i="33"/>
  <c r="Y108" i="33"/>
  <c r="Z108" i="33"/>
  <c r="AJ108" i="33"/>
  <c r="E108" i="33"/>
  <c r="F108" i="33"/>
  <c r="P109" i="33" s="1"/>
  <c r="AH113" i="34" l="1"/>
  <c r="AE113" i="34"/>
  <c r="AA113" i="34"/>
  <c r="AB113" i="34" s="1"/>
  <c r="Q24" i="46"/>
  <c r="AD22" i="46"/>
  <c r="AH22" i="46"/>
  <c r="T40" i="44"/>
  <c r="Q41" i="44"/>
  <c r="AD40" i="44"/>
  <c r="AA40" i="44"/>
  <c r="AB40" i="44" s="1"/>
  <c r="AH40" i="44"/>
  <c r="AE40" i="44"/>
  <c r="Q40" i="43"/>
  <c r="Q41" i="43"/>
  <c r="AD39" i="43"/>
  <c r="AA39" i="43"/>
  <c r="AB39" i="43" s="1"/>
  <c r="AH39" i="43"/>
  <c r="AD44" i="39"/>
  <c r="Q46" i="39"/>
  <c r="AA44" i="39"/>
  <c r="AB44" i="39" s="1"/>
  <c r="AH44" i="39"/>
  <c r="AE44" i="39"/>
  <c r="AG44" i="39"/>
  <c r="M44" i="39"/>
  <c r="T44" i="39" s="1"/>
  <c r="S52" i="38"/>
  <c r="Q54" i="37"/>
  <c r="T52" i="37"/>
  <c r="AD52" i="37"/>
  <c r="AA52" i="37"/>
  <c r="AB52" i="37" s="1"/>
  <c r="AH52" i="37"/>
  <c r="AE52" i="37"/>
  <c r="AH52" i="36"/>
  <c r="AE52" i="36"/>
  <c r="AA52" i="36"/>
  <c r="AB52" i="36" s="1"/>
  <c r="AD113" i="34"/>
  <c r="X108" i="33"/>
  <c r="AE108" i="33" s="1"/>
  <c r="S52" i="36"/>
  <c r="AD52" i="36"/>
  <c r="M113" i="34"/>
  <c r="T113" i="34" s="1"/>
  <c r="Q115" i="34"/>
  <c r="M108" i="33"/>
  <c r="T108" i="33" s="1"/>
  <c r="Q54" i="38"/>
  <c r="AD52" i="38"/>
  <c r="AA52" i="38"/>
  <c r="AB52" i="38" s="1"/>
  <c r="AH52" i="38"/>
  <c r="AE52" i="38"/>
  <c r="Q110" i="33"/>
  <c r="AH108" i="33"/>
  <c r="AD108" i="33"/>
  <c r="AA108" i="33"/>
  <c r="AB108" i="33" s="1"/>
  <c r="AG108" i="33"/>
  <c r="AH22" i="47"/>
  <c r="AE22" i="47"/>
  <c r="AA22" i="46"/>
  <c r="AB22" i="46" s="1"/>
  <c r="AE22" i="46"/>
  <c r="P37" i="41"/>
  <c r="Q37" i="41" s="1"/>
  <c r="P44" i="39"/>
  <c r="AG52" i="36"/>
  <c r="S108" i="33"/>
  <c r="K36" i="41"/>
  <c r="M36" i="41" s="1"/>
  <c r="T36" i="41" s="1"/>
  <c r="L36" i="41"/>
  <c r="N36" i="41"/>
  <c r="O36" i="41"/>
  <c r="AG36" i="41" s="1"/>
  <c r="P36" i="41"/>
  <c r="Q36" i="41"/>
  <c r="V36" i="41"/>
  <c r="W36" i="41"/>
  <c r="X36" i="41"/>
  <c r="Y36" i="41"/>
  <c r="AE36" i="41" s="1"/>
  <c r="Z36" i="41"/>
  <c r="AA36" i="41" s="1"/>
  <c r="AB36" i="41" s="1"/>
  <c r="AD36" i="41"/>
  <c r="AJ36" i="41"/>
  <c r="E36" i="41"/>
  <c r="F36" i="41"/>
  <c r="K39" i="44"/>
  <c r="S39" i="44" s="1"/>
  <c r="L39" i="44"/>
  <c r="N39" i="44"/>
  <c r="O39" i="44"/>
  <c r="V39" i="44"/>
  <c r="W39" i="44"/>
  <c r="X39" i="44"/>
  <c r="Y39" i="44"/>
  <c r="Z39" i="44"/>
  <c r="AH39" i="44" s="1"/>
  <c r="AA39" i="44"/>
  <c r="AB39" i="44"/>
  <c r="AD39" i="44"/>
  <c r="AJ39" i="44"/>
  <c r="E39" i="44"/>
  <c r="AE39" i="44" s="1"/>
  <c r="F39" i="44"/>
  <c r="P40" i="44" s="1"/>
  <c r="K38" i="43"/>
  <c r="L38" i="43"/>
  <c r="M38" i="43"/>
  <c r="N38" i="43"/>
  <c r="T38" i="43" s="1"/>
  <c r="O38" i="43"/>
  <c r="AG38" i="43" s="1"/>
  <c r="P38" i="43"/>
  <c r="S38" i="43"/>
  <c r="V38" i="43"/>
  <c r="W38" i="43"/>
  <c r="X38" i="43"/>
  <c r="Y38" i="43"/>
  <c r="Z38" i="43"/>
  <c r="AJ38" i="43"/>
  <c r="E38" i="43"/>
  <c r="F38" i="43"/>
  <c r="P39" i="43" s="1"/>
  <c r="K39" i="42"/>
  <c r="M39" i="42" s="1"/>
  <c r="T39" i="42" s="1"/>
  <c r="L39" i="42"/>
  <c r="N39" i="42"/>
  <c r="O39" i="42"/>
  <c r="AG39" i="42" s="1"/>
  <c r="V39" i="42"/>
  <c r="W39" i="42"/>
  <c r="X39" i="42"/>
  <c r="Y39" i="42"/>
  <c r="Z39" i="42"/>
  <c r="AH39" i="42" s="1"/>
  <c r="AD39" i="42"/>
  <c r="AE39" i="42"/>
  <c r="AJ39" i="42"/>
  <c r="E39" i="42"/>
  <c r="F39" i="42"/>
  <c r="K43" i="39"/>
  <c r="L43" i="39"/>
  <c r="N43" i="39"/>
  <c r="O43" i="39"/>
  <c r="AG43" i="39" s="1"/>
  <c r="V43" i="39"/>
  <c r="X43" i="39" s="1"/>
  <c r="W43" i="39"/>
  <c r="Y43" i="39"/>
  <c r="Z43" i="39"/>
  <c r="AJ43" i="39"/>
  <c r="K51" i="38"/>
  <c r="L51" i="38"/>
  <c r="N51" i="38"/>
  <c r="O51" i="38"/>
  <c r="V51" i="38"/>
  <c r="W51" i="38"/>
  <c r="X51" i="38"/>
  <c r="Y51" i="38"/>
  <c r="Z51" i="38"/>
  <c r="AJ51" i="38"/>
  <c r="E51" i="38"/>
  <c r="F51" i="38"/>
  <c r="AD51" i="38" s="1"/>
  <c r="K51" i="36"/>
  <c r="L51" i="36"/>
  <c r="N51" i="36"/>
  <c r="O51" i="36"/>
  <c r="V51" i="36"/>
  <c r="W51" i="36"/>
  <c r="Y51" i="36"/>
  <c r="Z51" i="36"/>
  <c r="AH51" i="36" s="1"/>
  <c r="AD51" i="36"/>
  <c r="AG51" i="36"/>
  <c r="AJ51" i="36"/>
  <c r="K112" i="34"/>
  <c r="M112" i="34" s="1"/>
  <c r="L112" i="34"/>
  <c r="N112" i="34"/>
  <c r="O112" i="34"/>
  <c r="V112" i="34"/>
  <c r="W112" i="34"/>
  <c r="Y112" i="34"/>
  <c r="Z112" i="34"/>
  <c r="AJ112" i="34"/>
  <c r="K51" i="37"/>
  <c r="L51" i="37"/>
  <c r="N51" i="37"/>
  <c r="O51" i="37"/>
  <c r="V51" i="37"/>
  <c r="W51" i="37"/>
  <c r="X51" i="37" s="1"/>
  <c r="Y51" i="37"/>
  <c r="Z51" i="37"/>
  <c r="AJ51" i="37"/>
  <c r="E51" i="37"/>
  <c r="F51" i="37"/>
  <c r="P52" i="37" s="1"/>
  <c r="E51" i="36"/>
  <c r="F51" i="36"/>
  <c r="P52" i="36" s="1"/>
  <c r="Q53" i="36" s="1"/>
  <c r="E112" i="34"/>
  <c r="F112" i="34"/>
  <c r="AA112" i="34" s="1"/>
  <c r="AB112" i="34" s="1"/>
  <c r="E43" i="39"/>
  <c r="F43" i="39"/>
  <c r="AD43" i="39" s="1"/>
  <c r="K107" i="33"/>
  <c r="L107" i="33"/>
  <c r="N107" i="33"/>
  <c r="O107" i="33"/>
  <c r="AG107" i="33" s="1"/>
  <c r="V107" i="33"/>
  <c r="W107" i="33"/>
  <c r="Y107" i="33"/>
  <c r="Z107" i="33"/>
  <c r="AJ107" i="33"/>
  <c r="E107" i="33"/>
  <c r="F107" i="33"/>
  <c r="AD107" i="33" s="1"/>
  <c r="K38" i="44"/>
  <c r="L38" i="44"/>
  <c r="M38" i="44"/>
  <c r="N38" i="44"/>
  <c r="O38" i="44"/>
  <c r="AG38" i="44" s="1"/>
  <c r="S38" i="44"/>
  <c r="T38" i="44"/>
  <c r="V38" i="44"/>
  <c r="W38" i="44"/>
  <c r="X38" i="44" s="1"/>
  <c r="Y38" i="44"/>
  <c r="AE38" i="44" s="1"/>
  <c r="Z38" i="44"/>
  <c r="AJ38" i="44"/>
  <c r="E38" i="44"/>
  <c r="F38" i="44"/>
  <c r="AD38" i="44" s="1"/>
  <c r="K37" i="43"/>
  <c r="L37" i="43"/>
  <c r="N37" i="43"/>
  <c r="O37" i="43"/>
  <c r="V37" i="43"/>
  <c r="W37" i="43"/>
  <c r="X37" i="43"/>
  <c r="Y37" i="43"/>
  <c r="Z37" i="43"/>
  <c r="AH37" i="43" s="1"/>
  <c r="AD37" i="43"/>
  <c r="AJ37" i="43"/>
  <c r="E37" i="43"/>
  <c r="AE37" i="43" s="1"/>
  <c r="F37" i="43"/>
  <c r="K38" i="42"/>
  <c r="L38" i="42"/>
  <c r="M38" i="42"/>
  <c r="N38" i="42"/>
  <c r="O38" i="42"/>
  <c r="AG38" i="42" s="1"/>
  <c r="S38" i="42"/>
  <c r="T38" i="42"/>
  <c r="V38" i="42"/>
  <c r="W38" i="42"/>
  <c r="X38" i="42" s="1"/>
  <c r="Y38" i="42"/>
  <c r="AE38" i="42" s="1"/>
  <c r="Z38" i="42"/>
  <c r="AH38" i="42" s="1"/>
  <c r="AA38" i="42"/>
  <c r="AB38" i="42" s="1"/>
  <c r="AD38" i="42"/>
  <c r="AJ38" i="42"/>
  <c r="E38" i="42"/>
  <c r="F38" i="42"/>
  <c r="K35" i="41"/>
  <c r="M35" i="41" s="1"/>
  <c r="T35" i="41" s="1"/>
  <c r="L35" i="41"/>
  <c r="N35" i="41"/>
  <c r="O35" i="41"/>
  <c r="AG35" i="41" s="1"/>
  <c r="P35" i="41"/>
  <c r="Q35" i="41"/>
  <c r="V35" i="41"/>
  <c r="W35" i="41"/>
  <c r="X35" i="41" s="1"/>
  <c r="AE35" i="41" s="1"/>
  <c r="Y35" i="41"/>
  <c r="Z35" i="41"/>
  <c r="AH35" i="41" s="1"/>
  <c r="AD35" i="41"/>
  <c r="AJ35" i="41"/>
  <c r="E35" i="41"/>
  <c r="F35" i="41"/>
  <c r="K42" i="39"/>
  <c r="L42" i="39"/>
  <c r="N42" i="39"/>
  <c r="O42" i="39"/>
  <c r="V42" i="39"/>
  <c r="W42" i="39"/>
  <c r="X42" i="39" s="1"/>
  <c r="Y42" i="39"/>
  <c r="Z42" i="39"/>
  <c r="AJ42" i="39"/>
  <c r="E42" i="39"/>
  <c r="F42" i="39"/>
  <c r="AD42" i="39" s="1"/>
  <c r="E50" i="38"/>
  <c r="F50" i="38"/>
  <c r="K50" i="38"/>
  <c r="L50" i="38"/>
  <c r="M50" i="38" s="1"/>
  <c r="N50" i="38"/>
  <c r="O50" i="38"/>
  <c r="V50" i="38"/>
  <c r="W50" i="38"/>
  <c r="X50" i="38"/>
  <c r="Y50" i="38"/>
  <c r="Z50" i="38"/>
  <c r="AJ50" i="38"/>
  <c r="K50" i="37"/>
  <c r="L50" i="37"/>
  <c r="M50" i="37" s="1"/>
  <c r="N50" i="37"/>
  <c r="O50" i="37"/>
  <c r="S50" i="37"/>
  <c r="V50" i="37"/>
  <c r="W50" i="37"/>
  <c r="X50" i="37" s="1"/>
  <c r="Y50" i="37"/>
  <c r="Z50" i="37"/>
  <c r="AJ50" i="37"/>
  <c r="E50" i="37"/>
  <c r="F50" i="37"/>
  <c r="AD50" i="37" s="1"/>
  <c r="K50" i="36"/>
  <c r="L50" i="36"/>
  <c r="M50" i="36"/>
  <c r="N50" i="36"/>
  <c r="O50" i="36"/>
  <c r="V50" i="36"/>
  <c r="W50" i="36"/>
  <c r="X50" i="36"/>
  <c r="Y50" i="36"/>
  <c r="Z50" i="36"/>
  <c r="AJ50" i="36"/>
  <c r="E50" i="36"/>
  <c r="F50" i="36"/>
  <c r="AA50" i="36" s="1"/>
  <c r="AB50" i="36" s="1"/>
  <c r="K111" i="34"/>
  <c r="M111" i="34" s="1"/>
  <c r="L111" i="34"/>
  <c r="N111" i="34"/>
  <c r="O111" i="34"/>
  <c r="V111" i="34"/>
  <c r="W111" i="34"/>
  <c r="Y111" i="34"/>
  <c r="Z111" i="34"/>
  <c r="AJ111" i="34"/>
  <c r="E111" i="34"/>
  <c r="F111" i="34"/>
  <c r="AA111" i="34" s="1"/>
  <c r="AB111" i="34" s="1"/>
  <c r="K106" i="33"/>
  <c r="L106" i="33"/>
  <c r="M106" i="33"/>
  <c r="N106" i="33"/>
  <c r="O106" i="33"/>
  <c r="V106" i="33"/>
  <c r="W106" i="33"/>
  <c r="Y106" i="33"/>
  <c r="Z106" i="33"/>
  <c r="AJ106" i="33"/>
  <c r="G14" i="47"/>
  <c r="F14" i="47"/>
  <c r="E14" i="47"/>
  <c r="G14" i="46"/>
  <c r="F14" i="46"/>
  <c r="E14" i="46"/>
  <c r="AG112" i="34" l="1"/>
  <c r="X111" i="34"/>
  <c r="AG39" i="44"/>
  <c r="P39" i="44"/>
  <c r="Q40" i="44" s="1"/>
  <c r="M39" i="44"/>
  <c r="T39" i="44" s="1"/>
  <c r="AA38" i="44"/>
  <c r="AB38" i="44" s="1"/>
  <c r="AA38" i="43"/>
  <c r="AB38" i="43" s="1"/>
  <c r="AH38" i="43"/>
  <c r="AG37" i="43"/>
  <c r="AE38" i="43"/>
  <c r="M37" i="43"/>
  <c r="T37" i="43" s="1"/>
  <c r="Q39" i="43"/>
  <c r="AD38" i="43"/>
  <c r="AE42" i="39"/>
  <c r="AH43" i="39"/>
  <c r="P42" i="39"/>
  <c r="M42" i="39"/>
  <c r="T42" i="39" s="1"/>
  <c r="AE43" i="39"/>
  <c r="P43" i="39"/>
  <c r="Q43" i="39" s="1"/>
  <c r="Q44" i="39"/>
  <c r="M43" i="39"/>
  <c r="T43" i="39" s="1"/>
  <c r="AG42" i="39"/>
  <c r="Q45" i="39"/>
  <c r="AH42" i="39"/>
  <c r="M51" i="38"/>
  <c r="T51" i="38" s="1"/>
  <c r="P51" i="38"/>
  <c r="AE50" i="38"/>
  <c r="AH51" i="38"/>
  <c r="AE51" i="38"/>
  <c r="P52" i="38"/>
  <c r="Q53" i="38" s="1"/>
  <c r="AG50" i="37"/>
  <c r="AD51" i="37"/>
  <c r="T50" i="37"/>
  <c r="AA51" i="37"/>
  <c r="AB51" i="37" s="1"/>
  <c r="AH51" i="37"/>
  <c r="AG51" i="37"/>
  <c r="AH50" i="37"/>
  <c r="AE50" i="37"/>
  <c r="M51" i="37"/>
  <c r="T51" i="37" s="1"/>
  <c r="Q53" i="37"/>
  <c r="AG50" i="36"/>
  <c r="T50" i="36"/>
  <c r="S50" i="36"/>
  <c r="AE111" i="34"/>
  <c r="AD111" i="34"/>
  <c r="AH111" i="34"/>
  <c r="X112" i="34"/>
  <c r="AE112" i="34" s="1"/>
  <c r="P112" i="34"/>
  <c r="X107" i="33"/>
  <c r="AE107" i="33" s="1"/>
  <c r="AD50" i="36"/>
  <c r="AE50" i="36"/>
  <c r="X51" i="36"/>
  <c r="AE51" i="36" s="1"/>
  <c r="M51" i="36"/>
  <c r="T51" i="36" s="1"/>
  <c r="AH50" i="36"/>
  <c r="P51" i="36"/>
  <c r="Q52" i="36"/>
  <c r="T112" i="34"/>
  <c r="S112" i="34"/>
  <c r="P113" i="34"/>
  <c r="T111" i="34"/>
  <c r="AD112" i="34"/>
  <c r="S111" i="34"/>
  <c r="AH112" i="34"/>
  <c r="X106" i="33"/>
  <c r="P108" i="33"/>
  <c r="AH107" i="33"/>
  <c r="S51" i="38"/>
  <c r="AG51" i="38"/>
  <c r="Q52" i="38"/>
  <c r="T50" i="38"/>
  <c r="M107" i="33"/>
  <c r="T107" i="33" s="1"/>
  <c r="S106" i="33"/>
  <c r="T106" i="33"/>
  <c r="Q109" i="33"/>
  <c r="AH36" i="41"/>
  <c r="S36" i="41"/>
  <c r="AA39" i="42"/>
  <c r="AB39" i="42" s="1"/>
  <c r="S39" i="42"/>
  <c r="P39" i="42"/>
  <c r="Q39" i="42" s="1"/>
  <c r="S43" i="39"/>
  <c r="AA43" i="39"/>
  <c r="AB43" i="39" s="1"/>
  <c r="AA51" i="38"/>
  <c r="AB51" i="38" s="1"/>
  <c r="AA51" i="36"/>
  <c r="AB51" i="36" s="1"/>
  <c r="S51" i="36"/>
  <c r="AE51" i="37"/>
  <c r="S51" i="37"/>
  <c r="P51" i="37"/>
  <c r="S107" i="33"/>
  <c r="AA107" i="33"/>
  <c r="AB107" i="33" s="1"/>
  <c r="AH38" i="44"/>
  <c r="AA37" i="43"/>
  <c r="AB37" i="43" s="1"/>
  <c r="S37" i="43"/>
  <c r="P38" i="42"/>
  <c r="Q38" i="42" s="1"/>
  <c r="AA35" i="41"/>
  <c r="AB35" i="41" s="1"/>
  <c r="S35" i="41"/>
  <c r="AA42" i="39"/>
  <c r="AB42" i="39" s="1"/>
  <c r="S42" i="39"/>
  <c r="AD50" i="38"/>
  <c r="AA50" i="38"/>
  <c r="AB50" i="38" s="1"/>
  <c r="AG50" i="38"/>
  <c r="AH50" i="38"/>
  <c r="S50" i="38"/>
  <c r="AA50" i="37"/>
  <c r="AB50" i="37" s="1"/>
  <c r="AG111" i="34"/>
  <c r="E106" i="33"/>
  <c r="F106" i="33"/>
  <c r="AJ21" i="47"/>
  <c r="Z21" i="47"/>
  <c r="Y21" i="47"/>
  <c r="W21" i="47"/>
  <c r="V21" i="47"/>
  <c r="X21" i="47" s="1"/>
  <c r="O21" i="47"/>
  <c r="N21" i="47"/>
  <c r="L21" i="47"/>
  <c r="K21" i="47"/>
  <c r="F21" i="47"/>
  <c r="AD21" i="47" s="1"/>
  <c r="E21" i="47"/>
  <c r="AG21" i="47" s="1"/>
  <c r="AJ20" i="47"/>
  <c r="Y20" i="47"/>
  <c r="W20" i="47"/>
  <c r="V20" i="47"/>
  <c r="L20" i="47"/>
  <c r="K20" i="47"/>
  <c r="AJ21" i="46"/>
  <c r="Z21" i="46"/>
  <c r="Y21" i="46"/>
  <c r="W21" i="46"/>
  <c r="V21" i="46"/>
  <c r="O21" i="46"/>
  <c r="N21" i="46"/>
  <c r="L21" i="46"/>
  <c r="K21" i="46"/>
  <c r="S21" i="46" s="1"/>
  <c r="F21" i="46"/>
  <c r="E21" i="46"/>
  <c r="AJ20" i="46"/>
  <c r="Y20" i="46"/>
  <c r="W20" i="46"/>
  <c r="V20" i="46"/>
  <c r="L20" i="46"/>
  <c r="K20" i="46"/>
  <c r="K37" i="44"/>
  <c r="L37" i="44"/>
  <c r="M37" i="44" s="1"/>
  <c r="N37" i="44"/>
  <c r="O37" i="44"/>
  <c r="S37" i="44"/>
  <c r="V37" i="44"/>
  <c r="W37" i="44"/>
  <c r="X37" i="44"/>
  <c r="Y37" i="44"/>
  <c r="AE37" i="44" s="1"/>
  <c r="Z37" i="44"/>
  <c r="AH37" i="44" s="1"/>
  <c r="AJ37" i="44"/>
  <c r="K36" i="43"/>
  <c r="S36" i="43" s="1"/>
  <c r="L36" i="43"/>
  <c r="M36" i="43"/>
  <c r="N36" i="43"/>
  <c r="T36" i="43" s="1"/>
  <c r="O36" i="43"/>
  <c r="V36" i="43"/>
  <c r="W36" i="43"/>
  <c r="X36" i="43"/>
  <c r="Y36" i="43"/>
  <c r="Z36" i="43"/>
  <c r="AJ36" i="43"/>
  <c r="E36" i="43"/>
  <c r="AG36" i="43" s="1"/>
  <c r="F36" i="43"/>
  <c r="P37" i="43" s="1"/>
  <c r="K37" i="42"/>
  <c r="L37" i="42"/>
  <c r="M37" i="42"/>
  <c r="N37" i="42"/>
  <c r="O37" i="42"/>
  <c r="AG37" i="42" s="1"/>
  <c r="P37" i="42"/>
  <c r="Q37" i="42"/>
  <c r="S37" i="42"/>
  <c r="T37" i="42"/>
  <c r="V37" i="42"/>
  <c r="W37" i="42"/>
  <c r="X37" i="42"/>
  <c r="Y37" i="42"/>
  <c r="AE37" i="42" s="1"/>
  <c r="Z37" i="42"/>
  <c r="AH37" i="42" s="1"/>
  <c r="AD37" i="42"/>
  <c r="AJ37" i="42"/>
  <c r="E37" i="42"/>
  <c r="F37" i="42"/>
  <c r="K34" i="41"/>
  <c r="L34" i="41"/>
  <c r="M34" i="41"/>
  <c r="N34" i="41"/>
  <c r="O34" i="41"/>
  <c r="AG34" i="41" s="1"/>
  <c r="P34" i="41"/>
  <c r="Q34" i="41"/>
  <c r="S34" i="41"/>
  <c r="T34" i="41"/>
  <c r="V34" i="41"/>
  <c r="W34" i="41"/>
  <c r="X34" i="41"/>
  <c r="Y34" i="41"/>
  <c r="AE34" i="41" s="1"/>
  <c r="Z34" i="41"/>
  <c r="AH34" i="41" s="1"/>
  <c r="AA34" i="41"/>
  <c r="AB34" i="41"/>
  <c r="AD34" i="41"/>
  <c r="AJ34" i="41"/>
  <c r="E34" i="41"/>
  <c r="F34" i="41"/>
  <c r="K41" i="39"/>
  <c r="L41" i="39"/>
  <c r="M41" i="39"/>
  <c r="N41" i="39"/>
  <c r="T41" i="39" s="1"/>
  <c r="O41" i="39"/>
  <c r="V41" i="39"/>
  <c r="X41" i="39" s="1"/>
  <c r="W41" i="39"/>
  <c r="Y41" i="39"/>
  <c r="Z41" i="39"/>
  <c r="AJ41" i="39"/>
  <c r="E41" i="39"/>
  <c r="AE41" i="39" s="1"/>
  <c r="F41" i="39"/>
  <c r="AD41" i="39" s="1"/>
  <c r="K49" i="38"/>
  <c r="L49" i="38"/>
  <c r="M49" i="38"/>
  <c r="N49" i="38"/>
  <c r="T49" i="38" s="1"/>
  <c r="O49" i="38"/>
  <c r="AG49" i="38" s="1"/>
  <c r="V49" i="38"/>
  <c r="W49" i="38"/>
  <c r="X49" i="38"/>
  <c r="Y49" i="38"/>
  <c r="Z49" i="38"/>
  <c r="AJ49" i="38"/>
  <c r="E49" i="38"/>
  <c r="F49" i="38"/>
  <c r="P50" i="38" s="1"/>
  <c r="K49" i="37"/>
  <c r="L49" i="37"/>
  <c r="M49" i="37"/>
  <c r="N49" i="37"/>
  <c r="O49" i="37"/>
  <c r="AG49" i="37" s="1"/>
  <c r="S49" i="37"/>
  <c r="T49" i="37"/>
  <c r="V49" i="37"/>
  <c r="W49" i="37"/>
  <c r="X49" i="37"/>
  <c r="Y49" i="37"/>
  <c r="AE49" i="37" s="1"/>
  <c r="Z49" i="37"/>
  <c r="AH49" i="37" s="1"/>
  <c r="AD49" i="37"/>
  <c r="AJ49" i="37"/>
  <c r="E49" i="37"/>
  <c r="F49" i="37"/>
  <c r="P50" i="37" s="1"/>
  <c r="E49" i="36"/>
  <c r="F49" i="36"/>
  <c r="P50" i="36" s="1"/>
  <c r="K49" i="36"/>
  <c r="L49" i="36"/>
  <c r="M49" i="36"/>
  <c r="N49" i="36"/>
  <c r="T49" i="36" s="1"/>
  <c r="O49" i="36"/>
  <c r="V49" i="36"/>
  <c r="W49" i="36"/>
  <c r="X49" i="36"/>
  <c r="Y49" i="36"/>
  <c r="Z49" i="36"/>
  <c r="AJ49" i="36"/>
  <c r="K110" i="34"/>
  <c r="L110" i="34"/>
  <c r="M110" i="34"/>
  <c r="N110" i="34"/>
  <c r="O110" i="34"/>
  <c r="S110" i="34"/>
  <c r="T110" i="34"/>
  <c r="V110" i="34"/>
  <c r="W110" i="34"/>
  <c r="Y110" i="34"/>
  <c r="Z110" i="34"/>
  <c r="AJ110" i="34"/>
  <c r="K105" i="33"/>
  <c r="L105" i="33"/>
  <c r="N105" i="33"/>
  <c r="O105" i="33"/>
  <c r="V105" i="33"/>
  <c r="W105" i="33"/>
  <c r="Y105" i="33"/>
  <c r="Z105" i="33"/>
  <c r="AJ105" i="33"/>
  <c r="E110" i="34"/>
  <c r="F110" i="34"/>
  <c r="AD110" i="34" s="1"/>
  <c r="E105" i="33"/>
  <c r="F105" i="33"/>
  <c r="AD105" i="33" s="1"/>
  <c r="F37" i="44"/>
  <c r="P38" i="44" s="1"/>
  <c r="E37" i="44"/>
  <c r="P111" i="34" l="1"/>
  <c r="AH110" i="34"/>
  <c r="AD21" i="46"/>
  <c r="P22" i="46"/>
  <c r="X21" i="46"/>
  <c r="AG37" i="44"/>
  <c r="T37" i="44"/>
  <c r="AD37" i="44"/>
  <c r="Q39" i="44"/>
  <c r="AA37" i="44"/>
  <c r="AB37" i="44" s="1"/>
  <c r="Q38" i="43"/>
  <c r="AD36" i="43"/>
  <c r="AA36" i="43"/>
  <c r="AB36" i="43" s="1"/>
  <c r="AE36" i="43"/>
  <c r="S41" i="39"/>
  <c r="AH41" i="39"/>
  <c r="AA41" i="39"/>
  <c r="AB41" i="39" s="1"/>
  <c r="S49" i="38"/>
  <c r="Q51" i="37"/>
  <c r="Q52" i="37"/>
  <c r="S49" i="36"/>
  <c r="AE49" i="36"/>
  <c r="X110" i="34"/>
  <c r="AE110" i="34" s="1"/>
  <c r="M105" i="33"/>
  <c r="T105" i="33" s="1"/>
  <c r="AD49" i="36"/>
  <c r="Q51" i="36"/>
  <c r="AG49" i="36"/>
  <c r="AH49" i="36"/>
  <c r="Q112" i="34"/>
  <c r="AG110" i="34"/>
  <c r="Q113" i="34"/>
  <c r="Q114" i="34"/>
  <c r="AH105" i="33"/>
  <c r="AG105" i="33"/>
  <c r="AE106" i="33"/>
  <c r="S105" i="33"/>
  <c r="Q51" i="38"/>
  <c r="AA49" i="38"/>
  <c r="AB49" i="38" s="1"/>
  <c r="AH49" i="38"/>
  <c r="AD49" i="38"/>
  <c r="AE49" i="38"/>
  <c r="AD106" i="33"/>
  <c r="AH106" i="33"/>
  <c r="AG106" i="33"/>
  <c r="X105" i="33"/>
  <c r="AA106" i="33"/>
  <c r="AB106" i="33" s="1"/>
  <c r="AE105" i="33"/>
  <c r="P107" i="33"/>
  <c r="P106" i="33"/>
  <c r="AA105" i="33"/>
  <c r="AB105" i="33" s="1"/>
  <c r="S21" i="47"/>
  <c r="AH21" i="47"/>
  <c r="AA21" i="46"/>
  <c r="AB21" i="46" s="1"/>
  <c r="M21" i="47"/>
  <c r="T21" i="47" s="1"/>
  <c r="M21" i="46"/>
  <c r="AH21" i="46"/>
  <c r="T21" i="46"/>
  <c r="P21" i="47"/>
  <c r="Q21" i="47" s="1"/>
  <c r="P21" i="46"/>
  <c r="Q21" i="46" s="1"/>
  <c r="AG21" i="46"/>
  <c r="AA21" i="47"/>
  <c r="AB21" i="47" s="1"/>
  <c r="AE21" i="47"/>
  <c r="AH36" i="43"/>
  <c r="AA37" i="42"/>
  <c r="AB37" i="42" s="1"/>
  <c r="AG41" i="39"/>
  <c r="AA49" i="37"/>
  <c r="AB49" i="37" s="1"/>
  <c r="AA49" i="36"/>
  <c r="AB49" i="36" s="1"/>
  <c r="AA110" i="34"/>
  <c r="AB110" i="34" s="1"/>
  <c r="Q22" i="46" l="1"/>
  <c r="Q23" i="46"/>
  <c r="AE21" i="46"/>
  <c r="Q107" i="33"/>
  <c r="Q108" i="33"/>
  <c r="E36" i="44"/>
  <c r="F36" i="44"/>
  <c r="K36" i="44"/>
  <c r="L36" i="44"/>
  <c r="M36" i="44"/>
  <c r="N36" i="44"/>
  <c r="O36" i="44"/>
  <c r="S36" i="44"/>
  <c r="T36" i="44"/>
  <c r="V36" i="44"/>
  <c r="W36" i="44"/>
  <c r="X36" i="44"/>
  <c r="Y36" i="44"/>
  <c r="Z36" i="44"/>
  <c r="AJ36" i="44"/>
  <c r="K35" i="43"/>
  <c r="L35" i="43"/>
  <c r="S35" i="43" s="1"/>
  <c r="N35" i="43"/>
  <c r="O35" i="43"/>
  <c r="P35" i="43" s="1"/>
  <c r="V35" i="43"/>
  <c r="X35" i="43" s="1"/>
  <c r="AE35" i="43" s="1"/>
  <c r="W35" i="43"/>
  <c r="Y35" i="43"/>
  <c r="Z35" i="43"/>
  <c r="AJ35" i="43"/>
  <c r="E35" i="43"/>
  <c r="F35" i="43"/>
  <c r="P36" i="43" s="1"/>
  <c r="K36" i="42"/>
  <c r="M36" i="42" s="1"/>
  <c r="T36" i="42" s="1"/>
  <c r="L36" i="42"/>
  <c r="N36" i="42"/>
  <c r="O36" i="42"/>
  <c r="AG36" i="42" s="1"/>
  <c r="P36" i="42"/>
  <c r="Q36" i="42" s="1"/>
  <c r="V36" i="42"/>
  <c r="W36" i="42"/>
  <c r="X36" i="42"/>
  <c r="Y36" i="42"/>
  <c r="Z36" i="42"/>
  <c r="AA36" i="42" s="1"/>
  <c r="AB36" i="42" s="1"/>
  <c r="AD36" i="42"/>
  <c r="AE36" i="42"/>
  <c r="AJ36" i="42"/>
  <c r="E36" i="42"/>
  <c r="F36" i="42"/>
  <c r="K33" i="41"/>
  <c r="L33" i="41"/>
  <c r="M33" i="41" s="1"/>
  <c r="T33" i="41" s="1"/>
  <c r="N33" i="41"/>
  <c r="O33" i="41"/>
  <c r="P33" i="41" s="1"/>
  <c r="Q33" i="41" s="1"/>
  <c r="S33" i="41"/>
  <c r="V33" i="41"/>
  <c r="W33" i="41"/>
  <c r="X33" i="41"/>
  <c r="Y33" i="41"/>
  <c r="AE33" i="41" s="1"/>
  <c r="Z33" i="41"/>
  <c r="AA33" i="41" s="1"/>
  <c r="AB33" i="41" s="1"/>
  <c r="AD33" i="41"/>
  <c r="AJ33" i="41"/>
  <c r="E33" i="41"/>
  <c r="F33" i="41"/>
  <c r="K40" i="39"/>
  <c r="L40" i="39"/>
  <c r="N40" i="39"/>
  <c r="O40" i="39"/>
  <c r="V40" i="39"/>
  <c r="W40" i="39"/>
  <c r="X40" i="39"/>
  <c r="Y40" i="39"/>
  <c r="Z40" i="39"/>
  <c r="AJ40" i="39"/>
  <c r="E40" i="39"/>
  <c r="F40" i="39"/>
  <c r="P41" i="39" s="1"/>
  <c r="E48" i="38"/>
  <c r="F48" i="38"/>
  <c r="P49" i="38" s="1"/>
  <c r="K48" i="38"/>
  <c r="L48" i="38"/>
  <c r="M48" i="38"/>
  <c r="N48" i="38"/>
  <c r="O48" i="38"/>
  <c r="AG48" i="38" s="1"/>
  <c r="S48" i="38"/>
  <c r="T48" i="38"/>
  <c r="V48" i="38"/>
  <c r="W48" i="38"/>
  <c r="X48" i="38"/>
  <c r="Y48" i="38"/>
  <c r="Z48" i="38"/>
  <c r="AJ48" i="38"/>
  <c r="K48" i="37"/>
  <c r="L48" i="37"/>
  <c r="N48" i="37"/>
  <c r="O48" i="37"/>
  <c r="V48" i="37"/>
  <c r="W48" i="37"/>
  <c r="X48" i="37"/>
  <c r="Y48" i="37"/>
  <c r="Z48" i="37"/>
  <c r="AJ48" i="37"/>
  <c r="E48" i="37"/>
  <c r="F48" i="37"/>
  <c r="P49" i="37" s="1"/>
  <c r="K48" i="36"/>
  <c r="L48" i="36"/>
  <c r="M48" i="36" s="1"/>
  <c r="N48" i="36"/>
  <c r="O48" i="36"/>
  <c r="P48" i="36"/>
  <c r="V48" i="36"/>
  <c r="W48" i="36"/>
  <c r="X48" i="36"/>
  <c r="Y48" i="36"/>
  <c r="Z48" i="36"/>
  <c r="AH48" i="36" s="1"/>
  <c r="AD48" i="36"/>
  <c r="AJ48" i="36"/>
  <c r="E48" i="36"/>
  <c r="AG48" i="36" s="1"/>
  <c r="F48" i="36"/>
  <c r="P49" i="36" s="1"/>
  <c r="E109" i="34"/>
  <c r="F109" i="34"/>
  <c r="P110" i="34" s="1"/>
  <c r="K109" i="34"/>
  <c r="L109" i="34"/>
  <c r="N109" i="34"/>
  <c r="O109" i="34"/>
  <c r="V109" i="34"/>
  <c r="W109" i="34"/>
  <c r="X109" i="34"/>
  <c r="Y109" i="34"/>
  <c r="Z109" i="34"/>
  <c r="AJ109" i="34"/>
  <c r="K104" i="33"/>
  <c r="L104" i="33"/>
  <c r="N104" i="33"/>
  <c r="O104" i="33"/>
  <c r="P104" i="33" s="1"/>
  <c r="V104" i="33"/>
  <c r="X104" i="33" s="1"/>
  <c r="W104" i="33"/>
  <c r="Y104" i="33"/>
  <c r="Z104" i="33"/>
  <c r="AJ104" i="33"/>
  <c r="E104" i="33"/>
  <c r="F104" i="33"/>
  <c r="P105" i="33" s="1"/>
  <c r="E102" i="33"/>
  <c r="F102" i="33"/>
  <c r="E103" i="33"/>
  <c r="F103" i="33"/>
  <c r="E108" i="34"/>
  <c r="F108" i="34"/>
  <c r="E46" i="36"/>
  <c r="F46" i="36"/>
  <c r="E47" i="36"/>
  <c r="F47" i="36"/>
  <c r="E46" i="37"/>
  <c r="F46" i="37"/>
  <c r="E47" i="37"/>
  <c r="F47" i="37"/>
  <c r="E47" i="38"/>
  <c r="F47" i="38"/>
  <c r="E37" i="39"/>
  <c r="F37" i="39"/>
  <c r="E38" i="39"/>
  <c r="F38" i="39"/>
  <c r="E39" i="39"/>
  <c r="F39" i="39"/>
  <c r="E32" i="41"/>
  <c r="F32" i="41"/>
  <c r="E34" i="42"/>
  <c r="F34" i="42"/>
  <c r="E35" i="42"/>
  <c r="F35" i="42"/>
  <c r="E34" i="43"/>
  <c r="F34" i="43"/>
  <c r="AE109" i="34" l="1"/>
  <c r="P37" i="44"/>
  <c r="AE36" i="44"/>
  <c r="Q36" i="43"/>
  <c r="Q37" i="43"/>
  <c r="AG35" i="43"/>
  <c r="AD35" i="43"/>
  <c r="AH35" i="43"/>
  <c r="AA35" i="43"/>
  <c r="AB35" i="43" s="1"/>
  <c r="M40" i="39"/>
  <c r="T40" i="39" s="1"/>
  <c r="Q41" i="39"/>
  <c r="Q42" i="39"/>
  <c r="AD40" i="39"/>
  <c r="AA40" i="39"/>
  <c r="AB40" i="39" s="1"/>
  <c r="AH40" i="39"/>
  <c r="AE40" i="39"/>
  <c r="S40" i="39"/>
  <c r="AG40" i="39"/>
  <c r="AE48" i="38"/>
  <c r="AH48" i="37"/>
  <c r="P48" i="37"/>
  <c r="Q49" i="37" s="1"/>
  <c r="AD48" i="37"/>
  <c r="Q50" i="37"/>
  <c r="AG48" i="37"/>
  <c r="AE48" i="36"/>
  <c r="M109" i="34"/>
  <c r="T109" i="34" s="1"/>
  <c r="T48" i="36"/>
  <c r="Q49" i="36"/>
  <c r="Q50" i="36"/>
  <c r="S48" i="36"/>
  <c r="AD109" i="34"/>
  <c r="AA109" i="34"/>
  <c r="AB109" i="34" s="1"/>
  <c r="S109" i="34"/>
  <c r="Q111" i="34"/>
  <c r="M104" i="33"/>
  <c r="T104" i="33" s="1"/>
  <c r="AD48" i="38"/>
  <c r="Q49" i="38"/>
  <c r="Q50" i="38"/>
  <c r="AA48" i="38"/>
  <c r="AB48" i="38" s="1"/>
  <c r="AD104" i="33"/>
  <c r="AE104" i="33"/>
  <c r="Q105" i="33"/>
  <c r="AG104" i="33"/>
  <c r="Q106" i="33"/>
  <c r="AH104" i="33"/>
  <c r="M48" i="37"/>
  <c r="T48" i="37" s="1"/>
  <c r="AE48" i="37"/>
  <c r="AD36" i="44"/>
  <c r="AA36" i="44"/>
  <c r="AB36" i="44" s="1"/>
  <c r="AH36" i="44"/>
  <c r="AG36" i="44"/>
  <c r="M35" i="43"/>
  <c r="T35" i="43" s="1"/>
  <c r="S36" i="42"/>
  <c r="AH36" i="42"/>
  <c r="AH33" i="41"/>
  <c r="AG33" i="41"/>
  <c r="P40" i="39"/>
  <c r="AH48" i="38"/>
  <c r="P48" i="38"/>
  <c r="AA48" i="37"/>
  <c r="AB48" i="37" s="1"/>
  <c r="S48" i="37"/>
  <c r="AA48" i="36"/>
  <c r="AB48" i="36" s="1"/>
  <c r="AG109" i="34"/>
  <c r="P109" i="34"/>
  <c r="AH109" i="34"/>
  <c r="AA104" i="33"/>
  <c r="AB104" i="33" s="1"/>
  <c r="S104" i="33"/>
  <c r="K35" i="44"/>
  <c r="L35" i="44"/>
  <c r="N35" i="44"/>
  <c r="O35" i="44"/>
  <c r="V35" i="44"/>
  <c r="W35" i="44"/>
  <c r="X35" i="44"/>
  <c r="Y35" i="44"/>
  <c r="Z35" i="44"/>
  <c r="AH35" i="44" s="1"/>
  <c r="AA35" i="44"/>
  <c r="AB35" i="44"/>
  <c r="AJ35" i="44"/>
  <c r="E35" i="44"/>
  <c r="AE35" i="44" s="1"/>
  <c r="F35" i="44"/>
  <c r="P36" i="44" s="1"/>
  <c r="K34" i="43"/>
  <c r="M34" i="43" s="1"/>
  <c r="T34" i="43" s="1"/>
  <c r="L34" i="43"/>
  <c r="N34" i="43"/>
  <c r="O34" i="43"/>
  <c r="AG34" i="43" s="1"/>
  <c r="V34" i="43"/>
  <c r="W34" i="43"/>
  <c r="X34" i="43" s="1"/>
  <c r="Y34" i="43"/>
  <c r="Z34" i="43"/>
  <c r="AH34" i="43" s="1"/>
  <c r="AD34" i="43"/>
  <c r="AJ34" i="43"/>
  <c r="K35" i="42"/>
  <c r="L35" i="42"/>
  <c r="M35" i="42"/>
  <c r="N35" i="42"/>
  <c r="T35" i="42" s="1"/>
  <c r="O35" i="42"/>
  <c r="AG35" i="42" s="1"/>
  <c r="P35" i="42"/>
  <c r="V35" i="42"/>
  <c r="W35" i="42"/>
  <c r="X35" i="42"/>
  <c r="Y35" i="42"/>
  <c r="AE35" i="42" s="1"/>
  <c r="Z35" i="42"/>
  <c r="AH35" i="42" s="1"/>
  <c r="AA35" i="42"/>
  <c r="AB35" i="42"/>
  <c r="AD35" i="42"/>
  <c r="AJ35" i="42"/>
  <c r="K32" i="41"/>
  <c r="M32" i="41" s="1"/>
  <c r="T32" i="41" s="1"/>
  <c r="L32" i="41"/>
  <c r="N32" i="41"/>
  <c r="O32" i="41"/>
  <c r="AG32" i="41" s="1"/>
  <c r="V32" i="41"/>
  <c r="W32" i="41"/>
  <c r="X32" i="41"/>
  <c r="Y32" i="41"/>
  <c r="AE32" i="41" s="1"/>
  <c r="Z32" i="41"/>
  <c r="AH32" i="41" s="1"/>
  <c r="AD32" i="41"/>
  <c r="AJ32" i="41"/>
  <c r="K47" i="38"/>
  <c r="L47" i="38"/>
  <c r="M47" i="38"/>
  <c r="N47" i="38"/>
  <c r="O47" i="38"/>
  <c r="AG47" i="38" s="1"/>
  <c r="S47" i="38"/>
  <c r="T47" i="38"/>
  <c r="V47" i="38"/>
  <c r="W47" i="38"/>
  <c r="Y47" i="38"/>
  <c r="Z47" i="38"/>
  <c r="AH47" i="38" s="1"/>
  <c r="AD47" i="38"/>
  <c r="AJ47" i="38"/>
  <c r="K47" i="37"/>
  <c r="S47" i="37" s="1"/>
  <c r="L47" i="37"/>
  <c r="M47" i="37"/>
  <c r="N47" i="37"/>
  <c r="T47" i="37" s="1"/>
  <c r="O47" i="37"/>
  <c r="AG47" i="37" s="1"/>
  <c r="V47" i="37"/>
  <c r="X47" i="37" s="1"/>
  <c r="W47" i="37"/>
  <c r="Y47" i="37"/>
  <c r="Z47" i="37"/>
  <c r="AH47" i="37" s="1"/>
  <c r="AD47" i="37"/>
  <c r="AJ47" i="37"/>
  <c r="K47" i="36"/>
  <c r="L47" i="36"/>
  <c r="M47" i="36"/>
  <c r="N47" i="36"/>
  <c r="O47" i="36"/>
  <c r="P47" i="36" s="1"/>
  <c r="Q48" i="36" s="1"/>
  <c r="V47" i="36"/>
  <c r="W47" i="36"/>
  <c r="Y47" i="36"/>
  <c r="Z47" i="36"/>
  <c r="AA47" i="36" s="1"/>
  <c r="AB47" i="36" s="1"/>
  <c r="AD47" i="36"/>
  <c r="AH47" i="36"/>
  <c r="AJ47" i="36"/>
  <c r="K108" i="34"/>
  <c r="L108" i="34"/>
  <c r="N108" i="34"/>
  <c r="O108" i="34"/>
  <c r="AG108" i="34" s="1"/>
  <c r="V108" i="34"/>
  <c r="W108" i="34"/>
  <c r="X108" i="34" s="1"/>
  <c r="Y108" i="34"/>
  <c r="Z108" i="34"/>
  <c r="AH108" i="34" s="1"/>
  <c r="AD108" i="34"/>
  <c r="AJ108" i="34"/>
  <c r="K103" i="33"/>
  <c r="L103" i="33"/>
  <c r="N103" i="33"/>
  <c r="O103" i="33"/>
  <c r="P103" i="33" s="1"/>
  <c r="Q104" i="33" s="1"/>
  <c r="V103" i="33"/>
  <c r="W103" i="33"/>
  <c r="X103" i="33" s="1"/>
  <c r="Y103" i="33"/>
  <c r="Z103" i="33"/>
  <c r="AA103" i="33" s="1"/>
  <c r="AB103" i="33" s="1"/>
  <c r="AD103" i="33"/>
  <c r="AG103" i="33"/>
  <c r="AH103" i="33"/>
  <c r="AJ103" i="33"/>
  <c r="S35" i="44" l="1"/>
  <c r="AG35" i="44"/>
  <c r="Q37" i="44"/>
  <c r="Q38" i="44"/>
  <c r="AD35" i="44"/>
  <c r="AE47" i="37"/>
  <c r="P47" i="37"/>
  <c r="Q48" i="37" s="1"/>
  <c r="X47" i="36"/>
  <c r="AE47" i="36" s="1"/>
  <c r="AE108" i="34"/>
  <c r="Q110" i="34"/>
  <c r="X47" i="38"/>
  <c r="AE47" i="38" s="1"/>
  <c r="AE103" i="33"/>
  <c r="AA34" i="43"/>
  <c r="AB34" i="43" s="1"/>
  <c r="S34" i="43"/>
  <c r="M35" i="44"/>
  <c r="T35" i="44" s="1"/>
  <c r="AE34" i="43"/>
  <c r="S35" i="42"/>
  <c r="AA32" i="41"/>
  <c r="AB32" i="41" s="1"/>
  <c r="T47" i="36"/>
  <c r="S47" i="36"/>
  <c r="AA108" i="34"/>
  <c r="AB108" i="34" s="1"/>
  <c r="M108" i="34"/>
  <c r="T108" i="34" s="1"/>
  <c r="S103" i="33"/>
  <c r="M103" i="33"/>
  <c r="T103" i="33" s="1"/>
  <c r="S32" i="41"/>
  <c r="AA47" i="38"/>
  <c r="AB47" i="38" s="1"/>
  <c r="AA47" i="37"/>
  <c r="AB47" i="37" s="1"/>
  <c r="AG47" i="36"/>
  <c r="S108" i="34"/>
  <c r="K34" i="44" l="1"/>
  <c r="L34" i="44"/>
  <c r="M34" i="44"/>
  <c r="N34" i="44"/>
  <c r="O34" i="44"/>
  <c r="AG34" i="44" s="1"/>
  <c r="S34" i="44"/>
  <c r="T34" i="44"/>
  <c r="V34" i="44"/>
  <c r="W34" i="44"/>
  <c r="X34" i="44"/>
  <c r="Y34" i="44"/>
  <c r="AE34" i="44" s="1"/>
  <c r="Z34" i="44"/>
  <c r="AH34" i="44" s="1"/>
  <c r="AA34" i="44"/>
  <c r="AB34" i="44" s="1"/>
  <c r="AJ34" i="44"/>
  <c r="E34" i="44"/>
  <c r="F34" i="44"/>
  <c r="P35" i="44" s="1"/>
  <c r="Q36" i="44" s="1"/>
  <c r="E33" i="43"/>
  <c r="F33" i="43"/>
  <c r="P34" i="43" s="1"/>
  <c r="Q35" i="43" s="1"/>
  <c r="K33" i="43"/>
  <c r="L33" i="43"/>
  <c r="N33" i="43"/>
  <c r="O33" i="43"/>
  <c r="AG33" i="43" s="1"/>
  <c r="V33" i="43"/>
  <c r="W33" i="43"/>
  <c r="X33" i="43"/>
  <c r="Y33" i="43"/>
  <c r="Z33" i="43"/>
  <c r="AA33" i="43" s="1"/>
  <c r="AB33" i="43" s="1"/>
  <c r="AJ33" i="43"/>
  <c r="K34" i="42"/>
  <c r="L34" i="42"/>
  <c r="N34" i="42"/>
  <c r="O34" i="42"/>
  <c r="AG34" i="42" s="1"/>
  <c r="V34" i="42"/>
  <c r="W34" i="42"/>
  <c r="X34" i="42"/>
  <c r="Y34" i="42"/>
  <c r="Z34" i="42"/>
  <c r="AH34" i="42" s="1"/>
  <c r="AD34" i="42"/>
  <c r="AE34" i="42"/>
  <c r="AJ34" i="42"/>
  <c r="E31" i="41"/>
  <c r="F31" i="41"/>
  <c r="P32" i="41" s="1"/>
  <c r="K31" i="41"/>
  <c r="L31" i="41"/>
  <c r="S31" i="41" s="1"/>
  <c r="M31" i="41"/>
  <c r="N31" i="41"/>
  <c r="T31" i="41" s="1"/>
  <c r="O31" i="41"/>
  <c r="V31" i="41"/>
  <c r="W31" i="41"/>
  <c r="X31" i="41"/>
  <c r="Y31" i="41"/>
  <c r="Z31" i="41"/>
  <c r="AA31" i="41"/>
  <c r="AB31" i="41" s="1"/>
  <c r="AD31" i="41"/>
  <c r="AJ31" i="41"/>
  <c r="K39" i="39"/>
  <c r="L39" i="39"/>
  <c r="M39" i="39"/>
  <c r="N39" i="39"/>
  <c r="O39" i="39"/>
  <c r="AG39" i="39" s="1"/>
  <c r="P39" i="39"/>
  <c r="Q40" i="39" s="1"/>
  <c r="S39" i="39"/>
  <c r="T39" i="39"/>
  <c r="V39" i="39"/>
  <c r="X39" i="39" s="1"/>
  <c r="W39" i="39"/>
  <c r="Y39" i="39"/>
  <c r="Z39" i="39"/>
  <c r="AH39" i="39" s="1"/>
  <c r="AA39" i="39"/>
  <c r="AB39" i="39" s="1"/>
  <c r="AD39" i="39"/>
  <c r="AJ39" i="39"/>
  <c r="K46" i="38"/>
  <c r="L46" i="38"/>
  <c r="M46" i="38"/>
  <c r="N46" i="38"/>
  <c r="T46" i="38" s="1"/>
  <c r="O46" i="38"/>
  <c r="V46" i="38"/>
  <c r="X46" i="38" s="1"/>
  <c r="W46" i="38"/>
  <c r="Y46" i="38"/>
  <c r="Z46" i="38"/>
  <c r="AJ46" i="38"/>
  <c r="E46" i="38"/>
  <c r="F46" i="38"/>
  <c r="P47" i="38" s="1"/>
  <c r="Q48" i="38" s="1"/>
  <c r="K46" i="37"/>
  <c r="L46" i="37"/>
  <c r="M46" i="37"/>
  <c r="N46" i="37"/>
  <c r="T46" i="37" s="1"/>
  <c r="O46" i="37"/>
  <c r="AG46" i="37" s="1"/>
  <c r="V46" i="37"/>
  <c r="W46" i="37"/>
  <c r="Y46" i="37"/>
  <c r="Z46" i="37"/>
  <c r="AA46" i="37" s="1"/>
  <c r="AB46" i="37" s="1"/>
  <c r="AD46" i="37"/>
  <c r="AJ46" i="37"/>
  <c r="K46" i="36"/>
  <c r="L46" i="36"/>
  <c r="N46" i="36"/>
  <c r="O46" i="36"/>
  <c r="V46" i="36"/>
  <c r="W46" i="36"/>
  <c r="X46" i="36"/>
  <c r="Y46" i="36"/>
  <c r="AE46" i="36" s="1"/>
  <c r="Z46" i="36"/>
  <c r="AH46" i="36" s="1"/>
  <c r="AD46" i="36"/>
  <c r="AJ46" i="36"/>
  <c r="K107" i="34"/>
  <c r="L107" i="34"/>
  <c r="N107" i="34"/>
  <c r="O107" i="34"/>
  <c r="V107" i="34"/>
  <c r="W107" i="34"/>
  <c r="Y107" i="34"/>
  <c r="Z107" i="34"/>
  <c r="AJ107" i="34"/>
  <c r="E107" i="34"/>
  <c r="F107" i="34"/>
  <c r="P108" i="34" s="1"/>
  <c r="Q109" i="34" s="1"/>
  <c r="K102" i="33"/>
  <c r="L102" i="33"/>
  <c r="N102" i="33"/>
  <c r="O102" i="33"/>
  <c r="AG102" i="33" s="1"/>
  <c r="V102" i="33"/>
  <c r="W102" i="33"/>
  <c r="Y102" i="33"/>
  <c r="Z102" i="33"/>
  <c r="AH102" i="33" s="1"/>
  <c r="AD102" i="33"/>
  <c r="AJ102" i="33"/>
  <c r="S107" i="34" l="1"/>
  <c r="AD34" i="44"/>
  <c r="S46" i="38"/>
  <c r="X46" i="37"/>
  <c r="AE46" i="37" s="1"/>
  <c r="AH46" i="37"/>
  <c r="M107" i="34"/>
  <c r="T107" i="34" s="1"/>
  <c r="X102" i="33"/>
  <c r="AE102" i="33" s="1"/>
  <c r="X107" i="34"/>
  <c r="AE107" i="34" s="1"/>
  <c r="AG107" i="34"/>
  <c r="M102" i="33"/>
  <c r="T102" i="33" s="1"/>
  <c r="AG46" i="38"/>
  <c r="S102" i="33"/>
  <c r="AE33" i="43"/>
  <c r="M33" i="43"/>
  <c r="T33" i="43" s="1"/>
  <c r="AD33" i="43"/>
  <c r="AH33" i="43"/>
  <c r="AA34" i="42"/>
  <c r="AB34" i="42" s="1"/>
  <c r="M34" i="42"/>
  <c r="T34" i="42" s="1"/>
  <c r="AH31" i="41"/>
  <c r="AE31" i="41"/>
  <c r="AE39" i="39"/>
  <c r="AD46" i="38"/>
  <c r="AA46" i="38"/>
  <c r="AB46" i="38" s="1"/>
  <c r="AH46" i="38"/>
  <c r="AE46" i="38"/>
  <c r="S46" i="37"/>
  <c r="P46" i="37"/>
  <c r="AA46" i="36"/>
  <c r="AB46" i="36" s="1"/>
  <c r="M46" i="36"/>
  <c r="T46" i="36" s="1"/>
  <c r="AD107" i="34"/>
  <c r="AH107" i="34"/>
  <c r="AA107" i="34"/>
  <c r="AB107" i="34" s="1"/>
  <c r="AA102" i="33"/>
  <c r="AB102" i="33" s="1"/>
  <c r="Q47" i="37"/>
  <c r="S33" i="43"/>
  <c r="S34" i="42"/>
  <c r="AG31" i="41"/>
  <c r="S46" i="36"/>
  <c r="AG46" i="36"/>
  <c r="K101" i="33"/>
  <c r="L101" i="33"/>
  <c r="M101" i="33" s="1"/>
  <c r="N101" i="33"/>
  <c r="O101" i="33"/>
  <c r="V101" i="33"/>
  <c r="W101" i="33"/>
  <c r="X101" i="33"/>
  <c r="Y101" i="33"/>
  <c r="Z101" i="33"/>
  <c r="AJ101" i="33"/>
  <c r="E101" i="33"/>
  <c r="F101" i="33"/>
  <c r="P102" i="33" s="1"/>
  <c r="K106" i="34"/>
  <c r="L106" i="34"/>
  <c r="N106" i="34"/>
  <c r="O106" i="34"/>
  <c r="V106" i="34"/>
  <c r="W106" i="34"/>
  <c r="X106" i="34"/>
  <c r="Y106" i="34"/>
  <c r="Z106" i="34"/>
  <c r="AJ106" i="34"/>
  <c r="E106" i="34"/>
  <c r="AE106" i="34" s="1"/>
  <c r="F106" i="34"/>
  <c r="P107" i="34" s="1"/>
  <c r="Q108" i="34" s="1"/>
  <c r="K45" i="36"/>
  <c r="L45" i="36"/>
  <c r="N45" i="36"/>
  <c r="O45" i="36"/>
  <c r="V45" i="36"/>
  <c r="W45" i="36"/>
  <c r="X45" i="36"/>
  <c r="Y45" i="36"/>
  <c r="Z45" i="36"/>
  <c r="AJ45" i="36"/>
  <c r="E45" i="36"/>
  <c r="F45" i="36"/>
  <c r="P46" i="36" s="1"/>
  <c r="Q47" i="36" s="1"/>
  <c r="K45" i="37"/>
  <c r="L45" i="37"/>
  <c r="N45" i="37"/>
  <c r="O45" i="37"/>
  <c r="AG45" i="37" s="1"/>
  <c r="S45" i="37"/>
  <c r="V45" i="37"/>
  <c r="W45" i="37"/>
  <c r="X45" i="37" s="1"/>
  <c r="Y45" i="37"/>
  <c r="Z45" i="37"/>
  <c r="AJ45" i="37"/>
  <c r="E45" i="37"/>
  <c r="F45" i="37"/>
  <c r="AD45" i="37" s="1"/>
  <c r="K45" i="38"/>
  <c r="L45" i="38"/>
  <c r="M45" i="38"/>
  <c r="N45" i="38"/>
  <c r="O45" i="38"/>
  <c r="AG45" i="38" s="1"/>
  <c r="S45" i="38"/>
  <c r="T45" i="38"/>
  <c r="V45" i="38"/>
  <c r="W45" i="38"/>
  <c r="X45" i="38"/>
  <c r="Y45" i="38"/>
  <c r="Z45" i="38"/>
  <c r="AJ45" i="38"/>
  <c r="E45" i="38"/>
  <c r="F45" i="38"/>
  <c r="AD45" i="38" s="1"/>
  <c r="K38" i="39"/>
  <c r="M38" i="39" s="1"/>
  <c r="L38" i="39"/>
  <c r="N38" i="39"/>
  <c r="O38" i="39"/>
  <c r="AG38" i="39" s="1"/>
  <c r="V38" i="39"/>
  <c r="W38" i="39"/>
  <c r="X38" i="39"/>
  <c r="Y38" i="39"/>
  <c r="AE38" i="39" s="1"/>
  <c r="Z38" i="39"/>
  <c r="AH38" i="39" s="1"/>
  <c r="AD38" i="39"/>
  <c r="AJ38" i="39"/>
  <c r="K30" i="41"/>
  <c r="L30" i="41"/>
  <c r="N30" i="41"/>
  <c r="O30" i="41"/>
  <c r="AG30" i="41" s="1"/>
  <c r="V30" i="41"/>
  <c r="W30" i="41"/>
  <c r="X30" i="41"/>
  <c r="Y30" i="41"/>
  <c r="AE30" i="41" s="1"/>
  <c r="Z30" i="41"/>
  <c r="AH30" i="41" s="1"/>
  <c r="AJ30" i="41"/>
  <c r="E30" i="41"/>
  <c r="F30" i="41"/>
  <c r="P31" i="41" s="1"/>
  <c r="K33" i="42"/>
  <c r="L33" i="42"/>
  <c r="S33" i="42" s="1"/>
  <c r="M33" i="42"/>
  <c r="N33" i="42"/>
  <c r="T33" i="42" s="1"/>
  <c r="O33" i="42"/>
  <c r="AG33" i="42" s="1"/>
  <c r="V33" i="42"/>
  <c r="W33" i="42"/>
  <c r="X33" i="42"/>
  <c r="Y33" i="42"/>
  <c r="AE33" i="42" s="1"/>
  <c r="Z33" i="42"/>
  <c r="AH33" i="42" s="1"/>
  <c r="AA33" i="42"/>
  <c r="AB33" i="42"/>
  <c r="AJ33" i="42"/>
  <c r="E33" i="42"/>
  <c r="F33" i="42"/>
  <c r="AD33" i="42" s="1"/>
  <c r="K32" i="43"/>
  <c r="L32" i="43"/>
  <c r="N32" i="43"/>
  <c r="O32" i="43"/>
  <c r="V32" i="43"/>
  <c r="W32" i="43"/>
  <c r="Y32" i="43"/>
  <c r="Z32" i="43"/>
  <c r="AJ32" i="43"/>
  <c r="K31" i="43"/>
  <c r="S31" i="43" s="1"/>
  <c r="L31" i="43"/>
  <c r="N31" i="43"/>
  <c r="O31" i="43"/>
  <c r="V31" i="43"/>
  <c r="W31" i="43"/>
  <c r="Y31" i="43"/>
  <c r="Z31" i="43"/>
  <c r="AJ31" i="43"/>
  <c r="E31" i="43"/>
  <c r="F31" i="43"/>
  <c r="AA31" i="43" s="1"/>
  <c r="AB31" i="43" s="1"/>
  <c r="E32" i="43"/>
  <c r="F32" i="43"/>
  <c r="P33" i="43" s="1"/>
  <c r="K33" i="44"/>
  <c r="L33" i="44"/>
  <c r="M33" i="44"/>
  <c r="N33" i="44"/>
  <c r="O33" i="44"/>
  <c r="V33" i="44"/>
  <c r="W33" i="44"/>
  <c r="X33" i="44"/>
  <c r="Y33" i="44"/>
  <c r="Z33" i="44"/>
  <c r="AJ33" i="44"/>
  <c r="E33" i="44"/>
  <c r="AE33" i="44" s="1"/>
  <c r="F33" i="44"/>
  <c r="P34" i="44" s="1"/>
  <c r="T33" i="44" l="1"/>
  <c r="M32" i="43"/>
  <c r="T32" i="43" s="1"/>
  <c r="AG31" i="43"/>
  <c r="M31" i="43"/>
  <c r="T31" i="43" s="1"/>
  <c r="S38" i="39"/>
  <c r="T38" i="39"/>
  <c r="P46" i="38"/>
  <c r="Q47" i="38" s="1"/>
  <c r="M45" i="37"/>
  <c r="T45" i="37" s="1"/>
  <c r="AH45" i="37"/>
  <c r="AE45" i="37"/>
  <c r="S106" i="34"/>
  <c r="AD106" i="34"/>
  <c r="AA106" i="34"/>
  <c r="AB106" i="34" s="1"/>
  <c r="AH106" i="34"/>
  <c r="AG106" i="34"/>
  <c r="AH101" i="33"/>
  <c r="AD101" i="33"/>
  <c r="T101" i="33"/>
  <c r="AA45" i="38"/>
  <c r="AB45" i="38" s="1"/>
  <c r="AH45" i="38"/>
  <c r="AE45" i="38"/>
  <c r="AA101" i="33"/>
  <c r="AB101" i="33" s="1"/>
  <c r="S101" i="33"/>
  <c r="AG32" i="43"/>
  <c r="X32" i="43"/>
  <c r="AE32" i="43" s="1"/>
  <c r="S32" i="43"/>
  <c r="X31" i="43"/>
  <c r="AE31" i="43" s="1"/>
  <c r="Q35" i="44"/>
  <c r="S33" i="44"/>
  <c r="AG33" i="44"/>
  <c r="AD33" i="44"/>
  <c r="AH33" i="44"/>
  <c r="Q34" i="43"/>
  <c r="AD31" i="43"/>
  <c r="AH31" i="43"/>
  <c r="AD32" i="43"/>
  <c r="AH32" i="43"/>
  <c r="P32" i="43"/>
  <c r="Q33" i="43" s="1"/>
  <c r="P34" i="42"/>
  <c r="M30" i="41"/>
  <c r="T30" i="41" s="1"/>
  <c r="AD30" i="41"/>
  <c r="AA30" i="41"/>
  <c r="AB30" i="41" s="1"/>
  <c r="Q32" i="41"/>
  <c r="AA38" i="39"/>
  <c r="AB38" i="39" s="1"/>
  <c r="P38" i="39"/>
  <c r="Q39" i="39" s="1"/>
  <c r="AA45" i="37"/>
  <c r="AB45" i="37" s="1"/>
  <c r="AE45" i="36"/>
  <c r="AG45" i="36"/>
  <c r="AD45" i="36"/>
  <c r="AH45" i="36"/>
  <c r="M106" i="34"/>
  <c r="T106" i="34" s="1"/>
  <c r="AE101" i="33"/>
  <c r="AG101" i="33"/>
  <c r="Q103" i="33"/>
  <c r="M45" i="36"/>
  <c r="T45" i="36" s="1"/>
  <c r="S45" i="36"/>
  <c r="AA45" i="36"/>
  <c r="AB45" i="36" s="1"/>
  <c r="S30" i="41"/>
  <c r="AA32" i="43"/>
  <c r="AB32" i="43" s="1"/>
  <c r="AA33" i="44"/>
  <c r="AB33" i="44" s="1"/>
  <c r="Q34" i="42" l="1"/>
  <c r="Q35" i="42"/>
  <c r="K105" i="34"/>
  <c r="L105" i="34"/>
  <c r="N105" i="34"/>
  <c r="O105" i="34"/>
  <c r="V105" i="34"/>
  <c r="W105" i="34"/>
  <c r="X105" i="34" s="1"/>
  <c r="Y105" i="34"/>
  <c r="Z105" i="34"/>
  <c r="AJ105" i="34"/>
  <c r="E105" i="34"/>
  <c r="AG105" i="34" s="1"/>
  <c r="F105" i="34"/>
  <c r="P106" i="34" s="1"/>
  <c r="K44" i="36"/>
  <c r="L44" i="36"/>
  <c r="N44" i="36"/>
  <c r="O44" i="36"/>
  <c r="AG44" i="36" s="1"/>
  <c r="V44" i="36"/>
  <c r="W44" i="36"/>
  <c r="X44" i="36"/>
  <c r="Y44" i="36"/>
  <c r="Z44" i="36"/>
  <c r="AJ44" i="36"/>
  <c r="E44" i="36"/>
  <c r="F44" i="36"/>
  <c r="P45" i="36" s="1"/>
  <c r="Q46" i="36" s="1"/>
  <c r="K44" i="37"/>
  <c r="M44" i="37" s="1"/>
  <c r="L44" i="37"/>
  <c r="N44" i="37"/>
  <c r="O44" i="37"/>
  <c r="V44" i="37"/>
  <c r="W44" i="37"/>
  <c r="Y44" i="37"/>
  <c r="Z44" i="37"/>
  <c r="AJ44" i="37"/>
  <c r="E44" i="37"/>
  <c r="F44" i="37"/>
  <c r="P45" i="37" s="1"/>
  <c r="K44" i="38"/>
  <c r="L44" i="38"/>
  <c r="N44" i="38"/>
  <c r="O44" i="38"/>
  <c r="S44" i="38"/>
  <c r="V44" i="38"/>
  <c r="W44" i="38"/>
  <c r="X44" i="38" s="1"/>
  <c r="Y44" i="38"/>
  <c r="Z44" i="38"/>
  <c r="AJ44" i="38"/>
  <c r="E44" i="38"/>
  <c r="F44" i="38"/>
  <c r="P45" i="38" s="1"/>
  <c r="K37" i="39"/>
  <c r="L37" i="39"/>
  <c r="S37" i="39" s="1"/>
  <c r="N37" i="39"/>
  <c r="O37" i="39"/>
  <c r="AG37" i="39" s="1"/>
  <c r="V37" i="39"/>
  <c r="X37" i="39" s="1"/>
  <c r="W37" i="39"/>
  <c r="Y37" i="39"/>
  <c r="Z37" i="39"/>
  <c r="AH37" i="39" s="1"/>
  <c r="AD37" i="39"/>
  <c r="AJ37" i="39"/>
  <c r="E29" i="41"/>
  <c r="F29" i="41"/>
  <c r="K29" i="41"/>
  <c r="L29" i="41"/>
  <c r="S29" i="41" s="1"/>
  <c r="M29" i="41"/>
  <c r="N29" i="41"/>
  <c r="T29" i="41" s="1"/>
  <c r="O29" i="41"/>
  <c r="V29" i="41"/>
  <c r="W29" i="41"/>
  <c r="X29" i="41"/>
  <c r="Y29" i="41"/>
  <c r="Z29" i="41"/>
  <c r="AA29" i="41" s="1"/>
  <c r="AB29" i="41" s="1"/>
  <c r="AJ29" i="41"/>
  <c r="K32" i="42"/>
  <c r="M32" i="42" s="1"/>
  <c r="T32" i="42" s="1"/>
  <c r="L32" i="42"/>
  <c r="N32" i="42"/>
  <c r="O32" i="42"/>
  <c r="V32" i="42"/>
  <c r="W32" i="42"/>
  <c r="X32" i="42"/>
  <c r="Y32" i="42"/>
  <c r="Z32" i="42"/>
  <c r="AH32" i="42" s="1"/>
  <c r="AD32" i="42"/>
  <c r="AJ32" i="42"/>
  <c r="E32" i="42"/>
  <c r="F32" i="42"/>
  <c r="P33" i="42" s="1"/>
  <c r="K32" i="44"/>
  <c r="L32" i="44"/>
  <c r="M32" i="44"/>
  <c r="N32" i="44"/>
  <c r="T32" i="44" s="1"/>
  <c r="O32" i="44"/>
  <c r="V32" i="44"/>
  <c r="X32" i="44" s="1"/>
  <c r="W32" i="44"/>
  <c r="Y32" i="44"/>
  <c r="Z32" i="44"/>
  <c r="AJ32" i="44"/>
  <c r="E32" i="44"/>
  <c r="F32" i="44"/>
  <c r="P33" i="44" s="1"/>
  <c r="K100" i="33"/>
  <c r="L100" i="33"/>
  <c r="N100" i="33"/>
  <c r="O100" i="33"/>
  <c r="V100" i="33"/>
  <c r="W100" i="33"/>
  <c r="Y100" i="33"/>
  <c r="Z100" i="33"/>
  <c r="AJ100" i="33"/>
  <c r="E100" i="33"/>
  <c r="F100" i="33"/>
  <c r="P101" i="33" s="1"/>
  <c r="Z43" i="37"/>
  <c r="AE32" i="44" l="1"/>
  <c r="AG32" i="44"/>
  <c r="AG44" i="38"/>
  <c r="M44" i="38"/>
  <c r="T44" i="38" s="1"/>
  <c r="X44" i="37"/>
  <c r="AE44" i="37"/>
  <c r="AE44" i="36"/>
  <c r="AH44" i="36"/>
  <c r="S44" i="36"/>
  <c r="AD44" i="36"/>
  <c r="AH105" i="34"/>
  <c r="AD105" i="34"/>
  <c r="AA105" i="34"/>
  <c r="AB105" i="34" s="1"/>
  <c r="S105" i="34"/>
  <c r="X100" i="33"/>
  <c r="AE100" i="33"/>
  <c r="AD100" i="33"/>
  <c r="AH100" i="33"/>
  <c r="Q34" i="44"/>
  <c r="AH32" i="44"/>
  <c r="S32" i="44"/>
  <c r="AD32" i="44"/>
  <c r="AA32" i="44"/>
  <c r="AB32" i="44" s="1"/>
  <c r="AA32" i="42"/>
  <c r="AB32" i="42" s="1"/>
  <c r="AE32" i="42"/>
  <c r="S32" i="42"/>
  <c r="AG32" i="42"/>
  <c r="AH29" i="41"/>
  <c r="P30" i="41"/>
  <c r="AD29" i="41"/>
  <c r="AE29" i="41"/>
  <c r="AE37" i="39"/>
  <c r="M37" i="39"/>
  <c r="T37" i="39" s="1"/>
  <c r="Q46" i="38"/>
  <c r="AD44" i="38"/>
  <c r="AH44" i="38"/>
  <c r="AE44" i="38"/>
  <c r="AA44" i="38"/>
  <c r="AB44" i="38" s="1"/>
  <c r="T44" i="37"/>
  <c r="S44" i="37"/>
  <c r="Q45" i="37"/>
  <c r="Q46" i="37"/>
  <c r="AG44" i="37"/>
  <c r="AD44" i="37"/>
  <c r="AA44" i="37"/>
  <c r="AB44" i="37" s="1"/>
  <c r="AH44" i="37"/>
  <c r="P44" i="37"/>
  <c r="AA44" i="36"/>
  <c r="AB44" i="36" s="1"/>
  <c r="M44" i="36"/>
  <c r="T44" i="36" s="1"/>
  <c r="AE105" i="34"/>
  <c r="M105" i="34"/>
  <c r="T105" i="34" s="1"/>
  <c r="Q107" i="34"/>
  <c r="AG100" i="33"/>
  <c r="M100" i="33"/>
  <c r="T100" i="33" s="1"/>
  <c r="Q102" i="33"/>
  <c r="AA37" i="39"/>
  <c r="AB37" i="39" s="1"/>
  <c r="AG29" i="41"/>
  <c r="AA100" i="33"/>
  <c r="AB100" i="33" s="1"/>
  <c r="S100" i="33"/>
  <c r="K30" i="43"/>
  <c r="L30" i="43"/>
  <c r="M30" i="43"/>
  <c r="N30" i="43"/>
  <c r="T30" i="43" s="1"/>
  <c r="O30" i="43"/>
  <c r="V30" i="43"/>
  <c r="W30" i="43"/>
  <c r="Y30" i="43"/>
  <c r="Z30" i="43"/>
  <c r="AJ30" i="43"/>
  <c r="K31" i="42"/>
  <c r="L31" i="42"/>
  <c r="N31" i="42"/>
  <c r="O31" i="42"/>
  <c r="AG31" i="42" s="1"/>
  <c r="P31" i="42"/>
  <c r="Q31" i="42" s="1"/>
  <c r="V31" i="42"/>
  <c r="W31" i="42"/>
  <c r="X31" i="42"/>
  <c r="Y31" i="42"/>
  <c r="AE31" i="42" s="1"/>
  <c r="Z31" i="42"/>
  <c r="AH31" i="42" s="1"/>
  <c r="AJ31" i="42"/>
  <c r="K28" i="41"/>
  <c r="L28" i="41"/>
  <c r="M28" i="41"/>
  <c r="N28" i="41"/>
  <c r="T28" i="41" s="1"/>
  <c r="O28" i="41"/>
  <c r="V28" i="41"/>
  <c r="W28" i="41"/>
  <c r="Y28" i="41"/>
  <c r="Z28" i="41"/>
  <c r="AJ28" i="41"/>
  <c r="K36" i="39"/>
  <c r="L36" i="39"/>
  <c r="M36" i="39" s="1"/>
  <c r="N36" i="39"/>
  <c r="O36" i="39"/>
  <c r="AG36" i="39" s="1"/>
  <c r="P36" i="39"/>
  <c r="V36" i="39"/>
  <c r="X36" i="39" s="1"/>
  <c r="W36" i="39"/>
  <c r="Y36" i="39"/>
  <c r="Z36" i="39"/>
  <c r="AJ36" i="39"/>
  <c r="K43" i="38"/>
  <c r="L43" i="38"/>
  <c r="M43" i="38"/>
  <c r="N43" i="38"/>
  <c r="T43" i="38" s="1"/>
  <c r="O43" i="38"/>
  <c r="V43" i="38"/>
  <c r="W43" i="38"/>
  <c r="Y43" i="38"/>
  <c r="Z43" i="38"/>
  <c r="AJ43" i="38"/>
  <c r="K43" i="37"/>
  <c r="L43" i="37"/>
  <c r="N43" i="37"/>
  <c r="O43" i="37"/>
  <c r="V43" i="37"/>
  <c r="W43" i="37"/>
  <c r="X43" i="37"/>
  <c r="Y43" i="37"/>
  <c r="AD43" i="37"/>
  <c r="AJ43" i="37"/>
  <c r="K43" i="36"/>
  <c r="L43" i="36"/>
  <c r="N43" i="36"/>
  <c r="O43" i="36"/>
  <c r="V43" i="36"/>
  <c r="W43" i="36"/>
  <c r="Y43" i="36"/>
  <c r="Z43" i="36"/>
  <c r="AJ43" i="36"/>
  <c r="K104" i="34"/>
  <c r="L104" i="34"/>
  <c r="S104" i="34" s="1"/>
  <c r="N104" i="34"/>
  <c r="O104" i="34"/>
  <c r="V104" i="34"/>
  <c r="W104" i="34"/>
  <c r="Y104" i="34"/>
  <c r="Z104" i="34"/>
  <c r="AJ104" i="34"/>
  <c r="K99" i="33"/>
  <c r="L99" i="33"/>
  <c r="N99" i="33"/>
  <c r="O99" i="33"/>
  <c r="V99" i="33"/>
  <c r="W99" i="33"/>
  <c r="Y99" i="33"/>
  <c r="Z99" i="33"/>
  <c r="AJ99" i="33"/>
  <c r="K31" i="44"/>
  <c r="L31" i="44"/>
  <c r="S31" i="44" s="1"/>
  <c r="M31" i="44"/>
  <c r="N31" i="44"/>
  <c r="O31" i="44"/>
  <c r="V31" i="44"/>
  <c r="W31" i="44"/>
  <c r="Y31" i="44"/>
  <c r="Z31" i="44"/>
  <c r="AJ31" i="44"/>
  <c r="E31" i="44"/>
  <c r="F31" i="44"/>
  <c r="E30" i="43"/>
  <c r="F30" i="43"/>
  <c r="AD30" i="43" s="1"/>
  <c r="E31" i="42"/>
  <c r="F31" i="42"/>
  <c r="AD31" i="42" s="1"/>
  <c r="E28" i="41"/>
  <c r="F28" i="41"/>
  <c r="P29" i="41" s="1"/>
  <c r="E36" i="39"/>
  <c r="F36" i="39"/>
  <c r="P37" i="39" s="1"/>
  <c r="E43" i="38"/>
  <c r="F43" i="38"/>
  <c r="P44" i="38" s="1"/>
  <c r="E43" i="37"/>
  <c r="F43" i="37"/>
  <c r="AH43" i="37" s="1"/>
  <c r="E43" i="36"/>
  <c r="F43" i="36"/>
  <c r="E104" i="34"/>
  <c r="F104" i="34"/>
  <c r="E99" i="33"/>
  <c r="F99" i="33"/>
  <c r="K30" i="44"/>
  <c r="L30" i="44"/>
  <c r="N30" i="44"/>
  <c r="O30" i="44"/>
  <c r="V30" i="44"/>
  <c r="W30" i="44"/>
  <c r="X30" i="44"/>
  <c r="Y30" i="44"/>
  <c r="Z30" i="44"/>
  <c r="AJ30" i="44"/>
  <c r="E30" i="44"/>
  <c r="F30" i="44"/>
  <c r="K29" i="43"/>
  <c r="L29" i="43"/>
  <c r="M29" i="43"/>
  <c r="N29" i="43"/>
  <c r="O29" i="43"/>
  <c r="V29" i="43"/>
  <c r="W29" i="43"/>
  <c r="Y29" i="43"/>
  <c r="Z29" i="43"/>
  <c r="AJ29" i="43"/>
  <c r="E29" i="43"/>
  <c r="F29" i="43"/>
  <c r="K30" i="42"/>
  <c r="L30" i="42"/>
  <c r="N30" i="42"/>
  <c r="O30" i="42"/>
  <c r="AG30" i="42" s="1"/>
  <c r="P30" i="42"/>
  <c r="V30" i="42"/>
  <c r="W30" i="42"/>
  <c r="X30" i="42"/>
  <c r="Y30" i="42"/>
  <c r="AE30" i="42" s="1"/>
  <c r="Z30" i="42"/>
  <c r="AH30" i="42" s="1"/>
  <c r="AA30" i="42"/>
  <c r="AB30" i="42"/>
  <c r="AD30" i="42"/>
  <c r="AJ30" i="42"/>
  <c r="E30" i="42"/>
  <c r="F30" i="42"/>
  <c r="K27" i="41"/>
  <c r="L27" i="41"/>
  <c r="N27" i="41"/>
  <c r="O27" i="41"/>
  <c r="V27" i="41"/>
  <c r="W27" i="41"/>
  <c r="Y27" i="41"/>
  <c r="Z27" i="41"/>
  <c r="AJ27" i="41"/>
  <c r="E27" i="41"/>
  <c r="F27" i="41"/>
  <c r="AA27" i="41" s="1"/>
  <c r="AB27" i="41" s="1"/>
  <c r="K35" i="39"/>
  <c r="S35" i="39" s="1"/>
  <c r="L35" i="39"/>
  <c r="N35" i="39"/>
  <c r="O35" i="39"/>
  <c r="V35" i="39"/>
  <c r="W35" i="39"/>
  <c r="X35" i="39"/>
  <c r="Y35" i="39"/>
  <c r="Z35" i="39"/>
  <c r="AH35" i="39" s="1"/>
  <c r="AJ35" i="39"/>
  <c r="E35" i="39"/>
  <c r="F35" i="39"/>
  <c r="AD35" i="39" s="1"/>
  <c r="K42" i="38"/>
  <c r="L42" i="38"/>
  <c r="M42" i="38"/>
  <c r="N42" i="38"/>
  <c r="O42" i="38"/>
  <c r="S42" i="38"/>
  <c r="T42" i="38"/>
  <c r="V42" i="38"/>
  <c r="W42" i="38"/>
  <c r="Y42" i="38"/>
  <c r="Z42" i="38"/>
  <c r="AJ42" i="38"/>
  <c r="E42" i="38"/>
  <c r="F42" i="38"/>
  <c r="AA42" i="38" s="1"/>
  <c r="AB42" i="38" s="1"/>
  <c r="K42" i="37"/>
  <c r="L42" i="37"/>
  <c r="M42" i="37"/>
  <c r="N42" i="37"/>
  <c r="O42" i="37"/>
  <c r="V42" i="37"/>
  <c r="W42" i="37"/>
  <c r="Y42" i="37"/>
  <c r="Z42" i="37"/>
  <c r="AJ42" i="37"/>
  <c r="E42" i="37"/>
  <c r="F42" i="37"/>
  <c r="K42" i="36"/>
  <c r="L42" i="36"/>
  <c r="N42" i="36"/>
  <c r="O42" i="36"/>
  <c r="V42" i="36"/>
  <c r="W42" i="36"/>
  <c r="Y42" i="36"/>
  <c r="Z42" i="36"/>
  <c r="AJ42" i="36"/>
  <c r="E42" i="36"/>
  <c r="F42" i="36"/>
  <c r="K103" i="34"/>
  <c r="L103" i="34"/>
  <c r="M103" i="34"/>
  <c r="N103" i="34"/>
  <c r="O103" i="34"/>
  <c r="V103" i="34"/>
  <c r="W103" i="34"/>
  <c r="X103" i="34"/>
  <c r="Y103" i="34"/>
  <c r="Z103" i="34"/>
  <c r="AJ103" i="34"/>
  <c r="E103" i="34"/>
  <c r="F103" i="34"/>
  <c r="AD103" i="34" s="1"/>
  <c r="E102" i="34"/>
  <c r="K98" i="33"/>
  <c r="L98" i="33"/>
  <c r="S98" i="33" s="1"/>
  <c r="M98" i="33"/>
  <c r="N98" i="33"/>
  <c r="O98" i="33"/>
  <c r="V98" i="33"/>
  <c r="W98" i="33"/>
  <c r="Y98" i="33"/>
  <c r="Z98" i="33"/>
  <c r="AJ98" i="33"/>
  <c r="E98" i="33"/>
  <c r="F98" i="33"/>
  <c r="AD98" i="33" s="1"/>
  <c r="E41" i="37"/>
  <c r="F41" i="37"/>
  <c r="E29" i="44"/>
  <c r="F29" i="44"/>
  <c r="E28" i="43"/>
  <c r="F28" i="43"/>
  <c r="E29" i="42"/>
  <c r="F29" i="42"/>
  <c r="E26" i="41"/>
  <c r="F26" i="41"/>
  <c r="E34" i="39"/>
  <c r="F34" i="39"/>
  <c r="P35" i="39" s="1"/>
  <c r="K97" i="33"/>
  <c r="L97" i="33"/>
  <c r="N97" i="33"/>
  <c r="O97" i="33"/>
  <c r="V97" i="33"/>
  <c r="W97" i="33"/>
  <c r="Y97" i="33"/>
  <c r="Z97" i="33"/>
  <c r="AJ97" i="33"/>
  <c r="E97" i="33"/>
  <c r="F97" i="33"/>
  <c r="AD97" i="33" s="1"/>
  <c r="K102" i="34"/>
  <c r="L102" i="34"/>
  <c r="N102" i="34"/>
  <c r="O102" i="34"/>
  <c r="V102" i="34"/>
  <c r="W102" i="34"/>
  <c r="Y102" i="34"/>
  <c r="Z102" i="34"/>
  <c r="AJ102" i="34"/>
  <c r="F102" i="34"/>
  <c r="AA102" i="34" s="1"/>
  <c r="AB102" i="34" s="1"/>
  <c r="E41" i="36"/>
  <c r="F41" i="36"/>
  <c r="K41" i="36"/>
  <c r="M41" i="36" s="1"/>
  <c r="L41" i="36"/>
  <c r="N41" i="36"/>
  <c r="O41" i="36"/>
  <c r="V41" i="36"/>
  <c r="W41" i="36"/>
  <c r="Y41" i="36"/>
  <c r="Z41" i="36"/>
  <c r="AJ41" i="36"/>
  <c r="K41" i="37"/>
  <c r="L41" i="37"/>
  <c r="N41" i="37"/>
  <c r="O41" i="37"/>
  <c r="V41" i="37"/>
  <c r="W41" i="37"/>
  <c r="Y41" i="37"/>
  <c r="Z41" i="37"/>
  <c r="AJ41" i="37"/>
  <c r="K34" i="39"/>
  <c r="L34" i="39"/>
  <c r="N34" i="39"/>
  <c r="O34" i="39"/>
  <c r="V34" i="39"/>
  <c r="W34" i="39"/>
  <c r="Y34" i="39"/>
  <c r="Z34" i="39"/>
  <c r="AJ34" i="39"/>
  <c r="K26" i="41"/>
  <c r="L26" i="41"/>
  <c r="M26" i="41"/>
  <c r="N26" i="41"/>
  <c r="T26" i="41" s="1"/>
  <c r="O26" i="41"/>
  <c r="V26" i="41"/>
  <c r="W26" i="41"/>
  <c r="X26" i="41"/>
  <c r="Y26" i="41"/>
  <c r="Z26" i="41"/>
  <c r="AA26" i="41" s="1"/>
  <c r="AB26" i="41" s="1"/>
  <c r="AD26" i="41"/>
  <c r="AJ26" i="41"/>
  <c r="K29" i="42"/>
  <c r="L29" i="42"/>
  <c r="N29" i="42"/>
  <c r="O29" i="42"/>
  <c r="V29" i="42"/>
  <c r="W29" i="42"/>
  <c r="Y29" i="42"/>
  <c r="Z29" i="42"/>
  <c r="AH29" i="42" s="1"/>
  <c r="AA29" i="42"/>
  <c r="AB29" i="42"/>
  <c r="AD29" i="42"/>
  <c r="AJ29" i="42"/>
  <c r="K28" i="43"/>
  <c r="M28" i="43" s="1"/>
  <c r="L28" i="43"/>
  <c r="N28" i="43"/>
  <c r="O28" i="43"/>
  <c r="V28" i="43"/>
  <c r="W28" i="43"/>
  <c r="Y28" i="43"/>
  <c r="Z28" i="43"/>
  <c r="AJ28" i="43"/>
  <c r="K29" i="44"/>
  <c r="L29" i="44"/>
  <c r="N29" i="44"/>
  <c r="O29" i="44"/>
  <c r="V29" i="44"/>
  <c r="X29" i="44" s="1"/>
  <c r="W29" i="44"/>
  <c r="Y29" i="44"/>
  <c r="Z29" i="44"/>
  <c r="AJ29" i="44"/>
  <c r="K41" i="38"/>
  <c r="L41" i="38"/>
  <c r="N41" i="38"/>
  <c r="O41" i="38"/>
  <c r="V41" i="38"/>
  <c r="W41" i="38"/>
  <c r="X41" i="38" s="1"/>
  <c r="Y41" i="38"/>
  <c r="Z41" i="38"/>
  <c r="AJ41" i="38"/>
  <c r="E41" i="38"/>
  <c r="F41" i="38"/>
  <c r="AA41" i="38" s="1"/>
  <c r="AB41" i="38" s="1"/>
  <c r="K28" i="44"/>
  <c r="L28" i="44"/>
  <c r="N28" i="44"/>
  <c r="O28" i="44"/>
  <c r="V28" i="44"/>
  <c r="W28" i="44"/>
  <c r="Y28" i="44"/>
  <c r="Z28" i="44"/>
  <c r="AJ28" i="44"/>
  <c r="E28" i="44"/>
  <c r="F28" i="44"/>
  <c r="AD28" i="44" s="1"/>
  <c r="K27" i="43"/>
  <c r="L27" i="43"/>
  <c r="N27" i="43"/>
  <c r="O27" i="43"/>
  <c r="V27" i="43"/>
  <c r="W27" i="43"/>
  <c r="X27" i="43"/>
  <c r="Y27" i="43"/>
  <c r="Z27" i="43"/>
  <c r="AJ27" i="43"/>
  <c r="E27" i="43"/>
  <c r="F27" i="43"/>
  <c r="AD27" i="43" s="1"/>
  <c r="K28" i="42"/>
  <c r="L28" i="42"/>
  <c r="M28" i="42"/>
  <c r="N28" i="42"/>
  <c r="T28" i="42" s="1"/>
  <c r="O28" i="42"/>
  <c r="V28" i="42"/>
  <c r="W28" i="42"/>
  <c r="Y28" i="42"/>
  <c r="Z28" i="42"/>
  <c r="AJ28" i="42"/>
  <c r="E28" i="42"/>
  <c r="F28" i="42"/>
  <c r="AD28" i="42" s="1"/>
  <c r="K25" i="41"/>
  <c r="M25" i="41" s="1"/>
  <c r="T25" i="41" s="1"/>
  <c r="L25" i="41"/>
  <c r="N25" i="41"/>
  <c r="O25" i="41"/>
  <c r="V25" i="41"/>
  <c r="W25" i="41"/>
  <c r="X25" i="41"/>
  <c r="Y25" i="41"/>
  <c r="Z25" i="41"/>
  <c r="AJ25" i="41"/>
  <c r="E25" i="41"/>
  <c r="F25" i="41"/>
  <c r="AD25" i="41" s="1"/>
  <c r="K33" i="39"/>
  <c r="M33" i="39" s="1"/>
  <c r="L33" i="39"/>
  <c r="N33" i="39"/>
  <c r="O33" i="39"/>
  <c r="V33" i="39"/>
  <c r="W33" i="39"/>
  <c r="X33" i="39"/>
  <c r="Y33" i="39"/>
  <c r="Z33" i="39"/>
  <c r="AJ33" i="39"/>
  <c r="E33" i="39"/>
  <c r="AE33" i="39" s="1"/>
  <c r="F33" i="39"/>
  <c r="AD33" i="39" s="1"/>
  <c r="K40" i="38"/>
  <c r="L40" i="38"/>
  <c r="M40" i="38" s="1"/>
  <c r="N40" i="38"/>
  <c r="O40" i="38"/>
  <c r="S40" i="38"/>
  <c r="V40" i="38"/>
  <c r="W40" i="38"/>
  <c r="Y40" i="38"/>
  <c r="Z40" i="38"/>
  <c r="AJ40" i="38"/>
  <c r="E40" i="38"/>
  <c r="F40" i="38"/>
  <c r="AD40" i="38" s="1"/>
  <c r="K40" i="37"/>
  <c r="L40" i="37"/>
  <c r="M40" i="37"/>
  <c r="N40" i="37"/>
  <c r="T40" i="37" s="1"/>
  <c r="O40" i="37"/>
  <c r="V40" i="37"/>
  <c r="W40" i="37"/>
  <c r="Y40" i="37"/>
  <c r="Z40" i="37"/>
  <c r="AJ40" i="37"/>
  <c r="E40" i="37"/>
  <c r="F40" i="37"/>
  <c r="AD40" i="37" s="1"/>
  <c r="K40" i="36"/>
  <c r="L40" i="36"/>
  <c r="N40" i="36"/>
  <c r="O40" i="36"/>
  <c r="V40" i="36"/>
  <c r="W40" i="36"/>
  <c r="Y40" i="36"/>
  <c r="Z40" i="36"/>
  <c r="AJ40" i="36"/>
  <c r="E40" i="36"/>
  <c r="F40" i="36"/>
  <c r="K101" i="34"/>
  <c r="L101" i="34"/>
  <c r="N101" i="34"/>
  <c r="O101" i="34"/>
  <c r="V101" i="34"/>
  <c r="W101" i="34"/>
  <c r="Y101" i="34"/>
  <c r="Z101" i="34"/>
  <c r="AJ101" i="34"/>
  <c r="E101" i="34"/>
  <c r="F101" i="34"/>
  <c r="AA101" i="34" s="1"/>
  <c r="AB101" i="34" s="1"/>
  <c r="K96" i="33"/>
  <c r="L96" i="33"/>
  <c r="M96" i="33"/>
  <c r="N96" i="33"/>
  <c r="O96" i="33"/>
  <c r="V96" i="33"/>
  <c r="W96" i="33"/>
  <c r="Y96" i="33"/>
  <c r="Z96" i="33"/>
  <c r="AJ96" i="33"/>
  <c r="E96" i="33"/>
  <c r="F96" i="33"/>
  <c r="AD96" i="33" s="1"/>
  <c r="X101" i="34" l="1"/>
  <c r="X104" i="34"/>
  <c r="X31" i="44"/>
  <c r="AG31" i="44"/>
  <c r="X30" i="43"/>
  <c r="S30" i="43"/>
  <c r="AE35" i="39"/>
  <c r="X34" i="39"/>
  <c r="AG35" i="39"/>
  <c r="M35" i="39"/>
  <c r="T35" i="39" s="1"/>
  <c r="X40" i="38"/>
  <c r="AE40" i="38" s="1"/>
  <c r="AG42" i="38"/>
  <c r="X41" i="37"/>
  <c r="X42" i="37"/>
  <c r="AE42" i="37" s="1"/>
  <c r="T42" i="37"/>
  <c r="AA42" i="36"/>
  <c r="AB42" i="36" s="1"/>
  <c r="AA104" i="34"/>
  <c r="AB104" i="34" s="1"/>
  <c r="M97" i="33"/>
  <c r="X40" i="36"/>
  <c r="M43" i="36"/>
  <c r="T43" i="36" s="1"/>
  <c r="T103" i="34"/>
  <c r="AD104" i="34"/>
  <c r="AH104" i="34"/>
  <c r="T97" i="33"/>
  <c r="X96" i="33"/>
  <c r="AE96" i="33" s="1"/>
  <c r="T98" i="33"/>
  <c r="X43" i="38"/>
  <c r="AE43" i="38" s="1"/>
  <c r="S97" i="33"/>
  <c r="AG98" i="33"/>
  <c r="X28" i="43"/>
  <c r="AE28" i="43" s="1"/>
  <c r="T29" i="43"/>
  <c r="S29" i="43"/>
  <c r="T28" i="43"/>
  <c r="AA29" i="43"/>
  <c r="AB29" i="43" s="1"/>
  <c r="AD31" i="44"/>
  <c r="P32" i="44"/>
  <c r="AE30" i="43"/>
  <c r="M27" i="43"/>
  <c r="T27" i="43" s="1"/>
  <c r="P28" i="43"/>
  <c r="AG30" i="43"/>
  <c r="AD28" i="43"/>
  <c r="X29" i="43"/>
  <c r="AE29" i="43" s="1"/>
  <c r="AH28" i="43"/>
  <c r="AG29" i="43"/>
  <c r="AH27" i="43"/>
  <c r="AA30" i="43"/>
  <c r="AB30" i="43" s="1"/>
  <c r="P31" i="43"/>
  <c r="M31" i="42"/>
  <c r="S29" i="42"/>
  <c r="S28" i="42"/>
  <c r="M30" i="42"/>
  <c r="T30" i="42" s="1"/>
  <c r="X28" i="42"/>
  <c r="P32" i="42"/>
  <c r="Q29" i="41"/>
  <c r="AH28" i="41"/>
  <c r="Q30" i="41"/>
  <c r="Q31" i="41"/>
  <c r="S34" i="39"/>
  <c r="AH33" i="39"/>
  <c r="AA33" i="39"/>
  <c r="AB33" i="39" s="1"/>
  <c r="S36" i="39"/>
  <c r="Q36" i="39"/>
  <c r="AA36" i="39"/>
  <c r="AB36" i="39" s="1"/>
  <c r="T36" i="39"/>
  <c r="AH40" i="38"/>
  <c r="AH43" i="38"/>
  <c r="S41" i="38"/>
  <c r="AG41" i="38"/>
  <c r="T40" i="38"/>
  <c r="AD43" i="38"/>
  <c r="AG40" i="38"/>
  <c r="AA43" i="38"/>
  <c r="AB43" i="38" s="1"/>
  <c r="X42" i="38"/>
  <c r="AE42" i="38" s="1"/>
  <c r="S43" i="38"/>
  <c r="AG43" i="38"/>
  <c r="Q45" i="38"/>
  <c r="P42" i="37"/>
  <c r="S43" i="37"/>
  <c r="AA43" i="36"/>
  <c r="AB43" i="36" s="1"/>
  <c r="P44" i="36"/>
  <c r="X41" i="36"/>
  <c r="AE41" i="36" s="1"/>
  <c r="S103" i="34"/>
  <c r="AD101" i="34"/>
  <c r="AA103" i="34"/>
  <c r="AB103" i="34" s="1"/>
  <c r="AH103" i="34"/>
  <c r="AG102" i="34"/>
  <c r="M101" i="34"/>
  <c r="T101" i="34" s="1"/>
  <c r="M104" i="34"/>
  <c r="T104" i="34" s="1"/>
  <c r="AH101" i="34"/>
  <c r="AG101" i="34"/>
  <c r="AE101" i="34"/>
  <c r="P104" i="34"/>
  <c r="P105" i="34"/>
  <c r="T96" i="33"/>
  <c r="AA99" i="33"/>
  <c r="AB99" i="33" s="1"/>
  <c r="P100" i="33"/>
  <c r="X99" i="33"/>
  <c r="AE99" i="33" s="1"/>
  <c r="AG99" i="33"/>
  <c r="AA96" i="33"/>
  <c r="AB96" i="33" s="1"/>
  <c r="AH96" i="33"/>
  <c r="X98" i="33"/>
  <c r="Q37" i="39"/>
  <c r="Q38" i="39"/>
  <c r="X28" i="44"/>
  <c r="AE28" i="44" s="1"/>
  <c r="AE29" i="44"/>
  <c r="AG30" i="44"/>
  <c r="S30" i="44"/>
  <c r="M29" i="44"/>
  <c r="T29" i="44"/>
  <c r="M30" i="44"/>
  <c r="T30" i="44" s="1"/>
  <c r="AA29" i="44"/>
  <c r="AB29" i="44" s="1"/>
  <c r="AA30" i="44"/>
  <c r="AB30" i="44" s="1"/>
  <c r="M28" i="44"/>
  <c r="T28" i="44" s="1"/>
  <c r="AD29" i="44"/>
  <c r="AH31" i="44"/>
  <c r="P31" i="44"/>
  <c r="AH28" i="44"/>
  <c r="AD30" i="44"/>
  <c r="AH30" i="44"/>
  <c r="AA28" i="44"/>
  <c r="AB28" i="44" s="1"/>
  <c r="AH29" i="44"/>
  <c r="T31" i="44"/>
  <c r="AE30" i="44"/>
  <c r="AG29" i="44"/>
  <c r="S28" i="44"/>
  <c r="AG28" i="44"/>
  <c r="S29" i="44"/>
  <c r="AA31" i="44"/>
  <c r="AB31" i="44" s="1"/>
  <c r="P30" i="44"/>
  <c r="AE31" i="44"/>
  <c r="AE27" i="43"/>
  <c r="P29" i="43"/>
  <c r="Q29" i="43" s="1"/>
  <c r="P30" i="43"/>
  <c r="S27" i="43"/>
  <c r="AD29" i="43"/>
  <c r="AG27" i="43"/>
  <c r="S28" i="43"/>
  <c r="AH29" i="43"/>
  <c r="AH30" i="43"/>
  <c r="AA28" i="42"/>
  <c r="AB28" i="42" s="1"/>
  <c r="AH28" i="42"/>
  <c r="AE28" i="42"/>
  <c r="T31" i="42"/>
  <c r="X29" i="42"/>
  <c r="M29" i="42"/>
  <c r="T29" i="42" s="1"/>
  <c r="S30" i="42"/>
  <c r="AG28" i="42"/>
  <c r="AA31" i="42"/>
  <c r="AB31" i="42" s="1"/>
  <c r="AE25" i="41"/>
  <c r="S25" i="41"/>
  <c r="AA28" i="41"/>
  <c r="AB28" i="41" s="1"/>
  <c r="X28" i="41"/>
  <c r="AE28" i="41" s="1"/>
  <c r="AG28" i="41"/>
  <c r="AG25" i="41"/>
  <c r="X27" i="41"/>
  <c r="AE27" i="41" s="1"/>
  <c r="AH25" i="41"/>
  <c r="M27" i="41"/>
  <c r="T27" i="41" s="1"/>
  <c r="P28" i="41"/>
  <c r="AE26" i="41"/>
  <c r="AD27" i="41"/>
  <c r="S28" i="41"/>
  <c r="AH27" i="41"/>
  <c r="AD28" i="41"/>
  <c r="S26" i="41"/>
  <c r="AA25" i="41"/>
  <c r="AB25" i="41" s="1"/>
  <c r="AG27" i="41"/>
  <c r="AG33" i="39"/>
  <c r="S33" i="39"/>
  <c r="AD36" i="39"/>
  <c r="AH36" i="39"/>
  <c r="AE36" i="39"/>
  <c r="P34" i="39"/>
  <c r="T33" i="39"/>
  <c r="AD42" i="38"/>
  <c r="M41" i="38"/>
  <c r="T41" i="38" s="1"/>
  <c r="P42" i="38"/>
  <c r="AH41" i="38"/>
  <c r="AD41" i="38"/>
  <c r="AE41" i="38"/>
  <c r="AH42" i="38"/>
  <c r="P43" i="38"/>
  <c r="Q43" i="38" s="1"/>
  <c r="AA40" i="38"/>
  <c r="AB40" i="38" s="1"/>
  <c r="P41" i="38"/>
  <c r="Q41" i="38" s="1"/>
  <c r="AA43" i="37"/>
  <c r="AB43" i="37" s="1"/>
  <c r="AA41" i="37"/>
  <c r="AB41" i="37" s="1"/>
  <c r="AE43" i="37"/>
  <c r="AE41" i="37"/>
  <c r="M41" i="37"/>
  <c r="T41" i="37" s="1"/>
  <c r="AH40" i="37"/>
  <c r="X40" i="37"/>
  <c r="AE40" i="37" s="1"/>
  <c r="S42" i="37"/>
  <c r="AG43" i="37"/>
  <c r="M43" i="37"/>
  <c r="T43" i="37" s="1"/>
  <c r="AG43" i="36"/>
  <c r="M42" i="36"/>
  <c r="T42" i="36" s="1"/>
  <c r="M40" i="36"/>
  <c r="T40" i="36" s="1"/>
  <c r="AA40" i="36"/>
  <c r="AB40" i="36" s="1"/>
  <c r="AG40" i="36"/>
  <c r="AA41" i="36"/>
  <c r="AB41" i="36" s="1"/>
  <c r="AD40" i="36"/>
  <c r="X43" i="36"/>
  <c r="AE43" i="36" s="1"/>
  <c r="S43" i="36"/>
  <c r="AH40" i="36"/>
  <c r="AE40" i="36"/>
  <c r="X42" i="36"/>
  <c r="AE42" i="36" s="1"/>
  <c r="AD43" i="36"/>
  <c r="P41" i="36"/>
  <c r="S42" i="36"/>
  <c r="AG42" i="36"/>
  <c r="AH43" i="36"/>
  <c r="S41" i="36"/>
  <c r="P42" i="36"/>
  <c r="P43" i="36"/>
  <c r="AH42" i="36"/>
  <c r="S40" i="36"/>
  <c r="AD42" i="36"/>
  <c r="AG41" i="36"/>
  <c r="AH41" i="36"/>
  <c r="S99" i="33"/>
  <c r="AG97" i="33"/>
  <c r="AG96" i="33"/>
  <c r="X102" i="34"/>
  <c r="AE102" i="34" s="1"/>
  <c r="AE103" i="34"/>
  <c r="AE104" i="34"/>
  <c r="S101" i="34"/>
  <c r="AD102" i="34"/>
  <c r="P103" i="34"/>
  <c r="AG103" i="34"/>
  <c r="AG104" i="34"/>
  <c r="AH102" i="34"/>
  <c r="AD42" i="37"/>
  <c r="AA42" i="37"/>
  <c r="AB42" i="37" s="1"/>
  <c r="AH42" i="37"/>
  <c r="AG42" i="37"/>
  <c r="P43" i="37"/>
  <c r="AD99" i="33"/>
  <c r="AH98" i="33"/>
  <c r="AH99" i="33"/>
  <c r="AA97" i="33"/>
  <c r="AB97" i="33" s="1"/>
  <c r="X97" i="33"/>
  <c r="AE97" i="33" s="1"/>
  <c r="AA98" i="33"/>
  <c r="AB98" i="33" s="1"/>
  <c r="AE98" i="33"/>
  <c r="S96" i="33"/>
  <c r="AH97" i="33"/>
  <c r="S31" i="42"/>
  <c r="M99" i="33"/>
  <c r="T99" i="33" s="1"/>
  <c r="P99" i="33"/>
  <c r="S27" i="41"/>
  <c r="P27" i="41"/>
  <c r="Q27" i="41" s="1"/>
  <c r="AA35" i="39"/>
  <c r="AB35" i="39" s="1"/>
  <c r="P98" i="33"/>
  <c r="AG41" i="37"/>
  <c r="P41" i="37"/>
  <c r="AD41" i="37"/>
  <c r="AH41" i="37"/>
  <c r="M102" i="34"/>
  <c r="T102" i="34" s="1"/>
  <c r="P102" i="34"/>
  <c r="T41" i="36"/>
  <c r="S41" i="37"/>
  <c r="AE34" i="39"/>
  <c r="M34" i="39"/>
  <c r="T34" i="39" s="1"/>
  <c r="P26" i="41"/>
  <c r="P29" i="42"/>
  <c r="AE29" i="42"/>
  <c r="AA28" i="43"/>
  <c r="P29" i="44"/>
  <c r="AG28" i="43"/>
  <c r="AG29" i="42"/>
  <c r="AG26" i="41"/>
  <c r="AH26" i="41"/>
  <c r="AG34" i="39"/>
  <c r="AD34" i="39"/>
  <c r="AA34" i="39"/>
  <c r="AH34" i="39"/>
  <c r="P97" i="33"/>
  <c r="S102" i="34"/>
  <c r="AD41" i="36"/>
  <c r="S40" i="37"/>
  <c r="AA27" i="43"/>
  <c r="AB27" i="43" s="1"/>
  <c r="AG40" i="37"/>
  <c r="AA40" i="37"/>
  <c r="K27" i="44"/>
  <c r="L27" i="44"/>
  <c r="N27" i="44"/>
  <c r="O27" i="44"/>
  <c r="V27" i="44"/>
  <c r="W27" i="44"/>
  <c r="Y27" i="44"/>
  <c r="Z27" i="44"/>
  <c r="AJ27" i="44"/>
  <c r="F27" i="44"/>
  <c r="AD27" i="44" s="1"/>
  <c r="E27" i="44"/>
  <c r="K26" i="43"/>
  <c r="L26" i="43"/>
  <c r="N26" i="43"/>
  <c r="O26" i="43"/>
  <c r="V26" i="43"/>
  <c r="W26" i="43"/>
  <c r="X26" i="43"/>
  <c r="Y26" i="43"/>
  <c r="Z26" i="43"/>
  <c r="AJ26" i="43"/>
  <c r="F26" i="43"/>
  <c r="P27" i="43" s="1"/>
  <c r="E26" i="43"/>
  <c r="K27" i="42"/>
  <c r="L27" i="42"/>
  <c r="M27" i="42"/>
  <c r="N27" i="42"/>
  <c r="T27" i="42" s="1"/>
  <c r="O27" i="42"/>
  <c r="AG27" i="42" s="1"/>
  <c r="S27" i="42"/>
  <c r="V27" i="42"/>
  <c r="W27" i="42"/>
  <c r="X27" i="42" s="1"/>
  <c r="Y27" i="42"/>
  <c r="Z27" i="42"/>
  <c r="AJ27" i="42"/>
  <c r="F27" i="42"/>
  <c r="P28" i="42" s="1"/>
  <c r="E27" i="42"/>
  <c r="K24" i="41"/>
  <c r="L24" i="41"/>
  <c r="N24" i="41"/>
  <c r="O24" i="41"/>
  <c r="V24" i="41"/>
  <c r="W24" i="41"/>
  <c r="X24" i="41"/>
  <c r="Y24" i="41"/>
  <c r="Z24" i="41"/>
  <c r="AJ24" i="41"/>
  <c r="F24" i="41"/>
  <c r="P25" i="41" s="1"/>
  <c r="E24" i="41"/>
  <c r="K32" i="39"/>
  <c r="L32" i="39"/>
  <c r="N32" i="39"/>
  <c r="O32" i="39"/>
  <c r="V32" i="39"/>
  <c r="W32" i="39"/>
  <c r="X32" i="39"/>
  <c r="Y32" i="39"/>
  <c r="Z32" i="39"/>
  <c r="AJ32" i="39"/>
  <c r="F32" i="39"/>
  <c r="P33" i="39" s="1"/>
  <c r="E32" i="39"/>
  <c r="K39" i="38"/>
  <c r="M39" i="38" s="1"/>
  <c r="L39" i="38"/>
  <c r="N39" i="38"/>
  <c r="O39" i="38"/>
  <c r="V39" i="38"/>
  <c r="W39" i="38"/>
  <c r="X39" i="38"/>
  <c r="Y39" i="38"/>
  <c r="Z39" i="38"/>
  <c r="AJ39" i="38"/>
  <c r="F39" i="38"/>
  <c r="P40" i="38" s="1"/>
  <c r="E39" i="38"/>
  <c r="K39" i="37"/>
  <c r="M39" i="37" s="1"/>
  <c r="L39" i="37"/>
  <c r="N39" i="37"/>
  <c r="O39" i="37"/>
  <c r="V39" i="37"/>
  <c r="W39" i="37"/>
  <c r="X39" i="37"/>
  <c r="Y39" i="37"/>
  <c r="Z39" i="37"/>
  <c r="AJ39" i="37"/>
  <c r="F39" i="37"/>
  <c r="P40" i="37" s="1"/>
  <c r="E39" i="37"/>
  <c r="AE39" i="37" s="1"/>
  <c r="K39" i="36"/>
  <c r="L39" i="36"/>
  <c r="N39" i="36"/>
  <c r="O39" i="36"/>
  <c r="V39" i="36"/>
  <c r="W39" i="36"/>
  <c r="Y39" i="36"/>
  <c r="Z39" i="36"/>
  <c r="AJ39" i="36"/>
  <c r="E39" i="36"/>
  <c r="F39" i="36"/>
  <c r="P40" i="36" s="1"/>
  <c r="K100" i="34"/>
  <c r="L100" i="34"/>
  <c r="N100" i="34"/>
  <c r="O100" i="34"/>
  <c r="V100" i="34"/>
  <c r="W100" i="34"/>
  <c r="X100" i="34"/>
  <c r="Y100" i="34"/>
  <c r="Z100" i="34"/>
  <c r="AJ100" i="34"/>
  <c r="E100" i="34"/>
  <c r="F100" i="34"/>
  <c r="P101" i="34" s="1"/>
  <c r="K95" i="33"/>
  <c r="L95" i="33"/>
  <c r="N95" i="33"/>
  <c r="O95" i="33"/>
  <c r="V95" i="33"/>
  <c r="W95" i="33"/>
  <c r="Y95" i="33"/>
  <c r="Z95" i="33"/>
  <c r="AJ95" i="33"/>
  <c r="F95" i="33"/>
  <c r="P96" i="33" s="1"/>
  <c r="E95" i="33"/>
  <c r="E99" i="34"/>
  <c r="F99" i="34"/>
  <c r="K25" i="43"/>
  <c r="M25" i="43" s="1"/>
  <c r="L25" i="43"/>
  <c r="N25" i="43"/>
  <c r="O25" i="43"/>
  <c r="V25" i="43"/>
  <c r="W25" i="43"/>
  <c r="Y25" i="43"/>
  <c r="Z25" i="43"/>
  <c r="AJ25" i="43"/>
  <c r="E25" i="43"/>
  <c r="F25" i="43"/>
  <c r="K26" i="42"/>
  <c r="L26" i="42"/>
  <c r="M26" i="42" s="1"/>
  <c r="N26" i="42"/>
  <c r="O26" i="42"/>
  <c r="AG26" i="42" s="1"/>
  <c r="P26" i="42"/>
  <c r="V26" i="42"/>
  <c r="W26" i="42"/>
  <c r="X26" i="42"/>
  <c r="Y26" i="42"/>
  <c r="Z26" i="42"/>
  <c r="AJ26" i="42"/>
  <c r="E26" i="42"/>
  <c r="F26" i="42"/>
  <c r="K23" i="41"/>
  <c r="L23" i="41"/>
  <c r="N23" i="41"/>
  <c r="O23" i="41"/>
  <c r="V23" i="41"/>
  <c r="W23" i="41"/>
  <c r="X23" i="41"/>
  <c r="Y23" i="41"/>
  <c r="Z23" i="41"/>
  <c r="AJ23" i="41"/>
  <c r="E23" i="41"/>
  <c r="F23" i="41"/>
  <c r="K31" i="39"/>
  <c r="L31" i="39"/>
  <c r="M31" i="39"/>
  <c r="N31" i="39"/>
  <c r="O31" i="39"/>
  <c r="V31" i="39"/>
  <c r="W31" i="39"/>
  <c r="Y31" i="39"/>
  <c r="Z31" i="39"/>
  <c r="AJ31" i="39"/>
  <c r="E31" i="39"/>
  <c r="F31" i="39"/>
  <c r="AA31" i="39" s="1"/>
  <c r="AB31" i="39" s="1"/>
  <c r="K38" i="38"/>
  <c r="L38" i="38"/>
  <c r="N38" i="38"/>
  <c r="O38" i="38"/>
  <c r="V38" i="38"/>
  <c r="W38" i="38"/>
  <c r="X38" i="38"/>
  <c r="Y38" i="38"/>
  <c r="Z38" i="38"/>
  <c r="AJ38" i="38"/>
  <c r="E38" i="38"/>
  <c r="F38" i="38"/>
  <c r="K38" i="37"/>
  <c r="L38" i="37"/>
  <c r="N38" i="37"/>
  <c r="O38" i="37"/>
  <c r="AG38" i="37" s="1"/>
  <c r="V38" i="37"/>
  <c r="W38" i="37"/>
  <c r="X38" i="37"/>
  <c r="Y38" i="37"/>
  <c r="Z38" i="37"/>
  <c r="AJ38" i="37"/>
  <c r="E38" i="37"/>
  <c r="F38" i="37"/>
  <c r="AD38" i="37" s="1"/>
  <c r="K38" i="36"/>
  <c r="L38" i="36"/>
  <c r="N38" i="36"/>
  <c r="O38" i="36"/>
  <c r="V38" i="36"/>
  <c r="W38" i="36"/>
  <c r="Y38" i="36"/>
  <c r="Z38" i="36"/>
  <c r="AJ38" i="36"/>
  <c r="E38" i="36"/>
  <c r="F38" i="36"/>
  <c r="K99" i="34"/>
  <c r="L99" i="34"/>
  <c r="N99" i="34"/>
  <c r="O99" i="34"/>
  <c r="V99" i="34"/>
  <c r="W99" i="34"/>
  <c r="Y99" i="34"/>
  <c r="Z99" i="34"/>
  <c r="AJ99" i="34"/>
  <c r="K94" i="33"/>
  <c r="L94" i="33"/>
  <c r="N94" i="33"/>
  <c r="O94" i="33"/>
  <c r="V94" i="33"/>
  <c r="X94" i="33" s="1"/>
  <c r="W94" i="33"/>
  <c r="Y94" i="33"/>
  <c r="Z94" i="33"/>
  <c r="AJ94" i="33"/>
  <c r="E94" i="33"/>
  <c r="F94" i="33"/>
  <c r="K26" i="44"/>
  <c r="L26" i="44"/>
  <c r="N26" i="44"/>
  <c r="O26" i="44"/>
  <c r="V26" i="44"/>
  <c r="W26" i="44"/>
  <c r="Y26" i="44"/>
  <c r="Z26" i="44"/>
  <c r="AJ26" i="44"/>
  <c r="E26" i="44"/>
  <c r="F26" i="44"/>
  <c r="K24" i="42"/>
  <c r="L24" i="42"/>
  <c r="M24" i="42"/>
  <c r="N24" i="42"/>
  <c r="O24" i="42"/>
  <c r="V24" i="42"/>
  <c r="W24" i="42"/>
  <c r="X24" i="42"/>
  <c r="Y24" i="42"/>
  <c r="Z24" i="42"/>
  <c r="AJ24" i="42"/>
  <c r="K25" i="42"/>
  <c r="L25" i="42"/>
  <c r="N25" i="42"/>
  <c r="O25" i="42"/>
  <c r="AG25" i="42" s="1"/>
  <c r="V25" i="42"/>
  <c r="W25" i="42"/>
  <c r="X25" i="42"/>
  <c r="Y25" i="42"/>
  <c r="Z25" i="42"/>
  <c r="AJ25" i="42"/>
  <c r="E25" i="42"/>
  <c r="F25" i="42"/>
  <c r="AA25" i="42" s="1"/>
  <c r="AB25" i="42" s="1"/>
  <c r="E22" i="41"/>
  <c r="F22" i="41"/>
  <c r="AA22" i="41" s="1"/>
  <c r="AB22" i="41" s="1"/>
  <c r="K22" i="41"/>
  <c r="L22" i="41"/>
  <c r="N22" i="41"/>
  <c r="O22" i="41"/>
  <c r="V22" i="41"/>
  <c r="W22" i="41"/>
  <c r="Y22" i="41"/>
  <c r="Z22" i="41"/>
  <c r="AJ22" i="41"/>
  <c r="K30" i="39"/>
  <c r="L30" i="39"/>
  <c r="N30" i="39"/>
  <c r="O30" i="39"/>
  <c r="V30" i="39"/>
  <c r="W30" i="39"/>
  <c r="X30" i="39"/>
  <c r="Y30" i="39"/>
  <c r="Z30" i="39"/>
  <c r="AJ30" i="39"/>
  <c r="E30" i="39"/>
  <c r="F30" i="39"/>
  <c r="AD30" i="39" s="1"/>
  <c r="K37" i="38"/>
  <c r="L37" i="38"/>
  <c r="M37" i="38"/>
  <c r="N37" i="38"/>
  <c r="O37" i="38"/>
  <c r="V37" i="38"/>
  <c r="W37" i="38"/>
  <c r="Y37" i="38"/>
  <c r="Z37" i="38"/>
  <c r="AJ37" i="38"/>
  <c r="K37" i="37"/>
  <c r="L37" i="37"/>
  <c r="N37" i="37"/>
  <c r="O37" i="37"/>
  <c r="V37" i="37"/>
  <c r="W37" i="37"/>
  <c r="X37" i="37"/>
  <c r="Y37" i="37"/>
  <c r="Z37" i="37"/>
  <c r="AJ37" i="37"/>
  <c r="E37" i="37"/>
  <c r="F37" i="37"/>
  <c r="AD37" i="37" s="1"/>
  <c r="K37" i="36"/>
  <c r="L37" i="36"/>
  <c r="N37" i="36"/>
  <c r="O37" i="36"/>
  <c r="V37" i="36"/>
  <c r="W37" i="36"/>
  <c r="Y37" i="36"/>
  <c r="Z37" i="36"/>
  <c r="AJ37" i="36"/>
  <c r="E37" i="36"/>
  <c r="F37" i="36"/>
  <c r="AD37" i="36" s="1"/>
  <c r="K98" i="34"/>
  <c r="L98" i="34"/>
  <c r="M98" i="34"/>
  <c r="N98" i="34"/>
  <c r="T98" i="34" s="1"/>
  <c r="O98" i="34"/>
  <c r="V98" i="34"/>
  <c r="W98" i="34"/>
  <c r="X98" i="34"/>
  <c r="Y98" i="34"/>
  <c r="Z98" i="34"/>
  <c r="AJ98" i="34"/>
  <c r="E98" i="34"/>
  <c r="F98" i="34"/>
  <c r="AA98" i="34" s="1"/>
  <c r="AB98" i="34" s="1"/>
  <c r="K93" i="33"/>
  <c r="M93" i="33" s="1"/>
  <c r="L93" i="33"/>
  <c r="N93" i="33"/>
  <c r="O93" i="33"/>
  <c r="V93" i="33"/>
  <c r="W93" i="33"/>
  <c r="Y93" i="33"/>
  <c r="Z93" i="33"/>
  <c r="AJ93" i="33"/>
  <c r="E93" i="33"/>
  <c r="F93" i="33"/>
  <c r="K25" i="44"/>
  <c r="L25" i="44"/>
  <c r="N25" i="44"/>
  <c r="O25" i="44"/>
  <c r="V25" i="44"/>
  <c r="W25" i="44"/>
  <c r="Y25" i="44"/>
  <c r="Z25" i="44"/>
  <c r="AJ25" i="44"/>
  <c r="E25" i="44"/>
  <c r="F25" i="44"/>
  <c r="E37" i="38"/>
  <c r="F37" i="38"/>
  <c r="S98" i="34" l="1"/>
  <c r="AA99" i="34"/>
  <c r="AB99" i="34" s="1"/>
  <c r="M25" i="44"/>
  <c r="Q31" i="44"/>
  <c r="AG25" i="43"/>
  <c r="M26" i="43"/>
  <c r="T25" i="43"/>
  <c r="AA32" i="39"/>
  <c r="AB32" i="39" s="1"/>
  <c r="AA30" i="39"/>
  <c r="AB30" i="39" s="1"/>
  <c r="AH32" i="39"/>
  <c r="AE30" i="39"/>
  <c r="AG31" i="39"/>
  <c r="AG30" i="39"/>
  <c r="M32" i="39"/>
  <c r="AD32" i="39"/>
  <c r="AG39" i="38"/>
  <c r="X37" i="38"/>
  <c r="T39" i="38"/>
  <c r="AG37" i="38"/>
  <c r="T37" i="38"/>
  <c r="M38" i="37"/>
  <c r="M37" i="37"/>
  <c r="T37" i="37" s="1"/>
  <c r="AH38" i="37"/>
  <c r="Q42" i="37"/>
  <c r="AA38" i="37"/>
  <c r="AB38" i="37" s="1"/>
  <c r="Q43" i="36"/>
  <c r="X38" i="36"/>
  <c r="AE38" i="36" s="1"/>
  <c r="AG98" i="34"/>
  <c r="M100" i="34"/>
  <c r="T100" i="34" s="1"/>
  <c r="AE98" i="34"/>
  <c r="T93" i="33"/>
  <c r="AE39" i="38"/>
  <c r="AE37" i="38"/>
  <c r="AA38" i="38"/>
  <c r="AB38" i="38" s="1"/>
  <c r="AG93" i="33"/>
  <c r="AE94" i="33"/>
  <c r="AH26" i="43"/>
  <c r="AA25" i="43"/>
  <c r="AB25" i="43" s="1"/>
  <c r="X25" i="43"/>
  <c r="Q32" i="44"/>
  <c r="Q33" i="44"/>
  <c r="AE25" i="43"/>
  <c r="AE26" i="43"/>
  <c r="Q31" i="43"/>
  <c r="Q32" i="43"/>
  <c r="AA26" i="43"/>
  <c r="AB26" i="43" s="1"/>
  <c r="S25" i="43"/>
  <c r="AG26" i="43"/>
  <c r="T26" i="43"/>
  <c r="AA27" i="42"/>
  <c r="AB27" i="42" s="1"/>
  <c r="T24" i="42"/>
  <c r="T26" i="42"/>
  <c r="AD25" i="42"/>
  <c r="P27" i="42"/>
  <c r="Q27" i="42" s="1"/>
  <c r="Q32" i="42"/>
  <c r="Q33" i="42"/>
  <c r="AD27" i="42"/>
  <c r="S26" i="42"/>
  <c r="AH27" i="42"/>
  <c r="AE27" i="42"/>
  <c r="AA26" i="42"/>
  <c r="AB26" i="42" s="1"/>
  <c r="S23" i="41"/>
  <c r="X31" i="39"/>
  <c r="AE31" i="39" s="1"/>
  <c r="M30" i="39"/>
  <c r="T30" i="39" s="1"/>
  <c r="P31" i="39"/>
  <c r="T32" i="39"/>
  <c r="AG32" i="39"/>
  <c r="AH30" i="39"/>
  <c r="S32" i="39"/>
  <c r="Q44" i="38"/>
  <c r="AD38" i="38"/>
  <c r="P38" i="38"/>
  <c r="AH38" i="38"/>
  <c r="M38" i="38"/>
  <c r="T38" i="38" s="1"/>
  <c r="AH37" i="38"/>
  <c r="AA39" i="38"/>
  <c r="AB39" i="38" s="1"/>
  <c r="AE38" i="38"/>
  <c r="AD37" i="38"/>
  <c r="AA37" i="38"/>
  <c r="AB37" i="38" s="1"/>
  <c r="AG38" i="38"/>
  <c r="P39" i="38"/>
  <c r="Q39" i="38" s="1"/>
  <c r="AH37" i="37"/>
  <c r="P38" i="37"/>
  <c r="S37" i="37"/>
  <c r="AA39" i="37"/>
  <c r="AB39" i="37" s="1"/>
  <c r="Q43" i="37"/>
  <c r="T38" i="37"/>
  <c r="AG37" i="37"/>
  <c r="AG39" i="37"/>
  <c r="AE37" i="37"/>
  <c r="P39" i="37"/>
  <c r="AE38" i="37"/>
  <c r="T39" i="37"/>
  <c r="Q44" i="37"/>
  <c r="Q41" i="36"/>
  <c r="X37" i="36"/>
  <c r="AE37" i="36" s="1"/>
  <c r="X39" i="36"/>
  <c r="Q44" i="36"/>
  <c r="Q45" i="36"/>
  <c r="AD100" i="34"/>
  <c r="Q103" i="34"/>
  <c r="X99" i="34"/>
  <c r="AA100" i="34"/>
  <c r="AB100" i="34" s="1"/>
  <c r="AE100" i="34"/>
  <c r="AG100" i="34"/>
  <c r="Q105" i="34"/>
  <c r="Q106" i="34"/>
  <c r="AH100" i="34"/>
  <c r="Q100" i="33"/>
  <c r="Q101" i="33"/>
  <c r="X93" i="33"/>
  <c r="AE93" i="33" s="1"/>
  <c r="Q98" i="33"/>
  <c r="AA93" i="33"/>
  <c r="AB93" i="33" s="1"/>
  <c r="M27" i="44"/>
  <c r="T27" i="44" s="1"/>
  <c r="X26" i="44"/>
  <c r="X27" i="44"/>
  <c r="AA26" i="44"/>
  <c r="AB26" i="44" s="1"/>
  <c r="X25" i="44"/>
  <c r="AE25" i="44" s="1"/>
  <c r="M26" i="44"/>
  <c r="T26" i="44" s="1"/>
  <c r="AE27" i="44"/>
  <c r="AE26" i="44"/>
  <c r="T25" i="44"/>
  <c r="AH27" i="44"/>
  <c r="P28" i="44"/>
  <c r="Q30" i="44"/>
  <c r="AH26" i="44"/>
  <c r="AA27" i="44"/>
  <c r="AB27" i="44" s="1"/>
  <c r="AD26" i="44"/>
  <c r="S25" i="44"/>
  <c r="P27" i="44"/>
  <c r="AD25" i="44"/>
  <c r="AH25" i="44"/>
  <c r="P26" i="44"/>
  <c r="S26" i="44"/>
  <c r="S27" i="44"/>
  <c r="AG25" i="44"/>
  <c r="AD25" i="43"/>
  <c r="S26" i="43"/>
  <c r="Q30" i="43"/>
  <c r="AH25" i="43"/>
  <c r="P26" i="43"/>
  <c r="Q27" i="43"/>
  <c r="AD26" i="43"/>
  <c r="Q28" i="43"/>
  <c r="M25" i="42"/>
  <c r="T25" i="42" s="1"/>
  <c r="Q29" i="42"/>
  <c r="Q30" i="42"/>
  <c r="S24" i="42"/>
  <c r="AD26" i="42"/>
  <c r="AH26" i="42"/>
  <c r="AE26" i="42"/>
  <c r="AH25" i="42"/>
  <c r="AE25" i="42"/>
  <c r="X22" i="41"/>
  <c r="AE22" i="41" s="1"/>
  <c r="M23" i="41"/>
  <c r="T23" i="41" s="1"/>
  <c r="P23" i="41"/>
  <c r="Q28" i="41"/>
  <c r="M24" i="41"/>
  <c r="T24" i="41" s="1"/>
  <c r="S22" i="41"/>
  <c r="AD22" i="41"/>
  <c r="AD23" i="41"/>
  <c r="AH24" i="41"/>
  <c r="AE24" i="41"/>
  <c r="P24" i="41"/>
  <c r="Q26" i="41"/>
  <c r="AG24" i="41"/>
  <c r="M22" i="41"/>
  <c r="T22" i="41" s="1"/>
  <c r="AD24" i="41"/>
  <c r="AH23" i="41"/>
  <c r="AE23" i="41"/>
  <c r="AG23" i="41"/>
  <c r="P32" i="39"/>
  <c r="T31" i="39"/>
  <c r="S31" i="39"/>
  <c r="S30" i="39"/>
  <c r="AD31" i="39"/>
  <c r="Q34" i="39"/>
  <c r="Q35" i="39"/>
  <c r="AH31" i="39"/>
  <c r="AE32" i="39"/>
  <c r="S37" i="38"/>
  <c r="AH39" i="38"/>
  <c r="S39" i="38"/>
  <c r="AD39" i="38"/>
  <c r="Q42" i="38"/>
  <c r="S38" i="38"/>
  <c r="Q41" i="37"/>
  <c r="S39" i="37"/>
  <c r="AH39" i="37"/>
  <c r="S38" i="37"/>
  <c r="AA37" i="37"/>
  <c r="AB37" i="37" s="1"/>
  <c r="AD39" i="37"/>
  <c r="P38" i="36"/>
  <c r="AH37" i="36"/>
  <c r="AD39" i="36"/>
  <c r="AA39" i="36"/>
  <c r="AB39" i="36" s="1"/>
  <c r="Q42" i="36"/>
  <c r="AG37" i="36"/>
  <c r="AE39" i="36"/>
  <c r="AG38" i="36"/>
  <c r="M37" i="36"/>
  <c r="T37" i="36" s="1"/>
  <c r="AA38" i="36"/>
  <c r="AB38" i="36" s="1"/>
  <c r="AA37" i="36"/>
  <c r="AB37" i="36" s="1"/>
  <c r="M38" i="36"/>
  <c r="T38" i="36" s="1"/>
  <c r="P39" i="36"/>
  <c r="AD38" i="36"/>
  <c r="S37" i="36"/>
  <c r="M39" i="36"/>
  <c r="T39" i="36" s="1"/>
  <c r="AH38" i="36"/>
  <c r="AH39" i="36"/>
  <c r="AG39" i="36"/>
  <c r="P94" i="33"/>
  <c r="Q97" i="33"/>
  <c r="Q99" i="33"/>
  <c r="AE99" i="34"/>
  <c r="M99" i="34"/>
  <c r="T99" i="34" s="1"/>
  <c r="S100" i="34"/>
  <c r="P100" i="34"/>
  <c r="Q101" i="34" s="1"/>
  <c r="AD98" i="34"/>
  <c r="Q102" i="34"/>
  <c r="AH98" i="34"/>
  <c r="Q104" i="34"/>
  <c r="M94" i="33"/>
  <c r="T94" i="33" s="1"/>
  <c r="X95" i="33"/>
  <c r="AE95" i="33" s="1"/>
  <c r="P95" i="33"/>
  <c r="AH94" i="33"/>
  <c r="AD94" i="33"/>
  <c r="AA94" i="33"/>
  <c r="AB94" i="33" s="1"/>
  <c r="AH93" i="33"/>
  <c r="M95" i="33"/>
  <c r="T95" i="33" s="1"/>
  <c r="S93" i="33"/>
  <c r="AD93" i="33"/>
  <c r="AD95" i="33"/>
  <c r="AA95" i="33"/>
  <c r="AB95" i="33" s="1"/>
  <c r="AG94" i="33"/>
  <c r="AH95" i="33"/>
  <c r="AB28" i="43"/>
  <c r="AB34" i="39"/>
  <c r="AB40" i="37"/>
  <c r="AG95" i="33"/>
  <c r="AG27" i="44"/>
  <c r="S24" i="41"/>
  <c r="AA24" i="41"/>
  <c r="AB24" i="41" s="1"/>
  <c r="S39" i="36"/>
  <c r="S95" i="33"/>
  <c r="P99" i="34"/>
  <c r="AG99" i="34"/>
  <c r="AD99" i="34"/>
  <c r="AH99" i="34"/>
  <c r="AA23" i="41"/>
  <c r="AB23" i="41" s="1"/>
  <c r="S38" i="36"/>
  <c r="S99" i="34"/>
  <c r="S94" i="33"/>
  <c r="AG26" i="44"/>
  <c r="S25" i="42"/>
  <c r="AH22" i="41"/>
  <c r="AG22" i="41"/>
  <c r="AA25" i="44"/>
  <c r="AB25" i="44" s="1"/>
  <c r="Q28" i="42" l="1"/>
  <c r="Q32" i="39"/>
  <c r="Q40" i="38"/>
  <c r="Q39" i="37"/>
  <c r="Q40" i="37"/>
  <c r="Q39" i="36"/>
  <c r="Q27" i="44"/>
  <c r="Q28" i="44"/>
  <c r="Q29" i="44"/>
  <c r="Q24" i="41"/>
  <c r="Q25" i="41"/>
  <c r="Q33" i="39"/>
  <c r="Q40" i="36"/>
  <c r="Q95" i="33"/>
  <c r="Q96" i="33"/>
  <c r="Q100" i="34"/>
  <c r="K24" i="44"/>
  <c r="L24" i="44"/>
  <c r="M24" i="44"/>
  <c r="N24" i="44"/>
  <c r="O24" i="44"/>
  <c r="V24" i="44"/>
  <c r="W24" i="44"/>
  <c r="Y24" i="44"/>
  <c r="Z24" i="44"/>
  <c r="AJ24" i="44"/>
  <c r="E24" i="44"/>
  <c r="F24" i="44"/>
  <c r="P25" i="44" s="1"/>
  <c r="K24" i="43"/>
  <c r="L24" i="43"/>
  <c r="M24" i="43"/>
  <c r="N24" i="43"/>
  <c r="O24" i="43"/>
  <c r="V24" i="43"/>
  <c r="W24" i="43"/>
  <c r="X24" i="43"/>
  <c r="Y24" i="43"/>
  <c r="Z24" i="43"/>
  <c r="AJ24" i="43"/>
  <c r="E24" i="43"/>
  <c r="F24" i="43"/>
  <c r="P25" i="43" s="1"/>
  <c r="Q26" i="43" s="1"/>
  <c r="F24" i="42"/>
  <c r="E24" i="42"/>
  <c r="K29" i="39"/>
  <c r="L29" i="39"/>
  <c r="N29" i="39"/>
  <c r="O29" i="39"/>
  <c r="V29" i="39"/>
  <c r="W29" i="39"/>
  <c r="X29" i="39"/>
  <c r="Y29" i="39"/>
  <c r="AE29" i="39" s="1"/>
  <c r="Z29" i="39"/>
  <c r="AA29" i="39" s="1"/>
  <c r="AB29" i="39" s="1"/>
  <c r="AJ29" i="39"/>
  <c r="E29" i="39"/>
  <c r="F29" i="39"/>
  <c r="P30" i="39" s="1"/>
  <c r="K36" i="38"/>
  <c r="L36" i="38"/>
  <c r="M36" i="38"/>
  <c r="N36" i="38"/>
  <c r="O36" i="38"/>
  <c r="AG36" i="38" s="1"/>
  <c r="S36" i="38"/>
  <c r="T36" i="38"/>
  <c r="V36" i="38"/>
  <c r="W36" i="38"/>
  <c r="Y36" i="38"/>
  <c r="Z36" i="38"/>
  <c r="AJ36" i="38"/>
  <c r="E36" i="38"/>
  <c r="F36" i="38"/>
  <c r="P37" i="38" s="1"/>
  <c r="K36" i="37"/>
  <c r="L36" i="37"/>
  <c r="M36" i="37"/>
  <c r="N36" i="37"/>
  <c r="T36" i="37" s="1"/>
  <c r="O36" i="37"/>
  <c r="AG36" i="37" s="1"/>
  <c r="V36" i="37"/>
  <c r="W36" i="37"/>
  <c r="X36" i="37"/>
  <c r="Y36" i="37"/>
  <c r="Z36" i="37"/>
  <c r="AJ36" i="37"/>
  <c r="E36" i="37"/>
  <c r="F36" i="37"/>
  <c r="P37" i="37" s="1"/>
  <c r="K36" i="36"/>
  <c r="L36" i="36"/>
  <c r="M36" i="36" s="1"/>
  <c r="N36" i="36"/>
  <c r="O36" i="36"/>
  <c r="V36" i="36"/>
  <c r="W36" i="36"/>
  <c r="Y36" i="36"/>
  <c r="Z36" i="36"/>
  <c r="AJ36" i="36"/>
  <c r="E36" i="36"/>
  <c r="F36" i="36"/>
  <c r="P37" i="36" s="1"/>
  <c r="K97" i="34"/>
  <c r="L97" i="34"/>
  <c r="M97" i="34" s="1"/>
  <c r="N97" i="34"/>
  <c r="O97" i="34"/>
  <c r="V97" i="34"/>
  <c r="W97" i="34"/>
  <c r="Y97" i="34"/>
  <c r="Z97" i="34"/>
  <c r="AJ97" i="34"/>
  <c r="E97" i="34"/>
  <c r="F97" i="34"/>
  <c r="P98" i="34" s="1"/>
  <c r="K92" i="33"/>
  <c r="L92" i="33"/>
  <c r="M92" i="33"/>
  <c r="N92" i="33"/>
  <c r="T92" i="33" s="1"/>
  <c r="O92" i="33"/>
  <c r="V92" i="33"/>
  <c r="W92" i="33"/>
  <c r="Y92" i="33"/>
  <c r="Z92" i="33"/>
  <c r="AJ92" i="33"/>
  <c r="E92" i="33"/>
  <c r="F92" i="33"/>
  <c r="P93" i="33" s="1"/>
  <c r="K91" i="33"/>
  <c r="L91" i="33"/>
  <c r="N91" i="33"/>
  <c r="O91" i="33"/>
  <c r="V91" i="33"/>
  <c r="W91" i="33"/>
  <c r="X91" i="33"/>
  <c r="Y91" i="33"/>
  <c r="Z91" i="33"/>
  <c r="AJ91" i="33"/>
  <c r="E91" i="33"/>
  <c r="F91" i="33"/>
  <c r="AD91" i="33" s="1"/>
  <c r="K96" i="34"/>
  <c r="L96" i="34"/>
  <c r="N96" i="34"/>
  <c r="O96" i="34"/>
  <c r="V96" i="34"/>
  <c r="W96" i="34"/>
  <c r="X96" i="34" s="1"/>
  <c r="Y96" i="34"/>
  <c r="Z96" i="34"/>
  <c r="AJ96" i="34"/>
  <c r="E96" i="34"/>
  <c r="F96" i="34"/>
  <c r="AA96" i="34" s="1"/>
  <c r="AB96" i="34" s="1"/>
  <c r="K35" i="36"/>
  <c r="L35" i="36"/>
  <c r="N35" i="36"/>
  <c r="O35" i="36"/>
  <c r="V35" i="36"/>
  <c r="X35" i="36" s="1"/>
  <c r="W35" i="36"/>
  <c r="Y35" i="36"/>
  <c r="Z35" i="36"/>
  <c r="AJ35" i="36"/>
  <c r="E35" i="36"/>
  <c r="F35" i="36"/>
  <c r="AD35" i="36" s="1"/>
  <c r="K35" i="37"/>
  <c r="L35" i="37"/>
  <c r="M35" i="37"/>
  <c r="N35" i="37"/>
  <c r="T35" i="37" s="1"/>
  <c r="O35" i="37"/>
  <c r="V35" i="37"/>
  <c r="W35" i="37"/>
  <c r="X35" i="37"/>
  <c r="Y35" i="37"/>
  <c r="Z35" i="37"/>
  <c r="AJ35" i="37"/>
  <c r="E35" i="37"/>
  <c r="F35" i="37"/>
  <c r="AD35" i="37" s="1"/>
  <c r="K35" i="38"/>
  <c r="L35" i="38"/>
  <c r="M35" i="38"/>
  <c r="N35" i="38"/>
  <c r="T35" i="38" s="1"/>
  <c r="O35" i="38"/>
  <c r="V35" i="38"/>
  <c r="W35" i="38"/>
  <c r="X35" i="38"/>
  <c r="Y35" i="38"/>
  <c r="Z35" i="38"/>
  <c r="AJ35" i="38"/>
  <c r="E35" i="38"/>
  <c r="F35" i="38"/>
  <c r="AA35" i="38" s="1"/>
  <c r="AB35" i="38" s="1"/>
  <c r="K28" i="39"/>
  <c r="L28" i="39"/>
  <c r="N28" i="39"/>
  <c r="O28" i="39"/>
  <c r="AG28" i="39" s="1"/>
  <c r="V28" i="39"/>
  <c r="X28" i="39" s="1"/>
  <c r="W28" i="39"/>
  <c r="Y28" i="39"/>
  <c r="Z28" i="39"/>
  <c r="AJ28" i="39"/>
  <c r="E28" i="39"/>
  <c r="F28" i="39"/>
  <c r="AA28" i="39" s="1"/>
  <c r="AB28" i="39" s="1"/>
  <c r="K23" i="42"/>
  <c r="L23" i="42"/>
  <c r="M23" i="42"/>
  <c r="N23" i="42"/>
  <c r="T23" i="42" s="1"/>
  <c r="O23" i="42"/>
  <c r="V23" i="42"/>
  <c r="W23" i="42"/>
  <c r="X23" i="42"/>
  <c r="Y23" i="42"/>
  <c r="Z23" i="42"/>
  <c r="AJ23" i="42"/>
  <c r="E23" i="42"/>
  <c r="F23" i="42"/>
  <c r="K23" i="43"/>
  <c r="L23" i="43"/>
  <c r="M23" i="43"/>
  <c r="N23" i="43"/>
  <c r="O23" i="43"/>
  <c r="V23" i="43"/>
  <c r="W23" i="43"/>
  <c r="Y23" i="43"/>
  <c r="Z23" i="43"/>
  <c r="AJ23" i="43"/>
  <c r="E23" i="43"/>
  <c r="F23" i="43"/>
  <c r="K23" i="44"/>
  <c r="L23" i="44"/>
  <c r="N23" i="44"/>
  <c r="O23" i="44"/>
  <c r="V23" i="44"/>
  <c r="W23" i="44"/>
  <c r="Y23" i="44"/>
  <c r="Z23" i="44"/>
  <c r="AJ23" i="44"/>
  <c r="E23" i="44"/>
  <c r="F23" i="44"/>
  <c r="X97" i="34" l="1"/>
  <c r="P97" i="34"/>
  <c r="X23" i="44"/>
  <c r="X23" i="43"/>
  <c r="AE23" i="43" s="1"/>
  <c r="T23" i="43"/>
  <c r="AA23" i="43"/>
  <c r="AB23" i="43" s="1"/>
  <c r="AE28" i="39"/>
  <c r="AD28" i="39"/>
  <c r="AH28" i="39"/>
  <c r="S36" i="37"/>
  <c r="AE35" i="37"/>
  <c r="AG36" i="36"/>
  <c r="AG97" i="34"/>
  <c r="X92" i="33"/>
  <c r="X36" i="38"/>
  <c r="AE36" i="38" s="1"/>
  <c r="M91" i="33"/>
  <c r="AE91" i="33"/>
  <c r="AE24" i="43"/>
  <c r="P24" i="43"/>
  <c r="Q25" i="43" s="1"/>
  <c r="T24" i="44"/>
  <c r="AG23" i="43"/>
  <c r="AG24" i="43"/>
  <c r="AA23" i="42"/>
  <c r="AB23" i="42" s="1"/>
  <c r="AE23" i="42"/>
  <c r="S28" i="39"/>
  <c r="AD29" i="39"/>
  <c r="M29" i="39"/>
  <c r="AH29" i="39"/>
  <c r="AD35" i="38"/>
  <c r="AG35" i="38"/>
  <c r="AH35" i="38"/>
  <c r="AD36" i="38"/>
  <c r="AA36" i="38"/>
  <c r="AB36" i="38" s="1"/>
  <c r="AH36" i="38"/>
  <c r="AA36" i="37"/>
  <c r="AB36" i="37" s="1"/>
  <c r="AE36" i="37"/>
  <c r="AA35" i="37"/>
  <c r="AB35" i="37" s="1"/>
  <c r="AG35" i="37"/>
  <c r="AG35" i="36"/>
  <c r="X36" i="36"/>
  <c r="AE36" i="36" s="1"/>
  <c r="P36" i="36"/>
  <c r="Q37" i="36" s="1"/>
  <c r="T36" i="36"/>
  <c r="T97" i="34"/>
  <c r="S97" i="34"/>
  <c r="AA91" i="33"/>
  <c r="AB91" i="33" s="1"/>
  <c r="AH91" i="33"/>
  <c r="P92" i="33"/>
  <c r="T91" i="33"/>
  <c r="S24" i="44"/>
  <c r="AA23" i="44"/>
  <c r="AB23" i="44" s="1"/>
  <c r="M23" i="44"/>
  <c r="T23" i="44" s="1"/>
  <c r="AG24" i="44"/>
  <c r="AE23" i="44"/>
  <c r="AA24" i="44"/>
  <c r="AB24" i="44" s="1"/>
  <c r="X24" i="44"/>
  <c r="AE24" i="44" s="1"/>
  <c r="P24" i="44"/>
  <c r="Q25" i="44" s="1"/>
  <c r="AD24" i="44"/>
  <c r="AH24" i="44"/>
  <c r="Q26" i="44"/>
  <c r="T24" i="43"/>
  <c r="AH23" i="43"/>
  <c r="S23" i="43"/>
  <c r="S24" i="43"/>
  <c r="AD23" i="43"/>
  <c r="AD24" i="43"/>
  <c r="AA24" i="43"/>
  <c r="AB24" i="43" s="1"/>
  <c r="AH24" i="43"/>
  <c r="AE24" i="42"/>
  <c r="AG24" i="42"/>
  <c r="AH23" i="42"/>
  <c r="S23" i="42"/>
  <c r="AD23" i="42"/>
  <c r="AA24" i="42"/>
  <c r="AB24" i="42" s="1"/>
  <c r="AH24" i="42"/>
  <c r="P25" i="42"/>
  <c r="AD24" i="42"/>
  <c r="P24" i="42"/>
  <c r="AG23" i="42"/>
  <c r="T29" i="39"/>
  <c r="S29" i="39"/>
  <c r="P29" i="39"/>
  <c r="AG29" i="39"/>
  <c r="M28" i="39"/>
  <c r="T28" i="39" s="1"/>
  <c r="Q30" i="39"/>
  <c r="Q31" i="39"/>
  <c r="S35" i="38"/>
  <c r="AE35" i="38"/>
  <c r="Q38" i="38"/>
  <c r="P36" i="37"/>
  <c r="AH35" i="37"/>
  <c r="Q38" i="37"/>
  <c r="Q37" i="37"/>
  <c r="S35" i="37"/>
  <c r="AD36" i="37"/>
  <c r="AH36" i="37"/>
  <c r="AE35" i="36"/>
  <c r="AH35" i="36"/>
  <c r="S35" i="36"/>
  <c r="AA35" i="36"/>
  <c r="AB35" i="36" s="1"/>
  <c r="Q38" i="36"/>
  <c r="AH36" i="36"/>
  <c r="S36" i="36"/>
  <c r="AD36" i="36"/>
  <c r="M35" i="36"/>
  <c r="T35" i="36" s="1"/>
  <c r="AA36" i="36"/>
  <c r="AB36" i="36" s="1"/>
  <c r="S92" i="33"/>
  <c r="AA97" i="34"/>
  <c r="AB97" i="34" s="1"/>
  <c r="AD96" i="34"/>
  <c r="AE96" i="34"/>
  <c r="Q98" i="34"/>
  <c r="AD97" i="34"/>
  <c r="AH97" i="34"/>
  <c r="AE97" i="34"/>
  <c r="AH96" i="34"/>
  <c r="AG96" i="34"/>
  <c r="Q99" i="34"/>
  <c r="Q93" i="33"/>
  <c r="Q94" i="33"/>
  <c r="AA92" i="33"/>
  <c r="AB92" i="33" s="1"/>
  <c r="S91" i="33"/>
  <c r="AD92" i="33"/>
  <c r="AH92" i="33"/>
  <c r="AE92" i="33"/>
  <c r="AG92" i="33"/>
  <c r="P36" i="38"/>
  <c r="M96" i="34"/>
  <c r="T96" i="34" s="1"/>
  <c r="AG91" i="33"/>
  <c r="S96" i="34"/>
  <c r="S23" i="44"/>
  <c r="AH23" i="44"/>
  <c r="AD23" i="44"/>
  <c r="AG23" i="44"/>
  <c r="K22" i="44"/>
  <c r="S22" i="44" s="1"/>
  <c r="L22" i="44"/>
  <c r="M22" i="44"/>
  <c r="N22" i="44"/>
  <c r="O22" i="44"/>
  <c r="V22" i="44"/>
  <c r="W22" i="44"/>
  <c r="Y22" i="44"/>
  <c r="Z22" i="44"/>
  <c r="AJ22" i="44"/>
  <c r="K22" i="43"/>
  <c r="L22" i="43"/>
  <c r="N22" i="43"/>
  <c r="O22" i="43"/>
  <c r="V22" i="43"/>
  <c r="W22" i="43"/>
  <c r="X22" i="43"/>
  <c r="Y22" i="43"/>
  <c r="Z22" i="43"/>
  <c r="AJ22" i="43"/>
  <c r="E22" i="43"/>
  <c r="AG22" i="43" s="1"/>
  <c r="F22" i="43"/>
  <c r="P23" i="43" s="1"/>
  <c r="K22" i="42"/>
  <c r="L22" i="42"/>
  <c r="M22" i="42"/>
  <c r="N22" i="42"/>
  <c r="O22" i="42"/>
  <c r="V22" i="42"/>
  <c r="X22" i="42" s="1"/>
  <c r="W22" i="42"/>
  <c r="Y22" i="42"/>
  <c r="Z22" i="42"/>
  <c r="AJ22" i="42"/>
  <c r="E22" i="42"/>
  <c r="F22" i="42"/>
  <c r="P23" i="42" s="1"/>
  <c r="K27" i="39"/>
  <c r="L27" i="39"/>
  <c r="M27" i="39"/>
  <c r="N27" i="39"/>
  <c r="O27" i="39"/>
  <c r="S27" i="39"/>
  <c r="T27" i="39"/>
  <c r="V27" i="39"/>
  <c r="W27" i="39"/>
  <c r="Y27" i="39"/>
  <c r="Z27" i="39"/>
  <c r="AJ27" i="39"/>
  <c r="E27" i="39"/>
  <c r="F27" i="39"/>
  <c r="P28" i="39" s="1"/>
  <c r="K33" i="38"/>
  <c r="M33" i="38" s="1"/>
  <c r="L33" i="38"/>
  <c r="N33" i="38"/>
  <c r="O33" i="38"/>
  <c r="S33" i="38"/>
  <c r="V33" i="38"/>
  <c r="W33" i="38"/>
  <c r="X33" i="38"/>
  <c r="Y33" i="38"/>
  <c r="Z33" i="38"/>
  <c r="AJ33" i="38"/>
  <c r="K34" i="38"/>
  <c r="L34" i="38"/>
  <c r="N34" i="38"/>
  <c r="O34" i="38"/>
  <c r="V34" i="38"/>
  <c r="W34" i="38"/>
  <c r="Y34" i="38"/>
  <c r="Z34" i="38"/>
  <c r="AJ34" i="38"/>
  <c r="E34" i="38"/>
  <c r="F34" i="38"/>
  <c r="AD34" i="38" s="1"/>
  <c r="K34" i="37"/>
  <c r="L34" i="37"/>
  <c r="M34" i="37"/>
  <c r="N34" i="37"/>
  <c r="T34" i="37" s="1"/>
  <c r="O34" i="37"/>
  <c r="AG34" i="37" s="1"/>
  <c r="P34" i="37"/>
  <c r="V34" i="37"/>
  <c r="W34" i="37"/>
  <c r="Y34" i="37"/>
  <c r="Z34" i="37"/>
  <c r="AJ34" i="37"/>
  <c r="E33" i="37"/>
  <c r="F33" i="37"/>
  <c r="AD33" i="37" s="1"/>
  <c r="E34" i="37"/>
  <c r="F34" i="37"/>
  <c r="P35" i="37" s="1"/>
  <c r="K34" i="36"/>
  <c r="L34" i="36"/>
  <c r="N34" i="36"/>
  <c r="O34" i="36"/>
  <c r="V34" i="36"/>
  <c r="W34" i="36"/>
  <c r="X34" i="36"/>
  <c r="Y34" i="36"/>
  <c r="Z34" i="36"/>
  <c r="AJ34" i="36"/>
  <c r="E34" i="36"/>
  <c r="F34" i="36"/>
  <c r="P35" i="36" s="1"/>
  <c r="K95" i="34"/>
  <c r="L95" i="34"/>
  <c r="N95" i="34"/>
  <c r="O95" i="34"/>
  <c r="V95" i="34"/>
  <c r="W95" i="34"/>
  <c r="X95" i="34"/>
  <c r="Y95" i="34"/>
  <c r="Z95" i="34"/>
  <c r="AJ95" i="34"/>
  <c r="E95" i="34"/>
  <c r="AE95" i="34" s="1"/>
  <c r="F95" i="34"/>
  <c r="AD95" i="34" s="1"/>
  <c r="K90" i="33"/>
  <c r="L90" i="33"/>
  <c r="N90" i="33"/>
  <c r="O90" i="33"/>
  <c r="V90" i="33"/>
  <c r="W90" i="33"/>
  <c r="Y90" i="33"/>
  <c r="Z90" i="33"/>
  <c r="AJ90" i="33"/>
  <c r="E90" i="33"/>
  <c r="F90" i="33"/>
  <c r="AD90" i="33" s="1"/>
  <c r="E22" i="44"/>
  <c r="F22" i="44"/>
  <c r="P23" i="44" s="1"/>
  <c r="K33" i="37"/>
  <c r="L33" i="37"/>
  <c r="N33" i="37"/>
  <c r="O33" i="37"/>
  <c r="V33" i="37"/>
  <c r="W33" i="37"/>
  <c r="Y33" i="37"/>
  <c r="Z33" i="37"/>
  <c r="AJ33" i="37"/>
  <c r="K33" i="36"/>
  <c r="L33" i="36"/>
  <c r="N33" i="36"/>
  <c r="O33" i="36"/>
  <c r="V33" i="36"/>
  <c r="W33" i="36"/>
  <c r="Y33" i="36"/>
  <c r="Z33" i="36"/>
  <c r="AJ33" i="36"/>
  <c r="K94" i="34"/>
  <c r="L94" i="34"/>
  <c r="N94" i="34"/>
  <c r="O94" i="34"/>
  <c r="V94" i="34"/>
  <c r="W94" i="34"/>
  <c r="Y94" i="34"/>
  <c r="Z94" i="34"/>
  <c r="AJ94" i="34"/>
  <c r="K89" i="33"/>
  <c r="L89" i="33"/>
  <c r="N89" i="33"/>
  <c r="O89" i="33"/>
  <c r="V89" i="33"/>
  <c r="W89" i="33"/>
  <c r="Y89" i="33"/>
  <c r="Z89" i="33"/>
  <c r="AJ89" i="33"/>
  <c r="AD22" i="44" l="1"/>
  <c r="AG22" i="44"/>
  <c r="T22" i="44"/>
  <c r="AG27" i="39"/>
  <c r="T33" i="38"/>
  <c r="M33" i="37"/>
  <c r="T33" i="37" s="1"/>
  <c r="X94" i="34"/>
  <c r="X90" i="33"/>
  <c r="AE90" i="33" s="1"/>
  <c r="M95" i="34"/>
  <c r="T95" i="34" s="1"/>
  <c r="M34" i="38"/>
  <c r="T34" i="38" s="1"/>
  <c r="AD22" i="43"/>
  <c r="AH22" i="43"/>
  <c r="AA22" i="43"/>
  <c r="AB22" i="43" s="1"/>
  <c r="AE22" i="42"/>
  <c r="X27" i="39"/>
  <c r="P35" i="38"/>
  <c r="Q36" i="38" s="1"/>
  <c r="AA34" i="38"/>
  <c r="AB34" i="38" s="1"/>
  <c r="S34" i="38"/>
  <c r="AG34" i="38"/>
  <c r="AH34" i="37"/>
  <c r="AD34" i="37"/>
  <c r="AA34" i="37"/>
  <c r="AB34" i="37" s="1"/>
  <c r="S94" i="34"/>
  <c r="AA95" i="34"/>
  <c r="AB95" i="34" s="1"/>
  <c r="AG95" i="34"/>
  <c r="S90" i="33"/>
  <c r="M89" i="33"/>
  <c r="T89" i="33" s="1"/>
  <c r="X22" i="44"/>
  <c r="AE22" i="44" s="1"/>
  <c r="AA22" i="44"/>
  <c r="AB22" i="44" s="1"/>
  <c r="AH22" i="44"/>
  <c r="Q24" i="44"/>
  <c r="M22" i="43"/>
  <c r="T22" i="43" s="1"/>
  <c r="AE22" i="43"/>
  <c r="S22" i="43"/>
  <c r="Q24" i="43"/>
  <c r="AH22" i="42"/>
  <c r="AD22" i="42"/>
  <c r="AA22" i="42"/>
  <c r="AB22" i="42" s="1"/>
  <c r="AG22" i="42"/>
  <c r="S22" i="42"/>
  <c r="Q24" i="42"/>
  <c r="Q26" i="42"/>
  <c r="Q25" i="42"/>
  <c r="T22" i="42"/>
  <c r="AD27" i="39"/>
  <c r="Q29" i="39"/>
  <c r="AA27" i="39"/>
  <c r="AB27" i="39" s="1"/>
  <c r="AH27" i="39"/>
  <c r="AE27" i="39"/>
  <c r="X34" i="38"/>
  <c r="AE34" i="38" s="1"/>
  <c r="AH34" i="38"/>
  <c r="Q37" i="38"/>
  <c r="X34" i="37"/>
  <c r="AE34" i="37" s="1"/>
  <c r="Q35" i="37"/>
  <c r="S34" i="37"/>
  <c r="X33" i="37"/>
  <c r="AE33" i="37" s="1"/>
  <c r="Q36" i="37"/>
  <c r="M34" i="36"/>
  <c r="T34" i="36" s="1"/>
  <c r="S33" i="36"/>
  <c r="S34" i="36"/>
  <c r="AG34" i="36"/>
  <c r="X33" i="36"/>
  <c r="AD34" i="36"/>
  <c r="AH34" i="36"/>
  <c r="AE34" i="36"/>
  <c r="Q36" i="36"/>
  <c r="S89" i="33"/>
  <c r="M90" i="33"/>
  <c r="T90" i="33" s="1"/>
  <c r="AH95" i="34"/>
  <c r="P96" i="34"/>
  <c r="Q97" i="34" s="1"/>
  <c r="AH90" i="33"/>
  <c r="X89" i="33"/>
  <c r="P91" i="33"/>
  <c r="AG90" i="33"/>
  <c r="S95" i="34"/>
  <c r="AG33" i="37"/>
  <c r="AH33" i="37"/>
  <c r="AA34" i="36"/>
  <c r="AB34" i="36" s="1"/>
  <c r="M94" i="34"/>
  <c r="T94" i="34" s="1"/>
  <c r="AA90" i="33"/>
  <c r="AB90" i="33" s="1"/>
  <c r="S33" i="37"/>
  <c r="AA33" i="37"/>
  <c r="AB33" i="37" s="1"/>
  <c r="M33" i="36"/>
  <c r="T33" i="36" s="1"/>
  <c r="Q92" i="33" l="1"/>
  <c r="E33" i="38"/>
  <c r="F33" i="38"/>
  <c r="E33" i="36"/>
  <c r="F33" i="36"/>
  <c r="E94" i="34"/>
  <c r="F94" i="34"/>
  <c r="P95" i="34" s="1"/>
  <c r="E89" i="33"/>
  <c r="F89" i="33"/>
  <c r="K32" i="38"/>
  <c r="L32" i="38"/>
  <c r="S32" i="38" s="1"/>
  <c r="N32" i="38"/>
  <c r="O32" i="38"/>
  <c r="V32" i="38"/>
  <c r="W32" i="38"/>
  <c r="Y32" i="38"/>
  <c r="Z32" i="38"/>
  <c r="AJ32" i="38"/>
  <c r="E32" i="38"/>
  <c r="F32" i="38"/>
  <c r="AD32" i="38" s="1"/>
  <c r="K32" i="37"/>
  <c r="L32" i="37"/>
  <c r="N32" i="37"/>
  <c r="O32" i="37"/>
  <c r="V32" i="37"/>
  <c r="W32" i="37"/>
  <c r="X32" i="37"/>
  <c r="Y32" i="37"/>
  <c r="Z32" i="37"/>
  <c r="AJ32" i="37"/>
  <c r="E32" i="37"/>
  <c r="F32" i="37"/>
  <c r="P33" i="37" s="1"/>
  <c r="Q34" i="37" s="1"/>
  <c r="K32" i="36"/>
  <c r="L32" i="36"/>
  <c r="M32" i="36" s="1"/>
  <c r="N32" i="36"/>
  <c r="O32" i="36"/>
  <c r="V32" i="36"/>
  <c r="W32" i="36"/>
  <c r="X32" i="36"/>
  <c r="Y32" i="36"/>
  <c r="Z32" i="36"/>
  <c r="AJ32" i="36"/>
  <c r="E32" i="36"/>
  <c r="AG32" i="36" s="1"/>
  <c r="F32" i="36"/>
  <c r="AA32" i="36" s="1"/>
  <c r="AB32" i="36" s="1"/>
  <c r="K93" i="34"/>
  <c r="L93" i="34"/>
  <c r="M93" i="34"/>
  <c r="N93" i="34"/>
  <c r="O93" i="34"/>
  <c r="V93" i="34"/>
  <c r="W93" i="34"/>
  <c r="Y93" i="34"/>
  <c r="Z93" i="34"/>
  <c r="AJ93" i="34"/>
  <c r="E93" i="34"/>
  <c r="F93" i="34"/>
  <c r="AD93" i="34" s="1"/>
  <c r="K88" i="33"/>
  <c r="L88" i="33"/>
  <c r="S88" i="33" s="1"/>
  <c r="M88" i="33"/>
  <c r="N88" i="33"/>
  <c r="O88" i="33"/>
  <c r="V88" i="33"/>
  <c r="W88" i="33"/>
  <c r="Y88" i="33"/>
  <c r="Z88" i="33"/>
  <c r="AJ88" i="33"/>
  <c r="E88" i="33"/>
  <c r="F88" i="33"/>
  <c r="AA88" i="33" s="1"/>
  <c r="AB88" i="33" s="1"/>
  <c r="AJ21" i="44"/>
  <c r="Z21" i="44"/>
  <c r="Y21" i="44"/>
  <c r="W21" i="44"/>
  <c r="V21" i="44"/>
  <c r="O21" i="44"/>
  <c r="N21" i="44"/>
  <c r="L21" i="44"/>
  <c r="K21" i="44"/>
  <c r="F21" i="44"/>
  <c r="E21" i="44"/>
  <c r="AG21" i="44" s="1"/>
  <c r="AJ20" i="44"/>
  <c r="Y20" i="44"/>
  <c r="W20" i="44"/>
  <c r="V20" i="44"/>
  <c r="L20" i="44"/>
  <c r="K20" i="44"/>
  <c r="AJ21" i="43"/>
  <c r="Z21" i="43"/>
  <c r="Y21" i="43"/>
  <c r="W21" i="43"/>
  <c r="V21" i="43"/>
  <c r="X21" i="43" s="1"/>
  <c r="O21" i="43"/>
  <c r="N21" i="43"/>
  <c r="L21" i="43"/>
  <c r="K21" i="43"/>
  <c r="F21" i="43"/>
  <c r="P22" i="43" s="1"/>
  <c r="E21" i="43"/>
  <c r="AJ20" i="43"/>
  <c r="Y20" i="43"/>
  <c r="W20" i="43"/>
  <c r="V20" i="43"/>
  <c r="L20" i="43"/>
  <c r="K20" i="43"/>
  <c r="AJ21" i="42"/>
  <c r="Z21" i="42"/>
  <c r="Y21" i="42"/>
  <c r="W21" i="42"/>
  <c r="V21" i="42"/>
  <c r="O21" i="42"/>
  <c r="N21" i="42"/>
  <c r="L21" i="42"/>
  <c r="K21" i="42"/>
  <c r="F21" i="42"/>
  <c r="E21" i="42"/>
  <c r="AJ20" i="42"/>
  <c r="Y20" i="42"/>
  <c r="W20" i="42"/>
  <c r="V20" i="42"/>
  <c r="L20" i="42"/>
  <c r="K20" i="42"/>
  <c r="AJ21" i="41"/>
  <c r="Z21" i="41"/>
  <c r="Y21" i="41"/>
  <c r="W21" i="41"/>
  <c r="V21" i="41"/>
  <c r="O21" i="41"/>
  <c r="N21" i="41"/>
  <c r="L21" i="41"/>
  <c r="K21" i="41"/>
  <c r="F21" i="41"/>
  <c r="P22" i="41" s="1"/>
  <c r="E21" i="41"/>
  <c r="AJ20" i="41"/>
  <c r="Y20" i="41"/>
  <c r="W20" i="41"/>
  <c r="V20" i="41"/>
  <c r="L20" i="41"/>
  <c r="K20" i="41"/>
  <c r="K26" i="39"/>
  <c r="L26" i="39"/>
  <c r="N26" i="39"/>
  <c r="O26" i="39"/>
  <c r="V26" i="39"/>
  <c r="W26" i="39"/>
  <c r="Y26" i="39"/>
  <c r="Z26" i="39"/>
  <c r="AJ26" i="39"/>
  <c r="E26" i="39"/>
  <c r="F26" i="39"/>
  <c r="P27" i="39" s="1"/>
  <c r="K87" i="33"/>
  <c r="L87" i="33"/>
  <c r="N87" i="33"/>
  <c r="O87" i="33"/>
  <c r="V87" i="33"/>
  <c r="W87" i="33"/>
  <c r="Y87" i="33"/>
  <c r="Z87" i="33"/>
  <c r="AJ87" i="33"/>
  <c r="K92" i="34"/>
  <c r="L92" i="34"/>
  <c r="N92" i="34"/>
  <c r="O92" i="34"/>
  <c r="V92" i="34"/>
  <c r="W92" i="34"/>
  <c r="X92" i="34"/>
  <c r="Y92" i="34"/>
  <c r="Z92" i="34"/>
  <c r="AJ92" i="34"/>
  <c r="E92" i="34"/>
  <c r="F92" i="34"/>
  <c r="AD92" i="34" s="1"/>
  <c r="K31" i="36"/>
  <c r="L31" i="36"/>
  <c r="N31" i="36"/>
  <c r="O31" i="36"/>
  <c r="V31" i="36"/>
  <c r="W31" i="36"/>
  <c r="Y31" i="36"/>
  <c r="Z31" i="36"/>
  <c r="AJ31" i="36"/>
  <c r="E31" i="36"/>
  <c r="F31" i="36"/>
  <c r="AD31" i="36" s="1"/>
  <c r="K31" i="37"/>
  <c r="L31" i="37"/>
  <c r="M31" i="37"/>
  <c r="N31" i="37"/>
  <c r="O31" i="37"/>
  <c r="AG31" i="37" s="1"/>
  <c r="S31" i="37"/>
  <c r="T31" i="37"/>
  <c r="V31" i="37"/>
  <c r="W31" i="37"/>
  <c r="X31" i="37"/>
  <c r="Y31" i="37"/>
  <c r="Z31" i="37"/>
  <c r="AJ31" i="37"/>
  <c r="E31" i="37"/>
  <c r="F31" i="37"/>
  <c r="AD31" i="37" s="1"/>
  <c r="K31" i="38"/>
  <c r="L31" i="38"/>
  <c r="N31" i="38"/>
  <c r="O31" i="38"/>
  <c r="V31" i="38"/>
  <c r="W31" i="38"/>
  <c r="Y31" i="38"/>
  <c r="Z31" i="38"/>
  <c r="AJ31" i="38"/>
  <c r="E31" i="38"/>
  <c r="F31" i="38"/>
  <c r="AA31" i="38" s="1"/>
  <c r="AB31" i="38" s="1"/>
  <c r="K25" i="39"/>
  <c r="L25" i="39"/>
  <c r="M25" i="39"/>
  <c r="N25" i="39"/>
  <c r="O25" i="39"/>
  <c r="V25" i="39"/>
  <c r="W25" i="39"/>
  <c r="Y25" i="39"/>
  <c r="Z25" i="39"/>
  <c r="AJ25" i="39"/>
  <c r="E25" i="39"/>
  <c r="F25" i="39"/>
  <c r="E87" i="33"/>
  <c r="F87" i="33"/>
  <c r="AD87" i="33" s="1"/>
  <c r="K24" i="39"/>
  <c r="L24" i="39"/>
  <c r="M24" i="39" s="1"/>
  <c r="N24" i="39"/>
  <c r="O24" i="39"/>
  <c r="V24" i="39"/>
  <c r="W24" i="39"/>
  <c r="Y24" i="39"/>
  <c r="Z24" i="39"/>
  <c r="AJ24" i="39"/>
  <c r="K30" i="38"/>
  <c r="L30" i="38"/>
  <c r="N30" i="38"/>
  <c r="O30" i="38"/>
  <c r="V30" i="38"/>
  <c r="W30" i="38"/>
  <c r="Y30" i="38"/>
  <c r="Z30" i="38"/>
  <c r="AJ30" i="38"/>
  <c r="E30" i="38"/>
  <c r="F30" i="38"/>
  <c r="K30" i="37"/>
  <c r="L30" i="37"/>
  <c r="N30" i="37"/>
  <c r="O30" i="37"/>
  <c r="V30" i="37"/>
  <c r="W30" i="37"/>
  <c r="X30" i="37"/>
  <c r="Y30" i="37"/>
  <c r="Z30" i="37"/>
  <c r="AJ30" i="37"/>
  <c r="E30" i="37"/>
  <c r="F30" i="37"/>
  <c r="AD30" i="37" s="1"/>
  <c r="K30" i="36"/>
  <c r="L30" i="36"/>
  <c r="N30" i="36"/>
  <c r="O30" i="36"/>
  <c r="V30" i="36"/>
  <c r="W30" i="36"/>
  <c r="Y30" i="36"/>
  <c r="Z30" i="36"/>
  <c r="AJ30" i="36"/>
  <c r="E30" i="36"/>
  <c r="F30" i="36"/>
  <c r="AD30" i="36" s="1"/>
  <c r="K91" i="34"/>
  <c r="L91" i="34"/>
  <c r="N91" i="34"/>
  <c r="O91" i="34"/>
  <c r="V91" i="34"/>
  <c r="W91" i="34"/>
  <c r="X91" i="34"/>
  <c r="Y91" i="34"/>
  <c r="Z91" i="34"/>
  <c r="AJ91" i="34"/>
  <c r="E91" i="34"/>
  <c r="F91" i="34"/>
  <c r="K86" i="33"/>
  <c r="L86" i="33"/>
  <c r="N86" i="33"/>
  <c r="O86" i="33"/>
  <c r="V86" i="33"/>
  <c r="W86" i="33"/>
  <c r="Y86" i="33"/>
  <c r="Z86" i="33"/>
  <c r="AJ86" i="33"/>
  <c r="E86" i="33"/>
  <c r="F86" i="33"/>
  <c r="E24" i="39"/>
  <c r="F24" i="39"/>
  <c r="AD24" i="39" s="1"/>
  <c r="K23" i="39"/>
  <c r="L23" i="39"/>
  <c r="N23" i="39"/>
  <c r="O23" i="39"/>
  <c r="V23" i="39"/>
  <c r="W23" i="39"/>
  <c r="Y23" i="39"/>
  <c r="Z23" i="39"/>
  <c r="AJ23" i="39"/>
  <c r="E23" i="39"/>
  <c r="F23" i="39"/>
  <c r="AD23" i="39" s="1"/>
  <c r="K29" i="38"/>
  <c r="L29" i="38"/>
  <c r="N29" i="38"/>
  <c r="O29" i="38"/>
  <c r="V29" i="38"/>
  <c r="W29" i="38"/>
  <c r="Y29" i="38"/>
  <c r="Z29" i="38"/>
  <c r="AJ29" i="38"/>
  <c r="E29" i="38"/>
  <c r="F29" i="38"/>
  <c r="K29" i="37"/>
  <c r="L29" i="37"/>
  <c r="M29" i="37"/>
  <c r="N29" i="37"/>
  <c r="O29" i="37"/>
  <c r="V29" i="37"/>
  <c r="W29" i="37"/>
  <c r="Y29" i="37"/>
  <c r="Z29" i="37"/>
  <c r="AJ29" i="37"/>
  <c r="E29" i="37"/>
  <c r="F29" i="37"/>
  <c r="K29" i="36"/>
  <c r="L29" i="36"/>
  <c r="N29" i="36"/>
  <c r="O29" i="36"/>
  <c r="V29" i="36"/>
  <c r="W29" i="36"/>
  <c r="Y29" i="36"/>
  <c r="Z29" i="36"/>
  <c r="AJ29" i="36"/>
  <c r="E29" i="36"/>
  <c r="F29" i="36"/>
  <c r="AA29" i="36" s="1"/>
  <c r="AB29" i="36" s="1"/>
  <c r="K90" i="34"/>
  <c r="L90" i="34"/>
  <c r="M90" i="34"/>
  <c r="N90" i="34"/>
  <c r="T90" i="34" s="1"/>
  <c r="O90" i="34"/>
  <c r="V90" i="34"/>
  <c r="W90" i="34"/>
  <c r="Y90" i="34"/>
  <c r="Z90" i="34"/>
  <c r="AJ90" i="34"/>
  <c r="E90" i="34"/>
  <c r="F90" i="34"/>
  <c r="E89" i="34"/>
  <c r="F89" i="34"/>
  <c r="K85" i="33"/>
  <c r="L85" i="33"/>
  <c r="N85" i="33"/>
  <c r="O85" i="33"/>
  <c r="V85" i="33"/>
  <c r="W85" i="33"/>
  <c r="Y85" i="33"/>
  <c r="Z85" i="33"/>
  <c r="AJ85" i="33"/>
  <c r="E85" i="33"/>
  <c r="F85" i="33"/>
  <c r="K28" i="38"/>
  <c r="L28" i="38"/>
  <c r="N28" i="38"/>
  <c r="O28" i="38"/>
  <c r="V28" i="38"/>
  <c r="W28" i="38"/>
  <c r="X28" i="38" s="1"/>
  <c r="Y28" i="38"/>
  <c r="Z28" i="38"/>
  <c r="AJ28" i="38"/>
  <c r="E28" i="38"/>
  <c r="F28" i="38"/>
  <c r="AD28" i="38" s="1"/>
  <c r="K28" i="37"/>
  <c r="L28" i="37"/>
  <c r="M28" i="37"/>
  <c r="N28" i="37"/>
  <c r="O28" i="37"/>
  <c r="V28" i="37"/>
  <c r="W28" i="37"/>
  <c r="Y28" i="37"/>
  <c r="Z28" i="37"/>
  <c r="AJ28" i="37"/>
  <c r="E28" i="37"/>
  <c r="F28" i="37"/>
  <c r="K28" i="36"/>
  <c r="L28" i="36"/>
  <c r="N28" i="36"/>
  <c r="O28" i="36"/>
  <c r="V28" i="36"/>
  <c r="W28" i="36"/>
  <c r="Y28" i="36"/>
  <c r="Z28" i="36"/>
  <c r="AJ28" i="36"/>
  <c r="E28" i="36"/>
  <c r="F28" i="36"/>
  <c r="K89" i="34"/>
  <c r="L89" i="34"/>
  <c r="M89" i="34"/>
  <c r="N89" i="34"/>
  <c r="O89" i="34"/>
  <c r="V89" i="34"/>
  <c r="W89" i="34"/>
  <c r="Y89" i="34"/>
  <c r="Z89" i="34"/>
  <c r="AJ89" i="34"/>
  <c r="K84" i="33"/>
  <c r="L84" i="33"/>
  <c r="N84" i="33"/>
  <c r="O84" i="33"/>
  <c r="V84" i="33"/>
  <c r="W84" i="33"/>
  <c r="Y84" i="33"/>
  <c r="Z84" i="33"/>
  <c r="AJ84" i="33"/>
  <c r="E84" i="33"/>
  <c r="F84" i="33"/>
  <c r="AD84" i="33" s="1"/>
  <c r="K22" i="39"/>
  <c r="L22" i="39"/>
  <c r="N22" i="39"/>
  <c r="O22" i="39"/>
  <c r="V22" i="39"/>
  <c r="W22" i="39"/>
  <c r="Y22" i="39"/>
  <c r="Z22" i="39"/>
  <c r="AJ22" i="39"/>
  <c r="E22" i="39"/>
  <c r="F22" i="39"/>
  <c r="AA22" i="39" s="1"/>
  <c r="AB22" i="39" s="1"/>
  <c r="K27" i="38"/>
  <c r="L27" i="38"/>
  <c r="M27" i="38"/>
  <c r="N27" i="38"/>
  <c r="O27" i="38"/>
  <c r="V27" i="38"/>
  <c r="W27" i="38"/>
  <c r="Y27" i="38"/>
  <c r="Z27" i="38"/>
  <c r="AJ27" i="38"/>
  <c r="E27" i="38"/>
  <c r="F27" i="38"/>
  <c r="AD27" i="38" s="1"/>
  <c r="K27" i="37"/>
  <c r="L27" i="37"/>
  <c r="N27" i="37"/>
  <c r="O27" i="37"/>
  <c r="V27" i="37"/>
  <c r="W27" i="37"/>
  <c r="X27" i="37"/>
  <c r="Y27" i="37"/>
  <c r="Z27" i="37"/>
  <c r="AJ27" i="37"/>
  <c r="E27" i="37"/>
  <c r="F27" i="37"/>
  <c r="AA27" i="37" s="1"/>
  <c r="AB27" i="37" s="1"/>
  <c r="K27" i="36"/>
  <c r="L27" i="36"/>
  <c r="N27" i="36"/>
  <c r="O27" i="36"/>
  <c r="V27" i="36"/>
  <c r="W27" i="36"/>
  <c r="X27" i="36" s="1"/>
  <c r="Y27" i="36"/>
  <c r="Z27" i="36"/>
  <c r="AJ27" i="36"/>
  <c r="E27" i="36"/>
  <c r="F27" i="36"/>
  <c r="AD27" i="36" s="1"/>
  <c r="K88" i="34"/>
  <c r="L88" i="34"/>
  <c r="N88" i="34"/>
  <c r="O88" i="34"/>
  <c r="V88" i="34"/>
  <c r="X88" i="34" s="1"/>
  <c r="W88" i="34"/>
  <c r="Y88" i="34"/>
  <c r="Z88" i="34"/>
  <c r="AJ88" i="34"/>
  <c r="E88" i="34"/>
  <c r="F88" i="34"/>
  <c r="AD88" i="34" s="1"/>
  <c r="K83" i="33"/>
  <c r="M83" i="33" s="1"/>
  <c r="L83" i="33"/>
  <c r="N83" i="33"/>
  <c r="O83" i="33"/>
  <c r="V83" i="33"/>
  <c r="W83" i="33"/>
  <c r="Y83" i="33"/>
  <c r="Z83" i="33"/>
  <c r="AJ83" i="33"/>
  <c r="E83" i="33"/>
  <c r="F83" i="33"/>
  <c r="AD83" i="33" s="1"/>
  <c r="AA92" i="34" l="1"/>
  <c r="AB92" i="34" s="1"/>
  <c r="X90" i="34"/>
  <c r="X89" i="34"/>
  <c r="P93" i="34"/>
  <c r="X25" i="39"/>
  <c r="X32" i="38"/>
  <c r="AE32" i="38" s="1"/>
  <c r="M32" i="38"/>
  <c r="X31" i="38"/>
  <c r="AE31" i="38" s="1"/>
  <c r="AG31" i="38"/>
  <c r="X29" i="37"/>
  <c r="M32" i="37"/>
  <c r="AA29" i="37"/>
  <c r="AB29" i="37" s="1"/>
  <c r="AA28" i="37"/>
  <c r="AB28" i="37" s="1"/>
  <c r="P31" i="37"/>
  <c r="P30" i="37"/>
  <c r="Q30" i="37" s="1"/>
  <c r="AG30" i="37"/>
  <c r="X30" i="36"/>
  <c r="AE89" i="34"/>
  <c r="AE92" i="34"/>
  <c r="M91" i="34"/>
  <c r="T91" i="34" s="1"/>
  <c r="AA91" i="34"/>
  <c r="AB91" i="34" s="1"/>
  <c r="P89" i="34"/>
  <c r="AE91" i="34"/>
  <c r="S83" i="33"/>
  <c r="AE30" i="36"/>
  <c r="M27" i="36"/>
  <c r="T27" i="36" s="1"/>
  <c r="X93" i="34"/>
  <c r="AE93" i="34" s="1"/>
  <c r="AA90" i="34"/>
  <c r="AB90" i="34" s="1"/>
  <c r="AG92" i="34"/>
  <c r="AG93" i="34"/>
  <c r="AH92" i="34"/>
  <c r="T83" i="33"/>
  <c r="AG87" i="33"/>
  <c r="T88" i="33"/>
  <c r="X29" i="38"/>
  <c r="AE29" i="38" s="1"/>
  <c r="X30" i="38"/>
  <c r="AE30" i="38" s="1"/>
  <c r="AG29" i="38"/>
  <c r="AA29" i="38"/>
  <c r="AB29" i="38" s="1"/>
  <c r="X88" i="33"/>
  <c r="AE88" i="33" s="1"/>
  <c r="AA85" i="33"/>
  <c r="AB85" i="33" s="1"/>
  <c r="AH87" i="33"/>
  <c r="AD21" i="43"/>
  <c r="X22" i="39"/>
  <c r="AE22" i="39" s="1"/>
  <c r="P26" i="39"/>
  <c r="AH26" i="39"/>
  <c r="P23" i="39"/>
  <c r="AG23" i="39"/>
  <c r="AE25" i="39"/>
  <c r="P25" i="39"/>
  <c r="AG24" i="39"/>
  <c r="AD26" i="39"/>
  <c r="AA26" i="39"/>
  <c r="AB26" i="39" s="1"/>
  <c r="X23" i="39"/>
  <c r="X24" i="39"/>
  <c r="AE24" i="39" s="1"/>
  <c r="P31" i="38"/>
  <c r="AA32" i="38"/>
  <c r="AB32" i="38" s="1"/>
  <c r="AG27" i="38"/>
  <c r="P32" i="38"/>
  <c r="AD29" i="38"/>
  <c r="T32" i="38"/>
  <c r="M31" i="38"/>
  <c r="T31" i="38" s="1"/>
  <c r="X27" i="38"/>
  <c r="AE27" i="38" s="1"/>
  <c r="AD31" i="38"/>
  <c r="AH29" i="38"/>
  <c r="AH31" i="38"/>
  <c r="AG29" i="37"/>
  <c r="AH29" i="37"/>
  <c r="AD29" i="37"/>
  <c r="X28" i="37"/>
  <c r="AE28" i="37" s="1"/>
  <c r="AA30" i="37"/>
  <c r="AB30" i="37" s="1"/>
  <c r="M27" i="37"/>
  <c r="T27" i="37" s="1"/>
  <c r="AG28" i="37"/>
  <c r="AH30" i="37"/>
  <c r="AA31" i="37"/>
  <c r="AB31" i="37" s="1"/>
  <c r="AE30" i="37"/>
  <c r="AE31" i="37"/>
  <c r="AG32" i="37"/>
  <c r="T32" i="37"/>
  <c r="AE27" i="37"/>
  <c r="P29" i="37"/>
  <c r="T29" i="37"/>
  <c r="S32" i="37"/>
  <c r="T32" i="36"/>
  <c r="AG31" i="36"/>
  <c r="AD91" i="34"/>
  <c r="AA93" i="34"/>
  <c r="AB93" i="34" s="1"/>
  <c r="P91" i="34"/>
  <c r="AH93" i="34"/>
  <c r="AH91" i="34"/>
  <c r="AG84" i="33"/>
  <c r="M85" i="33"/>
  <c r="T85" i="33" s="1"/>
  <c r="X84" i="33"/>
  <c r="AE84" i="33" s="1"/>
  <c r="P84" i="33"/>
  <c r="X86" i="33"/>
  <c r="AE86" i="33" s="1"/>
  <c r="AG86" i="33"/>
  <c r="AD21" i="44"/>
  <c r="P22" i="44"/>
  <c r="Q23" i="43"/>
  <c r="AA21" i="43"/>
  <c r="AG21" i="42"/>
  <c r="AD21" i="42"/>
  <c r="P22" i="42"/>
  <c r="AA21" i="42"/>
  <c r="Q23" i="41"/>
  <c r="S23" i="39"/>
  <c r="X26" i="39"/>
  <c r="AE26" i="39" s="1"/>
  <c r="AG26" i="39"/>
  <c r="AH25" i="39"/>
  <c r="AH24" i="39"/>
  <c r="AD25" i="39"/>
  <c r="M26" i="39"/>
  <c r="T26" i="39" s="1"/>
  <c r="AH22" i="39"/>
  <c r="AD22" i="39"/>
  <c r="AE23" i="39"/>
  <c r="AG25" i="39"/>
  <c r="AA23" i="39"/>
  <c r="AB23" i="39" s="1"/>
  <c r="AA25" i="39"/>
  <c r="AB25" i="39" s="1"/>
  <c r="M22" i="39"/>
  <c r="T22" i="39" s="1"/>
  <c r="T24" i="39"/>
  <c r="Q28" i="39"/>
  <c r="M28" i="38"/>
  <c r="T28" i="38" s="1"/>
  <c r="M30" i="38"/>
  <c r="T30" i="38" s="1"/>
  <c r="S27" i="38"/>
  <c r="AD30" i="38"/>
  <c r="AH32" i="38"/>
  <c r="AH30" i="38"/>
  <c r="AE28" i="38"/>
  <c r="M29" i="38"/>
  <c r="T29" i="38" s="1"/>
  <c r="AH27" i="38"/>
  <c r="P33" i="38"/>
  <c r="AD33" i="38"/>
  <c r="P34" i="38"/>
  <c r="AA33" i="38"/>
  <c r="AB33" i="38" s="1"/>
  <c r="AH33" i="38"/>
  <c r="AA30" i="38"/>
  <c r="AB30" i="38" s="1"/>
  <c r="AG32" i="38"/>
  <c r="AH28" i="38"/>
  <c r="AG28" i="38"/>
  <c r="AE33" i="38"/>
  <c r="AG33" i="38"/>
  <c r="AG30" i="38"/>
  <c r="P28" i="37"/>
  <c r="AH27" i="37"/>
  <c r="AE29" i="37"/>
  <c r="AD27" i="37"/>
  <c r="T28" i="37"/>
  <c r="AD28" i="37"/>
  <c r="AH32" i="37"/>
  <c r="AD32" i="37"/>
  <c r="AE32" i="37"/>
  <c r="M30" i="37"/>
  <c r="T30" i="37" s="1"/>
  <c r="S29" i="37"/>
  <c r="S28" i="37"/>
  <c r="AA32" i="37"/>
  <c r="AB32" i="37" s="1"/>
  <c r="AH28" i="37"/>
  <c r="AH31" i="37"/>
  <c r="P32" i="37"/>
  <c r="X31" i="36"/>
  <c r="AE31" i="36" s="1"/>
  <c r="P30" i="36"/>
  <c r="AG29" i="36"/>
  <c r="M30" i="36"/>
  <c r="T30" i="36" s="1"/>
  <c r="AA31" i="36"/>
  <c r="AB31" i="36" s="1"/>
  <c r="AH31" i="36"/>
  <c r="AD32" i="36"/>
  <c r="AH30" i="36"/>
  <c r="AH32" i="36"/>
  <c r="AA28" i="36"/>
  <c r="AB28" i="36" s="1"/>
  <c r="AG30" i="36"/>
  <c r="X29" i="36"/>
  <c r="AE29" i="36" s="1"/>
  <c r="P32" i="36"/>
  <c r="P29" i="36"/>
  <c r="X28" i="36"/>
  <c r="AE28" i="36" s="1"/>
  <c r="AE32" i="36"/>
  <c r="AD29" i="36"/>
  <c r="S30" i="36"/>
  <c r="P31" i="36"/>
  <c r="AG33" i="36"/>
  <c r="AE33" i="36"/>
  <c r="S27" i="36"/>
  <c r="AH29" i="36"/>
  <c r="M29" i="36"/>
  <c r="T29" i="36" s="1"/>
  <c r="AD33" i="36"/>
  <c r="P34" i="36"/>
  <c r="P33" i="36"/>
  <c r="AA33" i="36"/>
  <c r="AB33" i="36" s="1"/>
  <c r="AH33" i="36"/>
  <c r="S32" i="36"/>
  <c r="AA30" i="36"/>
  <c r="AB30" i="36" s="1"/>
  <c r="X83" i="33"/>
  <c r="AE83" i="33" s="1"/>
  <c r="P86" i="33"/>
  <c r="Q87" i="33" s="1"/>
  <c r="X85" i="33"/>
  <c r="P88" i="33"/>
  <c r="AG88" i="33"/>
  <c r="AD86" i="33"/>
  <c r="P85" i="33"/>
  <c r="AA86" i="33"/>
  <c r="AB86" i="33" s="1"/>
  <c r="AH86" i="33"/>
  <c r="P87" i="33"/>
  <c r="AG83" i="33"/>
  <c r="S85" i="33"/>
  <c r="AA84" i="33"/>
  <c r="AB84" i="33" s="1"/>
  <c r="M87" i="33"/>
  <c r="T87" i="33" s="1"/>
  <c r="AG85" i="33"/>
  <c r="AG91" i="34"/>
  <c r="S91" i="34"/>
  <c r="AH88" i="34"/>
  <c r="T93" i="34"/>
  <c r="AG88" i="34"/>
  <c r="S93" i="34"/>
  <c r="S90" i="34"/>
  <c r="Q96" i="34"/>
  <c r="AE90" i="34"/>
  <c r="AA89" i="34"/>
  <c r="AB89" i="34" s="1"/>
  <c r="AG89" i="33"/>
  <c r="AE89" i="33"/>
  <c r="AH88" i="33"/>
  <c r="X87" i="33"/>
  <c r="AE87" i="33" s="1"/>
  <c r="S84" i="33"/>
  <c r="AA83" i="33"/>
  <c r="AB83" i="33" s="1"/>
  <c r="AH85" i="33"/>
  <c r="AD88" i="33"/>
  <c r="S87" i="33"/>
  <c r="AH83" i="33"/>
  <c r="AE85" i="33"/>
  <c r="AD89" i="33"/>
  <c r="P90" i="33"/>
  <c r="AH89" i="33"/>
  <c r="P89" i="33"/>
  <c r="AA89" i="33"/>
  <c r="AB89" i="33" s="1"/>
  <c r="AD85" i="33"/>
  <c r="AH84" i="33"/>
  <c r="S86" i="33"/>
  <c r="M86" i="33"/>
  <c r="T86" i="33" s="1"/>
  <c r="AD21" i="41"/>
  <c r="AD94" i="34"/>
  <c r="AH94" i="34"/>
  <c r="AA94" i="34"/>
  <c r="AB94" i="34" s="1"/>
  <c r="P94" i="34"/>
  <c r="Q94" i="34" s="1"/>
  <c r="AE94" i="34"/>
  <c r="AG94" i="34"/>
  <c r="AA21" i="44"/>
  <c r="AE21" i="43"/>
  <c r="AG21" i="43"/>
  <c r="M21" i="43"/>
  <c r="T21" i="43" s="1"/>
  <c r="P21" i="42"/>
  <c r="Q21" i="42" s="1"/>
  <c r="X21" i="42"/>
  <c r="M21" i="42"/>
  <c r="P24" i="39"/>
  <c r="M23" i="39"/>
  <c r="T23" i="39" s="1"/>
  <c r="S24" i="39"/>
  <c r="S25" i="39"/>
  <c r="AH23" i="39"/>
  <c r="AA24" i="39"/>
  <c r="AB24" i="39" s="1"/>
  <c r="T25" i="39"/>
  <c r="M21" i="41"/>
  <c r="T21" i="41" s="1"/>
  <c r="P21" i="44"/>
  <c r="P21" i="43"/>
  <c r="AH21" i="41"/>
  <c r="M21" i="44"/>
  <c r="T21" i="44" s="1"/>
  <c r="X21" i="44"/>
  <c r="AH21" i="43"/>
  <c r="T21" i="42"/>
  <c r="S21" i="43"/>
  <c r="AH21" i="44"/>
  <c r="S21" i="44"/>
  <c r="S21" i="42"/>
  <c r="AH21" i="42"/>
  <c r="S21" i="41"/>
  <c r="P21" i="41"/>
  <c r="Q21" i="41" s="1"/>
  <c r="X21" i="41"/>
  <c r="AA21" i="41"/>
  <c r="AG21" i="41"/>
  <c r="S26" i="39"/>
  <c r="AA87" i="33"/>
  <c r="AB87" i="33" s="1"/>
  <c r="M92" i="34"/>
  <c r="T92" i="34" s="1"/>
  <c r="S92" i="34"/>
  <c r="P92" i="34"/>
  <c r="M31" i="36"/>
  <c r="T31" i="36" s="1"/>
  <c r="S31" i="36"/>
  <c r="S31" i="38"/>
  <c r="S30" i="38"/>
  <c r="P30" i="38"/>
  <c r="S30" i="37"/>
  <c r="AH90" i="34"/>
  <c r="AD90" i="34"/>
  <c r="P90" i="34"/>
  <c r="S29" i="38"/>
  <c r="P29" i="38"/>
  <c r="S29" i="36"/>
  <c r="AH28" i="36"/>
  <c r="AE27" i="36"/>
  <c r="AG28" i="36"/>
  <c r="AD28" i="36"/>
  <c r="AG27" i="36"/>
  <c r="S28" i="36"/>
  <c r="P28" i="36"/>
  <c r="AH27" i="36"/>
  <c r="M28" i="36"/>
  <c r="T28" i="36" s="1"/>
  <c r="AG90" i="34"/>
  <c r="AE88" i="34"/>
  <c r="S89" i="34"/>
  <c r="T89" i="34"/>
  <c r="AH89" i="34"/>
  <c r="AD89" i="34"/>
  <c r="S28" i="38"/>
  <c r="AA28" i="38"/>
  <c r="AB28" i="38" s="1"/>
  <c r="P28" i="38"/>
  <c r="AG89" i="34"/>
  <c r="M84" i="33"/>
  <c r="T84" i="33" s="1"/>
  <c r="S22" i="39"/>
  <c r="AG22" i="39"/>
  <c r="T27" i="38"/>
  <c r="AA27" i="38"/>
  <c r="AB27" i="38" s="1"/>
  <c r="S27" i="37"/>
  <c r="AG27" i="37"/>
  <c r="AA27" i="36"/>
  <c r="AB27" i="36" s="1"/>
  <c r="AA88" i="34"/>
  <c r="AB88" i="34" s="1"/>
  <c r="M88" i="34"/>
  <c r="T88" i="34" s="1"/>
  <c r="S88" i="34"/>
  <c r="K26" i="38"/>
  <c r="M26" i="38" s="1"/>
  <c r="T26" i="38" s="1"/>
  <c r="L26" i="38"/>
  <c r="N26" i="38"/>
  <c r="O26" i="38"/>
  <c r="V26" i="38"/>
  <c r="W26" i="38"/>
  <c r="X26" i="38"/>
  <c r="Y26" i="38"/>
  <c r="Z26" i="38"/>
  <c r="AJ26" i="38"/>
  <c r="E26" i="38"/>
  <c r="F26" i="38"/>
  <c r="AD26" i="38" s="1"/>
  <c r="K26" i="37"/>
  <c r="L26" i="37"/>
  <c r="N26" i="37"/>
  <c r="O26" i="37"/>
  <c r="V26" i="37"/>
  <c r="W26" i="37"/>
  <c r="X26" i="37"/>
  <c r="Y26" i="37"/>
  <c r="Z26" i="37"/>
  <c r="AJ26" i="37"/>
  <c r="E26" i="37"/>
  <c r="F26" i="37"/>
  <c r="E26" i="36"/>
  <c r="F26" i="36"/>
  <c r="P27" i="36" s="1"/>
  <c r="K26" i="36"/>
  <c r="L26" i="36"/>
  <c r="N26" i="36"/>
  <c r="O26" i="36"/>
  <c r="V26" i="36"/>
  <c r="W26" i="36"/>
  <c r="Y26" i="36"/>
  <c r="Z26" i="36"/>
  <c r="AJ26" i="36"/>
  <c r="E87" i="34"/>
  <c r="F87" i="34"/>
  <c r="P88" i="34" s="1"/>
  <c r="K87" i="34"/>
  <c r="L87" i="34"/>
  <c r="N87" i="34"/>
  <c r="O87" i="34"/>
  <c r="V87" i="34"/>
  <c r="W87" i="34"/>
  <c r="Y87" i="34"/>
  <c r="Z87" i="34"/>
  <c r="AJ87" i="34"/>
  <c r="E82" i="33"/>
  <c r="F82" i="33"/>
  <c r="K82" i="33"/>
  <c r="L82" i="33"/>
  <c r="N82" i="33"/>
  <c r="O82" i="33"/>
  <c r="V82" i="33"/>
  <c r="W82" i="33"/>
  <c r="X82" i="33"/>
  <c r="Y82" i="33"/>
  <c r="Z82" i="33"/>
  <c r="AJ82" i="33"/>
  <c r="AJ21" i="39"/>
  <c r="Z21" i="39"/>
  <c r="Y21" i="39"/>
  <c r="W21" i="39"/>
  <c r="V21" i="39"/>
  <c r="O21" i="39"/>
  <c r="N21" i="39"/>
  <c r="L21" i="39"/>
  <c r="K21" i="39"/>
  <c r="F21" i="39"/>
  <c r="AD21" i="39" s="1"/>
  <c r="E21" i="39"/>
  <c r="AJ20" i="39"/>
  <c r="Y20" i="39"/>
  <c r="W20" i="39"/>
  <c r="V20" i="39"/>
  <c r="L20" i="39"/>
  <c r="K20" i="39"/>
  <c r="K25" i="38"/>
  <c r="L25" i="38"/>
  <c r="N25" i="38"/>
  <c r="O25" i="38"/>
  <c r="V25" i="38"/>
  <c r="W25" i="38"/>
  <c r="Y25" i="38"/>
  <c r="Z25" i="38"/>
  <c r="AJ25" i="38"/>
  <c r="K25" i="37"/>
  <c r="L25" i="37"/>
  <c r="S25" i="37" s="1"/>
  <c r="N25" i="37"/>
  <c r="O25" i="37"/>
  <c r="V25" i="37"/>
  <c r="W25" i="37"/>
  <c r="X25" i="37"/>
  <c r="Y25" i="37"/>
  <c r="Z25" i="37"/>
  <c r="AJ25" i="37"/>
  <c r="E25" i="37"/>
  <c r="F25" i="37"/>
  <c r="AD25" i="37" s="1"/>
  <c r="K25" i="36"/>
  <c r="L25" i="36"/>
  <c r="N25" i="36"/>
  <c r="O25" i="36"/>
  <c r="V25" i="36"/>
  <c r="W25" i="36"/>
  <c r="X25" i="36"/>
  <c r="Y25" i="36"/>
  <c r="Z25" i="36"/>
  <c r="AJ25" i="36"/>
  <c r="E25" i="36"/>
  <c r="F25" i="36"/>
  <c r="AD25" i="36" s="1"/>
  <c r="K86" i="34"/>
  <c r="L86" i="34"/>
  <c r="N86" i="34"/>
  <c r="O86" i="34"/>
  <c r="V86" i="34"/>
  <c r="W86" i="34"/>
  <c r="Y86" i="34"/>
  <c r="Z86" i="34"/>
  <c r="AJ86" i="34"/>
  <c r="E86" i="34"/>
  <c r="F86" i="34"/>
  <c r="K81" i="33"/>
  <c r="L81" i="33"/>
  <c r="N81" i="33"/>
  <c r="O81" i="33"/>
  <c r="V81" i="33"/>
  <c r="W81" i="33"/>
  <c r="Y81" i="33"/>
  <c r="Z81" i="33"/>
  <c r="AJ81" i="33"/>
  <c r="E81" i="33"/>
  <c r="F81" i="33"/>
  <c r="AD81" i="33" s="1"/>
  <c r="E25" i="38"/>
  <c r="F25" i="38"/>
  <c r="AA25" i="38" s="1"/>
  <c r="AB25" i="38" s="1"/>
  <c r="K24" i="38"/>
  <c r="L24" i="38"/>
  <c r="N24" i="38"/>
  <c r="O24" i="38"/>
  <c r="V24" i="38"/>
  <c r="W24" i="38"/>
  <c r="X24" i="38"/>
  <c r="Y24" i="38"/>
  <c r="Z24" i="38"/>
  <c r="AJ24" i="38"/>
  <c r="K24" i="37"/>
  <c r="L24" i="37"/>
  <c r="N24" i="37"/>
  <c r="O24" i="37"/>
  <c r="V24" i="37"/>
  <c r="W24" i="37"/>
  <c r="X24" i="37"/>
  <c r="Y24" i="37"/>
  <c r="Z24" i="37"/>
  <c r="AJ24" i="37"/>
  <c r="E24" i="37"/>
  <c r="F24" i="37"/>
  <c r="K24" i="36"/>
  <c r="L24" i="36"/>
  <c r="N24" i="36"/>
  <c r="O24" i="36"/>
  <c r="V24" i="36"/>
  <c r="W24" i="36"/>
  <c r="Y24" i="36"/>
  <c r="Z24" i="36"/>
  <c r="AJ24" i="36"/>
  <c r="E24" i="36"/>
  <c r="F24" i="36"/>
  <c r="K84" i="14"/>
  <c r="L84" i="14"/>
  <c r="M84" i="14"/>
  <c r="N84" i="14"/>
  <c r="O84" i="14"/>
  <c r="AG84" i="14" s="1"/>
  <c r="P84" i="14"/>
  <c r="Q84" i="14"/>
  <c r="S84" i="14"/>
  <c r="T84" i="14"/>
  <c r="V84" i="14"/>
  <c r="W84" i="14"/>
  <c r="X84" i="14"/>
  <c r="Y84" i="14"/>
  <c r="AE84" i="14" s="1"/>
  <c r="Z84" i="14"/>
  <c r="AH84" i="14" s="1"/>
  <c r="AD84" i="14"/>
  <c r="AJ84" i="14"/>
  <c r="E84" i="14"/>
  <c r="F84" i="14"/>
  <c r="K85" i="34"/>
  <c r="L85" i="34"/>
  <c r="N85" i="34"/>
  <c r="O85" i="34"/>
  <c r="V85" i="34"/>
  <c r="W85" i="34"/>
  <c r="X85" i="34"/>
  <c r="Y85" i="34"/>
  <c r="Z85" i="34"/>
  <c r="AJ85" i="34"/>
  <c r="E85" i="34"/>
  <c r="F85" i="34"/>
  <c r="AD85" i="34" s="1"/>
  <c r="K80" i="33"/>
  <c r="L80" i="33"/>
  <c r="M80" i="33"/>
  <c r="N80" i="33"/>
  <c r="O80" i="33"/>
  <c r="P80" i="33"/>
  <c r="V80" i="33"/>
  <c r="W80" i="33"/>
  <c r="Y80" i="33"/>
  <c r="Z80" i="33"/>
  <c r="AJ80" i="33"/>
  <c r="E80" i="33"/>
  <c r="F80" i="33"/>
  <c r="AD80" i="33" s="1"/>
  <c r="E24" i="38"/>
  <c r="F24" i="38"/>
  <c r="K23" i="38"/>
  <c r="L23" i="38"/>
  <c r="N23" i="38"/>
  <c r="O23" i="38"/>
  <c r="V23" i="38"/>
  <c r="W23" i="38"/>
  <c r="Y23" i="38"/>
  <c r="Z23" i="38"/>
  <c r="AJ23" i="38"/>
  <c r="E23" i="38"/>
  <c r="F23" i="38"/>
  <c r="AA23" i="38" s="1"/>
  <c r="AB23" i="38" s="1"/>
  <c r="K23" i="37"/>
  <c r="L23" i="37"/>
  <c r="M23" i="37"/>
  <c r="T23" i="37" s="1"/>
  <c r="N23" i="37"/>
  <c r="O23" i="37"/>
  <c r="V23" i="37"/>
  <c r="W23" i="37"/>
  <c r="X23" i="37"/>
  <c r="Y23" i="37"/>
  <c r="Z23" i="37"/>
  <c r="AJ23" i="37"/>
  <c r="E23" i="37"/>
  <c r="F23" i="37"/>
  <c r="AD23" i="37" s="1"/>
  <c r="K23" i="36"/>
  <c r="L23" i="36"/>
  <c r="N23" i="36"/>
  <c r="O23" i="36"/>
  <c r="V23" i="36"/>
  <c r="W23" i="36"/>
  <c r="X23" i="36"/>
  <c r="Y23" i="36"/>
  <c r="Z23" i="36"/>
  <c r="AJ23" i="36"/>
  <c r="E23" i="36"/>
  <c r="F23" i="36"/>
  <c r="AD23" i="36" s="1"/>
  <c r="K83" i="14"/>
  <c r="L83" i="14"/>
  <c r="M83" i="14"/>
  <c r="N83" i="14"/>
  <c r="O83" i="14"/>
  <c r="AG83" i="14" s="1"/>
  <c r="P83" i="14"/>
  <c r="Q83" i="14"/>
  <c r="S83" i="14"/>
  <c r="T83" i="14"/>
  <c r="V83" i="14"/>
  <c r="W83" i="14"/>
  <c r="X83" i="14"/>
  <c r="Y83" i="14"/>
  <c r="AE83" i="14" s="1"/>
  <c r="Z83" i="14"/>
  <c r="AA83" i="14" s="1"/>
  <c r="AB83" i="14" s="1"/>
  <c r="AD83" i="14"/>
  <c r="AJ83" i="14"/>
  <c r="E83" i="14"/>
  <c r="F83" i="14"/>
  <c r="E84" i="34"/>
  <c r="F84" i="34"/>
  <c r="AD84" i="34" s="1"/>
  <c r="K84" i="34"/>
  <c r="M84" i="34" s="1"/>
  <c r="L84" i="34"/>
  <c r="N84" i="34"/>
  <c r="O84" i="34"/>
  <c r="V84" i="34"/>
  <c r="W84" i="34"/>
  <c r="Y84" i="34"/>
  <c r="Z84" i="34"/>
  <c r="AJ84" i="34"/>
  <c r="K79" i="33"/>
  <c r="L79" i="33"/>
  <c r="N79" i="33"/>
  <c r="O79" i="33"/>
  <c r="V79" i="33"/>
  <c r="W79" i="33"/>
  <c r="Y79" i="33"/>
  <c r="Z79" i="33"/>
  <c r="AJ79" i="33"/>
  <c r="E79" i="33"/>
  <c r="F79" i="33"/>
  <c r="AD79" i="33" s="1"/>
  <c r="M87" i="34" l="1"/>
  <c r="M85" i="34"/>
  <c r="T85" i="34" s="1"/>
  <c r="Q90" i="34"/>
  <c r="T84" i="34"/>
  <c r="Q21" i="44"/>
  <c r="Q21" i="43"/>
  <c r="Q26" i="39"/>
  <c r="Q27" i="39"/>
  <c r="S26" i="38"/>
  <c r="Q29" i="37"/>
  <c r="AA23" i="37"/>
  <c r="AB23" i="37" s="1"/>
  <c r="AH23" i="37"/>
  <c r="P24" i="37"/>
  <c r="Q31" i="37"/>
  <c r="M24" i="36"/>
  <c r="X84" i="34"/>
  <c r="AE84" i="34" s="1"/>
  <c r="AG86" i="34"/>
  <c r="T87" i="34"/>
  <c r="AA86" i="34"/>
  <c r="AB86" i="34" s="1"/>
  <c r="Q88" i="33"/>
  <c r="X86" i="34"/>
  <c r="AE86" i="34" s="1"/>
  <c r="X87" i="34"/>
  <c r="AE87" i="34" s="1"/>
  <c r="Q33" i="38"/>
  <c r="X23" i="38"/>
  <c r="AE23" i="38" s="1"/>
  <c r="AG23" i="38"/>
  <c r="Q32" i="38"/>
  <c r="X25" i="38"/>
  <c r="AE25" i="38" s="1"/>
  <c r="S79" i="33"/>
  <c r="T80" i="33"/>
  <c r="X80" i="33"/>
  <c r="AE80" i="33" s="1"/>
  <c r="Q85" i="33"/>
  <c r="Q89" i="33"/>
  <c r="Q24" i="39"/>
  <c r="P24" i="38"/>
  <c r="P27" i="38"/>
  <c r="Q27" i="38" s="1"/>
  <c r="AG26" i="38"/>
  <c r="AA26" i="38"/>
  <c r="AB26" i="38" s="1"/>
  <c r="AE26" i="38"/>
  <c r="Q30" i="38"/>
  <c r="M24" i="38"/>
  <c r="T24" i="38" s="1"/>
  <c r="AD24" i="38"/>
  <c r="AA24" i="38"/>
  <c r="AB24" i="38" s="1"/>
  <c r="AD24" i="37"/>
  <c r="AA24" i="37"/>
  <c r="AB24" i="37" s="1"/>
  <c r="AA25" i="37"/>
  <c r="AB25" i="37" s="1"/>
  <c r="AH24" i="37"/>
  <c r="AH25" i="37"/>
  <c r="AE25" i="37"/>
  <c r="AG25" i="37"/>
  <c r="S24" i="37"/>
  <c r="S23" i="37"/>
  <c r="P25" i="37"/>
  <c r="M24" i="37"/>
  <c r="T24" i="37" s="1"/>
  <c r="P26" i="37"/>
  <c r="Q26" i="37" s="1"/>
  <c r="Q30" i="36"/>
  <c r="M23" i="36"/>
  <c r="T23" i="36" s="1"/>
  <c r="S24" i="36"/>
  <c r="S87" i="34"/>
  <c r="AH85" i="34"/>
  <c r="AG85" i="34"/>
  <c r="AD86" i="34"/>
  <c r="P86" i="34"/>
  <c r="AE85" i="34"/>
  <c r="AH86" i="34"/>
  <c r="P87" i="34"/>
  <c r="AG87" i="34"/>
  <c r="P81" i="33"/>
  <c r="Q81" i="33" s="1"/>
  <c r="M79" i="33"/>
  <c r="T79" i="33" s="1"/>
  <c r="AB21" i="44"/>
  <c r="Q22" i="44"/>
  <c r="Q23" i="44"/>
  <c r="AB21" i="43"/>
  <c r="Q22" i="43"/>
  <c r="AB21" i="42"/>
  <c r="Q22" i="42"/>
  <c r="Q23" i="42"/>
  <c r="Q22" i="41"/>
  <c r="P22" i="39"/>
  <c r="Q23" i="39" s="1"/>
  <c r="P25" i="38"/>
  <c r="AG25" i="38"/>
  <c r="AH24" i="38"/>
  <c r="AE24" i="38"/>
  <c r="AD23" i="38"/>
  <c r="P26" i="38"/>
  <c r="AD25" i="38"/>
  <c r="AH25" i="38"/>
  <c r="Q29" i="38"/>
  <c r="Q34" i="38"/>
  <c r="Q35" i="38"/>
  <c r="M25" i="38"/>
  <c r="T25" i="38" s="1"/>
  <c r="AH23" i="38"/>
  <c r="Q28" i="38"/>
  <c r="AG24" i="38"/>
  <c r="AH26" i="38"/>
  <c r="Q31" i="38"/>
  <c r="AD26" i="37"/>
  <c r="AE23" i="37"/>
  <c r="AE24" i="37"/>
  <c r="AA26" i="37"/>
  <c r="AB26" i="37" s="1"/>
  <c r="AH26" i="37"/>
  <c r="AE26" i="37"/>
  <c r="P27" i="37"/>
  <c r="Q28" i="37" s="1"/>
  <c r="M25" i="37"/>
  <c r="T25" i="37" s="1"/>
  <c r="Q33" i="37"/>
  <c r="Q32" i="37"/>
  <c r="AG23" i="37"/>
  <c r="AG24" i="37"/>
  <c r="AG26" i="37"/>
  <c r="M26" i="37"/>
  <c r="T26" i="37" s="1"/>
  <c r="T24" i="36"/>
  <c r="Q33" i="36"/>
  <c r="Q31" i="36"/>
  <c r="S23" i="36"/>
  <c r="Q29" i="36"/>
  <c r="AG23" i="36"/>
  <c r="Q34" i="36"/>
  <c r="Q35" i="36"/>
  <c r="AE25" i="36"/>
  <c r="Q32" i="36"/>
  <c r="S80" i="33"/>
  <c r="X79" i="33"/>
  <c r="AE79" i="33" s="1"/>
  <c r="Q86" i="33"/>
  <c r="AE82" i="33"/>
  <c r="X81" i="33"/>
  <c r="AE81" i="33" s="1"/>
  <c r="AG79" i="33"/>
  <c r="AG81" i="33"/>
  <c r="AD87" i="34"/>
  <c r="Q95" i="34"/>
  <c r="AH87" i="34"/>
  <c r="S85" i="34"/>
  <c r="Q92" i="34"/>
  <c r="Q93" i="34"/>
  <c r="S84" i="34"/>
  <c r="AA84" i="34"/>
  <c r="AB84" i="34" s="1"/>
  <c r="S86" i="34"/>
  <c r="Q91" i="34"/>
  <c r="AA81" i="33"/>
  <c r="AB81" i="33" s="1"/>
  <c r="P82" i="33"/>
  <c r="P83" i="33"/>
  <c r="M81" i="33"/>
  <c r="T81" i="33" s="1"/>
  <c r="AH79" i="33"/>
  <c r="AH81" i="33"/>
  <c r="AA80" i="33"/>
  <c r="AB80" i="33" s="1"/>
  <c r="M82" i="33"/>
  <c r="T82" i="33" s="1"/>
  <c r="Q90" i="33"/>
  <c r="Q91" i="33"/>
  <c r="AE21" i="44"/>
  <c r="AE21" i="42"/>
  <c r="Q25" i="39"/>
  <c r="AE21" i="41"/>
  <c r="AB21" i="41"/>
  <c r="AE23" i="36"/>
  <c r="P24" i="36"/>
  <c r="X24" i="36"/>
  <c r="AE24" i="36" s="1"/>
  <c r="AA25" i="36"/>
  <c r="AB25" i="36" s="1"/>
  <c r="M26" i="36"/>
  <c r="T26" i="36" s="1"/>
  <c r="AA23" i="36"/>
  <c r="AB23" i="36" s="1"/>
  <c r="X26" i="36"/>
  <c r="AE26" i="36" s="1"/>
  <c r="AH25" i="36"/>
  <c r="AD24" i="36"/>
  <c r="S26" i="36"/>
  <c r="P26" i="36"/>
  <c r="Q27" i="36" s="1"/>
  <c r="AA24" i="36"/>
  <c r="AB24" i="36" s="1"/>
  <c r="AG26" i="36"/>
  <c r="AH24" i="36"/>
  <c r="P25" i="36"/>
  <c r="AG25" i="36"/>
  <c r="M25" i="36"/>
  <c r="T25" i="36" s="1"/>
  <c r="AD26" i="36"/>
  <c r="AA26" i="36"/>
  <c r="AB26" i="36" s="1"/>
  <c r="AH26" i="36"/>
  <c r="Q28" i="36"/>
  <c r="AG24" i="36"/>
  <c r="P85" i="34"/>
  <c r="M86" i="34"/>
  <c r="T86" i="34" s="1"/>
  <c r="Q89" i="34"/>
  <c r="AG21" i="39"/>
  <c r="AH21" i="39"/>
  <c r="S26" i="37"/>
  <c r="AA87" i="34"/>
  <c r="AB87" i="34" s="1"/>
  <c r="AD82" i="33"/>
  <c r="AA82" i="33"/>
  <c r="AB82" i="33" s="1"/>
  <c r="AH82" i="33"/>
  <c r="AG82" i="33"/>
  <c r="S82" i="33"/>
  <c r="S21" i="39"/>
  <c r="P21" i="39"/>
  <c r="X21" i="39"/>
  <c r="M21" i="39"/>
  <c r="T21" i="39" s="1"/>
  <c r="AA21" i="39"/>
  <c r="S25" i="38"/>
  <c r="S25" i="36"/>
  <c r="S81" i="33"/>
  <c r="S24" i="38"/>
  <c r="AA84" i="14"/>
  <c r="AB84" i="14" s="1"/>
  <c r="AA85" i="34"/>
  <c r="AB85" i="34" s="1"/>
  <c r="AG80" i="33"/>
  <c r="AH80" i="33"/>
  <c r="M23" i="38"/>
  <c r="T23" i="38" s="1"/>
  <c r="S23" i="38"/>
  <c r="AH23" i="36"/>
  <c r="AH83" i="14"/>
  <c r="AG84" i="34"/>
  <c r="AH84" i="34"/>
  <c r="AA79" i="33"/>
  <c r="AB79" i="33" s="1"/>
  <c r="Q21" i="39" l="1"/>
  <c r="Q25" i="37"/>
  <c r="Q87" i="34"/>
  <c r="Q88" i="34"/>
  <c r="Q26" i="38"/>
  <c r="Q25" i="38"/>
  <c r="Q27" i="37"/>
  <c r="Q82" i="33"/>
  <c r="Q25" i="36"/>
  <c r="Q84" i="33"/>
  <c r="Q83" i="33"/>
  <c r="AB21" i="39"/>
  <c r="AE21" i="39"/>
  <c r="Q22" i="39"/>
  <c r="Q26" i="36"/>
  <c r="Q86" i="34"/>
  <c r="K78" i="33"/>
  <c r="L78" i="33"/>
  <c r="M78" i="33"/>
  <c r="N78" i="33"/>
  <c r="T78" i="33" s="1"/>
  <c r="O78" i="33"/>
  <c r="S78" i="33"/>
  <c r="V78" i="33"/>
  <c r="W78" i="33"/>
  <c r="Y78" i="33"/>
  <c r="Z78" i="33"/>
  <c r="AJ78" i="33"/>
  <c r="E78" i="33"/>
  <c r="F78" i="33"/>
  <c r="AA78" i="33" s="1"/>
  <c r="AB78" i="33" s="1"/>
  <c r="K83" i="34"/>
  <c r="L83" i="34"/>
  <c r="M83" i="34"/>
  <c r="N83" i="34"/>
  <c r="O83" i="34"/>
  <c r="V83" i="34"/>
  <c r="W83" i="34"/>
  <c r="X83" i="34"/>
  <c r="Y83" i="34"/>
  <c r="Z83" i="34"/>
  <c r="AJ83" i="34"/>
  <c r="E83" i="34"/>
  <c r="F83" i="34"/>
  <c r="P84" i="34" s="1"/>
  <c r="Q85" i="34" s="1"/>
  <c r="K82" i="14"/>
  <c r="M82" i="14" s="1"/>
  <c r="L82" i="14"/>
  <c r="N82" i="14"/>
  <c r="T82" i="14" s="1"/>
  <c r="O82" i="14"/>
  <c r="AG82" i="14" s="1"/>
  <c r="P82" i="14"/>
  <c r="Q82" i="14"/>
  <c r="V82" i="14"/>
  <c r="W82" i="14"/>
  <c r="X82" i="14"/>
  <c r="Y82" i="14"/>
  <c r="Z82" i="14"/>
  <c r="AH82" i="14" s="1"/>
  <c r="AA82" i="14"/>
  <c r="AB82" i="14"/>
  <c r="AD82" i="14"/>
  <c r="AE82" i="14"/>
  <c r="AJ82" i="14"/>
  <c r="E82" i="14"/>
  <c r="F82" i="14"/>
  <c r="K22" i="36"/>
  <c r="L22" i="36"/>
  <c r="N22" i="36"/>
  <c r="O22" i="36"/>
  <c r="V22" i="36"/>
  <c r="W22" i="36"/>
  <c r="X22" i="36"/>
  <c r="Y22" i="36"/>
  <c r="Z22" i="36"/>
  <c r="AJ22" i="36"/>
  <c r="E22" i="36"/>
  <c r="F22" i="36"/>
  <c r="P23" i="36" s="1"/>
  <c r="Q24" i="36" s="1"/>
  <c r="K22" i="37"/>
  <c r="L22" i="37"/>
  <c r="N22" i="37"/>
  <c r="O22" i="37"/>
  <c r="V22" i="37"/>
  <c r="W22" i="37"/>
  <c r="X22" i="37"/>
  <c r="Y22" i="37"/>
  <c r="Z22" i="37"/>
  <c r="AH22" i="37" s="1"/>
  <c r="AA22" i="37"/>
  <c r="AB22" i="37"/>
  <c r="AD22" i="37"/>
  <c r="AJ22" i="37"/>
  <c r="E22" i="37"/>
  <c r="F22" i="37"/>
  <c r="P23" i="37" s="1"/>
  <c r="K22" i="38"/>
  <c r="K21" i="38"/>
  <c r="L22" i="38"/>
  <c r="N22" i="38"/>
  <c r="O22" i="38"/>
  <c r="V22" i="38"/>
  <c r="W22" i="38"/>
  <c r="X22" i="38"/>
  <c r="Y22" i="38"/>
  <c r="Z22" i="38"/>
  <c r="AJ22" i="38"/>
  <c r="E22" i="38"/>
  <c r="F22" i="38"/>
  <c r="P23" i="38" s="1"/>
  <c r="AJ21" i="38"/>
  <c r="Z21" i="38"/>
  <c r="Y21" i="38"/>
  <c r="W21" i="38"/>
  <c r="V21" i="38"/>
  <c r="X21" i="38" s="1"/>
  <c r="O21" i="38"/>
  <c r="N21" i="38"/>
  <c r="L21" i="38"/>
  <c r="F21" i="38"/>
  <c r="AD21" i="38" s="1"/>
  <c r="E21" i="38"/>
  <c r="AJ20" i="38"/>
  <c r="Y20" i="38"/>
  <c r="W20" i="38"/>
  <c r="V20" i="38"/>
  <c r="L20" i="38"/>
  <c r="K20" i="38"/>
  <c r="AJ21" i="37"/>
  <c r="Z21" i="37"/>
  <c r="Y21" i="37"/>
  <c r="W21" i="37"/>
  <c r="V21" i="37"/>
  <c r="X21" i="37" s="1"/>
  <c r="O21" i="37"/>
  <c r="N21" i="37"/>
  <c r="L21" i="37"/>
  <c r="K21" i="37"/>
  <c r="F21" i="37"/>
  <c r="AD21" i="37" s="1"/>
  <c r="E21" i="37"/>
  <c r="AJ20" i="37"/>
  <c r="Y20" i="37"/>
  <c r="W20" i="37"/>
  <c r="V20" i="37"/>
  <c r="L20" i="37"/>
  <c r="K20" i="37"/>
  <c r="AJ21" i="36"/>
  <c r="Z21" i="36"/>
  <c r="Y21" i="36"/>
  <c r="W21" i="36"/>
  <c r="V21" i="36"/>
  <c r="O21" i="36"/>
  <c r="N21" i="36"/>
  <c r="L21" i="36"/>
  <c r="K21" i="36"/>
  <c r="F21" i="36"/>
  <c r="AD21" i="36" s="1"/>
  <c r="E21" i="36"/>
  <c r="AJ20" i="36"/>
  <c r="Y20" i="36"/>
  <c r="W20" i="36"/>
  <c r="V20" i="36"/>
  <c r="L20" i="36"/>
  <c r="K20" i="36"/>
  <c r="K81" i="14"/>
  <c r="S81" i="14" s="1"/>
  <c r="L81" i="14"/>
  <c r="M81" i="14"/>
  <c r="T81" i="14" s="1"/>
  <c r="N81" i="14"/>
  <c r="O81" i="14"/>
  <c r="P81" i="14"/>
  <c r="Q81" i="14"/>
  <c r="V81" i="14"/>
  <c r="W81" i="14"/>
  <c r="X81" i="14"/>
  <c r="Y81" i="14"/>
  <c r="Z81" i="14"/>
  <c r="AH81" i="14" s="1"/>
  <c r="AA81" i="14"/>
  <c r="AB81" i="14"/>
  <c r="AD81" i="14"/>
  <c r="AE81" i="14"/>
  <c r="AG81" i="14"/>
  <c r="AJ81" i="14"/>
  <c r="K82" i="34"/>
  <c r="L82" i="34"/>
  <c r="N82" i="34"/>
  <c r="O82" i="34"/>
  <c r="V82" i="34"/>
  <c r="W82" i="34"/>
  <c r="Y82" i="34"/>
  <c r="Z82" i="34"/>
  <c r="AJ82" i="34"/>
  <c r="K77" i="33"/>
  <c r="L77" i="33"/>
  <c r="N77" i="33"/>
  <c r="O77" i="33"/>
  <c r="V77" i="33"/>
  <c r="W77" i="33"/>
  <c r="Y77" i="33"/>
  <c r="Z77" i="33"/>
  <c r="AJ77" i="33"/>
  <c r="E77" i="33"/>
  <c r="F77" i="33"/>
  <c r="AD77" i="33" s="1"/>
  <c r="E82" i="34"/>
  <c r="F82" i="34"/>
  <c r="AD82" i="34" s="1"/>
  <c r="E81" i="14"/>
  <c r="F81" i="14"/>
  <c r="E51" i="14"/>
  <c r="F51" i="14"/>
  <c r="E52" i="14"/>
  <c r="F52" i="14"/>
  <c r="E53" i="14"/>
  <c r="F53" i="14"/>
  <c r="K81" i="34"/>
  <c r="L81" i="34"/>
  <c r="N81" i="34"/>
  <c r="O81" i="34"/>
  <c r="V81" i="34"/>
  <c r="W81" i="34"/>
  <c r="X81" i="34"/>
  <c r="Y81" i="34"/>
  <c r="Z81" i="34"/>
  <c r="AJ81" i="34"/>
  <c r="E81" i="34"/>
  <c r="AE81" i="34" s="1"/>
  <c r="F81" i="34"/>
  <c r="K80" i="14"/>
  <c r="S80" i="14" s="1"/>
  <c r="L80" i="14"/>
  <c r="M80" i="14"/>
  <c r="N80" i="14"/>
  <c r="T80" i="14" s="1"/>
  <c r="O80" i="14"/>
  <c r="P80" i="14" s="1"/>
  <c r="Q80" i="14" s="1"/>
  <c r="V80" i="14"/>
  <c r="X80" i="14" s="1"/>
  <c r="AE80" i="14" s="1"/>
  <c r="W80" i="14"/>
  <c r="Y80" i="14"/>
  <c r="Z80" i="14"/>
  <c r="AA80" i="14" s="1"/>
  <c r="AB80" i="14" s="1"/>
  <c r="AD80" i="14"/>
  <c r="AH80" i="14"/>
  <c r="AJ80" i="14"/>
  <c r="E80" i="14"/>
  <c r="F80" i="14"/>
  <c r="K76" i="33"/>
  <c r="L76" i="33"/>
  <c r="M76" i="33"/>
  <c r="N76" i="33"/>
  <c r="O76" i="33"/>
  <c r="V76" i="33"/>
  <c r="X76" i="33" s="1"/>
  <c r="W76" i="33"/>
  <c r="Y76" i="33"/>
  <c r="Z76" i="33"/>
  <c r="AJ76" i="33"/>
  <c r="E76" i="33"/>
  <c r="F76" i="33"/>
  <c r="AD76" i="33" s="1"/>
  <c r="AH83" i="34" l="1"/>
  <c r="AG83" i="34"/>
  <c r="AD22" i="38"/>
  <c r="AA22" i="38"/>
  <c r="AB22" i="38" s="1"/>
  <c r="AH22" i="38"/>
  <c r="M21" i="38"/>
  <c r="AE22" i="37"/>
  <c r="X82" i="34"/>
  <c r="AE82" i="34" s="1"/>
  <c r="AG82" i="34"/>
  <c r="AG81" i="34"/>
  <c r="AE83" i="34"/>
  <c r="M77" i="33"/>
  <c r="T76" i="33"/>
  <c r="X78" i="33"/>
  <c r="AH78" i="33"/>
  <c r="P22" i="38"/>
  <c r="Q23" i="38" s="1"/>
  <c r="AG22" i="37"/>
  <c r="AG21" i="37"/>
  <c r="P22" i="37"/>
  <c r="AA21" i="37"/>
  <c r="AA22" i="36"/>
  <c r="AB22" i="36" s="1"/>
  <c r="AD83" i="34"/>
  <c r="AA83" i="34"/>
  <c r="AB83" i="34" s="1"/>
  <c r="P77" i="33"/>
  <c r="AG77" i="33"/>
  <c r="AE76" i="33"/>
  <c r="Q24" i="38"/>
  <c r="AG22" i="38"/>
  <c r="AB21" i="37"/>
  <c r="Q24" i="37"/>
  <c r="Q23" i="37"/>
  <c r="S22" i="37"/>
  <c r="S21" i="37"/>
  <c r="X77" i="33"/>
  <c r="AE77" i="33" s="1"/>
  <c r="AH76" i="33"/>
  <c r="AA76" i="33"/>
  <c r="AB76" i="33" s="1"/>
  <c r="AH81" i="34"/>
  <c r="AD81" i="34"/>
  <c r="AA81" i="34"/>
  <c r="AB81" i="34" s="1"/>
  <c r="AH82" i="34"/>
  <c r="S83" i="34"/>
  <c r="P82" i="34"/>
  <c r="AE78" i="33"/>
  <c r="S77" i="33"/>
  <c r="T77" i="33"/>
  <c r="AG78" i="33"/>
  <c r="S76" i="33"/>
  <c r="AA77" i="33"/>
  <c r="AB77" i="33" s="1"/>
  <c r="AH77" i="33"/>
  <c r="P79" i="33"/>
  <c r="AD78" i="33"/>
  <c r="AG22" i="36"/>
  <c r="P22" i="36"/>
  <c r="Q23" i="36" s="1"/>
  <c r="AE22" i="36"/>
  <c r="AH22" i="36"/>
  <c r="AD22" i="36"/>
  <c r="M22" i="36"/>
  <c r="T22" i="36" s="1"/>
  <c r="P83" i="34"/>
  <c r="T83" i="34"/>
  <c r="M82" i="34"/>
  <c r="T82" i="34" s="1"/>
  <c r="S81" i="34"/>
  <c r="M81" i="34"/>
  <c r="T81" i="34" s="1"/>
  <c r="P78" i="33"/>
  <c r="S82" i="14"/>
  <c r="S22" i="36"/>
  <c r="M22" i="37"/>
  <c r="T22" i="37" s="1"/>
  <c r="AE22" i="38"/>
  <c r="M22" i="38"/>
  <c r="T22" i="38" s="1"/>
  <c r="S22" i="38"/>
  <c r="S21" i="36"/>
  <c r="S21" i="38"/>
  <c r="AH21" i="37"/>
  <c r="M21" i="37"/>
  <c r="T21" i="37"/>
  <c r="AG21" i="38"/>
  <c r="AA21" i="38"/>
  <c r="AH21" i="38"/>
  <c r="P21" i="37"/>
  <c r="Q22" i="37" s="1"/>
  <c r="AE21" i="38"/>
  <c r="T21" i="38"/>
  <c r="P21" i="38"/>
  <c r="AE21" i="37"/>
  <c r="AA21" i="36"/>
  <c r="X21" i="36"/>
  <c r="AG21" i="36"/>
  <c r="AH21" i="36"/>
  <c r="M21" i="36"/>
  <c r="T21" i="36" s="1"/>
  <c r="P21" i="36"/>
  <c r="AA82" i="34"/>
  <c r="AB82" i="34" s="1"/>
  <c r="S82" i="34"/>
  <c r="AG80" i="14"/>
  <c r="AG76" i="33"/>
  <c r="Q21" i="37" l="1"/>
  <c r="Q21" i="38"/>
  <c r="Q78" i="33"/>
  <c r="Q22" i="38"/>
  <c r="Q79" i="33"/>
  <c r="Q80" i="33"/>
  <c r="Q21" i="36"/>
  <c r="Q22" i="36"/>
  <c r="Q84" i="34"/>
  <c r="Q83" i="34"/>
  <c r="AB21" i="38"/>
  <c r="AE21" i="36"/>
  <c r="AB21" i="36"/>
  <c r="K75" i="33"/>
  <c r="L75" i="33"/>
  <c r="M75" i="33"/>
  <c r="N75" i="33"/>
  <c r="O75" i="33"/>
  <c r="S75" i="33"/>
  <c r="T75" i="33"/>
  <c r="V75" i="33"/>
  <c r="W75" i="33"/>
  <c r="Y75" i="33"/>
  <c r="Z75" i="33"/>
  <c r="AJ75" i="33"/>
  <c r="E75" i="33"/>
  <c r="F75" i="33"/>
  <c r="P76" i="33" s="1"/>
  <c r="K80" i="34"/>
  <c r="L80" i="34"/>
  <c r="N80" i="34"/>
  <c r="O80" i="34"/>
  <c r="V80" i="34"/>
  <c r="W80" i="34"/>
  <c r="X80" i="34"/>
  <c r="Y80" i="34"/>
  <c r="Z80" i="34"/>
  <c r="AJ80" i="34"/>
  <c r="E80" i="34"/>
  <c r="F80" i="34"/>
  <c r="P81" i="34" s="1"/>
  <c r="Q82" i="34" s="1"/>
  <c r="K79" i="14"/>
  <c r="L79" i="14"/>
  <c r="M79" i="14"/>
  <c r="N79" i="14"/>
  <c r="O79" i="14"/>
  <c r="AG79" i="14" s="1"/>
  <c r="P79" i="14"/>
  <c r="Q79" i="14"/>
  <c r="S79" i="14"/>
  <c r="T79" i="14"/>
  <c r="V79" i="14"/>
  <c r="W79" i="14"/>
  <c r="X79" i="14"/>
  <c r="Y79" i="14"/>
  <c r="AE79" i="14" s="1"/>
  <c r="Z79" i="14"/>
  <c r="AA79" i="14" s="1"/>
  <c r="AB79" i="14" s="1"/>
  <c r="AD79" i="14"/>
  <c r="AJ79" i="14"/>
  <c r="E79" i="14"/>
  <c r="F79" i="14"/>
  <c r="K74" i="33"/>
  <c r="L74" i="33"/>
  <c r="N74" i="33"/>
  <c r="O74" i="33"/>
  <c r="V74" i="33"/>
  <c r="W74" i="33"/>
  <c r="Y74" i="33"/>
  <c r="Z74" i="33"/>
  <c r="AJ74" i="33"/>
  <c r="K78" i="14"/>
  <c r="S78" i="14" s="1"/>
  <c r="L78" i="14"/>
  <c r="M78" i="14"/>
  <c r="T78" i="14" s="1"/>
  <c r="N78" i="14"/>
  <c r="O78" i="14"/>
  <c r="P78" i="14"/>
  <c r="Q78" i="14" s="1"/>
  <c r="V78" i="14"/>
  <c r="W78" i="14"/>
  <c r="X78" i="14"/>
  <c r="Y78" i="14"/>
  <c r="Z78" i="14"/>
  <c r="AH78" i="14" s="1"/>
  <c r="AA78" i="14"/>
  <c r="AB78" i="14"/>
  <c r="AD78" i="14"/>
  <c r="AE78" i="14"/>
  <c r="AG78" i="14"/>
  <c r="AJ78" i="14"/>
  <c r="E78" i="14"/>
  <c r="F78" i="14"/>
  <c r="K79" i="34"/>
  <c r="L79" i="34"/>
  <c r="N79" i="34"/>
  <c r="O79" i="34"/>
  <c r="V79" i="34"/>
  <c r="W79" i="34"/>
  <c r="Y79" i="34"/>
  <c r="Z79" i="34"/>
  <c r="AJ79" i="34"/>
  <c r="E79" i="34"/>
  <c r="F79" i="34"/>
  <c r="E74" i="33"/>
  <c r="F74" i="33"/>
  <c r="AD74" i="33" s="1"/>
  <c r="S80" i="34" l="1"/>
  <c r="M79" i="34"/>
  <c r="AD80" i="34"/>
  <c r="AG80" i="34"/>
  <c r="AH80" i="34"/>
  <c r="X74" i="33"/>
  <c r="AE74" i="33" s="1"/>
  <c r="M80" i="34"/>
  <c r="T80" i="34" s="1"/>
  <c r="X75" i="33"/>
  <c r="AE75" i="33" s="1"/>
  <c r="AG74" i="33"/>
  <c r="AG75" i="33"/>
  <c r="AG79" i="34"/>
  <c r="T79" i="34"/>
  <c r="AD79" i="34"/>
  <c r="AA79" i="34"/>
  <c r="AB79" i="34" s="1"/>
  <c r="AH79" i="34"/>
  <c r="X79" i="34"/>
  <c r="AE79" i="34" s="1"/>
  <c r="P80" i="34"/>
  <c r="Q81" i="34" s="1"/>
  <c r="Q77" i="33"/>
  <c r="AD75" i="33"/>
  <c r="AH75" i="33"/>
  <c r="M74" i="33"/>
  <c r="T74" i="33" s="1"/>
  <c r="P75" i="33"/>
  <c r="AA75" i="33"/>
  <c r="AB75" i="33" s="1"/>
  <c r="AH74" i="33"/>
  <c r="AE80" i="34"/>
  <c r="AA80" i="34"/>
  <c r="AB80" i="34" s="1"/>
  <c r="AH79" i="14"/>
  <c r="S74" i="33"/>
  <c r="AA74" i="33"/>
  <c r="AB74" i="33" s="1"/>
  <c r="S79" i="34"/>
  <c r="Q76" i="33" l="1"/>
  <c r="E78" i="34"/>
  <c r="F78" i="34"/>
  <c r="P79" i="34" s="1"/>
  <c r="Q80" i="34" s="1"/>
  <c r="K78" i="34"/>
  <c r="L78" i="34"/>
  <c r="M78" i="34" s="1"/>
  <c r="N78" i="34"/>
  <c r="O78" i="34"/>
  <c r="AG78" i="34" s="1"/>
  <c r="V78" i="34"/>
  <c r="W78" i="34"/>
  <c r="Y78" i="34"/>
  <c r="Z78" i="34"/>
  <c r="AJ78" i="34"/>
  <c r="K77" i="14"/>
  <c r="S77" i="14" s="1"/>
  <c r="L77" i="14"/>
  <c r="M77" i="14"/>
  <c r="T77" i="14" s="1"/>
  <c r="N77" i="14"/>
  <c r="O77" i="14"/>
  <c r="P77" i="14"/>
  <c r="Q77" i="14"/>
  <c r="V77" i="14"/>
  <c r="W77" i="14"/>
  <c r="X77" i="14"/>
  <c r="Y77" i="14"/>
  <c r="Z77" i="14"/>
  <c r="AH77" i="14" s="1"/>
  <c r="AA77" i="14"/>
  <c r="AB77" i="14"/>
  <c r="AD77" i="14"/>
  <c r="AE77" i="14"/>
  <c r="AG77" i="14"/>
  <c r="AJ77" i="14"/>
  <c r="E77" i="14"/>
  <c r="F77" i="14"/>
  <c r="K73" i="33"/>
  <c r="L73" i="33"/>
  <c r="N73" i="33"/>
  <c r="O73" i="33"/>
  <c r="V73" i="33"/>
  <c r="W73" i="33"/>
  <c r="X73" i="33" s="1"/>
  <c r="Y73" i="33"/>
  <c r="Z73" i="33"/>
  <c r="AJ73" i="33"/>
  <c r="E73" i="33"/>
  <c r="AG73" i="33" s="1"/>
  <c r="F73" i="33"/>
  <c r="P74" i="33" s="1"/>
  <c r="X78" i="34" l="1"/>
  <c r="AE78" i="34" s="1"/>
  <c r="AH73" i="33"/>
  <c r="AD73" i="33"/>
  <c r="M73" i="33"/>
  <c r="AE73" i="33"/>
  <c r="T78" i="34"/>
  <c r="T73" i="33"/>
  <c r="S73" i="33"/>
  <c r="Q75" i="33"/>
  <c r="S78" i="34"/>
  <c r="AD78" i="34"/>
  <c r="AA78" i="34"/>
  <c r="AB78" i="34" s="1"/>
  <c r="AH78" i="34"/>
  <c r="AA73" i="33"/>
  <c r="AB73" i="33" s="1"/>
  <c r="K72" i="33" l="1"/>
  <c r="L72" i="33"/>
  <c r="N72" i="33"/>
  <c r="O72" i="33"/>
  <c r="V72" i="33"/>
  <c r="W72" i="33"/>
  <c r="X72" i="33"/>
  <c r="Y72" i="33"/>
  <c r="Z72" i="33"/>
  <c r="AJ72" i="33"/>
  <c r="E72" i="33"/>
  <c r="AE72" i="33" s="1"/>
  <c r="F72" i="33"/>
  <c r="P73" i="33" s="1"/>
  <c r="K77" i="34"/>
  <c r="L77" i="34"/>
  <c r="N77" i="34"/>
  <c r="O77" i="34"/>
  <c r="AG77" i="34" s="1"/>
  <c r="V77" i="34"/>
  <c r="W77" i="34"/>
  <c r="Y77" i="34"/>
  <c r="Z77" i="34"/>
  <c r="AJ77" i="34"/>
  <c r="E77" i="34"/>
  <c r="F77" i="34"/>
  <c r="P78" i="34" s="1"/>
  <c r="K76" i="14"/>
  <c r="L76" i="14"/>
  <c r="M76" i="14"/>
  <c r="N76" i="14"/>
  <c r="O76" i="14"/>
  <c r="AG76" i="14" s="1"/>
  <c r="P76" i="14"/>
  <c r="Q76" i="14"/>
  <c r="S76" i="14"/>
  <c r="T76" i="14"/>
  <c r="V76" i="14"/>
  <c r="W76" i="14"/>
  <c r="X76" i="14"/>
  <c r="Y76" i="14"/>
  <c r="AE76" i="14" s="1"/>
  <c r="Z76" i="14"/>
  <c r="AH76" i="14" s="1"/>
  <c r="AD76" i="14"/>
  <c r="AJ76" i="14"/>
  <c r="E76" i="14"/>
  <c r="F76" i="14"/>
  <c r="E75" i="14"/>
  <c r="F75" i="14"/>
  <c r="K75" i="14"/>
  <c r="L75" i="14"/>
  <c r="N75" i="14"/>
  <c r="O75" i="14"/>
  <c r="P75" i="14" s="1"/>
  <c r="Q75" i="14" s="1"/>
  <c r="V75" i="14"/>
  <c r="W75" i="14"/>
  <c r="X75" i="14"/>
  <c r="Y75" i="14"/>
  <c r="Z75" i="14"/>
  <c r="AG75" i="14"/>
  <c r="AH75" i="14"/>
  <c r="AJ75" i="14"/>
  <c r="K76" i="34"/>
  <c r="L76" i="34"/>
  <c r="N76" i="34"/>
  <c r="O76" i="34"/>
  <c r="V76" i="34"/>
  <c r="W76" i="34"/>
  <c r="Y76" i="34"/>
  <c r="Z76" i="34"/>
  <c r="AJ76" i="34"/>
  <c r="E76" i="34"/>
  <c r="F76" i="34"/>
  <c r="K71" i="33"/>
  <c r="L71" i="33"/>
  <c r="N71" i="33"/>
  <c r="O71" i="33"/>
  <c r="V71" i="33"/>
  <c r="W71" i="33"/>
  <c r="Y71" i="33"/>
  <c r="Z71" i="33"/>
  <c r="AJ71" i="33"/>
  <c r="E71" i="33"/>
  <c r="F71" i="33"/>
  <c r="AD71" i="33" s="1"/>
  <c r="X77" i="34" l="1"/>
  <c r="AE77" i="34"/>
  <c r="S77" i="34"/>
  <c r="AG71" i="33"/>
  <c r="AH77" i="34"/>
  <c r="AA77" i="34"/>
  <c r="AB77" i="34" s="1"/>
  <c r="AD77" i="34"/>
  <c r="X71" i="33"/>
  <c r="AE71" i="33" s="1"/>
  <c r="AD72" i="33"/>
  <c r="AG72" i="33"/>
  <c r="AH72" i="33"/>
  <c r="AA71" i="33"/>
  <c r="AB71" i="33" s="1"/>
  <c r="AD76" i="34"/>
  <c r="AH76" i="34"/>
  <c r="X76" i="34"/>
  <c r="AE76" i="34" s="1"/>
  <c r="AG76" i="34"/>
  <c r="P77" i="34"/>
  <c r="M77" i="34"/>
  <c r="T77" i="34" s="1"/>
  <c r="Q79" i="34"/>
  <c r="P72" i="33"/>
  <c r="Q73" i="33" s="1"/>
  <c r="AH71" i="33"/>
  <c r="AA72" i="33"/>
  <c r="AB72" i="33" s="1"/>
  <c r="Q74" i="33"/>
  <c r="S72" i="33"/>
  <c r="M72" i="33"/>
  <c r="T72" i="33" s="1"/>
  <c r="AA76" i="14"/>
  <c r="AB76" i="14" s="1"/>
  <c r="S75" i="14"/>
  <c r="M75" i="14"/>
  <c r="T75" i="14" s="1"/>
  <c r="AA75" i="14"/>
  <c r="AB75" i="14" s="1"/>
  <c r="AE75" i="14"/>
  <c r="AA76" i="34"/>
  <c r="AB76" i="34" s="1"/>
  <c r="S76" i="34"/>
  <c r="M76" i="34"/>
  <c r="T76" i="34" s="1"/>
  <c r="AD75" i="14"/>
  <c r="S71" i="33"/>
  <c r="M71" i="33"/>
  <c r="T71" i="33" s="1"/>
  <c r="K75" i="34"/>
  <c r="L75" i="34"/>
  <c r="M75" i="34"/>
  <c r="N75" i="34"/>
  <c r="O75" i="34"/>
  <c r="V75" i="34"/>
  <c r="W75" i="34"/>
  <c r="X75" i="34"/>
  <c r="Y75" i="34"/>
  <c r="Z75" i="34"/>
  <c r="AJ75" i="34"/>
  <c r="E75" i="34"/>
  <c r="AG75" i="34" s="1"/>
  <c r="F75" i="34"/>
  <c r="K74" i="14"/>
  <c r="S74" i="14" s="1"/>
  <c r="L74" i="14"/>
  <c r="M74" i="14" s="1"/>
  <c r="T74" i="14" s="1"/>
  <c r="N74" i="14"/>
  <c r="O74" i="14"/>
  <c r="P74" i="14"/>
  <c r="Q74" i="14"/>
  <c r="V74" i="14"/>
  <c r="W74" i="14"/>
  <c r="X74" i="14"/>
  <c r="Y74" i="14"/>
  <c r="Z74" i="14"/>
  <c r="AH74" i="14" s="1"/>
  <c r="AA74" i="14"/>
  <c r="AB74" i="14"/>
  <c r="AD74" i="14"/>
  <c r="AE74" i="14"/>
  <c r="AG74" i="14"/>
  <c r="AJ74" i="14"/>
  <c r="E74" i="14"/>
  <c r="F74" i="14"/>
  <c r="K70" i="33"/>
  <c r="L70" i="33"/>
  <c r="N70" i="33"/>
  <c r="O70" i="33"/>
  <c r="V70" i="33"/>
  <c r="W70" i="33"/>
  <c r="Y70" i="33"/>
  <c r="Z70" i="33"/>
  <c r="AJ70" i="33"/>
  <c r="E70" i="33"/>
  <c r="F70" i="33"/>
  <c r="P71" i="33" s="1"/>
  <c r="K69" i="33"/>
  <c r="L69" i="33"/>
  <c r="N69" i="33"/>
  <c r="O69" i="33"/>
  <c r="V69" i="33"/>
  <c r="W69" i="33"/>
  <c r="X69" i="33"/>
  <c r="Y69" i="33"/>
  <c r="Z69" i="33"/>
  <c r="AJ69" i="33"/>
  <c r="E69" i="33"/>
  <c r="F69" i="33"/>
  <c r="K74" i="34"/>
  <c r="L74" i="34"/>
  <c r="N74" i="34"/>
  <c r="O74" i="34"/>
  <c r="V74" i="34"/>
  <c r="W74" i="34"/>
  <c r="Y74" i="34"/>
  <c r="Z74" i="34"/>
  <c r="AJ74" i="34"/>
  <c r="E74" i="34"/>
  <c r="F74" i="34"/>
  <c r="AD74" i="34" s="1"/>
  <c r="K73" i="14"/>
  <c r="S73" i="14" s="1"/>
  <c r="L73" i="14"/>
  <c r="M73" i="14"/>
  <c r="T73" i="14" s="1"/>
  <c r="N73" i="14"/>
  <c r="O73" i="14"/>
  <c r="V73" i="14"/>
  <c r="W73" i="14"/>
  <c r="X73" i="14"/>
  <c r="Y73" i="14"/>
  <c r="Z73" i="14"/>
  <c r="AJ73" i="14"/>
  <c r="E73" i="14"/>
  <c r="AE73" i="14" s="1"/>
  <c r="F73" i="14"/>
  <c r="P73" i="14" s="1"/>
  <c r="Q73" i="14" s="1"/>
  <c r="K73" i="34"/>
  <c r="L73" i="34"/>
  <c r="N73" i="34"/>
  <c r="O73" i="34"/>
  <c r="V73" i="34"/>
  <c r="W73" i="34"/>
  <c r="X73" i="34" s="1"/>
  <c r="Y73" i="34"/>
  <c r="Z73" i="34"/>
  <c r="AJ73" i="34"/>
  <c r="E73" i="34"/>
  <c r="F73" i="34"/>
  <c r="AD73" i="34" s="1"/>
  <c r="K68" i="33"/>
  <c r="L68" i="33"/>
  <c r="N68" i="33"/>
  <c r="O68" i="33"/>
  <c r="V68" i="33"/>
  <c r="W68" i="33"/>
  <c r="X68" i="33"/>
  <c r="Y68" i="33"/>
  <c r="Z68" i="33"/>
  <c r="AJ68" i="33"/>
  <c r="E68" i="33"/>
  <c r="F68" i="33"/>
  <c r="AD68" i="33" s="1"/>
  <c r="K72" i="14"/>
  <c r="S72" i="14" s="1"/>
  <c r="L72" i="14"/>
  <c r="M72" i="14"/>
  <c r="N72" i="14"/>
  <c r="T72" i="14" s="1"/>
  <c r="O72" i="14"/>
  <c r="P72" i="14"/>
  <c r="Q72" i="14" s="1"/>
  <c r="V72" i="14"/>
  <c r="W72" i="14"/>
  <c r="X72" i="14" s="1"/>
  <c r="AE72" i="14" s="1"/>
  <c r="Y72" i="14"/>
  <c r="Z72" i="14"/>
  <c r="AA72" i="14" s="1"/>
  <c r="AB72" i="14" s="1"/>
  <c r="AD72" i="14"/>
  <c r="AG72" i="14"/>
  <c r="AH72" i="14"/>
  <c r="AJ72" i="14"/>
  <c r="E72" i="14"/>
  <c r="F72" i="14"/>
  <c r="K72" i="34"/>
  <c r="L72" i="34"/>
  <c r="M72" i="34"/>
  <c r="N72" i="34"/>
  <c r="O72" i="34"/>
  <c r="V72" i="34"/>
  <c r="W72" i="34"/>
  <c r="Y72" i="34"/>
  <c r="Z72" i="34"/>
  <c r="AJ72" i="34"/>
  <c r="E72" i="34"/>
  <c r="F72" i="34"/>
  <c r="AA72" i="34" s="1"/>
  <c r="AB72" i="34" s="1"/>
  <c r="K71" i="14"/>
  <c r="S71" i="14" s="1"/>
  <c r="L71" i="14"/>
  <c r="M71" i="14"/>
  <c r="T71" i="14" s="1"/>
  <c r="N71" i="14"/>
  <c r="O71" i="14"/>
  <c r="P71" i="14"/>
  <c r="Q71" i="14"/>
  <c r="V71" i="14"/>
  <c r="W71" i="14"/>
  <c r="X71" i="14"/>
  <c r="Y71" i="14"/>
  <c r="Z71" i="14"/>
  <c r="AH71" i="14" s="1"/>
  <c r="AA71" i="14"/>
  <c r="AB71" i="14"/>
  <c r="AD71" i="14"/>
  <c r="AE71" i="14"/>
  <c r="AG71" i="14"/>
  <c r="AJ71" i="14"/>
  <c r="E71" i="14"/>
  <c r="F71" i="14"/>
  <c r="K67" i="33"/>
  <c r="L67" i="33"/>
  <c r="N67" i="33"/>
  <c r="O67" i="33"/>
  <c r="V67" i="33"/>
  <c r="W67" i="33"/>
  <c r="Y67" i="33"/>
  <c r="Z67" i="33"/>
  <c r="AJ67" i="33"/>
  <c r="E67" i="33"/>
  <c r="F67" i="33"/>
  <c r="AA75" i="34" l="1"/>
  <c r="AB75" i="34" s="1"/>
  <c r="AA67" i="33"/>
  <c r="AB67" i="33" s="1"/>
  <c r="X74" i="34"/>
  <c r="X67" i="33"/>
  <c r="M68" i="33"/>
  <c r="AG73" i="34"/>
  <c r="X72" i="34"/>
  <c r="AG72" i="34"/>
  <c r="P73" i="34"/>
  <c r="AE68" i="33"/>
  <c r="AA69" i="33"/>
  <c r="AB69" i="33" s="1"/>
  <c r="M67" i="33"/>
  <c r="T67" i="33" s="1"/>
  <c r="AE67" i="33"/>
  <c r="M70" i="33"/>
  <c r="T70" i="33" s="1"/>
  <c r="M69" i="33"/>
  <c r="T69" i="33" s="1"/>
  <c r="AD69" i="33"/>
  <c r="AG68" i="33"/>
  <c r="AG67" i="33"/>
  <c r="X70" i="33"/>
  <c r="AE70" i="33" s="1"/>
  <c r="P70" i="33"/>
  <c r="Q71" i="33" s="1"/>
  <c r="P68" i="33"/>
  <c r="AH69" i="33"/>
  <c r="AE69" i="33"/>
  <c r="AG69" i="33"/>
  <c r="AE72" i="34"/>
  <c r="T75" i="34"/>
  <c r="S75" i="34"/>
  <c r="AE75" i="34"/>
  <c r="AD75" i="34"/>
  <c r="T72" i="34"/>
  <c r="S72" i="34"/>
  <c r="AD72" i="34"/>
  <c r="AA73" i="34"/>
  <c r="AB73" i="34" s="1"/>
  <c r="AH72" i="34"/>
  <c r="P75" i="34"/>
  <c r="P76" i="34"/>
  <c r="Q76" i="34" s="1"/>
  <c r="M73" i="34"/>
  <c r="T73" i="34" s="1"/>
  <c r="AH75" i="34"/>
  <c r="AH73" i="34"/>
  <c r="AE73" i="34"/>
  <c r="Q78" i="34"/>
  <c r="AH67" i="33"/>
  <c r="AG70" i="33"/>
  <c r="S67" i="33"/>
  <c r="AH68" i="33"/>
  <c r="AD70" i="33"/>
  <c r="P69" i="33"/>
  <c r="AA70" i="33"/>
  <c r="AB70" i="33" s="1"/>
  <c r="T68" i="33"/>
  <c r="AA68" i="33"/>
  <c r="AB68" i="33" s="1"/>
  <c r="AD67" i="33"/>
  <c r="AH70" i="33"/>
  <c r="S68" i="33"/>
  <c r="S69" i="33"/>
  <c r="S70" i="33"/>
  <c r="Q72" i="33"/>
  <c r="AG73" i="14"/>
  <c r="AD73" i="14"/>
  <c r="AH73" i="14"/>
  <c r="AA74" i="34"/>
  <c r="AB74" i="34" s="1"/>
  <c r="P74" i="34"/>
  <c r="Q74" i="34" s="1"/>
  <c r="AG74" i="34"/>
  <c r="AE74" i="34"/>
  <c r="M74" i="34"/>
  <c r="T74" i="34" s="1"/>
  <c r="AH74" i="34"/>
  <c r="S74" i="34"/>
  <c r="AA73" i="14"/>
  <c r="AB73" i="14" s="1"/>
  <c r="S73" i="34"/>
  <c r="K70" i="14"/>
  <c r="M70" i="14" s="1"/>
  <c r="T70" i="14" s="1"/>
  <c r="L70" i="14"/>
  <c r="N70" i="14"/>
  <c r="O70" i="14"/>
  <c r="AG70" i="14" s="1"/>
  <c r="P70" i="14"/>
  <c r="Q70" i="14"/>
  <c r="V70" i="14"/>
  <c r="W70" i="14"/>
  <c r="X70" i="14"/>
  <c r="Y70" i="14"/>
  <c r="Z70" i="14"/>
  <c r="AH70" i="14" s="1"/>
  <c r="AA70" i="14"/>
  <c r="AB70" i="14"/>
  <c r="AD70" i="14"/>
  <c r="AE70" i="14"/>
  <c r="AJ70" i="14"/>
  <c r="K71" i="34"/>
  <c r="L71" i="34"/>
  <c r="N71" i="34"/>
  <c r="O71" i="34"/>
  <c r="V71" i="34"/>
  <c r="W71" i="34"/>
  <c r="X71" i="34"/>
  <c r="Y71" i="34"/>
  <c r="Z71" i="34"/>
  <c r="AJ71" i="34"/>
  <c r="E71" i="34"/>
  <c r="F71" i="34"/>
  <c r="K66" i="33"/>
  <c r="L66" i="33"/>
  <c r="N66" i="33"/>
  <c r="O66" i="33"/>
  <c r="V66" i="33"/>
  <c r="W66" i="33"/>
  <c r="X66" i="33" s="1"/>
  <c r="Y66" i="33"/>
  <c r="Z66" i="33"/>
  <c r="AJ66" i="33"/>
  <c r="E66" i="33"/>
  <c r="F66" i="33"/>
  <c r="E70" i="14"/>
  <c r="F70" i="14"/>
  <c r="K65" i="33"/>
  <c r="L65" i="33"/>
  <c r="M65" i="33"/>
  <c r="N65" i="33"/>
  <c r="T65" i="33" s="1"/>
  <c r="O65" i="33"/>
  <c r="V65" i="33"/>
  <c r="W65" i="33"/>
  <c r="Y65" i="33"/>
  <c r="Z65" i="33"/>
  <c r="AJ65" i="33"/>
  <c r="K70" i="34"/>
  <c r="M70" i="34" s="1"/>
  <c r="L70" i="34"/>
  <c r="N70" i="34"/>
  <c r="O70" i="34"/>
  <c r="V70" i="34"/>
  <c r="W70" i="34"/>
  <c r="Y70" i="34"/>
  <c r="Z70" i="34"/>
  <c r="AJ70" i="34"/>
  <c r="E70" i="34"/>
  <c r="F70" i="34"/>
  <c r="AD70" i="34" s="1"/>
  <c r="E69" i="14"/>
  <c r="AG69" i="14" s="1"/>
  <c r="F69" i="14"/>
  <c r="AH69" i="14" s="1"/>
  <c r="K69" i="14"/>
  <c r="S69" i="14" s="1"/>
  <c r="L69" i="14"/>
  <c r="M69" i="14"/>
  <c r="N69" i="14"/>
  <c r="T69" i="14" s="1"/>
  <c r="O69" i="14"/>
  <c r="V69" i="14"/>
  <c r="X69" i="14" s="1"/>
  <c r="W69" i="14"/>
  <c r="Y69" i="14"/>
  <c r="Z69" i="14"/>
  <c r="AJ69" i="14"/>
  <c r="E64" i="33"/>
  <c r="F64" i="33"/>
  <c r="AH64" i="33" s="1"/>
  <c r="E65" i="33"/>
  <c r="F65" i="33"/>
  <c r="AD65" i="33" s="1"/>
  <c r="K69" i="34"/>
  <c r="L69" i="34"/>
  <c r="N69" i="34"/>
  <c r="O69" i="34"/>
  <c r="V69" i="34"/>
  <c r="X69" i="34" s="1"/>
  <c r="W69" i="34"/>
  <c r="Y69" i="34"/>
  <c r="Z69" i="34"/>
  <c r="AJ69" i="34"/>
  <c r="K68" i="14"/>
  <c r="M68" i="14" s="1"/>
  <c r="L68" i="14"/>
  <c r="N68" i="14"/>
  <c r="O68" i="14"/>
  <c r="AG68" i="14" s="1"/>
  <c r="P68" i="14"/>
  <c r="Q68" i="14"/>
  <c r="V68" i="14"/>
  <c r="W68" i="14"/>
  <c r="X68" i="14"/>
  <c r="Y68" i="14"/>
  <c r="AE68" i="14" s="1"/>
  <c r="Z68" i="14"/>
  <c r="AH68" i="14" s="1"/>
  <c r="AD68" i="14"/>
  <c r="AJ68" i="14"/>
  <c r="E68" i="14"/>
  <c r="F68" i="14"/>
  <c r="E69" i="34"/>
  <c r="F69" i="34"/>
  <c r="AA69" i="34" s="1"/>
  <c r="AB69" i="34" s="1"/>
  <c r="K64" i="33"/>
  <c r="L64" i="33"/>
  <c r="N64" i="33"/>
  <c r="O64" i="33"/>
  <c r="V64" i="33"/>
  <c r="W64" i="33"/>
  <c r="Y64" i="33"/>
  <c r="Z64" i="33"/>
  <c r="AJ64" i="33"/>
  <c r="K68" i="34"/>
  <c r="L68" i="34"/>
  <c r="N68" i="34"/>
  <c r="O68" i="34"/>
  <c r="V68" i="34"/>
  <c r="W68" i="34"/>
  <c r="Y68" i="34"/>
  <c r="Z68" i="34"/>
  <c r="AJ68" i="34"/>
  <c r="K67" i="14"/>
  <c r="L67" i="14"/>
  <c r="M67" i="14" s="1"/>
  <c r="T67" i="14" s="1"/>
  <c r="N67" i="14"/>
  <c r="O67" i="14"/>
  <c r="P67" i="14" s="1"/>
  <c r="S67" i="14"/>
  <c r="V67" i="14"/>
  <c r="W67" i="14"/>
  <c r="X67" i="14" s="1"/>
  <c r="AE67" i="14" s="1"/>
  <c r="Y67" i="14"/>
  <c r="Z67" i="14"/>
  <c r="AA67" i="14" s="1"/>
  <c r="AB67" i="14" s="1"/>
  <c r="AD67" i="14"/>
  <c r="AG67" i="14"/>
  <c r="AH67" i="14"/>
  <c r="AJ67" i="14"/>
  <c r="E67" i="14"/>
  <c r="F67" i="14"/>
  <c r="F67" i="34"/>
  <c r="E68" i="34"/>
  <c r="F68" i="34"/>
  <c r="AD68" i="34" s="1"/>
  <c r="K63" i="33"/>
  <c r="L63" i="33"/>
  <c r="N63" i="33"/>
  <c r="O63" i="33"/>
  <c r="V63" i="33"/>
  <c r="W63" i="33"/>
  <c r="X63" i="33" s="1"/>
  <c r="Y63" i="33"/>
  <c r="Z63" i="33"/>
  <c r="AJ63" i="33"/>
  <c r="E63" i="33"/>
  <c r="F63" i="33"/>
  <c r="AD63" i="33" s="1"/>
  <c r="K67" i="34"/>
  <c r="L67" i="34"/>
  <c r="N67" i="34"/>
  <c r="O67" i="34"/>
  <c r="V67" i="34"/>
  <c r="W67" i="34"/>
  <c r="Y67" i="34"/>
  <c r="Z67" i="34"/>
  <c r="AJ67" i="34"/>
  <c r="K66" i="14"/>
  <c r="M66" i="14" s="1"/>
  <c r="L66" i="14"/>
  <c r="N66" i="14"/>
  <c r="T66" i="14" s="1"/>
  <c r="O66" i="14"/>
  <c r="V66" i="14"/>
  <c r="X66" i="14" s="1"/>
  <c r="W66" i="14"/>
  <c r="Y66" i="14"/>
  <c r="Z66" i="14"/>
  <c r="AA66" i="14" s="1"/>
  <c r="AB66" i="14" s="1"/>
  <c r="AJ66" i="14"/>
  <c r="F66" i="14"/>
  <c r="AD66" i="14" s="1"/>
  <c r="K62" i="33"/>
  <c r="L62" i="33"/>
  <c r="N62" i="33"/>
  <c r="O62" i="33"/>
  <c r="V62" i="33"/>
  <c r="W62" i="33"/>
  <c r="Y62" i="33"/>
  <c r="Z62" i="33"/>
  <c r="AJ62" i="33"/>
  <c r="E59" i="33"/>
  <c r="F59" i="33"/>
  <c r="AD59" i="33" s="1"/>
  <c r="E60" i="33"/>
  <c r="F60" i="33"/>
  <c r="AA60" i="33" s="1"/>
  <c r="AB60" i="33" s="1"/>
  <c r="E61" i="33"/>
  <c r="F61" i="33"/>
  <c r="AD61" i="33" s="1"/>
  <c r="E62" i="33"/>
  <c r="F62" i="33"/>
  <c r="K65" i="14"/>
  <c r="M65" i="14" s="1"/>
  <c r="T65" i="14" s="1"/>
  <c r="L65" i="14"/>
  <c r="N65" i="14"/>
  <c r="O65" i="14"/>
  <c r="V65" i="14"/>
  <c r="W65" i="14"/>
  <c r="X65" i="14" s="1"/>
  <c r="Y65" i="14"/>
  <c r="Z65" i="14"/>
  <c r="AJ65" i="14"/>
  <c r="D65" i="14"/>
  <c r="K66" i="34"/>
  <c r="L66" i="34"/>
  <c r="N66" i="34"/>
  <c r="O66" i="34"/>
  <c r="V66" i="34"/>
  <c r="W66" i="34"/>
  <c r="Y66" i="34"/>
  <c r="Z66" i="34"/>
  <c r="AJ66" i="34"/>
  <c r="D66" i="34"/>
  <c r="K61" i="33"/>
  <c r="L61" i="33"/>
  <c r="N61" i="33"/>
  <c r="O61" i="33"/>
  <c r="S61" i="33"/>
  <c r="V61" i="33"/>
  <c r="W61" i="33"/>
  <c r="Y61" i="33"/>
  <c r="Z61" i="33"/>
  <c r="AJ61" i="33"/>
  <c r="K60" i="33"/>
  <c r="L60" i="33"/>
  <c r="N60" i="33"/>
  <c r="O60" i="33"/>
  <c r="V60" i="33"/>
  <c r="W60" i="33"/>
  <c r="Y60" i="33"/>
  <c r="Z60" i="33"/>
  <c r="AJ60" i="33"/>
  <c r="K65" i="34"/>
  <c r="L65" i="34"/>
  <c r="M65" i="34"/>
  <c r="N65" i="34"/>
  <c r="T65" i="34" s="1"/>
  <c r="O65" i="34"/>
  <c r="V65" i="34"/>
  <c r="W65" i="34"/>
  <c r="Y65" i="34"/>
  <c r="Z65" i="34"/>
  <c r="AJ65" i="34"/>
  <c r="K64" i="34"/>
  <c r="L64" i="34"/>
  <c r="N64" i="34"/>
  <c r="O64" i="34"/>
  <c r="V64" i="34"/>
  <c r="W64" i="34"/>
  <c r="X64" i="34" s="1"/>
  <c r="Y64" i="34"/>
  <c r="Z64" i="34"/>
  <c r="AJ64" i="34"/>
  <c r="K64" i="14"/>
  <c r="S64" i="14" s="1"/>
  <c r="L64" i="14"/>
  <c r="M64" i="14"/>
  <c r="N64" i="14"/>
  <c r="T64" i="14" s="1"/>
  <c r="O64" i="14"/>
  <c r="V64" i="14"/>
  <c r="W64" i="14"/>
  <c r="X64" i="14"/>
  <c r="Y64" i="14"/>
  <c r="Z64" i="14"/>
  <c r="AJ64" i="14"/>
  <c r="D64" i="14"/>
  <c r="F64" i="14" s="1"/>
  <c r="D65" i="34"/>
  <c r="F65" i="34" s="1"/>
  <c r="AD65" i="34" s="1"/>
  <c r="K63" i="14"/>
  <c r="M63" i="14" s="1"/>
  <c r="L63" i="14"/>
  <c r="N63" i="14"/>
  <c r="O63" i="14"/>
  <c r="S63" i="14"/>
  <c r="V63" i="14"/>
  <c r="W63" i="14"/>
  <c r="Y63" i="14"/>
  <c r="Z63" i="14"/>
  <c r="AJ63" i="14"/>
  <c r="D63" i="14"/>
  <c r="D64" i="34"/>
  <c r="F64" i="34" s="1"/>
  <c r="AD64" i="34" s="1"/>
  <c r="K59" i="33"/>
  <c r="L59" i="33"/>
  <c r="M59" i="33"/>
  <c r="N59" i="33"/>
  <c r="O59" i="33"/>
  <c r="V59" i="33"/>
  <c r="W59" i="33"/>
  <c r="Y59" i="33"/>
  <c r="Z59" i="33"/>
  <c r="AJ59" i="33"/>
  <c r="K62" i="14"/>
  <c r="S62" i="14" s="1"/>
  <c r="L62" i="14"/>
  <c r="M62" i="14"/>
  <c r="N62" i="14"/>
  <c r="O62" i="14"/>
  <c r="V62" i="14"/>
  <c r="W62" i="14"/>
  <c r="Y62" i="14"/>
  <c r="Z62" i="14"/>
  <c r="AJ62" i="14"/>
  <c r="K63" i="34"/>
  <c r="L63" i="34"/>
  <c r="N63" i="34"/>
  <c r="O63" i="34"/>
  <c r="V63" i="34"/>
  <c r="W63" i="34"/>
  <c r="Y63" i="34"/>
  <c r="Z63" i="34"/>
  <c r="AJ63" i="34"/>
  <c r="D62" i="14"/>
  <c r="F62" i="14" s="1"/>
  <c r="P62" i="14" s="1"/>
  <c r="D63" i="34"/>
  <c r="E63" i="34" s="1"/>
  <c r="K58" i="33"/>
  <c r="L58" i="33"/>
  <c r="N58" i="33"/>
  <c r="O58" i="33"/>
  <c r="V58" i="33"/>
  <c r="W58" i="33"/>
  <c r="Y58" i="33"/>
  <c r="Z58" i="33"/>
  <c r="AJ58" i="33"/>
  <c r="E58" i="33"/>
  <c r="F58" i="33"/>
  <c r="AD58" i="33" s="1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AD62" i="34" s="1"/>
  <c r="K56" i="34"/>
  <c r="L56" i="34"/>
  <c r="S56" i="34" s="1"/>
  <c r="N56" i="34"/>
  <c r="O56" i="34"/>
  <c r="AG56" i="34" s="1"/>
  <c r="V56" i="34"/>
  <c r="W56" i="34"/>
  <c r="Y56" i="34"/>
  <c r="Z56" i="34"/>
  <c r="AJ56" i="34"/>
  <c r="K57" i="34"/>
  <c r="L57" i="34"/>
  <c r="N57" i="34"/>
  <c r="O57" i="34"/>
  <c r="V57" i="34"/>
  <c r="W57" i="34"/>
  <c r="Y57" i="34"/>
  <c r="Z57" i="34"/>
  <c r="AJ57" i="34"/>
  <c r="K58" i="34"/>
  <c r="L58" i="34"/>
  <c r="N58" i="34"/>
  <c r="O58" i="34"/>
  <c r="V58" i="34"/>
  <c r="W58" i="34"/>
  <c r="Y58" i="34"/>
  <c r="Z58" i="34"/>
  <c r="AJ58" i="34"/>
  <c r="K59" i="34"/>
  <c r="L59" i="34"/>
  <c r="N59" i="34"/>
  <c r="O59" i="34"/>
  <c r="V59" i="34"/>
  <c r="W59" i="34"/>
  <c r="X59" i="34" s="1"/>
  <c r="Y59" i="34"/>
  <c r="Z59" i="34"/>
  <c r="AJ59" i="34"/>
  <c r="K60" i="34"/>
  <c r="L60" i="34"/>
  <c r="M60" i="34" s="1"/>
  <c r="N60" i="34"/>
  <c r="O60" i="34"/>
  <c r="V60" i="34"/>
  <c r="W60" i="34"/>
  <c r="Y60" i="34"/>
  <c r="Z60" i="34"/>
  <c r="AJ60" i="34"/>
  <c r="K61" i="34"/>
  <c r="L61" i="34"/>
  <c r="N61" i="34"/>
  <c r="O61" i="34"/>
  <c r="V61" i="34"/>
  <c r="W61" i="34"/>
  <c r="Y61" i="34"/>
  <c r="Z61" i="34"/>
  <c r="AJ61" i="34"/>
  <c r="K62" i="34"/>
  <c r="L62" i="34"/>
  <c r="N62" i="34"/>
  <c r="O62" i="34"/>
  <c r="V62" i="34"/>
  <c r="W62" i="34"/>
  <c r="Y62" i="34"/>
  <c r="Z62" i="34"/>
  <c r="AJ62" i="34"/>
  <c r="K53" i="33"/>
  <c r="L53" i="33"/>
  <c r="N53" i="33"/>
  <c r="O53" i="33"/>
  <c r="V53" i="33"/>
  <c r="W53" i="33"/>
  <c r="Y53" i="33"/>
  <c r="Z53" i="33"/>
  <c r="AJ53" i="33"/>
  <c r="K54" i="33"/>
  <c r="L54" i="33"/>
  <c r="N54" i="33"/>
  <c r="O54" i="33"/>
  <c r="V54" i="33"/>
  <c r="W54" i="33"/>
  <c r="X54" i="33" s="1"/>
  <c r="Y54" i="33"/>
  <c r="Z54" i="33"/>
  <c r="AJ54" i="33"/>
  <c r="K55" i="33"/>
  <c r="L55" i="33"/>
  <c r="N55" i="33"/>
  <c r="O55" i="33"/>
  <c r="V55" i="33"/>
  <c r="W55" i="33"/>
  <c r="Y55" i="33"/>
  <c r="Z55" i="33"/>
  <c r="AJ55" i="33"/>
  <c r="K56" i="33"/>
  <c r="L56" i="33"/>
  <c r="N56" i="33"/>
  <c r="O56" i="33"/>
  <c r="V56" i="33"/>
  <c r="W56" i="33"/>
  <c r="Y56" i="33"/>
  <c r="Z56" i="33"/>
  <c r="AJ56" i="33"/>
  <c r="K57" i="33"/>
  <c r="L57" i="33"/>
  <c r="N57" i="33"/>
  <c r="O57" i="33"/>
  <c r="V57" i="33"/>
  <c r="W57" i="33"/>
  <c r="Y57" i="33"/>
  <c r="Z57" i="33"/>
  <c r="AJ57" i="33"/>
  <c r="K60" i="14"/>
  <c r="L60" i="14"/>
  <c r="M60" i="14" s="1"/>
  <c r="N60" i="14"/>
  <c r="O60" i="14"/>
  <c r="V60" i="14"/>
  <c r="W60" i="14"/>
  <c r="Y60" i="14"/>
  <c r="Z60" i="14"/>
  <c r="AJ60" i="14"/>
  <c r="K61" i="14"/>
  <c r="L61" i="14"/>
  <c r="N61" i="14"/>
  <c r="O61" i="14"/>
  <c r="V61" i="14"/>
  <c r="W61" i="14"/>
  <c r="Y61" i="14"/>
  <c r="Z61" i="14"/>
  <c r="AJ61" i="14"/>
  <c r="E56" i="33"/>
  <c r="F56" i="33"/>
  <c r="AD56" i="33" s="1"/>
  <c r="E57" i="33"/>
  <c r="F57" i="33"/>
  <c r="E56" i="14"/>
  <c r="F56" i="14"/>
  <c r="E57" i="14"/>
  <c r="F57" i="14"/>
  <c r="E58" i="14"/>
  <c r="F58" i="14"/>
  <c r="E59" i="14"/>
  <c r="F59" i="14"/>
  <c r="E60" i="14"/>
  <c r="F60" i="14"/>
  <c r="AD60" i="14" s="1"/>
  <c r="E61" i="14"/>
  <c r="F61" i="14"/>
  <c r="AD61" i="14" s="1"/>
  <c r="S67" i="34" l="1"/>
  <c r="T70" i="34"/>
  <c r="M68" i="34"/>
  <c r="T68" i="34" s="1"/>
  <c r="M56" i="34"/>
  <c r="M64" i="34"/>
  <c r="T64" i="34" s="1"/>
  <c r="AE69" i="34"/>
  <c r="AA67" i="34"/>
  <c r="AB67" i="34" s="1"/>
  <c r="X65" i="34"/>
  <c r="M63" i="34"/>
  <c r="T63" i="34" s="1"/>
  <c r="S66" i="34"/>
  <c r="X61" i="34"/>
  <c r="AE61" i="34" s="1"/>
  <c r="S64" i="34"/>
  <c r="X66" i="34"/>
  <c r="M60" i="33"/>
  <c r="M67" i="34"/>
  <c r="T67" i="34" s="1"/>
  <c r="P68" i="34"/>
  <c r="AD67" i="34"/>
  <c r="AH56" i="34"/>
  <c r="AH67" i="34"/>
  <c r="M71" i="34"/>
  <c r="T71" i="34" s="1"/>
  <c r="S60" i="34"/>
  <c r="M69" i="34"/>
  <c r="T69" i="34" s="1"/>
  <c r="Q75" i="34"/>
  <c r="X56" i="33"/>
  <c r="AE56" i="33" s="1"/>
  <c r="M57" i="33"/>
  <c r="T57" i="33" s="1"/>
  <c r="M62" i="33"/>
  <c r="T62" i="33" s="1"/>
  <c r="M63" i="33"/>
  <c r="T63" i="33" s="1"/>
  <c r="X65" i="33"/>
  <c r="AE65" i="33" s="1"/>
  <c r="M64" i="33"/>
  <c r="T64" i="33" s="1"/>
  <c r="T60" i="33"/>
  <c r="S60" i="33"/>
  <c r="AA62" i="33"/>
  <c r="AB62" i="33" s="1"/>
  <c r="AH65" i="33"/>
  <c r="AG64" i="33"/>
  <c r="AG56" i="33"/>
  <c r="X64" i="33"/>
  <c r="AE64" i="33" s="1"/>
  <c r="P69" i="34"/>
  <c r="Q69" i="34" s="1"/>
  <c r="AG69" i="34"/>
  <c r="S65" i="34"/>
  <c r="P70" i="34"/>
  <c r="AG68" i="34"/>
  <c r="Q77" i="34"/>
  <c r="AA68" i="34"/>
  <c r="AB68" i="34" s="1"/>
  <c r="P63" i="33"/>
  <c r="AD62" i="33"/>
  <c r="E66" i="34"/>
  <c r="AG66" i="34" s="1"/>
  <c r="P57" i="33"/>
  <c r="S57" i="33"/>
  <c r="AG59" i="33"/>
  <c r="AA57" i="33"/>
  <c r="AB57" i="33" s="1"/>
  <c r="S54" i="33"/>
  <c r="E65" i="14"/>
  <c r="AG65" i="14" s="1"/>
  <c r="AG57" i="33"/>
  <c r="AD64" i="33"/>
  <c r="AH57" i="33"/>
  <c r="M53" i="33"/>
  <c r="T53" i="33" s="1"/>
  <c r="P58" i="33"/>
  <c r="E62" i="14"/>
  <c r="AG62" i="14" s="1"/>
  <c r="X55" i="33"/>
  <c r="E64" i="14"/>
  <c r="AG64" i="14" s="1"/>
  <c r="M66" i="33"/>
  <c r="T66" i="33" s="1"/>
  <c r="AD57" i="33"/>
  <c r="P66" i="33"/>
  <c r="P65" i="34"/>
  <c r="AA56" i="33"/>
  <c r="AB56" i="33" s="1"/>
  <c r="X60" i="33"/>
  <c r="AE60" i="33" s="1"/>
  <c r="S63" i="33"/>
  <c r="Q69" i="33"/>
  <c r="S62" i="34"/>
  <c r="X70" i="34"/>
  <c r="AE70" i="34" s="1"/>
  <c r="AA71" i="34"/>
  <c r="AB71" i="34" s="1"/>
  <c r="P72" i="34"/>
  <c r="X63" i="34"/>
  <c r="AE63" i="34" s="1"/>
  <c r="X68" i="34"/>
  <c r="AE68" i="34" s="1"/>
  <c r="E65" i="34"/>
  <c r="M66" i="34"/>
  <c r="T66" i="34" s="1"/>
  <c r="S70" i="34"/>
  <c r="AH69" i="34"/>
  <c r="S58" i="34"/>
  <c r="S63" i="34"/>
  <c r="X67" i="34"/>
  <c r="S69" i="34"/>
  <c r="AD69" i="34"/>
  <c r="P71" i="34"/>
  <c r="AH70" i="34"/>
  <c r="X57" i="34"/>
  <c r="AE57" i="34" s="1"/>
  <c r="S59" i="34"/>
  <c r="AG57" i="34"/>
  <c r="AA70" i="34"/>
  <c r="AB70" i="34" s="1"/>
  <c r="S71" i="34"/>
  <c r="S55" i="33"/>
  <c r="E66" i="14"/>
  <c r="AE66" i="14" s="1"/>
  <c r="AH63" i="33"/>
  <c r="M58" i="33"/>
  <c r="T58" i="33" s="1"/>
  <c r="AG63" i="33"/>
  <c r="AA63" i="33"/>
  <c r="AB63" i="33" s="1"/>
  <c r="AA61" i="33"/>
  <c r="AB61" i="33" s="1"/>
  <c r="Q70" i="33"/>
  <c r="X58" i="33"/>
  <c r="AE58" i="33" s="1"/>
  <c r="P61" i="33"/>
  <c r="S62" i="33"/>
  <c r="F66" i="34"/>
  <c r="AA66" i="34" s="1"/>
  <c r="AB66" i="34" s="1"/>
  <c r="E67" i="34"/>
  <c r="AG67" i="34" s="1"/>
  <c r="S53" i="33"/>
  <c r="S59" i="33"/>
  <c r="AH60" i="33"/>
  <c r="AG66" i="33"/>
  <c r="M61" i="33"/>
  <c r="T61" i="33" s="1"/>
  <c r="F65" i="14"/>
  <c r="AD65" i="14" s="1"/>
  <c r="AH61" i="33"/>
  <c r="S66" i="33"/>
  <c r="S56" i="33"/>
  <c r="E64" i="34"/>
  <c r="AG64" i="34" s="1"/>
  <c r="P65" i="33"/>
  <c r="AH65" i="34"/>
  <c r="X62" i="33"/>
  <c r="AE62" i="33" s="1"/>
  <c r="AA65" i="33"/>
  <c r="AB65" i="33" s="1"/>
  <c r="AA64" i="33"/>
  <c r="AB64" i="33" s="1"/>
  <c r="X57" i="33"/>
  <c r="AE57" i="33" s="1"/>
  <c r="P59" i="33"/>
  <c r="X53" i="33"/>
  <c r="T59" i="33"/>
  <c r="AA65" i="34"/>
  <c r="AB65" i="34" s="1"/>
  <c r="AE63" i="33"/>
  <c r="AA64" i="34"/>
  <c r="AB64" i="34" s="1"/>
  <c r="AA58" i="33"/>
  <c r="AB58" i="33" s="1"/>
  <c r="P62" i="33"/>
  <c r="S64" i="33"/>
  <c r="S65" i="33"/>
  <c r="AD66" i="33"/>
  <c r="P67" i="33"/>
  <c r="AG61" i="33"/>
  <c r="X59" i="33"/>
  <c r="AE59" i="33" s="1"/>
  <c r="F63" i="34"/>
  <c r="P63" i="34" s="1"/>
  <c r="AH56" i="33"/>
  <c r="X61" i="33"/>
  <c r="AE61" i="33" s="1"/>
  <c r="S70" i="14"/>
  <c r="AG71" i="34"/>
  <c r="AD71" i="34"/>
  <c r="AH71" i="34"/>
  <c r="AE71" i="34"/>
  <c r="AA66" i="33"/>
  <c r="AB66" i="33" s="1"/>
  <c r="AE66" i="33"/>
  <c r="AH66" i="33"/>
  <c r="AG65" i="33"/>
  <c r="AG70" i="34"/>
  <c r="AE69" i="14"/>
  <c r="AD69" i="14"/>
  <c r="AA69" i="14"/>
  <c r="AB69" i="14" s="1"/>
  <c r="P69" i="14"/>
  <c r="Q69" i="14" s="1"/>
  <c r="P64" i="33"/>
  <c r="T68" i="14"/>
  <c r="AA68" i="14"/>
  <c r="AB68" i="14" s="1"/>
  <c r="S68" i="14"/>
  <c r="AH68" i="34"/>
  <c r="S68" i="34"/>
  <c r="AH62" i="33"/>
  <c r="AH66" i="14"/>
  <c r="S66" i="14"/>
  <c r="AG62" i="33"/>
  <c r="AG60" i="33"/>
  <c r="AH59" i="33"/>
  <c r="P60" i="33"/>
  <c r="AD60" i="33"/>
  <c r="S65" i="14"/>
  <c r="F63" i="14"/>
  <c r="AA63" i="14" s="1"/>
  <c r="AB63" i="14" s="1"/>
  <c r="E63" i="14"/>
  <c r="AG63" i="14" s="1"/>
  <c r="X60" i="14"/>
  <c r="AE60" i="14" s="1"/>
  <c r="AH62" i="14"/>
  <c r="X63" i="14"/>
  <c r="T62" i="14"/>
  <c r="AG61" i="14"/>
  <c r="AD62" i="14"/>
  <c r="AA62" i="14"/>
  <c r="X62" i="14"/>
  <c r="AH64" i="14"/>
  <c r="T63" i="14"/>
  <c r="AH64" i="34"/>
  <c r="AA59" i="33"/>
  <c r="AB59" i="33" s="1"/>
  <c r="AG63" i="34"/>
  <c r="S57" i="34"/>
  <c r="AA56" i="34"/>
  <c r="AB56" i="34" s="1"/>
  <c r="P57" i="34"/>
  <c r="T60" i="34"/>
  <c r="AG62" i="34"/>
  <c r="X56" i="34"/>
  <c r="AE56" i="34" s="1"/>
  <c r="M62" i="34"/>
  <c r="T62" i="34" s="1"/>
  <c r="T56" i="34"/>
  <c r="AH58" i="33"/>
  <c r="S58" i="33"/>
  <c r="AG58" i="33"/>
  <c r="AD57" i="34"/>
  <c r="AH57" i="34"/>
  <c r="AD56" i="34"/>
  <c r="AH62" i="34"/>
  <c r="AA62" i="34"/>
  <c r="AB62" i="34" s="1"/>
  <c r="P56" i="34"/>
  <c r="AH58" i="34"/>
  <c r="S61" i="34"/>
  <c r="X58" i="34"/>
  <c r="AE58" i="34" s="1"/>
  <c r="AH61" i="34"/>
  <c r="M59" i="34"/>
  <c r="T59" i="34" s="1"/>
  <c r="M58" i="34"/>
  <c r="T58" i="34" s="1"/>
  <c r="X62" i="34"/>
  <c r="AE62" i="34" s="1"/>
  <c r="AG58" i="34"/>
  <c r="X60" i="34"/>
  <c r="AE60" i="34" s="1"/>
  <c r="AE59" i="34"/>
  <c r="P62" i="34"/>
  <c r="AA61" i="34"/>
  <c r="AB61" i="34" s="1"/>
  <c r="M61" i="34"/>
  <c r="T61" i="34" s="1"/>
  <c r="P58" i="34"/>
  <c r="AA57" i="34"/>
  <c r="AB57" i="34" s="1"/>
  <c r="M57" i="34"/>
  <c r="T57" i="34" s="1"/>
  <c r="AG60" i="34"/>
  <c r="M54" i="33"/>
  <c r="T54" i="33" s="1"/>
  <c r="M55" i="33"/>
  <c r="T55" i="33" s="1"/>
  <c r="M56" i="33"/>
  <c r="T56" i="33" s="1"/>
  <c r="AH60" i="14"/>
  <c r="T60" i="14"/>
  <c r="AA60" i="14"/>
  <c r="AB60" i="14" s="1"/>
  <c r="AH61" i="14"/>
  <c r="X61" i="14"/>
  <c r="AE61" i="14" s="1"/>
  <c r="P60" i="14"/>
  <c r="S61" i="14"/>
  <c r="S60" i="14"/>
  <c r="P61" i="14"/>
  <c r="Q62" i="14" s="1"/>
  <c r="AA61" i="14"/>
  <c r="AB61" i="14" s="1"/>
  <c r="M61" i="14"/>
  <c r="T61" i="14" s="1"/>
  <c r="AG60" i="14"/>
  <c r="E49" i="33"/>
  <c r="F49" i="33"/>
  <c r="E50" i="33"/>
  <c r="F50" i="33"/>
  <c r="AD50" i="33" s="1"/>
  <c r="E51" i="33"/>
  <c r="F51" i="33"/>
  <c r="E52" i="33"/>
  <c r="F52" i="33"/>
  <c r="AD52" i="33" s="1"/>
  <c r="E53" i="33"/>
  <c r="AG53" i="33" s="1"/>
  <c r="F53" i="33"/>
  <c r="E54" i="33"/>
  <c r="AG54" i="33" s="1"/>
  <c r="F54" i="33"/>
  <c r="AH54" i="33" s="1"/>
  <c r="E55" i="33"/>
  <c r="AG55" i="33" s="1"/>
  <c r="F55" i="33"/>
  <c r="AD55" i="33" s="1"/>
  <c r="AG59" i="34"/>
  <c r="AD53" i="14"/>
  <c r="E54" i="14"/>
  <c r="F54" i="14"/>
  <c r="AA54" i="14" s="1"/>
  <c r="AB54" i="14" s="1"/>
  <c r="E55" i="14"/>
  <c r="F55" i="14"/>
  <c r="AD55" i="14" s="1"/>
  <c r="K59" i="14"/>
  <c r="L59" i="14"/>
  <c r="N59" i="14"/>
  <c r="O59" i="14"/>
  <c r="P59" i="14" s="1"/>
  <c r="V59" i="14"/>
  <c r="W59" i="14"/>
  <c r="Y59" i="14"/>
  <c r="Z59" i="14"/>
  <c r="AA59" i="14" s="1"/>
  <c r="AB59" i="14" s="1"/>
  <c r="AD59" i="14"/>
  <c r="AJ59" i="14"/>
  <c r="K58" i="14"/>
  <c r="L58" i="14"/>
  <c r="N58" i="14"/>
  <c r="O58" i="14"/>
  <c r="P58" i="14" s="1"/>
  <c r="V58" i="14"/>
  <c r="W58" i="14"/>
  <c r="Y58" i="14"/>
  <c r="Z58" i="14"/>
  <c r="AA58" i="14" s="1"/>
  <c r="AB58" i="14" s="1"/>
  <c r="AD58" i="14"/>
  <c r="AJ58" i="14"/>
  <c r="K55" i="14"/>
  <c r="L55" i="14"/>
  <c r="N55" i="14"/>
  <c r="O55" i="14"/>
  <c r="V55" i="14"/>
  <c r="W55" i="14"/>
  <c r="Y55" i="14"/>
  <c r="Z55" i="14"/>
  <c r="AA55" i="14" s="1"/>
  <c r="AB55" i="14" s="1"/>
  <c r="AJ55" i="14"/>
  <c r="K56" i="14"/>
  <c r="L56" i="14"/>
  <c r="N56" i="14"/>
  <c r="O56" i="14"/>
  <c r="V56" i="14"/>
  <c r="W56" i="14"/>
  <c r="X56" i="14" s="1"/>
  <c r="Y56" i="14"/>
  <c r="Z56" i="14"/>
  <c r="AH56" i="14" s="1"/>
  <c r="AD56" i="14"/>
  <c r="AJ56" i="14"/>
  <c r="K57" i="14"/>
  <c r="L57" i="14"/>
  <c r="M57" i="14"/>
  <c r="N57" i="14"/>
  <c r="O57" i="14"/>
  <c r="V57" i="14"/>
  <c r="W57" i="14"/>
  <c r="Y57" i="14"/>
  <c r="Z57" i="14"/>
  <c r="AH57" i="14" s="1"/>
  <c r="AD57" i="14"/>
  <c r="AJ57" i="14"/>
  <c r="K51" i="33"/>
  <c r="L51" i="33"/>
  <c r="N51" i="33"/>
  <c r="O51" i="33"/>
  <c r="V51" i="33"/>
  <c r="W51" i="33"/>
  <c r="Y51" i="33"/>
  <c r="Z51" i="33"/>
  <c r="AJ51" i="33"/>
  <c r="K52" i="33"/>
  <c r="L52" i="33"/>
  <c r="N52" i="33"/>
  <c r="O52" i="33"/>
  <c r="V52" i="33"/>
  <c r="W52" i="33"/>
  <c r="Y52" i="33"/>
  <c r="Z52" i="33"/>
  <c r="AJ52" i="33"/>
  <c r="K55" i="34"/>
  <c r="L55" i="34"/>
  <c r="N55" i="34"/>
  <c r="O55" i="34"/>
  <c r="V55" i="34"/>
  <c r="W55" i="34"/>
  <c r="Y55" i="34"/>
  <c r="Z55" i="34"/>
  <c r="AA55" i="34" s="1"/>
  <c r="AB55" i="34" s="1"/>
  <c r="AD55" i="34"/>
  <c r="AJ55" i="34"/>
  <c r="K54" i="14"/>
  <c r="L54" i="14"/>
  <c r="N54" i="14"/>
  <c r="O54" i="14"/>
  <c r="V54" i="14"/>
  <c r="W54" i="14"/>
  <c r="Y54" i="14"/>
  <c r="Z54" i="14"/>
  <c r="AD54" i="14"/>
  <c r="AJ54" i="14"/>
  <c r="K50" i="33"/>
  <c r="L50" i="33"/>
  <c r="N50" i="33"/>
  <c r="O50" i="33"/>
  <c r="V50" i="33"/>
  <c r="W50" i="33"/>
  <c r="Y50" i="33"/>
  <c r="Z50" i="33"/>
  <c r="AJ50" i="33"/>
  <c r="K53" i="14"/>
  <c r="L53" i="14"/>
  <c r="N53" i="14"/>
  <c r="O53" i="14"/>
  <c r="V53" i="14"/>
  <c r="W53" i="14"/>
  <c r="Y53" i="14"/>
  <c r="Z53" i="14"/>
  <c r="AJ53" i="14"/>
  <c r="K54" i="34"/>
  <c r="L54" i="34"/>
  <c r="N54" i="34"/>
  <c r="O54" i="34"/>
  <c r="P54" i="34" s="1"/>
  <c r="V54" i="34"/>
  <c r="W54" i="34"/>
  <c r="Y54" i="34"/>
  <c r="Z54" i="34"/>
  <c r="AA54" i="34" s="1"/>
  <c r="AB54" i="34" s="1"/>
  <c r="AD54" i="34"/>
  <c r="AJ54" i="34"/>
  <c r="K49" i="33"/>
  <c r="L49" i="33"/>
  <c r="N49" i="33"/>
  <c r="O49" i="33"/>
  <c r="V49" i="33"/>
  <c r="W49" i="33"/>
  <c r="Y49" i="33"/>
  <c r="Z49" i="33"/>
  <c r="AJ49" i="33"/>
  <c r="K53" i="34"/>
  <c r="L53" i="34"/>
  <c r="N53" i="34"/>
  <c r="O53" i="34"/>
  <c r="P53" i="34" s="1"/>
  <c r="V53" i="34"/>
  <c r="W53" i="34"/>
  <c r="Y53" i="34"/>
  <c r="Z53" i="34"/>
  <c r="AA53" i="34" s="1"/>
  <c r="AB53" i="34" s="1"/>
  <c r="AD53" i="34"/>
  <c r="AJ53" i="34"/>
  <c r="K48" i="33"/>
  <c r="L48" i="33"/>
  <c r="M48" i="33" s="1"/>
  <c r="N48" i="33"/>
  <c r="O48" i="33"/>
  <c r="V48" i="33"/>
  <c r="W48" i="33"/>
  <c r="Y48" i="33"/>
  <c r="Z48" i="33"/>
  <c r="AJ48" i="33"/>
  <c r="E48" i="33"/>
  <c r="F48" i="33"/>
  <c r="K52" i="14"/>
  <c r="L52" i="14"/>
  <c r="N52" i="14"/>
  <c r="O52" i="14"/>
  <c r="S52" i="14"/>
  <c r="V52" i="14"/>
  <c r="W52" i="14"/>
  <c r="Y52" i="14"/>
  <c r="Z52" i="14"/>
  <c r="AA52" i="14" s="1"/>
  <c r="AB52" i="14" s="1"/>
  <c r="AJ52" i="14"/>
  <c r="AD52" i="14"/>
  <c r="K52" i="34"/>
  <c r="L52" i="34"/>
  <c r="N52" i="34"/>
  <c r="O52" i="34"/>
  <c r="V52" i="34"/>
  <c r="W52" i="34"/>
  <c r="Y52" i="34"/>
  <c r="Z52" i="34"/>
  <c r="AH52" i="34" s="1"/>
  <c r="AD52" i="34"/>
  <c r="AJ52" i="34"/>
  <c r="K47" i="33"/>
  <c r="L47" i="33"/>
  <c r="N47" i="33"/>
  <c r="O47" i="33"/>
  <c r="V47" i="33"/>
  <c r="W47" i="33"/>
  <c r="X47" i="33" s="1"/>
  <c r="Y47" i="33"/>
  <c r="Z47" i="33"/>
  <c r="AJ47" i="33"/>
  <c r="E47" i="33"/>
  <c r="F47" i="33"/>
  <c r="K51" i="14"/>
  <c r="M51" i="14" s="1"/>
  <c r="T51" i="14" s="1"/>
  <c r="L51" i="14"/>
  <c r="N51" i="14"/>
  <c r="O51" i="14"/>
  <c r="V51" i="14"/>
  <c r="W51" i="14"/>
  <c r="X51" i="14" s="1"/>
  <c r="Y51" i="14"/>
  <c r="Z51" i="14"/>
  <c r="AJ51" i="14"/>
  <c r="AD51" i="14"/>
  <c r="K51" i="34"/>
  <c r="L51" i="34"/>
  <c r="N51" i="34"/>
  <c r="O51" i="34"/>
  <c r="V51" i="34"/>
  <c r="W51" i="34"/>
  <c r="Y51" i="34"/>
  <c r="Z51" i="34"/>
  <c r="AJ51" i="34"/>
  <c r="E51" i="34"/>
  <c r="F51" i="34"/>
  <c r="AD51" i="34" s="1"/>
  <c r="K46" i="33"/>
  <c r="L46" i="33"/>
  <c r="N46" i="33"/>
  <c r="O46" i="33"/>
  <c r="V46" i="33"/>
  <c r="W46" i="33"/>
  <c r="X46" i="33" s="1"/>
  <c r="Y46" i="33"/>
  <c r="Z46" i="33"/>
  <c r="AJ46" i="33"/>
  <c r="E46" i="33"/>
  <c r="F46" i="33"/>
  <c r="K50" i="14"/>
  <c r="L50" i="14"/>
  <c r="N50" i="14"/>
  <c r="O50" i="14"/>
  <c r="P50" i="14" s="1"/>
  <c r="V50" i="14"/>
  <c r="W50" i="14"/>
  <c r="X50" i="14" s="1"/>
  <c r="Y50" i="14"/>
  <c r="Z50" i="14"/>
  <c r="AJ50" i="14"/>
  <c r="E50" i="14"/>
  <c r="F50" i="14"/>
  <c r="AD50" i="14" s="1"/>
  <c r="K50" i="34"/>
  <c r="L50" i="34"/>
  <c r="S50" i="34" s="1"/>
  <c r="N50" i="34"/>
  <c r="O50" i="34"/>
  <c r="V50" i="34"/>
  <c r="W50" i="34"/>
  <c r="Y50" i="34"/>
  <c r="Z50" i="34"/>
  <c r="AJ50" i="34"/>
  <c r="E50" i="34"/>
  <c r="F50" i="34"/>
  <c r="K45" i="33"/>
  <c r="L45" i="33"/>
  <c r="N45" i="33"/>
  <c r="O45" i="33"/>
  <c r="V45" i="33"/>
  <c r="W45" i="33"/>
  <c r="Y45" i="33"/>
  <c r="Z45" i="33"/>
  <c r="AJ45" i="33"/>
  <c r="E45" i="33"/>
  <c r="F45" i="33"/>
  <c r="AD45" i="33" s="1"/>
  <c r="K49" i="14"/>
  <c r="L49" i="14"/>
  <c r="N49" i="14"/>
  <c r="O49" i="14"/>
  <c r="S49" i="14"/>
  <c r="V49" i="14"/>
  <c r="W49" i="14"/>
  <c r="X49" i="14"/>
  <c r="Y49" i="14"/>
  <c r="Z49" i="14"/>
  <c r="AA49" i="14" s="1"/>
  <c r="AB49" i="14" s="1"/>
  <c r="AJ49" i="14"/>
  <c r="E49" i="14"/>
  <c r="F49" i="14"/>
  <c r="AD49" i="14" s="1"/>
  <c r="K49" i="34"/>
  <c r="L49" i="34"/>
  <c r="N49" i="34"/>
  <c r="O49" i="34"/>
  <c r="V49" i="34"/>
  <c r="W49" i="34"/>
  <c r="Y49" i="34"/>
  <c r="Z49" i="34"/>
  <c r="AJ49" i="34"/>
  <c r="E49" i="34"/>
  <c r="F49" i="34"/>
  <c r="K44" i="33"/>
  <c r="L44" i="33"/>
  <c r="N44" i="33"/>
  <c r="O44" i="33"/>
  <c r="V44" i="33"/>
  <c r="W44" i="33"/>
  <c r="Y44" i="33"/>
  <c r="Z44" i="33"/>
  <c r="AJ44" i="33"/>
  <c r="E44" i="33"/>
  <c r="F44" i="33"/>
  <c r="AD44" i="33" s="1"/>
  <c r="K48" i="14"/>
  <c r="L48" i="14"/>
  <c r="M48" i="14"/>
  <c r="N48" i="14"/>
  <c r="O48" i="14"/>
  <c r="V48" i="14"/>
  <c r="W48" i="14"/>
  <c r="X48" i="14" s="1"/>
  <c r="Y48" i="14"/>
  <c r="Z48" i="14"/>
  <c r="AJ48" i="14"/>
  <c r="E48" i="14"/>
  <c r="AG48" i="14" s="1"/>
  <c r="F48" i="14"/>
  <c r="AD48" i="14" s="1"/>
  <c r="K48" i="34"/>
  <c r="L48" i="34"/>
  <c r="N48" i="34"/>
  <c r="O48" i="34"/>
  <c r="V48" i="34"/>
  <c r="W48" i="34"/>
  <c r="Y48" i="34"/>
  <c r="Z48" i="34"/>
  <c r="AJ48" i="34"/>
  <c r="E48" i="34"/>
  <c r="F48" i="34"/>
  <c r="AD48" i="34" s="1"/>
  <c r="AJ47" i="14"/>
  <c r="Z47" i="14"/>
  <c r="Y47" i="14"/>
  <c r="W47" i="14"/>
  <c r="V47" i="14"/>
  <c r="X47" i="14" s="1"/>
  <c r="O47" i="14"/>
  <c r="N47" i="14"/>
  <c r="L47" i="14"/>
  <c r="K47" i="14"/>
  <c r="AJ46" i="14"/>
  <c r="AD46" i="14"/>
  <c r="Z46" i="14"/>
  <c r="AA46" i="14" s="1"/>
  <c r="AB46" i="14" s="1"/>
  <c r="Y46" i="14"/>
  <c r="W46" i="14"/>
  <c r="V46" i="14"/>
  <c r="X46" i="14" s="1"/>
  <c r="AE46" i="14" s="1"/>
  <c r="S46" i="14"/>
  <c r="O46" i="14"/>
  <c r="N46" i="14"/>
  <c r="L46" i="14"/>
  <c r="K46" i="14"/>
  <c r="AJ45" i="14"/>
  <c r="AD45" i="14"/>
  <c r="Z45" i="14"/>
  <c r="AH45" i="14" s="1"/>
  <c r="Y45" i="14"/>
  <c r="W45" i="14"/>
  <c r="V45" i="14"/>
  <c r="S45" i="14"/>
  <c r="O45" i="14"/>
  <c r="AG45" i="14" s="1"/>
  <c r="N45" i="14"/>
  <c r="L45" i="14"/>
  <c r="K45" i="14"/>
  <c r="M45" i="14" s="1"/>
  <c r="AJ44" i="14"/>
  <c r="AD44" i="14"/>
  <c r="Z44" i="14"/>
  <c r="AH44" i="14" s="1"/>
  <c r="Y44" i="14"/>
  <c r="W44" i="14"/>
  <c r="V44" i="14"/>
  <c r="X44" i="14" s="1"/>
  <c r="O44" i="14"/>
  <c r="AG44" i="14" s="1"/>
  <c r="N44" i="14"/>
  <c r="L44" i="14"/>
  <c r="K44" i="14"/>
  <c r="S44" i="14" s="1"/>
  <c r="E42" i="14"/>
  <c r="AG42" i="14" s="1"/>
  <c r="F42" i="14"/>
  <c r="AD42" i="14" s="1"/>
  <c r="E43" i="14"/>
  <c r="F43" i="14"/>
  <c r="E44" i="14"/>
  <c r="F44" i="14"/>
  <c r="E45" i="14"/>
  <c r="F45" i="14"/>
  <c r="E46" i="14"/>
  <c r="F46" i="14"/>
  <c r="E47" i="14"/>
  <c r="F47" i="14"/>
  <c r="AD47" i="14" s="1"/>
  <c r="E42" i="34"/>
  <c r="F42" i="34"/>
  <c r="AD42" i="34" s="1"/>
  <c r="E43" i="34"/>
  <c r="F43" i="34"/>
  <c r="AD43" i="34" s="1"/>
  <c r="E44" i="34"/>
  <c r="F44" i="34"/>
  <c r="AD44" i="34" s="1"/>
  <c r="E45" i="34"/>
  <c r="F45" i="34"/>
  <c r="AD45" i="34" s="1"/>
  <c r="E46" i="34"/>
  <c r="F46" i="34"/>
  <c r="E47" i="34"/>
  <c r="F47" i="34"/>
  <c r="K44" i="34"/>
  <c r="L44" i="34"/>
  <c r="N44" i="34"/>
  <c r="O44" i="34"/>
  <c r="V44" i="34"/>
  <c r="W44" i="34"/>
  <c r="X44" i="34"/>
  <c r="Y44" i="34"/>
  <c r="Z44" i="34"/>
  <c r="AJ44" i="34"/>
  <c r="K45" i="34"/>
  <c r="L45" i="34"/>
  <c r="N45" i="34"/>
  <c r="O45" i="34"/>
  <c r="V45" i="34"/>
  <c r="W45" i="34"/>
  <c r="Y45" i="34"/>
  <c r="Z45" i="34"/>
  <c r="AJ45" i="34"/>
  <c r="K46" i="34"/>
  <c r="L46" i="34"/>
  <c r="M46" i="34"/>
  <c r="N46" i="34"/>
  <c r="T46" i="34" s="1"/>
  <c r="O46" i="34"/>
  <c r="V46" i="34"/>
  <c r="W46" i="34"/>
  <c r="X46" i="34" s="1"/>
  <c r="Y46" i="34"/>
  <c r="Z46" i="34"/>
  <c r="AJ46" i="34"/>
  <c r="K47" i="34"/>
  <c r="L47" i="34"/>
  <c r="M47" i="34" s="1"/>
  <c r="N47" i="34"/>
  <c r="O47" i="34"/>
  <c r="V47" i="34"/>
  <c r="W47" i="34"/>
  <c r="Y47" i="34"/>
  <c r="Z47" i="34"/>
  <c r="AJ47" i="34"/>
  <c r="E39" i="33"/>
  <c r="F39" i="33"/>
  <c r="AD39" i="33" s="1"/>
  <c r="F40" i="33"/>
  <c r="AD40" i="33" s="1"/>
  <c r="E41" i="33"/>
  <c r="F41" i="33"/>
  <c r="F42" i="33"/>
  <c r="AD42" i="33" s="1"/>
  <c r="E43" i="33"/>
  <c r="F43" i="33"/>
  <c r="AD43" i="33" s="1"/>
  <c r="K40" i="33"/>
  <c r="L40" i="33"/>
  <c r="N40" i="33"/>
  <c r="O40" i="33"/>
  <c r="V40" i="33"/>
  <c r="W40" i="33"/>
  <c r="X40" i="33" s="1"/>
  <c r="Y40" i="33"/>
  <c r="Z40" i="33"/>
  <c r="AJ40" i="33"/>
  <c r="K41" i="33"/>
  <c r="L41" i="33"/>
  <c r="N41" i="33"/>
  <c r="O41" i="33"/>
  <c r="V41" i="33"/>
  <c r="W41" i="33"/>
  <c r="Y41" i="33"/>
  <c r="Z41" i="33"/>
  <c r="AJ41" i="33"/>
  <c r="K42" i="33"/>
  <c r="L42" i="33"/>
  <c r="N42" i="33"/>
  <c r="O42" i="33"/>
  <c r="AG42" i="33" s="1"/>
  <c r="V42" i="33"/>
  <c r="W42" i="33"/>
  <c r="Y42" i="33"/>
  <c r="Z42" i="33"/>
  <c r="AJ42" i="33"/>
  <c r="K43" i="33"/>
  <c r="L43" i="33"/>
  <c r="N43" i="33"/>
  <c r="O43" i="33"/>
  <c r="V43" i="33"/>
  <c r="W43" i="33"/>
  <c r="Y43" i="33"/>
  <c r="Z43" i="33"/>
  <c r="AJ43" i="33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AD39" i="14" s="1"/>
  <c r="E40" i="14"/>
  <c r="F40" i="14"/>
  <c r="AH40" i="14" s="1"/>
  <c r="E41" i="14"/>
  <c r="F41" i="14"/>
  <c r="AD41" i="14" s="1"/>
  <c r="K43" i="14"/>
  <c r="L43" i="14"/>
  <c r="N43" i="14"/>
  <c r="O43" i="14"/>
  <c r="V43" i="14"/>
  <c r="W43" i="14"/>
  <c r="Y43" i="14"/>
  <c r="Z43" i="14"/>
  <c r="AJ43" i="1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AD38" i="34" s="1"/>
  <c r="E39" i="34"/>
  <c r="F39" i="34"/>
  <c r="AD39" i="34" s="1"/>
  <c r="E40" i="34"/>
  <c r="F40" i="34"/>
  <c r="AD40" i="34" s="1"/>
  <c r="E41" i="34"/>
  <c r="F41" i="34"/>
  <c r="AD41" i="34" s="1"/>
  <c r="K43" i="34"/>
  <c r="L43" i="34"/>
  <c r="N43" i="34"/>
  <c r="O43" i="34"/>
  <c r="V43" i="34"/>
  <c r="W43" i="34"/>
  <c r="Y43" i="34"/>
  <c r="Z43" i="34"/>
  <c r="AJ43" i="34"/>
  <c r="K42" i="14"/>
  <c r="L42" i="14"/>
  <c r="S42" i="14" s="1"/>
  <c r="N42" i="14"/>
  <c r="O42" i="14"/>
  <c r="V42" i="14"/>
  <c r="W42" i="14"/>
  <c r="X42" i="14"/>
  <c r="Y42" i="14"/>
  <c r="Z42" i="14"/>
  <c r="AJ42" i="14"/>
  <c r="K42" i="34"/>
  <c r="L42" i="34"/>
  <c r="N42" i="34"/>
  <c r="O42" i="34"/>
  <c r="V42" i="34"/>
  <c r="W42" i="34"/>
  <c r="Y42" i="34"/>
  <c r="Z42" i="34"/>
  <c r="AJ42" i="34"/>
  <c r="K39" i="33"/>
  <c r="L39" i="33"/>
  <c r="M39" i="33"/>
  <c r="N39" i="33"/>
  <c r="O39" i="33"/>
  <c r="V39" i="33"/>
  <c r="W39" i="33"/>
  <c r="Y39" i="33"/>
  <c r="Z39" i="33"/>
  <c r="AJ39" i="33"/>
  <c r="F38" i="33"/>
  <c r="K41" i="14"/>
  <c r="L41" i="14"/>
  <c r="S41" i="14" s="1"/>
  <c r="N41" i="14"/>
  <c r="O41" i="14"/>
  <c r="V41" i="14"/>
  <c r="W41" i="14"/>
  <c r="Y41" i="14"/>
  <c r="Z41" i="14"/>
  <c r="AH41" i="14" s="1"/>
  <c r="AJ41" i="14"/>
  <c r="K41" i="34"/>
  <c r="L41" i="34"/>
  <c r="N41" i="34"/>
  <c r="O41" i="34"/>
  <c r="V41" i="34"/>
  <c r="W41" i="34"/>
  <c r="Y41" i="34"/>
  <c r="Z41" i="34"/>
  <c r="AJ41" i="34"/>
  <c r="K38" i="33"/>
  <c r="L38" i="33"/>
  <c r="N38" i="33"/>
  <c r="O38" i="33"/>
  <c r="AG38" i="33" s="1"/>
  <c r="V38" i="33"/>
  <c r="W38" i="33"/>
  <c r="Y38" i="33"/>
  <c r="Z38" i="33"/>
  <c r="AJ38" i="33"/>
  <c r="AJ40" i="14"/>
  <c r="V40" i="14"/>
  <c r="W40" i="14"/>
  <c r="X40" i="14" s="1"/>
  <c r="Y40" i="14"/>
  <c r="Z40" i="14"/>
  <c r="K40" i="14"/>
  <c r="S40" i="14" s="1"/>
  <c r="L40" i="14"/>
  <c r="M40" i="14"/>
  <c r="T40" i="14" s="1"/>
  <c r="N40" i="14"/>
  <c r="O40" i="14"/>
  <c r="AJ40" i="34"/>
  <c r="V40" i="34"/>
  <c r="W40" i="34"/>
  <c r="Y40" i="34"/>
  <c r="Z40" i="34"/>
  <c r="K40" i="34"/>
  <c r="L40" i="34"/>
  <c r="M40" i="34"/>
  <c r="N40" i="34"/>
  <c r="O40" i="34"/>
  <c r="AJ39" i="14"/>
  <c r="AG39" i="14"/>
  <c r="V39" i="14"/>
  <c r="W39" i="14"/>
  <c r="X39" i="14" s="1"/>
  <c r="Y39" i="14"/>
  <c r="Z39" i="14"/>
  <c r="K39" i="14"/>
  <c r="L39" i="14"/>
  <c r="S39" i="14" s="1"/>
  <c r="N39" i="14"/>
  <c r="O39" i="14"/>
  <c r="AJ39" i="34"/>
  <c r="V39" i="34"/>
  <c r="W39" i="34"/>
  <c r="Y39" i="34"/>
  <c r="Z39" i="34"/>
  <c r="K39" i="34"/>
  <c r="L39" i="34"/>
  <c r="N39" i="34"/>
  <c r="O39" i="34"/>
  <c r="E24" i="34"/>
  <c r="E37" i="33"/>
  <c r="F37" i="33"/>
  <c r="AD37" i="33" s="1"/>
  <c r="K37" i="33"/>
  <c r="L37" i="33"/>
  <c r="N37" i="33"/>
  <c r="O37" i="33"/>
  <c r="V37" i="33"/>
  <c r="W37" i="33"/>
  <c r="X37" i="33" s="1"/>
  <c r="Y37" i="33"/>
  <c r="Z37" i="33"/>
  <c r="AJ37" i="33"/>
  <c r="K37" i="34"/>
  <c r="L37" i="34"/>
  <c r="N37" i="34"/>
  <c r="O37" i="34"/>
  <c r="V37" i="34"/>
  <c r="W37" i="34"/>
  <c r="Y37" i="34"/>
  <c r="Z37" i="34"/>
  <c r="AJ37" i="34"/>
  <c r="K38" i="34"/>
  <c r="L38" i="34"/>
  <c r="N38" i="34"/>
  <c r="O38" i="34"/>
  <c r="V38" i="34"/>
  <c r="W38" i="34"/>
  <c r="Y38" i="34"/>
  <c r="Z38" i="34"/>
  <c r="AJ38" i="34"/>
  <c r="K37" i="14"/>
  <c r="L37" i="14"/>
  <c r="S37" i="14" s="1"/>
  <c r="N37" i="14"/>
  <c r="O37" i="14"/>
  <c r="P37" i="14" s="1"/>
  <c r="V37" i="14"/>
  <c r="W37" i="14"/>
  <c r="X37" i="14"/>
  <c r="Y37" i="14"/>
  <c r="Z37" i="14"/>
  <c r="AH37" i="14" s="1"/>
  <c r="AJ37" i="14"/>
  <c r="K38" i="14"/>
  <c r="S38" i="14" s="1"/>
  <c r="L38" i="14"/>
  <c r="N38" i="14"/>
  <c r="O38" i="14"/>
  <c r="V38" i="14"/>
  <c r="W38" i="14"/>
  <c r="Y38" i="14"/>
  <c r="Z38" i="14"/>
  <c r="AA38" i="14" s="1"/>
  <c r="AB38" i="14" s="1"/>
  <c r="AD38" i="14"/>
  <c r="AJ38" i="14"/>
  <c r="AE65" i="34" l="1"/>
  <c r="AE44" i="34"/>
  <c r="AH51" i="34"/>
  <c r="Q70" i="34"/>
  <c r="AA37" i="34"/>
  <c r="AB37" i="34" s="1"/>
  <c r="AH49" i="34"/>
  <c r="X41" i="34"/>
  <c r="AE41" i="34" s="1"/>
  <c r="S46" i="34"/>
  <c r="AA55" i="33"/>
  <c r="AB55" i="33" s="1"/>
  <c r="P48" i="33"/>
  <c r="S38" i="33"/>
  <c r="AA54" i="33"/>
  <c r="AB54" i="33" s="1"/>
  <c r="Q64" i="33"/>
  <c r="AE65" i="14"/>
  <c r="M50" i="33"/>
  <c r="P52" i="34"/>
  <c r="Q53" i="34" s="1"/>
  <c r="X42" i="34"/>
  <c r="AA50" i="34"/>
  <c r="AB50" i="34" s="1"/>
  <c r="Q57" i="34"/>
  <c r="M41" i="33"/>
  <c r="T41" i="33" s="1"/>
  <c r="S48" i="33"/>
  <c r="M45" i="33"/>
  <c r="T45" i="33" s="1"/>
  <c r="AH42" i="33"/>
  <c r="AG65" i="34"/>
  <c r="X50" i="33"/>
  <c r="M49" i="33"/>
  <c r="T49" i="33" s="1"/>
  <c r="AA45" i="33"/>
  <c r="AB45" i="33" s="1"/>
  <c r="S39" i="33"/>
  <c r="AH65" i="14"/>
  <c r="AE37" i="33"/>
  <c r="S45" i="33"/>
  <c r="AE64" i="14"/>
  <c r="AG45" i="33"/>
  <c r="AA51" i="33"/>
  <c r="AB51" i="33" s="1"/>
  <c r="P56" i="33"/>
  <c r="Q57" i="33" s="1"/>
  <c r="Q58" i="33"/>
  <c r="AE40" i="33"/>
  <c r="AG41" i="34"/>
  <c r="S47" i="34"/>
  <c r="Q63" i="34"/>
  <c r="S49" i="34"/>
  <c r="Q71" i="34"/>
  <c r="AE66" i="34"/>
  <c r="AA51" i="34"/>
  <c r="AB51" i="34" s="1"/>
  <c r="M44" i="34"/>
  <c r="T44" i="34" s="1"/>
  <c r="Q59" i="33"/>
  <c r="Q60" i="33"/>
  <c r="AE62" i="14"/>
  <c r="X41" i="33"/>
  <c r="AE41" i="33" s="1"/>
  <c r="AG43" i="33"/>
  <c r="AA42" i="33"/>
  <c r="AB42" i="33" s="1"/>
  <c r="AH45" i="33"/>
  <c r="AA46" i="33"/>
  <c r="AB46" i="33" s="1"/>
  <c r="AE67" i="34"/>
  <c r="AG52" i="33"/>
  <c r="X52" i="33"/>
  <c r="AE63" i="14"/>
  <c r="P39" i="33"/>
  <c r="AA48" i="33"/>
  <c r="AB48" i="33" s="1"/>
  <c r="P66" i="14"/>
  <c r="Q67" i="14" s="1"/>
  <c r="Q62" i="33"/>
  <c r="AH55" i="33"/>
  <c r="AA49" i="33"/>
  <c r="AB49" i="33" s="1"/>
  <c r="AA43" i="33"/>
  <c r="AB43" i="33" s="1"/>
  <c r="P42" i="33"/>
  <c r="AH48" i="33"/>
  <c r="AE55" i="33"/>
  <c r="P65" i="14"/>
  <c r="P43" i="33"/>
  <c r="AD48" i="33"/>
  <c r="P46" i="33"/>
  <c r="AG66" i="14"/>
  <c r="AA39" i="33"/>
  <c r="AB39" i="33" s="1"/>
  <c r="M43" i="33"/>
  <c r="T43" i="33" s="1"/>
  <c r="P40" i="33"/>
  <c r="AE53" i="33"/>
  <c r="AH63" i="14"/>
  <c r="AA40" i="33"/>
  <c r="AB40" i="33" s="1"/>
  <c r="AH47" i="33"/>
  <c r="AH63" i="34"/>
  <c r="M37" i="33"/>
  <c r="T37" i="33" s="1"/>
  <c r="AG50" i="33"/>
  <c r="M42" i="33"/>
  <c r="T42" i="33" s="1"/>
  <c r="AE54" i="33"/>
  <c r="AG44" i="33"/>
  <c r="S37" i="33"/>
  <c r="AA38" i="33"/>
  <c r="AB38" i="33" s="1"/>
  <c r="AA65" i="14"/>
  <c r="AB65" i="14" s="1"/>
  <c r="AA46" i="34"/>
  <c r="AB46" i="34" s="1"/>
  <c r="X50" i="34"/>
  <c r="AE50" i="34" s="1"/>
  <c r="X38" i="34"/>
  <c r="AE38" i="34" s="1"/>
  <c r="M39" i="34"/>
  <c r="T39" i="34" s="1"/>
  <c r="S45" i="34"/>
  <c r="S39" i="34"/>
  <c r="AA48" i="34"/>
  <c r="AB48" i="34" s="1"/>
  <c r="X51" i="34"/>
  <c r="AE51" i="34" s="1"/>
  <c r="T40" i="34"/>
  <c r="P46" i="34"/>
  <c r="AD49" i="34"/>
  <c r="S38" i="34"/>
  <c r="AH47" i="34"/>
  <c r="AA44" i="34"/>
  <c r="AB44" i="34" s="1"/>
  <c r="X39" i="34"/>
  <c r="AE39" i="34" s="1"/>
  <c r="P48" i="34"/>
  <c r="M52" i="34"/>
  <c r="T52" i="34" s="1"/>
  <c r="AA40" i="34"/>
  <c r="AB40" i="34" s="1"/>
  <c r="M51" i="34"/>
  <c r="T51" i="34" s="1"/>
  <c r="S48" i="34"/>
  <c r="X37" i="34"/>
  <c r="AE37" i="34" s="1"/>
  <c r="AG44" i="34"/>
  <c r="AH40" i="34"/>
  <c r="T47" i="34"/>
  <c r="X45" i="34"/>
  <c r="AE45" i="34" s="1"/>
  <c r="AA63" i="34"/>
  <c r="AB63" i="34" s="1"/>
  <c r="P49" i="34"/>
  <c r="X40" i="34"/>
  <c r="AG47" i="34"/>
  <c r="AH45" i="34"/>
  <c r="Q73" i="34"/>
  <c r="Q72" i="34"/>
  <c r="M41" i="34"/>
  <c r="T41" i="34" s="1"/>
  <c r="M37" i="34"/>
  <c r="T37" i="34" s="1"/>
  <c r="AH50" i="34"/>
  <c r="P53" i="33"/>
  <c r="AH46" i="33"/>
  <c r="AH43" i="33"/>
  <c r="AH49" i="33"/>
  <c r="AH50" i="33"/>
  <c r="AH52" i="33"/>
  <c r="S43" i="33"/>
  <c r="S42" i="33"/>
  <c r="AA47" i="33"/>
  <c r="AB47" i="33" s="1"/>
  <c r="AE50" i="33"/>
  <c r="AE52" i="33"/>
  <c r="X51" i="33"/>
  <c r="AE51" i="33" s="1"/>
  <c r="AE47" i="33"/>
  <c r="M46" i="33"/>
  <c r="T46" i="33" s="1"/>
  <c r="S52" i="33"/>
  <c r="M47" i="33"/>
  <c r="T47" i="33" s="1"/>
  <c r="M40" i="33"/>
  <c r="T40" i="33" s="1"/>
  <c r="AD49" i="33"/>
  <c r="AA44" i="33"/>
  <c r="AB44" i="33" s="1"/>
  <c r="T48" i="33"/>
  <c r="AA41" i="33"/>
  <c r="AB41" i="33" s="1"/>
  <c r="AG47" i="33"/>
  <c r="P51" i="33"/>
  <c r="P54" i="33"/>
  <c r="AD54" i="33"/>
  <c r="AE64" i="34"/>
  <c r="S49" i="33"/>
  <c r="S50" i="33"/>
  <c r="AB62" i="14"/>
  <c r="AH51" i="33"/>
  <c r="AH44" i="33"/>
  <c r="AD51" i="33"/>
  <c r="AH66" i="34"/>
  <c r="AD66" i="34"/>
  <c r="X43" i="33"/>
  <c r="AE43" i="33" s="1"/>
  <c r="S41" i="33"/>
  <c r="AE46" i="33"/>
  <c r="X49" i="33"/>
  <c r="AE49" i="33" s="1"/>
  <c r="Q67" i="33"/>
  <c r="Q68" i="33"/>
  <c r="T50" i="33"/>
  <c r="M44" i="33"/>
  <c r="T44" i="33" s="1"/>
  <c r="X45" i="33"/>
  <c r="AE45" i="33" s="1"/>
  <c r="X48" i="33"/>
  <c r="AE48" i="33" s="1"/>
  <c r="Q65" i="33"/>
  <c r="AD46" i="33"/>
  <c r="AA50" i="33"/>
  <c r="AB50" i="33" s="1"/>
  <c r="S44" i="33"/>
  <c r="P49" i="33"/>
  <c r="AH53" i="33"/>
  <c r="AD53" i="33"/>
  <c r="AA53" i="33"/>
  <c r="AB53" i="33" s="1"/>
  <c r="P55" i="33"/>
  <c r="Q63" i="33"/>
  <c r="AG46" i="33"/>
  <c r="P45" i="33"/>
  <c r="X42" i="33"/>
  <c r="AE42" i="33" s="1"/>
  <c r="P64" i="34"/>
  <c r="AD63" i="34"/>
  <c r="P44" i="33"/>
  <c r="S46" i="33"/>
  <c r="AD47" i="33"/>
  <c r="P50" i="33"/>
  <c r="P52" i="33"/>
  <c r="M51" i="33"/>
  <c r="T51" i="33" s="1"/>
  <c r="P67" i="34"/>
  <c r="P66" i="34"/>
  <c r="Q66" i="34" s="1"/>
  <c r="Q66" i="33"/>
  <c r="Q61" i="33"/>
  <c r="T45" i="14"/>
  <c r="AE49" i="14"/>
  <c r="M50" i="14"/>
  <c r="T50" i="14" s="1"/>
  <c r="P52" i="14"/>
  <c r="AE40" i="14"/>
  <c r="AA48" i="14"/>
  <c r="AB48" i="14" s="1"/>
  <c r="AA45" i="14"/>
  <c r="AB45" i="14" s="1"/>
  <c r="AA51" i="14"/>
  <c r="AH50" i="14"/>
  <c r="P48" i="14"/>
  <c r="AE51" i="14"/>
  <c r="AA64" i="14"/>
  <c r="AB64" i="14" s="1"/>
  <c r="AD64" i="14"/>
  <c r="P64" i="14"/>
  <c r="AA39" i="14"/>
  <c r="AB39" i="14" s="1"/>
  <c r="AA50" i="14"/>
  <c r="AB50" i="14" s="1"/>
  <c r="M46" i="14"/>
  <c r="T46" i="14" s="1"/>
  <c r="T48" i="14"/>
  <c r="S51" i="14"/>
  <c r="P51" i="14"/>
  <c r="M38" i="14"/>
  <c r="T38" i="14" s="1"/>
  <c r="AG46" i="14"/>
  <c r="AH47" i="14"/>
  <c r="S48" i="14"/>
  <c r="AH49" i="14"/>
  <c r="M59" i="14"/>
  <c r="T59" i="14" s="1"/>
  <c r="AD63" i="14"/>
  <c r="P63" i="14"/>
  <c r="Q63" i="14" s="1"/>
  <c r="X45" i="14"/>
  <c r="AE45" i="14" s="1"/>
  <c r="AH51" i="14"/>
  <c r="P49" i="14"/>
  <c r="P55" i="14"/>
  <c r="AE44" i="14"/>
  <c r="AE37" i="14"/>
  <c r="AG47" i="14"/>
  <c r="M54" i="14"/>
  <c r="T54" i="14" s="1"/>
  <c r="X43" i="14"/>
  <c r="AE43" i="14" s="1"/>
  <c r="AE50" i="14"/>
  <c r="M43" i="14"/>
  <c r="T43" i="14" s="1"/>
  <c r="P46" i="14"/>
  <c r="S50" i="14"/>
  <c r="AG38" i="34"/>
  <c r="AA39" i="34"/>
  <c r="AB39" i="34" s="1"/>
  <c r="S41" i="34"/>
  <c r="X43" i="34"/>
  <c r="AE43" i="34" s="1"/>
  <c r="AA45" i="34"/>
  <c r="AB45" i="34" s="1"/>
  <c r="P47" i="34"/>
  <c r="M50" i="34"/>
  <c r="T50" i="34" s="1"/>
  <c r="AA52" i="34"/>
  <c r="AB52" i="34" s="1"/>
  <c r="M38" i="34"/>
  <c r="T38" i="34" s="1"/>
  <c r="X47" i="34"/>
  <c r="AE47" i="34" s="1"/>
  <c r="M49" i="34"/>
  <c r="T49" i="34" s="1"/>
  <c r="M55" i="34"/>
  <c r="T55" i="34" s="1"/>
  <c r="AE46" i="34"/>
  <c r="AD50" i="34"/>
  <c r="P40" i="34"/>
  <c r="M43" i="34"/>
  <c r="T43" i="34" s="1"/>
  <c r="AA49" i="34"/>
  <c r="AB49" i="34" s="1"/>
  <c r="AH48" i="34"/>
  <c r="M48" i="34"/>
  <c r="T48" i="34" s="1"/>
  <c r="S52" i="34"/>
  <c r="AH39" i="34"/>
  <c r="S40" i="34"/>
  <c r="M45" i="34"/>
  <c r="T45" i="34" s="1"/>
  <c r="AG48" i="34"/>
  <c r="X49" i="34"/>
  <c r="AE49" i="34" s="1"/>
  <c r="S42" i="34"/>
  <c r="P51" i="34"/>
  <c r="AE40" i="34"/>
  <c r="P50" i="34"/>
  <c r="AG61" i="34"/>
  <c r="P61" i="34"/>
  <c r="AD61" i="34"/>
  <c r="AA60" i="34"/>
  <c r="AB60" i="34" s="1"/>
  <c r="AD60" i="34"/>
  <c r="AH59" i="34"/>
  <c r="AD59" i="34"/>
  <c r="P59" i="34"/>
  <c r="Q59" i="34" s="1"/>
  <c r="AA59" i="34"/>
  <c r="AB59" i="34" s="1"/>
  <c r="AD58" i="34"/>
  <c r="AA58" i="34"/>
  <c r="AB58" i="34" s="1"/>
  <c r="AH60" i="34"/>
  <c r="P60" i="34"/>
  <c r="Q58" i="34"/>
  <c r="X59" i="14"/>
  <c r="X55" i="14"/>
  <c r="AE55" i="14" s="1"/>
  <c r="P53" i="14"/>
  <c r="M55" i="14"/>
  <c r="T55" i="14" s="1"/>
  <c r="S57" i="14"/>
  <c r="Q61" i="14"/>
  <c r="AH53" i="14"/>
  <c r="Q60" i="14"/>
  <c r="AH54" i="14"/>
  <c r="AA57" i="14"/>
  <c r="AB57" i="14" s="1"/>
  <c r="AH55" i="14"/>
  <c r="P54" i="14"/>
  <c r="Q54" i="14" s="1"/>
  <c r="M58" i="14"/>
  <c r="T58" i="14" s="1"/>
  <c r="T57" i="14"/>
  <c r="S56" i="14"/>
  <c r="X54" i="14"/>
  <c r="S54" i="14"/>
  <c r="AE56" i="14"/>
  <c r="X58" i="14"/>
  <c r="AE58" i="14" s="1"/>
  <c r="S58" i="14"/>
  <c r="S55" i="14"/>
  <c r="X57" i="14"/>
  <c r="AE57" i="14" s="1"/>
  <c r="S59" i="14"/>
  <c r="Q54" i="34"/>
  <c r="P55" i="34"/>
  <c r="Q55" i="34" s="1"/>
  <c r="AH59" i="14"/>
  <c r="AG53" i="14"/>
  <c r="AE59" i="14"/>
  <c r="AH58" i="14"/>
  <c r="AG57" i="14"/>
  <c r="P56" i="14"/>
  <c r="Q59" i="14"/>
  <c r="M54" i="34"/>
  <c r="T54" i="34" s="1"/>
  <c r="X53" i="34"/>
  <c r="AE53" i="34" s="1"/>
  <c r="AG54" i="34"/>
  <c r="X55" i="34"/>
  <c r="AE55" i="34" s="1"/>
  <c r="X54" i="34"/>
  <c r="AE54" i="34" s="1"/>
  <c r="S55" i="34"/>
  <c r="AG53" i="34"/>
  <c r="AG55" i="34"/>
  <c r="AG59" i="14"/>
  <c r="AG58" i="14"/>
  <c r="P57" i="14"/>
  <c r="Q57" i="14" s="1"/>
  <c r="AA56" i="14"/>
  <c r="AB56" i="14" s="1"/>
  <c r="M56" i="14"/>
  <c r="T56" i="14" s="1"/>
  <c r="AG55" i="14"/>
  <c r="AG56" i="14"/>
  <c r="AA52" i="33"/>
  <c r="AB52" i="33" s="1"/>
  <c r="M52" i="33"/>
  <c r="T52" i="33" s="1"/>
  <c r="S51" i="33"/>
  <c r="AG51" i="33"/>
  <c r="AH55" i="34"/>
  <c r="AG54" i="14"/>
  <c r="S51" i="34"/>
  <c r="M53" i="34"/>
  <c r="T53" i="34" s="1"/>
  <c r="X52" i="34"/>
  <c r="AE52" i="34" s="1"/>
  <c r="AH52" i="14"/>
  <c r="AG50" i="14"/>
  <c r="M53" i="14"/>
  <c r="T53" i="14" s="1"/>
  <c r="AH46" i="14"/>
  <c r="AH48" i="14"/>
  <c r="S47" i="14"/>
  <c r="AA53" i="14"/>
  <c r="AB53" i="14" s="1"/>
  <c r="X52" i="14"/>
  <c r="AE52" i="14" s="1"/>
  <c r="Q50" i="14"/>
  <c r="T52" i="14"/>
  <c r="X53" i="14"/>
  <c r="AE53" i="14" s="1"/>
  <c r="Q51" i="14"/>
  <c r="Q48" i="14"/>
  <c r="M49" i="14"/>
  <c r="T49" i="14" s="1"/>
  <c r="M52" i="14"/>
  <c r="S53" i="14"/>
  <c r="AH54" i="34"/>
  <c r="S54" i="34"/>
  <c r="AG49" i="33"/>
  <c r="AH53" i="34"/>
  <c r="S53" i="34"/>
  <c r="AG48" i="33"/>
  <c r="P47" i="33"/>
  <c r="AG52" i="14"/>
  <c r="AG52" i="34"/>
  <c r="S47" i="33"/>
  <c r="AG51" i="14"/>
  <c r="AG51" i="34"/>
  <c r="AG50" i="34"/>
  <c r="AG49" i="14"/>
  <c r="AG49" i="34"/>
  <c r="X44" i="33"/>
  <c r="AE48" i="14"/>
  <c r="X48" i="34"/>
  <c r="AE48" i="34" s="1"/>
  <c r="AE47" i="14"/>
  <c r="M44" i="14"/>
  <c r="T44" i="14" s="1"/>
  <c r="P45" i="14"/>
  <c r="P44" i="14"/>
  <c r="Q44" i="14" s="1"/>
  <c r="M47" i="14"/>
  <c r="T47" i="14" s="1"/>
  <c r="AA47" i="14"/>
  <c r="AB47" i="14" s="1"/>
  <c r="AA44" i="14"/>
  <c r="AB44" i="14" s="1"/>
  <c r="P47" i="14"/>
  <c r="AA42" i="14"/>
  <c r="AB42" i="14" s="1"/>
  <c r="P43" i="14"/>
  <c r="AE42" i="14"/>
  <c r="P42" i="14"/>
  <c r="AH42" i="14"/>
  <c r="AA42" i="34"/>
  <c r="AB42" i="34" s="1"/>
  <c r="AG46" i="34"/>
  <c r="AD46" i="34"/>
  <c r="P45" i="34"/>
  <c r="Q45" i="34" s="1"/>
  <c r="AD47" i="34"/>
  <c r="AH46" i="34"/>
  <c r="AA47" i="34"/>
  <c r="AB47" i="34" s="1"/>
  <c r="P44" i="34"/>
  <c r="S44" i="34"/>
  <c r="AH44" i="34"/>
  <c r="AG45" i="34"/>
  <c r="AD41" i="33"/>
  <c r="AH41" i="33"/>
  <c r="P41" i="33"/>
  <c r="AH40" i="33"/>
  <c r="S40" i="33"/>
  <c r="AG40" i="33"/>
  <c r="AG41" i="33"/>
  <c r="P41" i="14"/>
  <c r="Q42" i="14" s="1"/>
  <c r="AG43" i="14"/>
  <c r="AG38" i="14"/>
  <c r="AE39" i="14"/>
  <c r="AA40" i="14"/>
  <c r="AB40" i="14" s="1"/>
  <c r="AD40" i="14"/>
  <c r="AA43" i="14"/>
  <c r="AB43" i="14" s="1"/>
  <c r="AD43" i="14"/>
  <c r="P39" i="14"/>
  <c r="P40" i="14"/>
  <c r="AH43" i="14"/>
  <c r="S43" i="14"/>
  <c r="AH43" i="34"/>
  <c r="AA43" i="34"/>
  <c r="AB43" i="34" s="1"/>
  <c r="AG43" i="34"/>
  <c r="AE42" i="34"/>
  <c r="P39" i="34"/>
  <c r="P42" i="34"/>
  <c r="AH41" i="34"/>
  <c r="P43" i="34"/>
  <c r="S43" i="34"/>
  <c r="M39" i="14"/>
  <c r="T39" i="14" s="1"/>
  <c r="AG41" i="14"/>
  <c r="AA41" i="14"/>
  <c r="AB41" i="14" s="1"/>
  <c r="X41" i="14"/>
  <c r="AE41" i="14" s="1"/>
  <c r="M42" i="14"/>
  <c r="T42" i="14" s="1"/>
  <c r="AH39" i="14"/>
  <c r="AG40" i="14"/>
  <c r="M41" i="14"/>
  <c r="T41" i="14" s="1"/>
  <c r="AG39" i="34"/>
  <c r="M42" i="34"/>
  <c r="T42" i="34" s="1"/>
  <c r="AH42" i="34"/>
  <c r="AG40" i="34"/>
  <c r="X38" i="33"/>
  <c r="AE38" i="33" s="1"/>
  <c r="M38" i="33"/>
  <c r="T38" i="33" s="1"/>
  <c r="X39" i="33"/>
  <c r="AE39" i="33" s="1"/>
  <c r="AG39" i="33"/>
  <c r="T39" i="33"/>
  <c r="AG42" i="34"/>
  <c r="AH39" i="33"/>
  <c r="AD38" i="33"/>
  <c r="AH38" i="33"/>
  <c r="P38" i="33"/>
  <c r="AA41" i="34"/>
  <c r="AB41" i="34" s="1"/>
  <c r="P41" i="34"/>
  <c r="AA37" i="33"/>
  <c r="AB37" i="33" s="1"/>
  <c r="AH37" i="33"/>
  <c r="AG37" i="33"/>
  <c r="AH38" i="34"/>
  <c r="AH37" i="34"/>
  <c r="AG37" i="34"/>
  <c r="AD37" i="34"/>
  <c r="P38" i="34"/>
  <c r="P37" i="34"/>
  <c r="S37" i="34"/>
  <c r="AA38" i="34"/>
  <c r="AB38" i="34" s="1"/>
  <c r="AD37" i="14"/>
  <c r="AA37" i="14"/>
  <c r="AB37" i="14" s="1"/>
  <c r="AG37" i="14"/>
  <c r="P38" i="14"/>
  <c r="Q38" i="14" s="1"/>
  <c r="AH38" i="14"/>
  <c r="X38" i="14"/>
  <c r="AE38" i="14" s="1"/>
  <c r="M37" i="14"/>
  <c r="T37" i="14" s="1"/>
  <c r="K35" i="14"/>
  <c r="L35" i="14"/>
  <c r="M35" i="14"/>
  <c r="N35" i="14"/>
  <c r="T35" i="14" s="1"/>
  <c r="O35" i="14"/>
  <c r="AG35" i="14" s="1"/>
  <c r="P35" i="14"/>
  <c r="V35" i="14"/>
  <c r="W35" i="14"/>
  <c r="X35" i="14"/>
  <c r="Y35" i="14"/>
  <c r="Z35" i="14"/>
  <c r="AH35" i="14" s="1"/>
  <c r="AA35" i="14"/>
  <c r="AB35" i="14"/>
  <c r="AD35" i="14"/>
  <c r="AE35" i="14"/>
  <c r="AJ35" i="14"/>
  <c r="K36" i="14"/>
  <c r="L36" i="14"/>
  <c r="M36" i="14"/>
  <c r="N36" i="14"/>
  <c r="O36" i="14"/>
  <c r="P36" i="14"/>
  <c r="Q37" i="14" s="1"/>
  <c r="S36" i="14"/>
  <c r="V36" i="14"/>
  <c r="W36" i="14"/>
  <c r="X36" i="14"/>
  <c r="Y36" i="14"/>
  <c r="Z36" i="14"/>
  <c r="AA36" i="14" s="1"/>
  <c r="AB36" i="14" s="1"/>
  <c r="AD36" i="14"/>
  <c r="AG36" i="14"/>
  <c r="AJ36" i="14"/>
  <c r="K34" i="34"/>
  <c r="L34" i="34"/>
  <c r="N34" i="34"/>
  <c r="O34" i="34"/>
  <c r="AG34" i="34" s="1"/>
  <c r="P34" i="34"/>
  <c r="V34" i="34"/>
  <c r="W34" i="34"/>
  <c r="Y34" i="34"/>
  <c r="Z34" i="34"/>
  <c r="AH34" i="34" s="1"/>
  <c r="AD34" i="34"/>
  <c r="AJ34" i="34"/>
  <c r="K35" i="34"/>
  <c r="L35" i="34"/>
  <c r="N35" i="34"/>
  <c r="O35" i="34"/>
  <c r="AG35" i="34" s="1"/>
  <c r="V35" i="34"/>
  <c r="W35" i="34"/>
  <c r="Y35" i="34"/>
  <c r="Z35" i="34"/>
  <c r="AA35" i="34" s="1"/>
  <c r="AB35" i="34" s="1"/>
  <c r="AD35" i="34"/>
  <c r="AJ35" i="34"/>
  <c r="K36" i="34"/>
  <c r="L36" i="34"/>
  <c r="N36" i="34"/>
  <c r="O36" i="34"/>
  <c r="P36" i="34" s="1"/>
  <c r="V36" i="34"/>
  <c r="W36" i="34"/>
  <c r="Y36" i="34"/>
  <c r="Z36" i="34"/>
  <c r="AH36" i="34" s="1"/>
  <c r="AA36" i="34"/>
  <c r="AB36" i="34" s="1"/>
  <c r="AD36" i="34"/>
  <c r="AJ36" i="34"/>
  <c r="K35" i="33"/>
  <c r="L35" i="33"/>
  <c r="N35" i="33"/>
  <c r="O35" i="33"/>
  <c r="V35" i="33"/>
  <c r="W35" i="33"/>
  <c r="Y35" i="33"/>
  <c r="Z35" i="33"/>
  <c r="AJ35" i="33"/>
  <c r="K36" i="33"/>
  <c r="L36" i="33"/>
  <c r="N36" i="33"/>
  <c r="O36" i="33"/>
  <c r="AG36" i="33" s="1"/>
  <c r="V36" i="33"/>
  <c r="W36" i="33"/>
  <c r="X36" i="33" s="1"/>
  <c r="Y36" i="33"/>
  <c r="Z36" i="33"/>
  <c r="AJ36" i="33"/>
  <c r="F36" i="33"/>
  <c r="AD36" i="33" s="1"/>
  <c r="M34" i="34" l="1"/>
  <c r="P35" i="34"/>
  <c r="Q46" i="34"/>
  <c r="Q52" i="34"/>
  <c r="T34" i="34"/>
  <c r="Q49" i="33"/>
  <c r="X36" i="34"/>
  <c r="S36" i="34"/>
  <c r="Q46" i="33"/>
  <c r="Q54" i="33"/>
  <c r="Q51" i="33"/>
  <c r="Q48" i="34"/>
  <c r="S35" i="34"/>
  <c r="Q47" i="34"/>
  <c r="Q49" i="34"/>
  <c r="Q41" i="33"/>
  <c r="Q66" i="14"/>
  <c r="Q55" i="33"/>
  <c r="S35" i="33"/>
  <c r="AE36" i="33"/>
  <c r="Q44" i="33"/>
  <c r="Q40" i="33"/>
  <c r="Q47" i="33"/>
  <c r="Q52" i="33"/>
  <c r="Q48" i="33"/>
  <c r="Q43" i="33"/>
  <c r="Q42" i="33"/>
  <c r="Q51" i="34"/>
  <c r="Q39" i="34"/>
  <c r="X35" i="34"/>
  <c r="AE35" i="34" s="1"/>
  <c r="Q41" i="34"/>
  <c r="M36" i="34"/>
  <c r="T36" i="34" s="1"/>
  <c r="Q50" i="34"/>
  <c r="AH36" i="33"/>
  <c r="Q50" i="33"/>
  <c r="AA36" i="33"/>
  <c r="AB36" i="33" s="1"/>
  <c r="P37" i="33"/>
  <c r="Q38" i="33" s="1"/>
  <c r="Q64" i="34"/>
  <c r="Q65" i="34"/>
  <c r="Q56" i="33"/>
  <c r="Q67" i="34"/>
  <c r="Q68" i="34"/>
  <c r="X35" i="33"/>
  <c r="Q45" i="33"/>
  <c r="M36" i="33"/>
  <c r="T36" i="33" s="1"/>
  <c r="M35" i="33"/>
  <c r="T35" i="33" s="1"/>
  <c r="S36" i="33"/>
  <c r="Q53" i="33"/>
  <c r="AB51" i="14"/>
  <c r="Q64" i="14"/>
  <c r="Q65" i="14"/>
  <c r="Q45" i="14"/>
  <c r="Q52" i="14"/>
  <c r="AE36" i="14"/>
  <c r="T36" i="14"/>
  <c r="S35" i="14"/>
  <c r="Q47" i="14"/>
  <c r="Q56" i="14"/>
  <c r="Q49" i="14"/>
  <c r="X34" i="34"/>
  <c r="AE34" i="34" s="1"/>
  <c r="AE36" i="34"/>
  <c r="AH35" i="34"/>
  <c r="S34" i="34"/>
  <c r="M35" i="34"/>
  <c r="T35" i="34" s="1"/>
  <c r="Q36" i="34"/>
  <c r="AA34" i="34"/>
  <c r="AB34" i="34" s="1"/>
  <c r="Q60" i="34"/>
  <c r="Q56" i="34"/>
  <c r="Q61" i="34"/>
  <c r="Q62" i="34"/>
  <c r="Q55" i="14"/>
  <c r="AE54" i="14"/>
  <c r="Q58" i="14"/>
  <c r="Q53" i="14"/>
  <c r="AE44" i="33"/>
  <c r="Q46" i="14"/>
  <c r="Q43" i="14"/>
  <c r="Q44" i="34"/>
  <c r="Q39" i="14"/>
  <c r="Q40" i="14"/>
  <c r="Q41" i="14"/>
  <c r="Q37" i="34"/>
  <c r="Q43" i="34"/>
  <c r="Q40" i="34"/>
  <c r="Q42" i="34"/>
  <c r="Q39" i="33"/>
  <c r="Q38" i="34"/>
  <c r="AH36" i="14"/>
  <c r="Q36" i="14"/>
  <c r="Q35" i="34"/>
  <c r="AG36" i="34"/>
  <c r="K33" i="14"/>
  <c r="M33" i="14" s="1"/>
  <c r="T33" i="14" s="1"/>
  <c r="L33" i="14"/>
  <c r="S33" i="14" s="1"/>
  <c r="N33" i="14"/>
  <c r="O33" i="14"/>
  <c r="V33" i="14"/>
  <c r="W33" i="14"/>
  <c r="Y33" i="14"/>
  <c r="Z33" i="14"/>
  <c r="AH33" i="14" s="1"/>
  <c r="AA33" i="14"/>
  <c r="AB33" i="14" s="1"/>
  <c r="AD33" i="14"/>
  <c r="AJ33" i="14"/>
  <c r="K34" i="14"/>
  <c r="L34" i="14"/>
  <c r="N34" i="14"/>
  <c r="O34" i="14"/>
  <c r="AG34" i="14" s="1"/>
  <c r="P34" i="14"/>
  <c r="S34" i="14"/>
  <c r="V34" i="14"/>
  <c r="W34" i="14"/>
  <c r="X34" i="14"/>
  <c r="Y34" i="14"/>
  <c r="Z34" i="14"/>
  <c r="AA34" i="14" s="1"/>
  <c r="AB34" i="14" s="1"/>
  <c r="AD34" i="14"/>
  <c r="AE34" i="14"/>
  <c r="AH34" i="14"/>
  <c r="AJ34" i="14"/>
  <c r="F22" i="14"/>
  <c r="F23" i="14"/>
  <c r="F24" i="14"/>
  <c r="F25" i="14"/>
  <c r="F26" i="14"/>
  <c r="F27" i="14"/>
  <c r="F28" i="14"/>
  <c r="F29" i="14"/>
  <c r="F30" i="14"/>
  <c r="F31" i="14"/>
  <c r="F32" i="14"/>
  <c r="E22" i="14"/>
  <c r="E23" i="14"/>
  <c r="E24" i="14"/>
  <c r="E25" i="14"/>
  <c r="E26" i="14"/>
  <c r="E27" i="14"/>
  <c r="E28" i="14"/>
  <c r="E29" i="14"/>
  <c r="E30" i="14"/>
  <c r="E31" i="14"/>
  <c r="E32" i="14"/>
  <c r="F21" i="14"/>
  <c r="E21" i="14"/>
  <c r="K33" i="34"/>
  <c r="L33" i="34"/>
  <c r="N33" i="34"/>
  <c r="O33" i="34"/>
  <c r="P33" i="34" s="1"/>
  <c r="Q34" i="34" s="1"/>
  <c r="V33" i="34"/>
  <c r="W33" i="34"/>
  <c r="Y33" i="34"/>
  <c r="Z33" i="34"/>
  <c r="AH33" i="34" s="1"/>
  <c r="AD33" i="34"/>
  <c r="AJ33" i="34"/>
  <c r="F30" i="34"/>
  <c r="AD30" i="34" s="1"/>
  <c r="F31" i="34"/>
  <c r="AD31" i="34" s="1"/>
  <c r="E30" i="34"/>
  <c r="E31" i="34"/>
  <c r="K33" i="33"/>
  <c r="L33" i="33"/>
  <c r="N33" i="33"/>
  <c r="O33" i="33"/>
  <c r="V33" i="33"/>
  <c r="W33" i="33"/>
  <c r="Y33" i="33"/>
  <c r="Z33" i="33"/>
  <c r="AA33" i="33" s="1"/>
  <c r="AB33" i="33" s="1"/>
  <c r="AD33" i="33"/>
  <c r="AJ33" i="33"/>
  <c r="K34" i="33"/>
  <c r="L34" i="33"/>
  <c r="S34" i="33" s="1"/>
  <c r="N34" i="33"/>
  <c r="O34" i="33"/>
  <c r="V34" i="33"/>
  <c r="W34" i="33"/>
  <c r="X34" i="33"/>
  <c r="Y34" i="33"/>
  <c r="Z34" i="33"/>
  <c r="AJ34" i="33"/>
  <c r="F33" i="33"/>
  <c r="F34" i="33"/>
  <c r="AD34" i="33" s="1"/>
  <c r="F35" i="33"/>
  <c r="P35" i="33" s="1"/>
  <c r="E33" i="33"/>
  <c r="E34" i="33"/>
  <c r="E35" i="33"/>
  <c r="AG35" i="33" s="1"/>
  <c r="F32" i="33"/>
  <c r="AD32" i="33" s="1"/>
  <c r="E26" i="33"/>
  <c r="E27" i="33"/>
  <c r="E28" i="33"/>
  <c r="E29" i="33"/>
  <c r="E30" i="33"/>
  <c r="E31" i="33"/>
  <c r="E32" i="33"/>
  <c r="K29" i="33"/>
  <c r="L29" i="33"/>
  <c r="N29" i="33"/>
  <c r="O29" i="33"/>
  <c r="V29" i="33"/>
  <c r="W29" i="33"/>
  <c r="Y29" i="33"/>
  <c r="Z29" i="33"/>
  <c r="AJ29" i="33"/>
  <c r="K30" i="33"/>
  <c r="L30" i="33"/>
  <c r="N30" i="33"/>
  <c r="O30" i="33"/>
  <c r="V30" i="33"/>
  <c r="W30" i="33"/>
  <c r="Y30" i="33"/>
  <c r="Z30" i="33"/>
  <c r="AJ30" i="33"/>
  <c r="K31" i="33"/>
  <c r="L31" i="33"/>
  <c r="M31" i="33" s="1"/>
  <c r="N31" i="33"/>
  <c r="T31" i="33" s="1"/>
  <c r="O31" i="33"/>
  <c r="V31" i="33"/>
  <c r="X31" i="33" s="1"/>
  <c r="W31" i="33"/>
  <c r="Y31" i="33"/>
  <c r="Z31" i="33"/>
  <c r="AJ31" i="33"/>
  <c r="K32" i="33"/>
  <c r="L32" i="33"/>
  <c r="N32" i="33"/>
  <c r="O32" i="33"/>
  <c r="V32" i="33"/>
  <c r="W32" i="33"/>
  <c r="Y32" i="33"/>
  <c r="Z32" i="33"/>
  <c r="AJ32" i="33"/>
  <c r="K30" i="34"/>
  <c r="L30" i="34"/>
  <c r="S30" i="34" s="1"/>
  <c r="N30" i="34"/>
  <c r="O30" i="34"/>
  <c r="V30" i="34"/>
  <c r="W30" i="34"/>
  <c r="Y30" i="34"/>
  <c r="Z30" i="34"/>
  <c r="AJ30" i="34"/>
  <c r="K31" i="34"/>
  <c r="L31" i="34"/>
  <c r="N31" i="34"/>
  <c r="O31" i="34"/>
  <c r="V31" i="34"/>
  <c r="W31" i="34"/>
  <c r="Y31" i="34"/>
  <c r="Z31" i="34"/>
  <c r="AJ31" i="34"/>
  <c r="K32" i="34"/>
  <c r="L32" i="34"/>
  <c r="N32" i="34"/>
  <c r="O32" i="34"/>
  <c r="V32" i="34"/>
  <c r="W32" i="34"/>
  <c r="Y32" i="34"/>
  <c r="Z32" i="34"/>
  <c r="AH32" i="34" s="1"/>
  <c r="AD32" i="34"/>
  <c r="AJ32" i="34"/>
  <c r="K30" i="14"/>
  <c r="L30" i="14"/>
  <c r="S30" i="14" s="1"/>
  <c r="M30" i="14"/>
  <c r="N30" i="14"/>
  <c r="T30" i="14" s="1"/>
  <c r="O30" i="14"/>
  <c r="V30" i="14"/>
  <c r="W30" i="14"/>
  <c r="Y30" i="14"/>
  <c r="Z30" i="14"/>
  <c r="AH30" i="14" s="1"/>
  <c r="AD30" i="14"/>
  <c r="AJ30" i="14"/>
  <c r="K31" i="14"/>
  <c r="L31" i="14"/>
  <c r="M31" i="14" s="1"/>
  <c r="N31" i="14"/>
  <c r="O31" i="14"/>
  <c r="V31" i="14"/>
  <c r="W31" i="14"/>
  <c r="X31" i="14"/>
  <c r="Y31" i="14"/>
  <c r="Z31" i="14"/>
  <c r="AH31" i="14" s="1"/>
  <c r="AD31" i="14"/>
  <c r="AE31" i="14"/>
  <c r="AJ31" i="14"/>
  <c r="K32" i="14"/>
  <c r="L32" i="14"/>
  <c r="M32" i="14"/>
  <c r="N32" i="14"/>
  <c r="O32" i="14"/>
  <c r="V32" i="14"/>
  <c r="W32" i="14"/>
  <c r="Y32" i="14"/>
  <c r="Z32" i="14"/>
  <c r="AH32" i="14" s="1"/>
  <c r="AA32" i="14"/>
  <c r="AB32" i="14" s="1"/>
  <c r="AD32" i="14"/>
  <c r="AJ32" i="14"/>
  <c r="F31" i="33"/>
  <c r="AD31" i="33" s="1"/>
  <c r="AA32" i="34" l="1"/>
  <c r="AB32" i="34" s="1"/>
  <c r="M30" i="34"/>
  <c r="T30" i="34" s="1"/>
  <c r="M32" i="34"/>
  <c r="M30" i="33"/>
  <c r="T30" i="33" s="1"/>
  <c r="AE35" i="33"/>
  <c r="M31" i="34"/>
  <c r="T31" i="34" s="1"/>
  <c r="AA30" i="34"/>
  <c r="AB30" i="34" s="1"/>
  <c r="AH32" i="33"/>
  <c r="S32" i="33"/>
  <c r="AA32" i="33"/>
  <c r="AB32" i="33" s="1"/>
  <c r="M32" i="33"/>
  <c r="T32" i="33" s="1"/>
  <c r="S33" i="33"/>
  <c r="X29" i="33"/>
  <c r="AE29" i="33" s="1"/>
  <c r="AH31" i="33"/>
  <c r="AG29" i="33"/>
  <c r="X30" i="34"/>
  <c r="M33" i="34"/>
  <c r="X31" i="34"/>
  <c r="AE31" i="34" s="1"/>
  <c r="S31" i="34"/>
  <c r="AH34" i="33"/>
  <c r="M33" i="33"/>
  <c r="T33" i="33" s="1"/>
  <c r="P34" i="33"/>
  <c r="X33" i="33"/>
  <c r="AE33" i="33" s="1"/>
  <c r="M29" i="33"/>
  <c r="T29" i="33" s="1"/>
  <c r="P33" i="33"/>
  <c r="S30" i="33"/>
  <c r="S31" i="33"/>
  <c r="M34" i="33"/>
  <c r="T34" i="33" s="1"/>
  <c r="AD35" i="33"/>
  <c r="AA35" i="33"/>
  <c r="AB35" i="33" s="1"/>
  <c r="P36" i="33"/>
  <c r="Q36" i="33" s="1"/>
  <c r="X32" i="33"/>
  <c r="AE32" i="33" s="1"/>
  <c r="AE34" i="33"/>
  <c r="AH35" i="33"/>
  <c r="X30" i="33"/>
  <c r="AE30" i="33" s="1"/>
  <c r="T34" i="14"/>
  <c r="AG31" i="14"/>
  <c r="X32" i="14"/>
  <c r="AG32" i="14"/>
  <c r="X33" i="14"/>
  <c r="AE33" i="14" s="1"/>
  <c r="T32" i="14"/>
  <c r="P31" i="14"/>
  <c r="X30" i="14"/>
  <c r="AE30" i="14" s="1"/>
  <c r="AG30" i="14"/>
  <c r="M34" i="14"/>
  <c r="S31" i="14"/>
  <c r="P33" i="14"/>
  <c r="Q33" i="14" s="1"/>
  <c r="S32" i="14"/>
  <c r="X33" i="34"/>
  <c r="AE33" i="34" s="1"/>
  <c r="T33" i="34"/>
  <c r="S33" i="34"/>
  <c r="AA33" i="34"/>
  <c r="AB33" i="34" s="1"/>
  <c r="Q34" i="14"/>
  <c r="Q35" i="14"/>
  <c r="AG33" i="14"/>
  <c r="P30" i="14"/>
  <c r="T31" i="14"/>
  <c r="AA30" i="14"/>
  <c r="AB30" i="14" s="1"/>
  <c r="AG33" i="34"/>
  <c r="P31" i="34"/>
  <c r="AG31" i="34"/>
  <c r="P32" i="34"/>
  <c r="AH31" i="34"/>
  <c r="AH30" i="34"/>
  <c r="AG32" i="34"/>
  <c r="AE30" i="34"/>
  <c r="AA31" i="34"/>
  <c r="AB31" i="34" s="1"/>
  <c r="X32" i="34"/>
  <c r="T32" i="34"/>
  <c r="S32" i="34"/>
  <c r="AA34" i="33"/>
  <c r="AB34" i="33" s="1"/>
  <c r="AH33" i="33"/>
  <c r="AG33" i="33"/>
  <c r="AG34" i="33"/>
  <c r="AG31" i="33"/>
  <c r="P32" i="33"/>
  <c r="AE31" i="33"/>
  <c r="AG30" i="33"/>
  <c r="AG32" i="33"/>
  <c r="AA31" i="33"/>
  <c r="AB31" i="33" s="1"/>
  <c r="S29" i="33"/>
  <c r="AG30" i="34"/>
  <c r="AE32" i="14"/>
  <c r="P32" i="14"/>
  <c r="Q32" i="14" s="1"/>
  <c r="AA31" i="14"/>
  <c r="AB31" i="14" s="1"/>
  <c r="Q31" i="14"/>
  <c r="K29" i="14"/>
  <c r="L29" i="14"/>
  <c r="S29" i="14" s="1"/>
  <c r="N29" i="14"/>
  <c r="O29" i="14"/>
  <c r="P29" i="14" s="1"/>
  <c r="Q30" i="14" s="1"/>
  <c r="V29" i="14"/>
  <c r="X29" i="14" s="1"/>
  <c r="AE29" i="14" s="1"/>
  <c r="W29" i="14"/>
  <c r="Y29" i="14"/>
  <c r="Z29" i="14"/>
  <c r="AH29" i="14" s="1"/>
  <c r="AA29" i="14"/>
  <c r="AB29" i="14"/>
  <c r="AD29" i="14"/>
  <c r="AJ29" i="14"/>
  <c r="K29" i="34"/>
  <c r="L29" i="34"/>
  <c r="N29" i="34"/>
  <c r="O29" i="34"/>
  <c r="V29" i="34"/>
  <c r="W29" i="34"/>
  <c r="Y29" i="34"/>
  <c r="Z29" i="34"/>
  <c r="AJ29" i="34"/>
  <c r="F30" i="33"/>
  <c r="AA30" i="33" s="1"/>
  <c r="E29" i="34"/>
  <c r="F29" i="34"/>
  <c r="P30" i="34" s="1"/>
  <c r="F29" i="33"/>
  <c r="K28" i="14"/>
  <c r="L28" i="14"/>
  <c r="N28" i="14"/>
  <c r="O28" i="14"/>
  <c r="AG28" i="14" s="1"/>
  <c r="V28" i="14"/>
  <c r="W28" i="14"/>
  <c r="Y28" i="14"/>
  <c r="Z28" i="14"/>
  <c r="AA28" i="14" s="1"/>
  <c r="AB28" i="14" s="1"/>
  <c r="AD28" i="14"/>
  <c r="AJ28" i="14"/>
  <c r="AD24" i="14"/>
  <c r="AD27" i="14"/>
  <c r="E22" i="34"/>
  <c r="F22" i="34"/>
  <c r="E23" i="34"/>
  <c r="F23" i="34"/>
  <c r="F24" i="34"/>
  <c r="AD24" i="34" s="1"/>
  <c r="E25" i="34"/>
  <c r="F25" i="34"/>
  <c r="AD25" i="34" s="1"/>
  <c r="E26" i="34"/>
  <c r="F26" i="34"/>
  <c r="AD26" i="34" s="1"/>
  <c r="E27" i="34"/>
  <c r="F27" i="34"/>
  <c r="AD27" i="34" s="1"/>
  <c r="E28" i="34"/>
  <c r="F28" i="34"/>
  <c r="AD28" i="34" s="1"/>
  <c r="AJ28" i="34"/>
  <c r="K28" i="34"/>
  <c r="L28" i="34"/>
  <c r="N28" i="34"/>
  <c r="O28" i="34"/>
  <c r="V28" i="34"/>
  <c r="W28" i="34"/>
  <c r="X28" i="34" s="1"/>
  <c r="Y28" i="34"/>
  <c r="Z28" i="34"/>
  <c r="K28" i="33"/>
  <c r="L28" i="33"/>
  <c r="M28" i="33" s="1"/>
  <c r="N28" i="33"/>
  <c r="O28" i="33"/>
  <c r="AG28" i="33" s="1"/>
  <c r="V28" i="33"/>
  <c r="W28" i="33"/>
  <c r="Y28" i="33"/>
  <c r="Z28" i="33"/>
  <c r="AA28" i="33" s="1"/>
  <c r="AB28" i="33" s="1"/>
  <c r="AD28" i="33"/>
  <c r="AJ28" i="33"/>
  <c r="E22" i="33"/>
  <c r="F22" i="33"/>
  <c r="E23" i="33"/>
  <c r="F23" i="33"/>
  <c r="E24" i="33"/>
  <c r="F24" i="33"/>
  <c r="E25" i="33"/>
  <c r="F25" i="33"/>
  <c r="AD25" i="33" s="1"/>
  <c r="F26" i="33"/>
  <c r="AD26" i="33" s="1"/>
  <c r="F27" i="33"/>
  <c r="F28" i="33"/>
  <c r="K26" i="14"/>
  <c r="L26" i="14"/>
  <c r="N26" i="14"/>
  <c r="O26" i="14"/>
  <c r="AG26" i="14" s="1"/>
  <c r="P26" i="14"/>
  <c r="V26" i="14"/>
  <c r="W26" i="14"/>
  <c r="X26" i="14"/>
  <c r="Y26" i="14"/>
  <c r="Z26" i="14"/>
  <c r="AA26" i="14" s="1"/>
  <c r="AB26" i="14" s="1"/>
  <c r="AD26" i="14"/>
  <c r="AH26" i="14"/>
  <c r="AJ26" i="14"/>
  <c r="K27" i="14"/>
  <c r="L27" i="14"/>
  <c r="N27" i="14"/>
  <c r="O27" i="14"/>
  <c r="P27" i="14" s="1"/>
  <c r="V27" i="14"/>
  <c r="X27" i="14" s="1"/>
  <c r="W27" i="14"/>
  <c r="Y27" i="14"/>
  <c r="Z27" i="14"/>
  <c r="AH27" i="14" s="1"/>
  <c r="AJ27" i="14"/>
  <c r="K26" i="34"/>
  <c r="L26" i="34"/>
  <c r="M26" i="34"/>
  <c r="N26" i="34"/>
  <c r="O26" i="34"/>
  <c r="V26" i="34"/>
  <c r="W26" i="34"/>
  <c r="X26" i="34"/>
  <c r="Y26" i="34"/>
  <c r="Z26" i="34"/>
  <c r="AJ26" i="34"/>
  <c r="K27" i="34"/>
  <c r="L27" i="34"/>
  <c r="N27" i="34"/>
  <c r="O27" i="34"/>
  <c r="V27" i="34"/>
  <c r="W27" i="34"/>
  <c r="Y27" i="34"/>
  <c r="Z27" i="34"/>
  <c r="AJ27" i="34"/>
  <c r="K26" i="33"/>
  <c r="L26" i="33"/>
  <c r="N26" i="33"/>
  <c r="O26" i="33"/>
  <c r="V26" i="33"/>
  <c r="W26" i="33"/>
  <c r="Y26" i="33"/>
  <c r="Z26" i="33"/>
  <c r="AJ26" i="33"/>
  <c r="K27" i="33"/>
  <c r="S27" i="33" s="1"/>
  <c r="L27" i="33"/>
  <c r="N27" i="33"/>
  <c r="O27" i="33"/>
  <c r="AG27" i="33" s="1"/>
  <c r="V27" i="33"/>
  <c r="W27" i="33"/>
  <c r="Y27" i="33"/>
  <c r="Z27" i="33"/>
  <c r="AJ27" i="33"/>
  <c r="K25" i="14"/>
  <c r="L25" i="14"/>
  <c r="N25" i="14"/>
  <c r="O25" i="14"/>
  <c r="V25" i="14"/>
  <c r="W25" i="14"/>
  <c r="Y25" i="14"/>
  <c r="Z25" i="14"/>
  <c r="AH25" i="14" s="1"/>
  <c r="AA25" i="14"/>
  <c r="AB25" i="14"/>
  <c r="AD25" i="14"/>
  <c r="AJ25" i="14"/>
  <c r="K25" i="34"/>
  <c r="L25" i="34"/>
  <c r="N25" i="34"/>
  <c r="O25" i="34"/>
  <c r="V25" i="34"/>
  <c r="W25" i="34"/>
  <c r="Y25" i="34"/>
  <c r="Z25" i="34"/>
  <c r="AJ25" i="34"/>
  <c r="K25" i="33"/>
  <c r="L25" i="33"/>
  <c r="S25" i="33" s="1"/>
  <c r="M25" i="33"/>
  <c r="N25" i="33"/>
  <c r="T25" i="33" s="1"/>
  <c r="O25" i="33"/>
  <c r="V25" i="33"/>
  <c r="W25" i="33"/>
  <c r="Y25" i="33"/>
  <c r="Z25" i="33"/>
  <c r="AJ25" i="33"/>
  <c r="K24" i="14"/>
  <c r="L24" i="14"/>
  <c r="S24" i="14" s="1"/>
  <c r="M24" i="14"/>
  <c r="N24" i="14"/>
  <c r="O24" i="14"/>
  <c r="P24" i="14" s="1"/>
  <c r="V24" i="14"/>
  <c r="W24" i="14"/>
  <c r="Y24" i="14"/>
  <c r="Z24" i="14"/>
  <c r="AJ24" i="14"/>
  <c r="K24" i="34"/>
  <c r="L24" i="34"/>
  <c r="N24" i="34"/>
  <c r="O24" i="34"/>
  <c r="V24" i="34"/>
  <c r="W24" i="34"/>
  <c r="Y24" i="34"/>
  <c r="Z24" i="34"/>
  <c r="AJ24" i="34"/>
  <c r="K24" i="33"/>
  <c r="L24" i="33"/>
  <c r="M24" i="33" s="1"/>
  <c r="N24" i="33"/>
  <c r="T24" i="33" s="1"/>
  <c r="O24" i="33"/>
  <c r="V24" i="33"/>
  <c r="W24" i="33"/>
  <c r="X24" i="33"/>
  <c r="Y24" i="33"/>
  <c r="Z24" i="33"/>
  <c r="AJ24" i="33"/>
  <c r="AG26" i="34" l="1"/>
  <c r="X27" i="33"/>
  <c r="AE27" i="33" s="1"/>
  <c r="AA24" i="34"/>
  <c r="AB24" i="34" s="1"/>
  <c r="AH24" i="34"/>
  <c r="AG25" i="34"/>
  <c r="P28" i="33"/>
  <c r="X28" i="33"/>
  <c r="Q33" i="33"/>
  <c r="AH25" i="33"/>
  <c r="AA24" i="33"/>
  <c r="AB24" i="33" s="1"/>
  <c r="AA25" i="34"/>
  <c r="AB25" i="34" s="1"/>
  <c r="AD27" i="33"/>
  <c r="AA27" i="33"/>
  <c r="AB27" i="33" s="1"/>
  <c r="S28" i="33"/>
  <c r="M27" i="33"/>
  <c r="T27" i="33" s="1"/>
  <c r="Q37" i="33"/>
  <c r="AD30" i="33"/>
  <c r="P31" i="33"/>
  <c r="Q32" i="33" s="1"/>
  <c r="P30" i="33"/>
  <c r="Q34" i="33"/>
  <c r="AH30" i="33"/>
  <c r="X25" i="33"/>
  <c r="AE25" i="33" s="1"/>
  <c r="T28" i="33"/>
  <c r="AD24" i="33"/>
  <c r="M26" i="33"/>
  <c r="T26" i="33" s="1"/>
  <c r="S24" i="33"/>
  <c r="AD29" i="33"/>
  <c r="P29" i="33"/>
  <c r="Q29" i="33" s="1"/>
  <c r="AA29" i="33"/>
  <c r="AB29" i="33" s="1"/>
  <c r="AH29" i="33"/>
  <c r="AH24" i="33"/>
  <c r="AH27" i="33"/>
  <c r="X26" i="33"/>
  <c r="AE26" i="33" s="1"/>
  <c r="Q35" i="33"/>
  <c r="S27" i="14"/>
  <c r="X28" i="14"/>
  <c r="AE28" i="14" s="1"/>
  <c r="AE26" i="14"/>
  <c r="M28" i="14"/>
  <c r="X25" i="14"/>
  <c r="M25" i="14"/>
  <c r="T25" i="14" s="1"/>
  <c r="S26" i="14"/>
  <c r="S28" i="34"/>
  <c r="AG27" i="34"/>
  <c r="M29" i="34"/>
  <c r="T29" i="34" s="1"/>
  <c r="M27" i="34"/>
  <c r="T27" i="34" s="1"/>
  <c r="M25" i="34"/>
  <c r="T25" i="34" s="1"/>
  <c r="AA26" i="34"/>
  <c r="AB26" i="34" s="1"/>
  <c r="Q32" i="34"/>
  <c r="S26" i="34"/>
  <c r="AA29" i="34"/>
  <c r="AB29" i="34" s="1"/>
  <c r="S24" i="34"/>
  <c r="AA27" i="34"/>
  <c r="AB27" i="34" s="1"/>
  <c r="Q33" i="34"/>
  <c r="X24" i="34"/>
  <c r="AE24" i="34" s="1"/>
  <c r="X29" i="34"/>
  <c r="AE29" i="34" s="1"/>
  <c r="AH27" i="34"/>
  <c r="AE28" i="34"/>
  <c r="AE32" i="34"/>
  <c r="Q31" i="34"/>
  <c r="AD29" i="34"/>
  <c r="P29" i="34"/>
  <c r="AB30" i="33"/>
  <c r="M29" i="14"/>
  <c r="T29" i="14" s="1"/>
  <c r="AG29" i="14"/>
  <c r="S29" i="34"/>
  <c r="AG29" i="34"/>
  <c r="AH29" i="34"/>
  <c r="AE24" i="33"/>
  <c r="AA25" i="33"/>
  <c r="AB25" i="33" s="1"/>
  <c r="T28" i="14"/>
  <c r="P28" i="14"/>
  <c r="Q28" i="14" s="1"/>
  <c r="AH28" i="14"/>
  <c r="S28" i="14"/>
  <c r="P25" i="14"/>
  <c r="Q26" i="14" s="1"/>
  <c r="AH24" i="14"/>
  <c r="T26" i="34"/>
  <c r="M24" i="34"/>
  <c r="T24" i="34" s="1"/>
  <c r="X27" i="34"/>
  <c r="AE27" i="34" s="1"/>
  <c r="S27" i="34"/>
  <c r="AH26" i="34"/>
  <c r="M28" i="34"/>
  <c r="AE26" i="34"/>
  <c r="T28" i="34"/>
  <c r="AH28" i="34"/>
  <c r="P25" i="34"/>
  <c r="P27" i="34"/>
  <c r="P28" i="34"/>
  <c r="P26" i="34"/>
  <c r="P24" i="34"/>
  <c r="AA28" i="34"/>
  <c r="AB28" i="34" s="1"/>
  <c r="AG28" i="34"/>
  <c r="AE28" i="33"/>
  <c r="AH28" i="33"/>
  <c r="P24" i="33"/>
  <c r="P26" i="33"/>
  <c r="Q27" i="14"/>
  <c r="T24" i="14"/>
  <c r="AA27" i="14"/>
  <c r="AB27" i="14" s="1"/>
  <c r="M26" i="14"/>
  <c r="T26" i="14" s="1"/>
  <c r="S25" i="14"/>
  <c r="AE27" i="14"/>
  <c r="X24" i="14"/>
  <c r="AE24" i="14" s="1"/>
  <c r="M27" i="14"/>
  <c r="T27" i="14" s="1"/>
  <c r="P27" i="33"/>
  <c r="P25" i="33"/>
  <c r="AA26" i="33"/>
  <c r="AB26" i="33" s="1"/>
  <c r="AG27" i="14"/>
  <c r="X25" i="34"/>
  <c r="AE25" i="34" s="1"/>
  <c r="S26" i="33"/>
  <c r="AG26" i="33"/>
  <c r="AH26" i="33"/>
  <c r="AE25" i="14"/>
  <c r="AG25" i="14"/>
  <c r="AH25" i="34"/>
  <c r="S25" i="34"/>
  <c r="AG25" i="33"/>
  <c r="AA24" i="14"/>
  <c r="AB24" i="14" s="1"/>
  <c r="AG24" i="14"/>
  <c r="AG24" i="34"/>
  <c r="AG24" i="33"/>
  <c r="K23" i="14"/>
  <c r="L23" i="14"/>
  <c r="S23" i="14" s="1"/>
  <c r="N23" i="14"/>
  <c r="O23" i="14"/>
  <c r="P23" i="14" s="1"/>
  <c r="V23" i="14"/>
  <c r="W23" i="14"/>
  <c r="Y23" i="14"/>
  <c r="Z23" i="14"/>
  <c r="AA23" i="14" s="1"/>
  <c r="AB23" i="14" s="1"/>
  <c r="AD23" i="14"/>
  <c r="AJ23" i="14"/>
  <c r="K23" i="34"/>
  <c r="L23" i="34"/>
  <c r="N23" i="34"/>
  <c r="O23" i="34"/>
  <c r="P23" i="34" s="1"/>
  <c r="V23" i="34"/>
  <c r="W23" i="34"/>
  <c r="Y23" i="34"/>
  <c r="Z23" i="34"/>
  <c r="AH23" i="34" s="1"/>
  <c r="AD23" i="34"/>
  <c r="AJ23" i="34"/>
  <c r="K23" i="33"/>
  <c r="L23" i="33"/>
  <c r="N23" i="33"/>
  <c r="O23" i="33"/>
  <c r="P23" i="33" s="1"/>
  <c r="V23" i="33"/>
  <c r="W23" i="33"/>
  <c r="Y23" i="33"/>
  <c r="Z23" i="33"/>
  <c r="AH23" i="33" s="1"/>
  <c r="AD23" i="33"/>
  <c r="AJ23" i="33"/>
  <c r="K22" i="35"/>
  <c r="L22" i="35"/>
  <c r="M22" i="35" s="1"/>
  <c r="N22" i="35"/>
  <c r="T22" i="35" s="1"/>
  <c r="O22" i="35"/>
  <c r="P22" i="35" s="1"/>
  <c r="V22" i="35"/>
  <c r="X22" i="35" s="1"/>
  <c r="W22" i="35"/>
  <c r="Y22" i="35"/>
  <c r="AE22" i="35" s="1"/>
  <c r="Z22" i="35"/>
  <c r="AH22" i="35" s="1"/>
  <c r="AA22" i="35"/>
  <c r="AB22" i="35"/>
  <c r="AD22" i="35"/>
  <c r="AJ22" i="35"/>
  <c r="K23" i="35"/>
  <c r="L23" i="35"/>
  <c r="N23" i="35"/>
  <c r="O23" i="35"/>
  <c r="AG23" i="35" s="1"/>
  <c r="P23" i="35"/>
  <c r="S23" i="35"/>
  <c r="V23" i="35"/>
  <c r="X23" i="35" s="1"/>
  <c r="W23" i="35"/>
  <c r="Y23" i="35"/>
  <c r="Z23" i="35"/>
  <c r="AA23" i="35" s="1"/>
  <c r="AD23" i="35"/>
  <c r="AH23" i="35"/>
  <c r="AJ23" i="35"/>
  <c r="F23" i="35"/>
  <c r="K22" i="14"/>
  <c r="L22" i="14"/>
  <c r="S22" i="14" s="1"/>
  <c r="M22" i="14"/>
  <c r="N22" i="14"/>
  <c r="T22" i="14" s="1"/>
  <c r="O22" i="14"/>
  <c r="P22" i="14" s="1"/>
  <c r="V22" i="14"/>
  <c r="W22" i="14"/>
  <c r="Y22" i="14"/>
  <c r="Z22" i="14"/>
  <c r="AH22" i="14" s="1"/>
  <c r="AD22" i="14"/>
  <c r="AJ22" i="14"/>
  <c r="AJ22" i="34"/>
  <c r="K22" i="34"/>
  <c r="L22" i="34"/>
  <c r="N22" i="34"/>
  <c r="O22" i="34"/>
  <c r="AG22" i="34" s="1"/>
  <c r="V22" i="34"/>
  <c r="W22" i="34"/>
  <c r="Y22" i="34"/>
  <c r="Z22" i="34"/>
  <c r="AA22" i="34" s="1"/>
  <c r="AD22" i="34"/>
  <c r="K22" i="33"/>
  <c r="L22" i="33"/>
  <c r="S22" i="33" s="1"/>
  <c r="M22" i="33"/>
  <c r="N22" i="33"/>
  <c r="T22" i="33" s="1"/>
  <c r="O22" i="33"/>
  <c r="V22" i="33"/>
  <c r="W22" i="33"/>
  <c r="Y22" i="33"/>
  <c r="Z22" i="33"/>
  <c r="AH22" i="33" s="1"/>
  <c r="AA22" i="33"/>
  <c r="AB22" i="33" s="1"/>
  <c r="AD22" i="33"/>
  <c r="AJ22" i="33"/>
  <c r="F22" i="35"/>
  <c r="Q29" i="34" l="1"/>
  <c r="M23" i="33"/>
  <c r="T23" i="33" s="1"/>
  <c r="X23" i="33"/>
  <c r="AE23" i="33" s="1"/>
  <c r="Q30" i="33"/>
  <c r="M23" i="34"/>
  <c r="T23" i="34" s="1"/>
  <c r="Q24" i="33"/>
  <c r="S23" i="33"/>
  <c r="X22" i="33"/>
  <c r="AE22" i="33" s="1"/>
  <c r="Q31" i="33"/>
  <c r="Q26" i="33"/>
  <c r="Q27" i="33"/>
  <c r="Q28" i="33"/>
  <c r="AE23" i="35"/>
  <c r="M23" i="35"/>
  <c r="X23" i="14"/>
  <c r="AE23" i="14" s="1"/>
  <c r="Q24" i="34"/>
  <c r="Q26" i="34"/>
  <c r="Q28" i="34"/>
  <c r="Q29" i="14"/>
  <c r="Q25" i="14"/>
  <c r="Q30" i="34"/>
  <c r="Q25" i="33"/>
  <c r="M22" i="34"/>
  <c r="T22" i="34" s="1"/>
  <c r="X22" i="34"/>
  <c r="AE22" i="34" s="1"/>
  <c r="S23" i="34"/>
  <c r="S22" i="34"/>
  <c r="AA23" i="34"/>
  <c r="AB23" i="34" s="1"/>
  <c r="AH22" i="34"/>
  <c r="X23" i="34"/>
  <c r="AE23" i="34" s="1"/>
  <c r="Q27" i="34"/>
  <c r="Q25" i="34"/>
  <c r="AA22" i="14"/>
  <c r="AB22" i="14" s="1"/>
  <c r="Q23" i="14"/>
  <c r="Q24" i="14"/>
  <c r="M23" i="14"/>
  <c r="X22" i="14"/>
  <c r="AE22" i="14" s="1"/>
  <c r="T23" i="14"/>
  <c r="AG23" i="14"/>
  <c r="AH23" i="14"/>
  <c r="AG23" i="34"/>
  <c r="AA23" i="33"/>
  <c r="AB23" i="33" s="1"/>
  <c r="AG23" i="33"/>
  <c r="AB23" i="35"/>
  <c r="Q22" i="35"/>
  <c r="Q23" i="35"/>
  <c r="T23" i="35"/>
  <c r="S22" i="35"/>
  <c r="AG22" i="35"/>
  <c r="AG22" i="14"/>
  <c r="AB22" i="34"/>
  <c r="AG22" i="33"/>
  <c r="E21" i="35" l="1"/>
  <c r="E21" i="34"/>
  <c r="E21" i="33"/>
  <c r="AJ21" i="33" l="1"/>
  <c r="AD21" i="33"/>
  <c r="Z21" i="33"/>
  <c r="Y21" i="33"/>
  <c r="W21" i="33"/>
  <c r="V21" i="33"/>
  <c r="X21" i="33" s="1"/>
  <c r="AJ21" i="34"/>
  <c r="Z21" i="34"/>
  <c r="Y21" i="34"/>
  <c r="W21" i="34"/>
  <c r="V21" i="34"/>
  <c r="AJ20" i="33"/>
  <c r="Y20" i="33"/>
  <c r="W20" i="33"/>
  <c r="V20" i="33"/>
  <c r="O20" i="33"/>
  <c r="N20" i="33"/>
  <c r="L20" i="33"/>
  <c r="K20" i="33"/>
  <c r="AJ20" i="34"/>
  <c r="Y20" i="34"/>
  <c r="W20" i="34"/>
  <c r="V20" i="34"/>
  <c r="O20" i="34"/>
  <c r="N20" i="34"/>
  <c r="L20" i="34"/>
  <c r="K20" i="34"/>
  <c r="AJ21" i="35"/>
  <c r="Z21" i="35"/>
  <c r="Y21" i="35"/>
  <c r="W21" i="35"/>
  <c r="V21" i="35"/>
  <c r="AJ20" i="35"/>
  <c r="Y20" i="35"/>
  <c r="W20" i="35"/>
  <c r="V20" i="35"/>
  <c r="O20" i="35"/>
  <c r="N20" i="35"/>
  <c r="L20" i="35"/>
  <c r="K20" i="35"/>
  <c r="F21" i="35"/>
  <c r="AD21" i="35" s="1"/>
  <c r="F21" i="34"/>
  <c r="P22" i="34" s="1"/>
  <c r="Q23" i="34" s="1"/>
  <c r="F21" i="33"/>
  <c r="P22" i="33" s="1"/>
  <c r="M20" i="34" l="1"/>
  <c r="AH21" i="33"/>
  <c r="AH21" i="34"/>
  <c r="AD21" i="34"/>
  <c r="Q23" i="33"/>
  <c r="AH21" i="35"/>
  <c r="X21" i="35"/>
  <c r="AE21" i="35"/>
  <c r="X21" i="34"/>
  <c r="M20" i="33"/>
  <c r="AE21" i="33"/>
  <c r="AA21" i="33"/>
  <c r="AA21" i="34"/>
  <c r="AA21" i="35"/>
  <c r="AB21" i="35" s="1"/>
  <c r="AB21" i="33" l="1"/>
  <c r="AE21" i="34"/>
  <c r="AB21" i="34"/>
  <c r="O21" i="35" l="1"/>
  <c r="AG21" i="35" s="1"/>
  <c r="N21" i="35"/>
  <c r="L21" i="35"/>
  <c r="K21" i="35"/>
  <c r="O21" i="34"/>
  <c r="AG21" i="34" s="1"/>
  <c r="N21" i="34"/>
  <c r="L21" i="34"/>
  <c r="K21" i="34"/>
  <c r="O21" i="33"/>
  <c r="AG21" i="33" s="1"/>
  <c r="N21" i="33"/>
  <c r="L21" i="33"/>
  <c r="K21" i="33"/>
  <c r="M21" i="34" l="1"/>
  <c r="T21" i="34" s="1"/>
  <c r="S21" i="34"/>
  <c r="S21" i="33"/>
  <c r="M20" i="35"/>
  <c r="P21" i="34"/>
  <c r="M21" i="33"/>
  <c r="T21" i="33" s="1"/>
  <c r="P21" i="35"/>
  <c r="M21" i="35"/>
  <c r="T21" i="35" s="1"/>
  <c r="S21" i="35"/>
  <c r="P21" i="33"/>
  <c r="Q22" i="33" l="1"/>
  <c r="Q21" i="34"/>
  <c r="Q22" i="34"/>
  <c r="Q21" i="35"/>
  <c r="Q21" i="33"/>
  <c r="AJ21" i="14" l="1"/>
  <c r="AJ20" i="14"/>
  <c r="Z21" i="14" l="1"/>
  <c r="Y21" i="14"/>
  <c r="W21" i="14"/>
  <c r="V21" i="14"/>
  <c r="O21" i="14"/>
  <c r="N21" i="14"/>
  <c r="L21" i="14"/>
  <c r="K21" i="14"/>
  <c r="AD21" i="14"/>
  <c r="Y20" i="14"/>
  <c r="W20" i="14"/>
  <c r="V20" i="14"/>
  <c r="L20" i="14"/>
  <c r="K20" i="14"/>
  <c r="AG21" i="14" l="1"/>
  <c r="AA21" i="14"/>
  <c r="X21" i="14"/>
  <c r="AH21" i="14"/>
  <c r="M21" i="14"/>
  <c r="T21" i="14" s="1"/>
  <c r="S21" i="14"/>
  <c r="P21" i="14"/>
  <c r="Q21" i="14" l="1"/>
  <c r="Q22" i="14"/>
  <c r="AE21" i="14"/>
  <c r="AB21" i="14"/>
</calcChain>
</file>

<file path=xl/sharedStrings.xml><?xml version="1.0" encoding="utf-8"?>
<sst xmlns="http://schemas.openxmlformats.org/spreadsheetml/2006/main" count="1296" uniqueCount="71">
  <si>
    <t>Fecha</t>
  </si>
  <si>
    <t>Registro N°</t>
  </si>
  <si>
    <t>Tiempo de monitoreo</t>
  </si>
  <si>
    <t>Este</t>
  </si>
  <si>
    <t>Norte</t>
  </si>
  <si>
    <t>Elevacion</t>
  </si>
  <si>
    <t>Δ_E</t>
  </si>
  <si>
    <t>Δ_N</t>
  </si>
  <si>
    <t>Δ_H</t>
  </si>
  <si>
    <t>Δ_Z</t>
  </si>
  <si>
    <t>Despl.</t>
  </si>
  <si>
    <t>Velocidad</t>
  </si>
  <si>
    <t>Aceleración</t>
  </si>
  <si>
    <t>Azimut</t>
  </si>
  <si>
    <t>Buz.</t>
  </si>
  <si>
    <t>(cm)</t>
  </si>
  <si>
    <t>(cm/día)</t>
  </si>
  <si>
    <t>(º)</t>
  </si>
  <si>
    <t>(m)</t>
  </si>
  <si>
    <t>Frecuencia de Monitoreo</t>
  </si>
  <si>
    <t>dias</t>
  </si>
  <si>
    <t>Incremento Diarios</t>
  </si>
  <si>
    <t>Coordenadas</t>
  </si>
  <si>
    <t>Direc_Despl.</t>
  </si>
  <si>
    <t>Incremento Acumulativos</t>
  </si>
  <si>
    <t>CORDENADAS</t>
  </si>
  <si>
    <t>-.-</t>
  </si>
  <si>
    <t>E</t>
  </si>
  <si>
    <t>N</t>
  </si>
  <si>
    <t>Z</t>
  </si>
  <si>
    <t>PUNTO DE MONITOREO:</t>
  </si>
  <si>
    <t>EQUIPO:</t>
  </si>
  <si>
    <t>SECTOR:</t>
  </si>
  <si>
    <t>COMPONENTE:</t>
  </si>
  <si>
    <t>Direc_Despl. Acumulados</t>
  </si>
  <si>
    <t>Inversa de la Velocidad</t>
  </si>
  <si>
    <r>
      <t>(cm/dia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</si>
  <si>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Estacion Base</t>
  </si>
  <si>
    <t>Distancia</t>
  </si>
  <si>
    <t>XXX</t>
  </si>
  <si>
    <t>TRIMBLE</t>
  </si>
  <si>
    <t>Tajo Chalarina</t>
  </si>
  <si>
    <t>Pared Oeste Fase 3B Baja</t>
  </si>
  <si>
    <t>P-DME-03-23</t>
  </si>
  <si>
    <t>P-DME-04-23</t>
  </si>
  <si>
    <t>GEO-DME-1</t>
  </si>
  <si>
    <t>UNIDAD MINERA SHAHUINDO
MONITOREO DE PRISMAS
DME SUR</t>
  </si>
  <si>
    <t>DME</t>
  </si>
  <si>
    <t>1ra lectura G&amp;S</t>
  </si>
  <si>
    <t>Nuevo cierre</t>
  </si>
  <si>
    <t>Ortomosaico 01/07/23</t>
  </si>
  <si>
    <t>P-DME-09-24</t>
  </si>
  <si>
    <t>P-DME-10-24</t>
  </si>
  <si>
    <t>Probablemente Mala lectura</t>
  </si>
  <si>
    <t xml:space="preserve">Retirado por trabajos de manejo de aguas </t>
  </si>
  <si>
    <t>P-DME-14-24</t>
  </si>
  <si>
    <t>Prisma nuevo, primera medida 12/08/24</t>
  </si>
  <si>
    <t>Prisma nuevo, primera medida 19/08/24</t>
  </si>
  <si>
    <t>DME-S-01</t>
  </si>
  <si>
    <t>DME-S-02</t>
  </si>
  <si>
    <t>DME-S-05</t>
  </si>
  <si>
    <t>DME-S-06</t>
  </si>
  <si>
    <t>DME-S-07</t>
  </si>
  <si>
    <t>DME-S-08</t>
  </si>
  <si>
    <t>DME-S-11</t>
  </si>
  <si>
    <t>DME-S-12</t>
  </si>
  <si>
    <t>DME-S-13</t>
  </si>
  <si>
    <t>DME-S-15</t>
  </si>
  <si>
    <t>DME-S-16</t>
  </si>
  <si>
    <t>DME-S-17</t>
  </si>
  <si>
    <t>No se encontró en campo 15/01/2025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</si>
</sst>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165" fontId="7" fillId="0" borderId="17" xfId="0" applyNumberFormat="1" applyFont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165" fontId="7" fillId="0" borderId="34" xfId="0" applyNumberFormat="1" applyFont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5" fillId="0" borderId="27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0" fontId="6" fillId="0" borderId="25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165" fontId="5" fillId="0" borderId="23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vertical="center"/>
    </xf>
    <xf numFmtId="165" fontId="5" fillId="2" borderId="2" xfId="0" applyNumberFormat="1" applyFont="1" applyFill="1" applyBorder="1" applyAlignment="1">
      <alignment vertical="center"/>
    </xf>
    <xf numFmtId="165" fontId="5" fillId="2" borderId="10" xfId="0" applyNumberFormat="1" applyFont="1" applyFill="1" applyBorder="1"/>
    <xf numFmtId="0" fontId="5" fillId="2" borderId="3" xfId="0" applyFont="1" applyFill="1" applyBorder="1"/>
    <xf numFmtId="0" fontId="5" fillId="2" borderId="0" xfId="0" applyFont="1" applyFill="1"/>
    <xf numFmtId="0" fontId="0" fillId="2" borderId="0" xfId="0" applyFill="1"/>
    <xf numFmtId="0" fontId="0" fillId="2" borderId="6" xfId="0" applyFill="1" applyBorder="1"/>
    <xf numFmtId="165" fontId="5" fillId="2" borderId="0" xfId="0" applyNumberFormat="1" applyFont="1" applyFill="1" applyAlignment="1">
      <alignment vertical="center"/>
    </xf>
    <xf numFmtId="165" fontId="5" fillId="2" borderId="6" xfId="0" applyNumberFormat="1" applyFont="1" applyFill="1" applyBorder="1"/>
    <xf numFmtId="0" fontId="10" fillId="2" borderId="3" xfId="0" applyFont="1" applyFill="1" applyBorder="1"/>
    <xf numFmtId="165" fontId="5" fillId="2" borderId="0" xfId="0" applyNumberFormat="1" applyFont="1" applyFill="1"/>
    <xf numFmtId="165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22" fontId="7" fillId="0" borderId="24" xfId="0" applyNumberFormat="1" applyFont="1" applyBorder="1" applyAlignment="1">
      <alignment horizontal="right" vertical="center"/>
    </xf>
    <xf numFmtId="22" fontId="5" fillId="0" borderId="24" xfId="0" applyNumberFormat="1" applyFont="1" applyBorder="1" applyAlignment="1">
      <alignment horizontal="right" vertical="center"/>
    </xf>
    <xf numFmtId="0" fontId="0" fillId="2" borderId="1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3" xfId="0" applyFill="1" applyBorder="1"/>
    <xf numFmtId="0" fontId="6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2" borderId="0" xfId="0" applyFont="1" applyFill="1"/>
    <xf numFmtId="1" fontId="7" fillId="0" borderId="22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5" fontId="0" fillId="0" borderId="11" xfId="0" applyNumberFormat="1" applyBorder="1" applyAlignment="1">
      <alignment horizont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7" fillId="0" borderId="42" xfId="0" applyNumberFormat="1" applyFont="1" applyBorder="1" applyAlignment="1">
      <alignment horizontal="center" vertical="center"/>
    </xf>
    <xf numFmtId="165" fontId="7" fillId="0" borderId="43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0" fontId="16" fillId="0" borderId="0" xfId="0" applyFont="1"/>
    <xf numFmtId="22" fontId="5" fillId="3" borderId="24" xfId="0" applyNumberFormat="1" applyFont="1" applyFill="1" applyBorder="1" applyAlignment="1">
      <alignment horizontal="right" vertical="center"/>
    </xf>
    <xf numFmtId="1" fontId="7" fillId="3" borderId="9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165" fontId="5" fillId="3" borderId="19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65" fontId="5" fillId="3" borderId="14" xfId="0" applyNumberFormat="1" applyFont="1" applyFill="1" applyBorder="1" applyAlignment="1">
      <alignment horizontal="center" vertical="center"/>
    </xf>
    <xf numFmtId="0" fontId="0" fillId="3" borderId="0" xfId="0" applyFill="1"/>
    <xf numFmtId="165" fontId="7" fillId="3" borderId="19" xfId="0" applyNumberFormat="1" applyFont="1" applyFill="1" applyBorder="1" applyAlignment="1">
      <alignment horizontal="center" vertical="center"/>
    </xf>
    <xf numFmtId="165" fontId="7" fillId="3" borderId="11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" fontId="5" fillId="3" borderId="19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65" fontId="5" fillId="3" borderId="24" xfId="0" applyNumberFormat="1" applyFont="1" applyFill="1" applyBorder="1" applyAlignment="1">
      <alignment horizontal="center" vertical="center"/>
    </xf>
    <xf numFmtId="22" fontId="7" fillId="3" borderId="24" xfId="0" applyNumberFormat="1" applyFont="1" applyFill="1" applyBorder="1" applyAlignment="1">
      <alignment horizontal="right" vertical="center"/>
    </xf>
    <xf numFmtId="1" fontId="7" fillId="3" borderId="22" xfId="0" applyNumberFormat="1" applyFont="1" applyFill="1" applyBorder="1" applyAlignment="1">
      <alignment horizontal="center" vertical="center"/>
    </xf>
    <xf numFmtId="1" fontId="7" fillId="3" borderId="26" xfId="0" applyNumberFormat="1" applyFont="1" applyFill="1" applyBorder="1" applyAlignment="1">
      <alignment horizontal="center" vertical="center"/>
    </xf>
    <xf numFmtId="165" fontId="5" fillId="3" borderId="40" xfId="0" applyNumberFormat="1" applyFont="1" applyFill="1" applyBorder="1" applyAlignment="1">
      <alignment horizontal="center" vertical="center"/>
    </xf>
    <xf numFmtId="165" fontId="5" fillId="3" borderId="41" xfId="0" applyNumberFormat="1" applyFont="1" applyFill="1" applyBorder="1" applyAlignment="1">
      <alignment horizontal="center" vertical="center"/>
    </xf>
    <xf numFmtId="0" fontId="5" fillId="3" borderId="0" xfId="0" applyFont="1" applyFill="1"/>
    <xf numFmtId="165" fontId="5" fillId="0" borderId="11" xfId="0" applyNumberFormat="1" applyFont="1" applyFill="1" applyBorder="1" applyAlignment="1">
      <alignment horizontal="center"/>
    </xf>
    <xf numFmtId="165" fontId="7" fillId="0" borderId="43" xfId="0" applyNumberFormat="1" applyFont="1" applyFill="1" applyBorder="1" applyAlignment="1">
      <alignment horizontal="center" vertical="center"/>
    </xf>
    <xf numFmtId="165" fontId="7" fillId="0" borderId="12" xfId="0" applyNumberFormat="1" applyFont="1" applyFill="1" applyBorder="1" applyAlignment="1">
      <alignment horizontal="center" vertical="center"/>
    </xf>
    <xf numFmtId="165" fontId="7" fillId="0" borderId="42" xfId="0" applyNumberFormat="1" applyFont="1" applyFill="1" applyBorder="1" applyAlignment="1">
      <alignment horizontal="center" vertical="center"/>
    </xf>
    <xf numFmtId="22" fontId="5" fillId="0" borderId="24" xfId="0" applyNumberFormat="1" applyFont="1" applyFill="1" applyBorder="1" applyAlignment="1">
      <alignment horizontal="right" vertical="center"/>
    </xf>
    <xf numFmtId="1" fontId="7" fillId="0" borderId="9" xfId="0" applyNumberFormat="1" applyFon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/>
    </xf>
    <xf numFmtId="165" fontId="5" fillId="0" borderId="40" xfId="0" applyNumberFormat="1" applyFont="1" applyFill="1" applyBorder="1" applyAlignment="1">
      <alignment horizontal="center" vertical="center"/>
    </xf>
    <xf numFmtId="165" fontId="7" fillId="0" borderId="11" xfId="0" applyNumberFormat="1" applyFont="1" applyFill="1" applyBorder="1" applyAlignment="1">
      <alignment horizontal="center" vertical="center"/>
    </xf>
    <xf numFmtId="165" fontId="5" fillId="0" borderId="41" xfId="0" applyNumberFormat="1" applyFont="1" applyFill="1" applyBorder="1" applyAlignment="1">
      <alignment horizontal="center" vertical="center"/>
    </xf>
    <xf numFmtId="0" fontId="7" fillId="0" borderId="0" xfId="0" applyFont="1" applyFill="1"/>
    <xf numFmtId="165" fontId="7" fillId="0" borderId="19" xfId="0" applyNumberFormat="1" applyFont="1" applyFill="1" applyBorder="1" applyAlignment="1">
      <alignment horizontal="center" vertical="center"/>
    </xf>
    <xf numFmtId="165" fontId="5" fillId="0" borderId="1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65" fontId="5" fillId="0" borderId="19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1" fontId="7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22" fontId="5" fillId="3" borderId="40" xfId="0" applyNumberFormat="1" applyFont="1" applyFill="1" applyBorder="1" applyAlignment="1">
      <alignment horizontal="center" vertical="center"/>
    </xf>
    <xf numFmtId="22" fontId="5" fillId="3" borderId="9" xfId="0" applyNumberFormat="1" applyFont="1" applyFill="1" applyBorder="1" applyAlignment="1">
      <alignment horizontal="center" vertical="center"/>
    </xf>
    <xf numFmtId="22" fontId="5" fillId="3" borderId="41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</cellXfs>
  <cellStyles count="14">
    <cellStyle name="Millares 10" xfId="10" xr:uid="{607F62DD-761B-46F9-AC1C-4E83C0B0DDC8}"/>
    <cellStyle name="Millares 11" xfId="11" xr:uid="{E3C1049B-A2EE-49A1-AC40-306718FB8E8C}"/>
    <cellStyle name="Millares 12" xfId="12" xr:uid="{3E12B93C-3648-4A5B-B5AF-104B6CB73337}"/>
    <cellStyle name="Millares 13" xfId="13" xr:uid="{DE0B8B64-C0E3-490B-B34E-55EDBCC817E6}"/>
    <cellStyle name="Millares 2" xfId="2" xr:uid="{15D26758-F7E1-4CBA-84A1-9FEC23B027EE}"/>
    <cellStyle name="Millares 3" xfId="3" xr:uid="{35AADB52-434C-4CFF-BD27-DD16FE45D086}"/>
    <cellStyle name="Millares 4" xfId="4" xr:uid="{DF4D42BE-BB8F-4D76-B625-E74689C0936B}"/>
    <cellStyle name="Millares 5" xfId="5" xr:uid="{668A9CBA-9B58-4410-8A5B-8DFD617B47D7}"/>
    <cellStyle name="Millares 6" xfId="6" xr:uid="{EC7FA0FC-3B2D-4E0B-86CC-DD924F2FA7F6}"/>
    <cellStyle name="Millares 7" xfId="7" xr:uid="{948DEB8C-0F07-43E7-AF70-922D6D4D445D}"/>
    <cellStyle name="Millares 8" xfId="8" xr:uid="{5D1B811D-C0EB-4EE4-8D39-52606E372911}"/>
    <cellStyle name="Millares 9" xfId="9" xr:uid="{E6C0EB7D-1B7F-4CC5-AD10-ECE48EB83257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893727"/>
      <color rgb="FF698EB7"/>
      <color rgb="FF69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19179193509902"/>
          <c:y val="6.2855298825351749E-2"/>
          <c:w val="0.76244858029109996"/>
          <c:h val="0.83534924343719474"/>
        </c:manualLayout>
      </c:layout>
      <c:scatterChart>
        <c:scatterStyle val="lineMarker"/>
        <c:varyColors val="0"/>
        <c:ser>
          <c:idx val="1"/>
          <c:order val="0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488546886184683E-2"/>
                  <c:y val="2.3150983176283293E-2"/>
                </c:manualLayout>
              </c:layout>
              <c:tx>
                <c:rich>
                  <a:bodyPr/>
                  <a:lstStyle/>
                  <a:p>
                    <a:fld id="{26F205CD-CB99-48A2-8E8A-706EC43B63C5}" type="CELLREF">
                      <a:rPr lang="en-US"/>
                      <a:pPr/>
                      <a:t>[CELLREF]</a:t>
                    </a:fld>
                    <a:r>
                      <a:rPr lang="en-US" baseline="0"/>
                      <a:t> cm/d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{26F205CD-CB99-48A2-8E8A-706EC43B63C5}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8AB-49DA-8E85-069DBC31B314}"/>
                </c:ext>
              </c:extLst>
            </c:dLbl>
            <c:dLbl>
              <c:idx val="1"/>
              <c:layout>
                <c:manualLayout>
                  <c:x val="-6.5154259126700101E-2"/>
                  <c:y val="2.20833871175939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B-49DA-8E85-069DBC31B314}"/>
            </c:ext>
          </c:extLst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E94C568-2574-496E-9C14-EFB2EA940D26}" type="SERIESNAME">
                      <a:rPr lang="en-US"/>
                      <a:pPr/>
                      <a:t>[NOMBRE DE LA SERIE]</a:t>
                    </a:fld>
                    <a:r>
                      <a:rPr lang="en-US" baseline="0"/>
                      <a:t>, </a:t>
                    </a:r>
                    <a:fld id="{BB6FC800-4551-4167-882B-DC9B0352DCD9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EC3-431C-9143-CCDF68936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5-B8AB-49DA-8E85-069DBC31B314}"/>
            </c:ext>
          </c:extLst>
        </c:ser>
        <c:ser>
          <c:idx val="5"/>
          <c:order val="2"/>
          <c:tx>
            <c:strRef>
              <c:f>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C396AC8-B4ED-4031-9FAE-6249BD0BBDAB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C3-431C-9143-CCDF68936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B8AB-49DA-8E85-069DBC31B314}"/>
            </c:ext>
          </c:extLst>
        </c:ser>
        <c:ser>
          <c:idx val="0"/>
          <c:order val="3"/>
          <c:tx>
            <c:strRef>
              <c:f>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4472C4"/>
              </a:solidFill>
              <a:round/>
              <a:headEnd type="none"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951324266284898E-2"/>
                  <c:y val="1.31825652940923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AB-49DA-8E85-069DBC31B314}"/>
                </c:ext>
              </c:extLst>
            </c:dLbl>
            <c:dLbl>
              <c:idx val="1"/>
              <c:layout>
                <c:manualLayout>
                  <c:x val="-5.1194464328322593E-2"/>
                  <c:y val="6.32317025945526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5C54E3-882E-476E-A706-7A76C2BAD5AE}" type="CELLREF"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>
                    <c15:dlblFTEntry>
                      <c15:txfldGUID>{195C54E3-882E-476E-A706-7A76C2BAD5AE}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8AB-49DA-8E85-069DBC31B314}"/>
            </c:ext>
          </c:extLst>
        </c:ser>
        <c:ser>
          <c:idx val="2"/>
          <c:order val="4"/>
          <c:tx>
            <c:strRef>
              <c:f>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B050"/>
              </a:solidFill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204605106179909E-2"/>
                  <c:y val="1.45448130459103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AB-49DA-8E85-069DBC31B314}"/>
                </c:ext>
              </c:extLst>
            </c:dLbl>
            <c:dLbl>
              <c:idx val="1"/>
              <c:layout>
                <c:manualLayout>
                  <c:x val="-6.7325817227392143E-2"/>
                  <c:y val="5.7289617486338797E-2"/>
                </c:manualLayout>
              </c:layout>
              <c:tx>
                <c:rich>
                  <a:bodyPr/>
                  <a:lstStyle/>
                  <a:p>
                    <a:fld id="{73B5E3EE-ED60-4882-98D9-44DE54AE4579}" type="CELLREF">
                      <a:rPr lang="en-US"/>
                      <a:pPr/>
                      <a:t>[CELLREF]</a:t>
                    </a:fld>
                    <a:r>
                      <a:rPr lang="en-US"/>
                      <a:t> cm/d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{73B5E3EE-ED60-4882-98D9-44DE54AE4579}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B8AB-49DA-8E85-069DBC31B314}"/>
            </c:ext>
          </c:extLst>
        </c:ser>
        <c:ser>
          <c:idx val="3"/>
          <c:order val="5"/>
          <c:tx>
            <c:strRef>
              <c:f>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053089954664813E-2"/>
                  <c:y val="1.71355510235319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8AB-49DA-8E85-069DBC31B314}"/>
                </c:ext>
              </c:extLst>
            </c:dLbl>
            <c:dLbl>
              <c:idx val="1"/>
              <c:layout>
                <c:manualLayout>
                  <c:x val="-7.6416726318301181E-2"/>
                  <c:y val="4.2150337765156407E-2"/>
                </c:manualLayout>
              </c:layout>
              <c:tx>
                <c:rich>
                  <a:bodyPr/>
                  <a:lstStyle/>
                  <a:p>
                    <a:fld id="{5FAAAD48-81B6-4159-91D5-EBF9D593440A}" type="CELLREF">
                      <a:rPr lang="en-US"/>
                      <a:pPr/>
                      <a:t>[CELLREF]</a:t>
                    </a:fld>
                    <a:r>
                      <a:rPr lang="en-US"/>
                      <a:t> cm/d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{5FAAAD48-81B6-4159-91D5-EBF9D593440A}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B8AB-49DA-8E85-069DBC31B314}"/>
            </c:ext>
          </c:extLst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#¡REF!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837091386303979E-2"/>
                  <c:y val="2.86041048147669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0375A7-C98C-4183-8602-2AEBBE04A0EF}" type="CELLREF">
                      <a:rPr lang="en-US"/>
                      <a:pPr>
                        <a:defRPr/>
                      </a:pPr>
                      <a:t>[CELLREF]</a:t>
                    </a:fld>
                    <a:r>
                      <a:rPr lang="en-US"/>
                      <a:t> cm/d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431758530183709E-2"/>
                      <c:h val="3.9278688524590162E-2"/>
                    </c:manualLayout>
                  </c15:layout>
                  <c15:dlblFieldTable>
                    <c15:dlblFTEntry>
                      <c15:txfldGUID>{350375A7-C98C-4183-8602-2AEBBE04A0EF}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8AB-49DA-8E85-069DBC31B314}"/>
                </c:ext>
              </c:extLst>
            </c:dLbl>
            <c:dLbl>
              <c:idx val="1"/>
              <c:layout>
                <c:manualLayout>
                  <c:x val="-6.186745406824147E-2"/>
                  <c:y val="-1.25957239907618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B8AB-49DA-8E85-069DBC31B314}"/>
            </c:ext>
          </c:extLst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43211643999102E-2"/>
                  <c:y val="5.3535562153091437E-2"/>
                </c:manualLayout>
              </c:layout>
              <c:tx>
                <c:rich>
                  <a:bodyPr/>
                  <a:lstStyle/>
                  <a:p>
                    <a:fld id="{AC04C1AA-EB3E-405A-AC9E-31D0EE5464D2}" type="CELLREF">
                      <a:rPr lang="en-US"/>
                      <a:pPr/>
                      <a:t>[CELLREF]</a:t>
                    </a:fld>
                    <a:r>
                      <a:rPr lang="en-US"/>
                      <a:t> cm/d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{AC04C1AA-EB3E-405A-AC9E-31D0EE5464D2}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8AB-49DA-8E85-069DBC31B314}"/>
                </c:ext>
              </c:extLst>
            </c:dLbl>
            <c:dLbl>
              <c:idx val="1"/>
              <c:layout>
                <c:manualLayout>
                  <c:x val="-4.3685635886423289E-2"/>
                  <c:y val="3.38634310055505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AB-49DA-8E85-069DBC31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AB-49DA-8E85-069DBC31B31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20349840"/>
        <c:axId val="1620347664"/>
        <c:extLst/>
      </c:scatterChart>
      <c:valAx>
        <c:axId val="1620349840"/>
        <c:scaling>
          <c:orientation val="minMax"/>
          <c:max val="809800"/>
          <c:min val="809000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47664"/>
        <c:crosses val="autoZero"/>
        <c:crossBetween val="midCat"/>
        <c:majorUnit val="100"/>
        <c:minorUnit val="50"/>
      </c:valAx>
      <c:valAx>
        <c:axId val="1620347664"/>
        <c:scaling>
          <c:orientation val="minMax"/>
          <c:max val="9156500"/>
          <c:min val="915590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49840"/>
        <c:crosses val="autoZero"/>
        <c:crossBetween val="midCat"/>
        <c:majorUnit val="100"/>
        <c:minorUnit val="50"/>
      </c:valAx>
      <c:spPr>
        <a:noFill/>
        <a:ln w="12700">
          <a:solidFill>
            <a:sysClr val="windowText" lastClr="000000">
              <a:lumMod val="75000"/>
              <a:lumOff val="25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89536244333094739"/>
          <c:y val="0.32804819069747432"/>
          <c:w val="7.328036268193748E-2"/>
          <c:h val="0.2371529624370724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98535</xdr:colOff>
      <xdr:row>8</xdr:row>
      <xdr:rowOff>179614</xdr:rowOff>
    </xdr:from>
    <xdr:to>
      <xdr:col>11</xdr:col>
      <xdr:colOff>387569</xdr:colOff>
      <xdr:row>34</xdr:row>
      <xdr:rowOff>65690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30D736-1A82-4F64-9EA6-7C33528D7C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51135" y="1703614"/>
          <a:ext cx="6385034" cy="4839076"/>
        </a:xfrm>
        <a:prstGeom prst="rect">
          <a:avLst/>
        </a:prstGeom>
      </xdr:spPr>
    </xdr:pic>
    <xdr:clientData/>
  </xdr:twoCellAnchor>
  <xdr:twoCellAnchor editAs="oneCell">
    <xdr:from>
      <xdr:col>2</xdr:col>
      <xdr:colOff>193028</xdr:colOff>
      <xdr:row>38</xdr:row>
      <xdr:rowOff>77562</xdr:rowOff>
    </xdr:from>
    <xdr:to>
      <xdr:col>4</xdr:col>
      <xdr:colOff>571146</xdr:colOff>
      <xdr:row>41</xdr:row>
      <xdr:rowOff>194035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0E0E30-1EC7-492D-81FD-DBB153B05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3628" y="7316562"/>
          <a:ext cx="1902118" cy="916573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14</xdr:col>
      <xdr:colOff>0</xdr:colOff>
      <xdr:row>37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D840FB-76FF-4E00-A914-4DE11B15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17DEC1-B34D-424B-A812-28461AAC39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6DC45-A592-4418-B243-ADD3DC019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03CAE8-B2FC-4DF0-B2D1-C8F8856231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2CEA4A-1B05-4167-AFA6-5EC96E12D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18399-2E36-4C14-B0E3-3D2105DEC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E7E4A0-EC0E-426E-A108-1E8FF9F1F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CC2641-7B4C-4800-A3D2-D2ABC4241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323C8D-43C4-41C8-B110-FD52995431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3C1E74-21C6-4447-B698-81C71FC58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D0ACAD-CED3-444C-ACB9-5B9C25768C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</xdr:row>
      <xdr:rowOff>112823</xdr:rowOff>
    </xdr:from>
    <xdr:to>
      <xdr:col>3</xdr:col>
      <xdr:colOff>1428750</xdr:colOff>
      <xdr:row>4</xdr:row>
      <xdr:rowOff>207283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CB1DE6-C27F-4816-82B6-A30C32C958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4" y="194466"/>
          <a:ext cx="1959427" cy="9077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6</xdr:row>
      <xdr:rowOff>60323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B43CD8-A048-4178-9E7F-04828BD40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905619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95252</xdr:colOff>
      <xdr:row>2</xdr:row>
      <xdr:rowOff>3967</xdr:rowOff>
    </xdr:from>
    <xdr:to>
      <xdr:col>3</xdr:col>
      <xdr:colOff>1329419</xdr:colOff>
      <xdr:row>4</xdr:row>
      <xdr:rowOff>224066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7B14BD-C3A6-49A6-8AB8-2F5C7DC287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5" y="357753"/>
          <a:ext cx="1850570" cy="758034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10</xdr:col>
      <xdr:colOff>13633</xdr:colOff>
      <xdr:row>137</xdr:row>
      <xdr:rowOff>56029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89D5C93-A444-4B71-9F9E-A846E2F43897}"/>
            </a:ext>
          </a:extLst>
        </xdr:cNvPr>
        <xdr:cNvSpPr txBox="1"/>
      </xdr:nvSpPr>
      <xdr:spPr>
        <a:xfrm>
          <a:off x="2197100" y="27584400"/>
          <a:ext cx="5284133" cy="24652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Retirado por perforación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Bretsa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3DFE11-D114-4F71-8EC9-954295246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A7B3F4-3844-46EC-8F77-CAA4B717F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0B09F2-5580-41F4-9D8C-502D70EB56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B0C2A0-74C6-4030-83BC-0ED7B83DC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0167-5A70-477C-8E36-7FBD13EE3D9E}">
  <sheetPr>
    <tabColor rgb="FFFF0000"/>
    <pageSetUpPr fitToPage="1"/>
  </sheetPr>
  <dimension ref="C7:N44"/>
  <sheetViews>
    <sheetView showGridLines="0" topLeftCell="A7" zoomScaleNormal="100" zoomScaleSheetLayoutView="50" zoomScalePageLayoutView="70" workbookViewId="0">
      <selection activeCell="C562" sqref="C562"/>
    </sheetView>
  </sheetViews>
  <sheetFormatPr baseColWidth="10" defaultRowHeight="15" x14ac:dyDescent="0.25"/>
  <cols>
    <col min="2" max="2" width="3.42578125" customWidth="1"/>
    <col min="3" max="3" width="11.42578125" customWidth="1"/>
    <col min="11" max="11" width="11.42578125" customWidth="1"/>
    <col min="12" max="12" width="6" customWidth="1"/>
    <col min="13" max="13" width="11" customWidth="1"/>
    <col min="14" max="14" width="5.85546875" customWidth="1"/>
  </cols>
  <sheetData>
    <row r="7" spans="3:14" ht="15" customHeight="1" thickBot="1" x14ac:dyDescent="0.3"/>
    <row r="8" spans="3:14" x14ac:dyDescent="0.25">
      <c r="C8" s="97"/>
      <c r="D8" s="98"/>
      <c r="E8" s="98"/>
      <c r="F8" s="98"/>
      <c r="G8" s="98"/>
      <c r="H8" s="98"/>
      <c r="I8" s="98"/>
      <c r="J8" s="98"/>
      <c r="K8" s="98"/>
      <c r="L8" s="98"/>
      <c r="M8" s="98"/>
      <c r="N8" s="99"/>
    </row>
    <row r="9" spans="3:14" x14ac:dyDescent="0.25">
      <c r="C9" s="100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</row>
    <row r="10" spans="3:14" x14ac:dyDescent="0.25">
      <c r="C10" s="100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6"/>
    </row>
    <row r="11" spans="3:14" x14ac:dyDescent="0.25">
      <c r="C11" s="100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</row>
    <row r="12" spans="3:14" x14ac:dyDescent="0.25">
      <c r="C12" s="100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6"/>
    </row>
    <row r="13" spans="3:14" x14ac:dyDescent="0.25">
      <c r="C13" s="100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6"/>
    </row>
    <row r="14" spans="3:14" x14ac:dyDescent="0.25">
      <c r="C14" s="100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6"/>
    </row>
    <row r="15" spans="3:14" x14ac:dyDescent="0.25">
      <c r="C15" s="100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6"/>
    </row>
    <row r="16" spans="3:14" x14ac:dyDescent="0.25">
      <c r="C16" s="100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6"/>
    </row>
    <row r="17" spans="3:14" x14ac:dyDescent="0.25">
      <c r="C17" s="100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6"/>
    </row>
    <row r="18" spans="3:14" x14ac:dyDescent="0.25">
      <c r="C18" s="100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6"/>
    </row>
    <row r="19" spans="3:14" x14ac:dyDescent="0.25">
      <c r="C19" s="100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6"/>
    </row>
    <row r="20" spans="3:14" x14ac:dyDescent="0.25">
      <c r="C20" s="100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6"/>
    </row>
    <row r="21" spans="3:14" x14ac:dyDescent="0.25">
      <c r="C21" s="100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6"/>
    </row>
    <row r="22" spans="3:14" x14ac:dyDescent="0.25">
      <c r="C22" s="100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6"/>
    </row>
    <row r="23" spans="3:14" x14ac:dyDescent="0.25">
      <c r="C23" s="100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6"/>
    </row>
    <row r="24" spans="3:14" x14ac:dyDescent="0.25">
      <c r="C24" s="100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6"/>
    </row>
    <row r="25" spans="3:14" x14ac:dyDescent="0.25">
      <c r="C25" s="100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6"/>
    </row>
    <row r="26" spans="3:14" x14ac:dyDescent="0.25">
      <c r="C26" s="100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6"/>
    </row>
    <row r="27" spans="3:14" x14ac:dyDescent="0.25">
      <c r="C27" s="100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6"/>
    </row>
    <row r="28" spans="3:14" x14ac:dyDescent="0.25">
      <c r="C28" s="100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6"/>
    </row>
    <row r="29" spans="3:14" x14ac:dyDescent="0.25">
      <c r="C29" s="100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6"/>
    </row>
    <row r="30" spans="3:14" x14ac:dyDescent="0.25">
      <c r="C30" s="100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6"/>
    </row>
    <row r="31" spans="3:14" x14ac:dyDescent="0.25">
      <c r="C31" s="100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</row>
    <row r="32" spans="3:14" x14ac:dyDescent="0.25">
      <c r="C32" s="100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6"/>
    </row>
    <row r="33" spans="3:14" x14ac:dyDescent="0.25">
      <c r="C33" s="100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6"/>
    </row>
    <row r="34" spans="3:14" x14ac:dyDescent="0.25">
      <c r="C34" s="100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6"/>
    </row>
    <row r="35" spans="3:14" x14ac:dyDescent="0.25">
      <c r="C35" s="100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6"/>
    </row>
    <row r="36" spans="3:14" x14ac:dyDescent="0.25">
      <c r="C36" s="100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6"/>
    </row>
    <row r="37" spans="3:14" ht="15" customHeight="1" x14ac:dyDescent="0.25">
      <c r="C37" s="100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6"/>
    </row>
    <row r="38" spans="3:14" ht="15" customHeight="1" thickBot="1" x14ac:dyDescent="0.3"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3:14" ht="21.2" customHeight="1" x14ac:dyDescent="0.25">
      <c r="C39" s="97"/>
      <c r="D39" s="98"/>
      <c r="E39" s="99"/>
      <c r="F39" s="157" t="s">
        <v>46</v>
      </c>
      <c r="G39" s="158"/>
      <c r="H39" s="158"/>
      <c r="I39" s="158"/>
      <c r="J39" s="158"/>
      <c r="K39" s="158"/>
      <c r="L39" s="158"/>
      <c r="M39" s="158"/>
      <c r="N39" s="159"/>
    </row>
    <row r="40" spans="3:14" ht="21.2" customHeight="1" x14ac:dyDescent="0.25">
      <c r="C40" s="100"/>
      <c r="D40" s="85"/>
      <c r="E40" s="86"/>
      <c r="F40" s="160"/>
      <c r="G40" s="161"/>
      <c r="H40" s="161"/>
      <c r="I40" s="161"/>
      <c r="J40" s="161"/>
      <c r="K40" s="161"/>
      <c r="L40" s="161"/>
      <c r="M40" s="161"/>
      <c r="N40" s="162"/>
    </row>
    <row r="41" spans="3:14" ht="21.2" customHeight="1" x14ac:dyDescent="0.25">
      <c r="C41" s="100"/>
      <c r="D41" s="85"/>
      <c r="E41" s="86"/>
      <c r="F41" s="160"/>
      <c r="G41" s="161"/>
      <c r="H41" s="161"/>
      <c r="I41" s="161"/>
      <c r="J41" s="161"/>
      <c r="K41" s="161"/>
      <c r="L41" s="161"/>
      <c r="M41" s="161"/>
      <c r="N41" s="162"/>
    </row>
    <row r="42" spans="3:14" ht="21.2" customHeight="1" thickBot="1" x14ac:dyDescent="0.3">
      <c r="C42" s="46"/>
      <c r="D42" s="47"/>
      <c r="E42" s="48"/>
      <c r="F42" s="163"/>
      <c r="G42" s="164"/>
      <c r="H42" s="164"/>
      <c r="I42" s="164"/>
      <c r="J42" s="164"/>
      <c r="K42" s="164"/>
      <c r="L42" s="164"/>
      <c r="M42" s="164"/>
      <c r="N42" s="165"/>
    </row>
    <row r="43" spans="3:14" ht="21.2" customHeight="1" x14ac:dyDescent="0.25"/>
    <row r="44" spans="3:14" x14ac:dyDescent="0.25">
      <c r="C44" t="s">
        <v>50</v>
      </c>
    </row>
  </sheetData>
  <mergeCells count="1">
    <mergeCell ref="F39:N42"/>
  </mergeCells>
  <printOptions horizontalCentered="1" verticalCentered="1"/>
  <pageMargins left="0.59055118110236215" right="0" top="0.19685039370078741" bottom="0.19685039370078741" header="0" footer="0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8A2F-3562-4A50-B7FB-FEACF6C35F7C}">
  <sheetPr>
    <tabColor rgb="FFFF0000"/>
  </sheetPr>
  <dimension ref="B1:CV58"/>
  <sheetViews>
    <sheetView zoomScale="55" zoomScaleNormal="55" workbookViewId="0">
      <pane ySplit="19" topLeftCell="A20" activePane="bottomLeft" state="frozen"/>
      <selection activeCell="L25" sqref="L25"/>
      <selection pane="bottomLeft" activeCell="S57" sqref="S57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51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thickBot="1" x14ac:dyDescent="0.3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11">
        <v>809114.39249999996</v>
      </c>
      <c r="F14" s="112">
        <v>9156252.2934999987</v>
      </c>
      <c r="G14" s="110">
        <v>2739.3679999999999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45362.666666666664</v>
      </c>
      <c r="E20" s="26">
        <v>0</v>
      </c>
      <c r="F20" s="25">
        <v>0</v>
      </c>
      <c r="G20" s="108">
        <v>809132.36700000009</v>
      </c>
      <c r="H20" s="21">
        <v>9156360.0920000002</v>
      </c>
      <c r="I20" s="109">
        <v>2739.5339999999997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462.82101059593231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45373.375</v>
      </c>
      <c r="E21" s="28">
        <f>D21-D20</f>
        <v>10.708333333335759</v>
      </c>
      <c r="F21" s="27">
        <f t="shared" ref="F21" si="4">D21-D$20</f>
        <v>10.708333333335759</v>
      </c>
      <c r="G21" s="108">
        <v>809132.2834999999</v>
      </c>
      <c r="H21" s="21">
        <v>9156360.1620000005</v>
      </c>
      <c r="I21" s="109">
        <v>2739.5095000000001</v>
      </c>
      <c r="J21" s="10"/>
      <c r="K21" s="20">
        <f t="shared" ref="K21:L21" si="5">(G21-G20)*100</f>
        <v>-8.3500000182539225</v>
      </c>
      <c r="L21" s="21">
        <f t="shared" si="5"/>
        <v>7.0000000298023224</v>
      </c>
      <c r="M21" s="21">
        <f t="shared" ref="M21" si="6">SQRT(K21^2+L21^2)</f>
        <v>10.895985532390956</v>
      </c>
      <c r="N21" s="21">
        <f t="shared" ref="N21:N26" si="7">(I21-I20)*100</f>
        <v>-2.4499999999534339</v>
      </c>
      <c r="O21" s="22">
        <f t="shared" ref="O21:O26" si="8">(SQRT((G21-G20)^2+(H21-H20)^2+(I21-I20)^2)*100)</f>
        <v>11.168034774383758</v>
      </c>
      <c r="P21" s="22">
        <f t="shared" ref="P21" si="9">O21/(F21-F20)</f>
        <v>1.0429293174519434</v>
      </c>
      <c r="Q21" s="23">
        <f t="shared" ref="Q21" si="10">(P21-P20)/(F21-F20)</f>
        <v>9.7394177505217797E-2</v>
      </c>
      <c r="R21" s="29"/>
      <c r="S21" s="56">
        <f t="shared" ref="S21:S26" si="11">IF(K21&lt;0, ATAN2(L21,K21)*180/PI()+360,ATAN2(L21,K21)*180/PI())</f>
        <v>309.97388964273136</v>
      </c>
      <c r="T21" s="57">
        <f t="shared" ref="T21:T26" si="12">ATAN(N21/M21)*180/PI()</f>
        <v>-12.672391453993235</v>
      </c>
      <c r="U21" s="29"/>
      <c r="V21" s="24">
        <f t="shared" si="0"/>
        <v>-8.3500000182539225</v>
      </c>
      <c r="W21" s="22">
        <f t="shared" si="1"/>
        <v>7.0000000298023224</v>
      </c>
      <c r="X21" s="22">
        <f t="shared" ref="X21" si="13">SQRT(V21^2+W21^2)</f>
        <v>10.895985532390956</v>
      </c>
      <c r="Y21" s="22">
        <f t="shared" si="2"/>
        <v>-2.4499999999534339</v>
      </c>
      <c r="Z21" s="22">
        <f t="shared" ref="Z21:Z26" si="14">SQRT((G21-$G$20)^2+(H21-$H$20)^2+(I21-$I$20)^2)*100</f>
        <v>11.168034774383758</v>
      </c>
      <c r="AA21" s="22">
        <f t="shared" ref="AA21" si="15">Z21/F21</f>
        <v>1.0429293174519434</v>
      </c>
      <c r="AB21" s="23">
        <f t="shared" ref="AB21" si="16">(AA21-$AA$20)/(F21-$F$20)</f>
        <v>9.7394177505217797E-2</v>
      </c>
      <c r="AC21" s="29"/>
      <c r="AD21" s="56">
        <f t="shared" ref="AD21" si="17">IF(F21&lt;=0,NA(),IF((G21-$G$20)&lt;0,ATAN2((H21-$H$20),(G21-$G$20))*180/PI()+360,ATAN2((H21-$H$20),(G21-$G$20))*180/PI()))</f>
        <v>309.97388964273136</v>
      </c>
      <c r="AE21" s="57">
        <f t="shared" ref="AE21" si="18">IF(E21&lt;=0,NA(),ATAN(Y21/X21)*180/PI())</f>
        <v>-12.672391453993235</v>
      </c>
      <c r="AF21" s="29"/>
      <c r="AG21" s="71">
        <f t="shared" ref="AG21:AG26" si="19">1/(O21/E21)</f>
        <v>0.95883774985170889</v>
      </c>
      <c r="AH21" s="71">
        <f t="shared" ref="AH21" si="20">1/(Z21/F21)</f>
        <v>0.95883774985170889</v>
      </c>
      <c r="AI21" s="29"/>
      <c r="AJ21" s="21">
        <f t="shared" si="3"/>
        <v>462.82303474809459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5</v>
      </c>
      <c r="C22" s="167"/>
      <c r="D22" s="96">
        <v>45376.666666666664</v>
      </c>
      <c r="E22" s="28">
        <f>D22-D21</f>
        <v>3.2916666666642413</v>
      </c>
      <c r="F22" s="27">
        <f t="shared" ref="F22" si="21">D22-D$20</f>
        <v>14</v>
      </c>
      <c r="G22" s="108">
        <v>809132.3345</v>
      </c>
      <c r="H22" s="21">
        <v>9156360.1280000005</v>
      </c>
      <c r="I22" s="109">
        <v>2739.4904999999999</v>
      </c>
      <c r="K22" s="20">
        <f t="shared" ref="K22" si="22">(G22-G21)*100</f>
        <v>5.100000009406358</v>
      </c>
      <c r="L22" s="21">
        <f t="shared" ref="L22" si="23">(H22-H21)*100</f>
        <v>-3.3999999985098839</v>
      </c>
      <c r="M22" s="21">
        <f t="shared" ref="M22" si="24">SQRT(K22^2+L22^2)</f>
        <v>6.1294371752887766</v>
      </c>
      <c r="N22" s="21">
        <f t="shared" si="7"/>
        <v>-1.9000000000232831</v>
      </c>
      <c r="O22" s="22">
        <f t="shared" si="8"/>
        <v>6.4171644895468072</v>
      </c>
      <c r="P22" s="22">
        <f t="shared" ref="P22" si="25">O22/(F22-F21)</f>
        <v>1.9495183259397069</v>
      </c>
      <c r="Q22" s="23">
        <f t="shared" ref="Q22" si="26">(P22-P21)/(F22-F21)</f>
        <v>0.27541944561673865</v>
      </c>
      <c r="R22" s="29"/>
      <c r="S22" s="56">
        <f t="shared" si="11"/>
        <v>123.69006746561685</v>
      </c>
      <c r="T22" s="57">
        <f t="shared" si="12"/>
        <v>-17.222365702064113</v>
      </c>
      <c r="U22" s="29"/>
      <c r="V22" s="24">
        <f t="shared" ref="V22" si="27">(G22-$G$20)*100</f>
        <v>-3.2500000088475645</v>
      </c>
      <c r="W22" s="22">
        <f t="shared" ref="W22" si="28">(H22-$H$20)*100</f>
        <v>3.6000000312924385</v>
      </c>
      <c r="X22" s="22">
        <f t="shared" ref="X22" si="29">SQRT(V22^2+W22^2)</f>
        <v>4.8500000291561571</v>
      </c>
      <c r="Y22" s="22">
        <f t="shared" ref="Y22" si="30">(I22-$I$20)*100</f>
        <v>-4.3499999999767169</v>
      </c>
      <c r="Z22" s="22">
        <f t="shared" si="14"/>
        <v>6.5149827538230802</v>
      </c>
      <c r="AA22" s="22">
        <f t="shared" ref="AA22" si="31">Z22/F22</f>
        <v>0.4653559109873629</v>
      </c>
      <c r="AB22" s="23">
        <f t="shared" ref="AB22" si="32">(AA22-$AA$20)/(F22-$F$20)</f>
        <v>3.3239707927668775E-2</v>
      </c>
      <c r="AC22" s="29"/>
      <c r="AD22" s="56">
        <f t="shared" ref="AD22" si="33">IF(F22&lt;=0,NA(),IF((G22-$G$20)&lt;0,ATAN2((H22-$H$20),(G22-$G$20))*180/PI()+360,ATAN2((H22-$H$20),(G22-$G$20))*180/PI()))</f>
        <v>317.92497811929405</v>
      </c>
      <c r="AE22" s="57">
        <f t="shared" ref="AE22" si="34">IF(E22&lt;=0,NA(),ATAN(Y22/X22)*180/PI())</f>
        <v>-41.889159175152116</v>
      </c>
      <c r="AF22" s="29"/>
      <c r="AG22" s="71">
        <f t="shared" si="19"/>
        <v>0.51294721711219615</v>
      </c>
      <c r="AH22" s="71">
        <f t="shared" ref="AH22" si="35">1/(Z22/F22)</f>
        <v>2.1488928718628779</v>
      </c>
      <c r="AI22" s="29"/>
      <c r="AJ22" s="21">
        <f t="shared" ref="AJ22" si="36">SQRT((G22-$E$11)^2+(H22-$F$11)^2+(I22-$G$11)^2)</f>
        <v>462.81883288968504</v>
      </c>
    </row>
    <row r="23" spans="2:100" ht="15.75" x14ac:dyDescent="0.25">
      <c r="B23" s="166">
        <v>6</v>
      </c>
      <c r="C23" s="167"/>
      <c r="D23" s="96">
        <v>45377.666666666664</v>
      </c>
      <c r="E23" s="28">
        <f>D23-D22</f>
        <v>1</v>
      </c>
      <c r="F23" s="27">
        <f t="shared" ref="F23:F24" si="37">D23-D$20</f>
        <v>15</v>
      </c>
      <c r="G23" s="108">
        <v>809132.38250000007</v>
      </c>
      <c r="H23" s="21">
        <v>9156360.0830000006</v>
      </c>
      <c r="I23" s="109">
        <v>2739.5070000000001</v>
      </c>
      <c r="K23" s="20">
        <f t="shared" ref="K23:K24" si="38">(G23-G22)*100</f>
        <v>4.8000000067986548</v>
      </c>
      <c r="L23" s="21">
        <f t="shared" ref="L23:L24" si="39">(H23-H22)*100</f>
        <v>-4.4999999925494194</v>
      </c>
      <c r="M23" s="21">
        <f t="shared" ref="M23:M24" si="40">SQRT(K23^2+L23^2)</f>
        <v>6.5795136597025055</v>
      </c>
      <c r="N23" s="21">
        <f t="shared" si="7"/>
        <v>1.6500000000178261</v>
      </c>
      <c r="O23" s="22">
        <f t="shared" si="8"/>
        <v>6.7832514326295374</v>
      </c>
      <c r="P23" s="22">
        <f t="shared" ref="P23:P24" si="41">O23/(F23-F22)</f>
        <v>6.7832514326295374</v>
      </c>
      <c r="Q23" s="23">
        <f t="shared" ref="Q23:Q24" si="42">(P23-P22)/(F23-F22)</f>
        <v>4.8337331066898308</v>
      </c>
      <c r="R23" s="29"/>
      <c r="S23" s="56">
        <f t="shared" si="11"/>
        <v>133.15238964618004</v>
      </c>
      <c r="T23" s="57">
        <f t="shared" si="12"/>
        <v>14.078212086982427</v>
      </c>
      <c r="U23" s="29"/>
      <c r="V23" s="24">
        <f t="shared" ref="V23:V24" si="43">(G23-$G$20)*100</f>
        <v>1.5499999979510903</v>
      </c>
      <c r="W23" s="22">
        <f t="shared" ref="W23:W24" si="44">(H23-$H$20)*100</f>
        <v>-0.8999999612569809</v>
      </c>
      <c r="X23" s="22">
        <f t="shared" ref="X23:X24" si="45">SQRT(V23^2+W23^2)</f>
        <v>1.7923448116673719</v>
      </c>
      <c r="Y23" s="22">
        <f t="shared" ref="Y23:Y24" si="46">(I23-$I$20)*100</f>
        <v>-2.6999999999588908</v>
      </c>
      <c r="Z23" s="22">
        <f t="shared" si="14"/>
        <v>3.2407560728461124</v>
      </c>
      <c r="AA23" s="22">
        <f t="shared" ref="AA23:AA24" si="47">Z23/F23</f>
        <v>0.2160504048564075</v>
      </c>
      <c r="AB23" s="23">
        <f t="shared" ref="AB23:AB24" si="48">(AA23-$AA$20)/(F23-$F$20)</f>
        <v>1.44033603237605E-2</v>
      </c>
      <c r="AC23" s="29"/>
      <c r="AD23" s="56">
        <f t="shared" ref="AD23:AD24" si="49">IF(F23&lt;=0,NA(),IF((G23-$G$20)&lt;0,ATAN2((H23-$H$20),(G23-$G$20))*180/PI()+360,ATAN2((H23-$H$20),(G23-$G$20))*180/PI()))</f>
        <v>120.14138451392643</v>
      </c>
      <c r="AE23" s="57">
        <f t="shared" ref="AE23:AE24" si="50">IF(E23&lt;=0,NA(),ATAN(Y23/X23)*180/PI())</f>
        <v>-56.422543787791</v>
      </c>
      <c r="AF23" s="29"/>
      <c r="AG23" s="71">
        <f t="shared" si="19"/>
        <v>0.1474219273650525</v>
      </c>
      <c r="AH23" s="71">
        <f t="shared" ref="AH23:AH24" si="51">1/(Z23/F23)</f>
        <v>4.6285495306737561</v>
      </c>
      <c r="AI23" s="29"/>
      <c r="AJ23" s="21">
        <f t="shared" ref="AJ23:AJ24" si="52">SQRT((G23-$E$11)^2+(H23-$F$11)^2+(I23-$G$11)^2)</f>
        <v>462.82105279797662</v>
      </c>
    </row>
    <row r="24" spans="2:100" ht="15.75" x14ac:dyDescent="0.25">
      <c r="B24" s="166">
        <v>7</v>
      </c>
      <c r="C24" s="167"/>
      <c r="D24" s="96">
        <v>45384.666666666664</v>
      </c>
      <c r="E24" s="28">
        <f t="shared" ref="E24" si="53">D24-D23</f>
        <v>7</v>
      </c>
      <c r="F24" s="27">
        <f t="shared" si="37"/>
        <v>22</v>
      </c>
      <c r="G24" s="108">
        <v>809132.39549999998</v>
      </c>
      <c r="H24" s="21">
        <v>9156360.0769999996</v>
      </c>
      <c r="I24" s="109">
        <v>2739.4875000000002</v>
      </c>
      <c r="K24" s="20">
        <f t="shared" si="38"/>
        <v>1.2999999918974936</v>
      </c>
      <c r="L24" s="21">
        <f t="shared" si="39"/>
        <v>-0.60000009834766388</v>
      </c>
      <c r="M24" s="21">
        <f t="shared" si="40"/>
        <v>1.4317821401842845</v>
      </c>
      <c r="N24" s="21">
        <f t="shared" si="7"/>
        <v>-1.9499999999879947</v>
      </c>
      <c r="O24" s="22">
        <f t="shared" si="8"/>
        <v>2.4191941007087192</v>
      </c>
      <c r="P24" s="22">
        <f t="shared" si="41"/>
        <v>0.34559915724410273</v>
      </c>
      <c r="Q24" s="23">
        <f t="shared" si="42"/>
        <v>-0.9196646107693478</v>
      </c>
      <c r="R24" s="29"/>
      <c r="S24" s="56">
        <f t="shared" si="11"/>
        <v>114.77514427806184</v>
      </c>
      <c r="T24" s="57">
        <f t="shared" si="12"/>
        <v>-53.712125596168264</v>
      </c>
      <c r="U24" s="29"/>
      <c r="V24" s="24">
        <f t="shared" si="43"/>
        <v>2.8499999898485839</v>
      </c>
      <c r="W24" s="22">
        <f t="shared" si="44"/>
        <v>-1.5000000596046448</v>
      </c>
      <c r="X24" s="22">
        <f t="shared" si="45"/>
        <v>3.2206366018150612</v>
      </c>
      <c r="Y24" s="22">
        <f t="shared" si="46"/>
        <v>-4.6499999999468855</v>
      </c>
      <c r="Z24" s="22">
        <f t="shared" si="14"/>
        <v>5.6564123011372587</v>
      </c>
      <c r="AA24" s="22">
        <f t="shared" si="47"/>
        <v>0.25710965005169356</v>
      </c>
      <c r="AB24" s="23">
        <f t="shared" si="48"/>
        <v>1.168680227507698E-2</v>
      </c>
      <c r="AC24" s="29"/>
      <c r="AD24" s="56">
        <f t="shared" si="49"/>
        <v>117.75854162352033</v>
      </c>
      <c r="AE24" s="57">
        <f t="shared" si="50"/>
        <v>-55.293138311647844</v>
      </c>
      <c r="AF24" s="29"/>
      <c r="AG24" s="71">
        <f t="shared" si="19"/>
        <v>2.8935255744668456</v>
      </c>
      <c r="AH24" s="71">
        <f t="shared" si="51"/>
        <v>3.8893911597598283</v>
      </c>
      <c r="AI24" s="29"/>
      <c r="AJ24" s="21">
        <f t="shared" si="52"/>
        <v>462.81955774904549</v>
      </c>
    </row>
    <row r="25" spans="2:100" ht="15.75" x14ac:dyDescent="0.25">
      <c r="B25" s="166">
        <v>8</v>
      </c>
      <c r="C25" s="167"/>
      <c r="D25" s="96">
        <v>45390.666666666664</v>
      </c>
      <c r="E25" s="28">
        <f t="shared" ref="E25" si="54">D25-D24</f>
        <v>6</v>
      </c>
      <c r="F25" s="27">
        <f t="shared" ref="F25" si="55">D25-D$20</f>
        <v>28</v>
      </c>
      <c r="G25" s="108">
        <v>809132.375</v>
      </c>
      <c r="H25" s="21">
        <v>9156360.0985000003</v>
      </c>
      <c r="I25" s="109">
        <v>2739.4565000000002</v>
      </c>
      <c r="K25" s="20">
        <f t="shared" ref="K25" si="56">(G25-G24)*100</f>
        <v>-2.0499999984167516</v>
      </c>
      <c r="L25" s="21">
        <f t="shared" ref="L25" si="57">(H25-H24)*100</f>
        <v>2.1500000730156898</v>
      </c>
      <c r="M25" s="21">
        <f t="shared" ref="M25" si="58">SQRT(K25^2+L25^2)</f>
        <v>2.9706902072542256</v>
      </c>
      <c r="N25" s="21">
        <f t="shared" si="7"/>
        <v>-3.0999999999949068</v>
      </c>
      <c r="O25" s="22">
        <f t="shared" si="8"/>
        <v>4.2935999240083573</v>
      </c>
      <c r="P25" s="22">
        <f t="shared" ref="P25" si="59">O25/(F25-F24)</f>
        <v>0.71559998733472618</v>
      </c>
      <c r="Q25" s="23">
        <f t="shared" ref="Q25" si="60">(P25-P24)/(F25-F24)</f>
        <v>6.1666805015103909E-2</v>
      </c>
      <c r="R25" s="29"/>
      <c r="S25" s="56">
        <f t="shared" si="11"/>
        <v>316.36392852550546</v>
      </c>
      <c r="T25" s="57">
        <f t="shared" si="12"/>
        <v>-46.220254189578625</v>
      </c>
      <c r="U25" s="29"/>
      <c r="V25" s="24">
        <f t="shared" ref="V25" si="61">(G25-$G$20)*100</f>
        <v>0.79999999143183231</v>
      </c>
      <c r="W25" s="22">
        <f t="shared" ref="W25" si="62">(H25-$H$20)*100</f>
        <v>0.65000001341104507</v>
      </c>
      <c r="X25" s="22">
        <f t="shared" ref="X25" si="63">SQRT(V25^2+W25^2)</f>
        <v>1.0307764082114466</v>
      </c>
      <c r="Y25" s="22">
        <f t="shared" ref="Y25" si="64">(I25-$I$20)*100</f>
        <v>-7.7499999999417923</v>
      </c>
      <c r="Z25" s="22">
        <f t="shared" si="14"/>
        <v>7.818247885736489</v>
      </c>
      <c r="AA25" s="22">
        <f t="shared" ref="AA25" si="65">Z25/F25</f>
        <v>0.27922313877630317</v>
      </c>
      <c r="AB25" s="23">
        <f t="shared" ref="AB25" si="66">(AA25-$AA$20)/(F25-$F$20)</f>
        <v>9.9722549562965418E-3</v>
      </c>
      <c r="AC25" s="29"/>
      <c r="AD25" s="56">
        <f t="shared" ref="AD25" si="67">IF(F25&lt;=0,NA(),IF((G25-$G$20)&lt;0,ATAN2((H25-$H$20),(G25-$G$20))*180/PI()+360,ATAN2((H25-$H$20),(G25-$G$20))*180/PI()))</f>
        <v>50.906140234885868</v>
      </c>
      <c r="AE25" s="57">
        <f t="shared" ref="AE25" si="68">IF(E25&lt;=0,NA(),ATAN(Y25/X25)*180/PI())</f>
        <v>-82.423930601019151</v>
      </c>
      <c r="AF25" s="29"/>
      <c r="AG25" s="71">
        <f t="shared" si="19"/>
        <v>1.3974287558675487</v>
      </c>
      <c r="AH25" s="71">
        <f t="shared" ref="AH25" si="69">1/(Z25/F25)</f>
        <v>3.581365084507341</v>
      </c>
      <c r="AI25" s="29"/>
      <c r="AJ25" s="21">
        <f t="shared" ref="AJ25" si="70">SQRT((G25-$E$11)^2+(H25-$F$11)^2+(I25-$G$11)^2)</f>
        <v>462.81950114758047</v>
      </c>
    </row>
    <row r="26" spans="2:100" ht="15.75" x14ac:dyDescent="0.25">
      <c r="B26" s="166">
        <v>9</v>
      </c>
      <c r="C26" s="167"/>
      <c r="D26" s="96">
        <v>45397.666666666664</v>
      </c>
      <c r="E26" s="28">
        <f t="shared" ref="E26" si="71">D26-D25</f>
        <v>7</v>
      </c>
      <c r="F26" s="27">
        <f t="shared" ref="F26" si="72">D26-D$20</f>
        <v>35</v>
      </c>
      <c r="G26" s="108">
        <v>809132.30499999993</v>
      </c>
      <c r="H26" s="21">
        <v>9156360.1569999997</v>
      </c>
      <c r="I26" s="109">
        <v>2739.4840000000004</v>
      </c>
      <c r="K26" s="20">
        <f t="shared" ref="K26" si="73">(G26-G25)*100</f>
        <v>-7.000000006519258</v>
      </c>
      <c r="L26" s="21">
        <f t="shared" ref="L26" si="74">(H26-H25)*100</f>
        <v>5.8499999344348907</v>
      </c>
      <c r="M26" s="21">
        <f t="shared" ref="M26" si="75">SQRT(K26^2+L26^2)</f>
        <v>9.1226366432165786</v>
      </c>
      <c r="N26" s="21">
        <f t="shared" si="7"/>
        <v>2.7500000000145519</v>
      </c>
      <c r="O26" s="22">
        <f t="shared" si="8"/>
        <v>9.5281162526617962</v>
      </c>
      <c r="P26" s="22">
        <f t="shared" ref="P26" si="76">O26/(F26-F25)</f>
        <v>1.3611594646659708</v>
      </c>
      <c r="Q26" s="23">
        <f t="shared" ref="Q26" si="77">(P26-P25)/(F26-F25)</f>
        <v>9.2222782475892093E-2</v>
      </c>
      <c r="R26" s="29"/>
      <c r="S26" s="56">
        <f t="shared" si="11"/>
        <v>309.88598582637343</v>
      </c>
      <c r="T26" s="57">
        <f t="shared" si="12"/>
        <v>16.775324607436712</v>
      </c>
      <c r="U26" s="29"/>
      <c r="V26" s="24">
        <f t="shared" ref="V26" si="78">(G26-$G$20)*100</f>
        <v>-6.2000000150874257</v>
      </c>
      <c r="W26" s="22">
        <f t="shared" ref="W26" si="79">(H26-$H$20)*100</f>
        <v>6.4999999478459358</v>
      </c>
      <c r="X26" s="22">
        <f t="shared" ref="X26" si="80">SQRT(V26^2+W26^2)</f>
        <v>8.9827612407923461</v>
      </c>
      <c r="Y26" s="22">
        <f t="shared" ref="Y26" si="81">(I26-$I$20)*100</f>
        <v>-4.9999999999272404</v>
      </c>
      <c r="Z26" s="22">
        <f t="shared" si="14"/>
        <v>10.280564162941335</v>
      </c>
      <c r="AA26" s="22">
        <f t="shared" ref="AA26" si="82">Z26/F26</f>
        <v>0.29373040465546674</v>
      </c>
      <c r="AB26" s="23">
        <f t="shared" ref="AB26" si="83">(AA26-$AA$20)/(F26-$F$20)</f>
        <v>8.3922972758704775E-3</v>
      </c>
      <c r="AC26" s="29"/>
      <c r="AD26" s="56">
        <f t="shared" ref="AD26" si="84">IF(F26&lt;=0,NA(),IF((G26-$G$20)&lt;0,ATAN2((H26-$H$20),(G26-$G$20))*180/PI()+360,ATAN2((H26-$H$20),(G26-$G$20))*180/PI()))</f>
        <v>316.35319165453831</v>
      </c>
      <c r="AE26" s="57">
        <f t="shared" ref="AE26" si="85">IF(E26&lt;=0,NA(),ATAN(Y26/X26)*180/PI())</f>
        <v>-29.101262387596417</v>
      </c>
      <c r="AF26" s="29"/>
      <c r="AG26" s="71">
        <f t="shared" si="19"/>
        <v>0.73466777843358744</v>
      </c>
      <c r="AH26" s="71">
        <f t="shared" ref="AH26" si="86">1/(Z26/F26)</f>
        <v>3.4044824238503923</v>
      </c>
      <c r="AI26" s="29"/>
      <c r="AJ26" s="21">
        <f t="shared" ref="AJ26" si="87">SQRT((G26-$E$11)^2+(H26-$F$11)^2+(I26-$G$11)^2)</f>
        <v>462.81604360749867</v>
      </c>
    </row>
    <row r="27" spans="2:100" ht="15.75" x14ac:dyDescent="0.25">
      <c r="B27" s="166">
        <v>10</v>
      </c>
      <c r="C27" s="167"/>
      <c r="D27" s="96">
        <v>45404.666666666664</v>
      </c>
      <c r="E27" s="28">
        <f t="shared" ref="E27" si="88">D27-D26</f>
        <v>7</v>
      </c>
      <c r="F27" s="27">
        <f t="shared" ref="F27" si="89">D27-D$20</f>
        <v>42</v>
      </c>
      <c r="G27" s="108">
        <v>809132.31700000004</v>
      </c>
      <c r="H27" s="21">
        <v>9156360.1469999999</v>
      </c>
      <c r="I27" s="109">
        <v>2739.473</v>
      </c>
      <c r="K27" s="20">
        <f t="shared" ref="K27:K28" si="90">(G27-G26)*100</f>
        <v>1.2000000104308128</v>
      </c>
      <c r="L27" s="21">
        <f t="shared" ref="L27:L28" si="91">(H27-H26)*100</f>
        <v>-0.99999997764825821</v>
      </c>
      <c r="M27" s="21">
        <f t="shared" ref="M27:M28" si="92">SQRT(K27^2+L27^2)</f>
        <v>1.5620499288852669</v>
      </c>
      <c r="N27" s="21">
        <f t="shared" ref="N27:N28" si="93">(I27-I26)*100</f>
        <v>-1.1000000000422006</v>
      </c>
      <c r="O27" s="22">
        <f t="shared" ref="O27:O28" si="94">(SQRT((G27-G26)^2+(H27-H26)^2+(I27-I26)^2)*100)</f>
        <v>1.910497312330826</v>
      </c>
      <c r="P27" s="22">
        <f t="shared" ref="P27:P28" si="95">O27/(F27-F26)</f>
        <v>0.27292818747583231</v>
      </c>
      <c r="Q27" s="23">
        <f t="shared" ref="Q27:Q28" si="96">(P27-P26)/(F27-F26)</f>
        <v>-0.15546161102716266</v>
      </c>
      <c r="R27" s="29"/>
      <c r="S27" s="56">
        <f t="shared" ref="S27:S28" si="97">IF(K27&lt;0, ATAN2(L27,K27)*180/PI()+360,ATAN2(L27,K27)*180/PI())</f>
        <v>129.80557021749709</v>
      </c>
      <c r="T27" s="57">
        <f t="shared" ref="T27:T28" si="98">ATAN(N27/M27)*180/PI()</f>
        <v>-35.153315481648256</v>
      </c>
      <c r="U27" s="29"/>
      <c r="V27" s="24">
        <f t="shared" ref="V27:V28" si="99">(G27-$G$20)*100</f>
        <v>-5.0000000046566129</v>
      </c>
      <c r="W27" s="22">
        <f t="shared" ref="W27:W28" si="100">(H27-$H$20)*100</f>
        <v>5.4999999701976776</v>
      </c>
      <c r="X27" s="22">
        <f t="shared" ref="X27:X28" si="101">SQRT(V27^2+W27^2)</f>
        <v>7.4330343547396973</v>
      </c>
      <c r="Y27" s="22">
        <f t="shared" ref="Y27:Y28" si="102">(I27-$I$20)*100</f>
        <v>-6.099999999969441</v>
      </c>
      <c r="Z27" s="22">
        <f t="shared" ref="Z27:Z28" si="103">SQRT((G27-$G$20)^2+(H27-$H$20)^2+(I27-$I$20)^2)*100</f>
        <v>9.6156122903519652</v>
      </c>
      <c r="AA27" s="22">
        <f t="shared" ref="AA27:AA28" si="104">Z27/F27</f>
        <v>0.22894314977028488</v>
      </c>
      <c r="AB27" s="23">
        <f t="shared" ref="AB27:AB28" si="105">(AA27-$AA$20)/(F27-$F$20)</f>
        <v>5.4510273754829735E-3</v>
      </c>
      <c r="AC27" s="29"/>
      <c r="AD27" s="56">
        <f t="shared" ref="AD27:AD28" si="106">IF(F27&lt;=0,NA(),IF((G27-$G$20)&lt;0,ATAN2((H27-$H$20),(G27-$G$20))*180/PI()+360,ATAN2((H27-$H$20),(G27-$G$20))*180/PI()))</f>
        <v>317.72631081281742</v>
      </c>
      <c r="AE27" s="57">
        <f t="shared" ref="AE27:AE28" si="107">IF(E27&lt;=0,NA(),ATAN(Y27/X27)*180/PI())</f>
        <v>-39.374384414281955</v>
      </c>
      <c r="AF27" s="29"/>
      <c r="AG27" s="71">
        <f t="shared" ref="AG27:AG28" si="108">1/(O27/E27)</f>
        <v>3.6639674679572978</v>
      </c>
      <c r="AH27" s="71">
        <f t="shared" ref="AH27:AH28" si="109">1/(Z27/F27)</f>
        <v>4.3678965760861237</v>
      </c>
      <c r="AI27" s="29"/>
      <c r="AJ27" s="21">
        <f t="shared" ref="AJ27:AJ28" si="110">SQRT((G27-$E$11)^2+(H27-$F$11)^2+(I27-$G$11)^2)</f>
        <v>462.81730574091392</v>
      </c>
    </row>
    <row r="28" spans="2:100" ht="15.75" x14ac:dyDescent="0.25">
      <c r="B28" s="166">
        <v>11</v>
      </c>
      <c r="C28" s="167"/>
      <c r="D28" s="96">
        <v>45413.666666666664</v>
      </c>
      <c r="E28" s="28">
        <f t="shared" ref="E28" si="111">D28-D27</f>
        <v>9</v>
      </c>
      <c r="F28" s="27">
        <f t="shared" ref="F28" si="112">D28-D$20</f>
        <v>51</v>
      </c>
      <c r="G28" s="108">
        <v>809132.36049999995</v>
      </c>
      <c r="H28" s="21">
        <v>9156360.1160000004</v>
      </c>
      <c r="I28" s="109">
        <v>2739.4380000000001</v>
      </c>
      <c r="K28" s="20">
        <f t="shared" si="90"/>
        <v>4.3499999912455678</v>
      </c>
      <c r="L28" s="21">
        <f t="shared" si="91"/>
        <v>-3.0999999493360519</v>
      </c>
      <c r="M28" s="21">
        <f t="shared" si="92"/>
        <v>5.3415821260858625</v>
      </c>
      <c r="N28" s="21">
        <f t="shared" si="93"/>
        <v>-3.4999999999854481</v>
      </c>
      <c r="O28" s="22">
        <f t="shared" si="94"/>
        <v>6.3861177259441515</v>
      </c>
      <c r="P28" s="22">
        <f t="shared" si="95"/>
        <v>0.70956863621601685</v>
      </c>
      <c r="Q28" s="23">
        <f t="shared" si="96"/>
        <v>4.8515605415576063E-2</v>
      </c>
      <c r="R28" s="29"/>
      <c r="S28" s="56">
        <f t="shared" si="97"/>
        <v>125.47533164014808</v>
      </c>
      <c r="T28" s="57">
        <f t="shared" si="98"/>
        <v>-33.234283255093487</v>
      </c>
      <c r="U28" s="29"/>
      <c r="V28" s="24">
        <f t="shared" si="99"/>
        <v>-0.65000001341104507</v>
      </c>
      <c r="W28" s="22">
        <f t="shared" si="100"/>
        <v>2.4000000208616257</v>
      </c>
      <c r="X28" s="22">
        <f t="shared" si="101"/>
        <v>2.4864633754733174</v>
      </c>
      <c r="Y28" s="22">
        <f t="shared" si="102"/>
        <v>-9.5999999999548891</v>
      </c>
      <c r="Z28" s="22">
        <f t="shared" si="103"/>
        <v>9.9167787167357933</v>
      </c>
      <c r="AA28" s="22">
        <f t="shared" si="104"/>
        <v>0.1944466415046234</v>
      </c>
      <c r="AB28" s="23">
        <f t="shared" si="105"/>
        <v>3.8126792451886942E-3</v>
      </c>
      <c r="AC28" s="29"/>
      <c r="AD28" s="56">
        <f t="shared" si="106"/>
        <v>344.84593177706842</v>
      </c>
      <c r="AE28" s="57">
        <f t="shared" si="107"/>
        <v>-75.479110227452367</v>
      </c>
      <c r="AF28" s="29"/>
      <c r="AG28" s="71">
        <f t="shared" si="108"/>
        <v>1.4093069351723235</v>
      </c>
      <c r="AH28" s="71">
        <f t="shared" si="109"/>
        <v>5.1427990335138949</v>
      </c>
      <c r="AI28" s="29"/>
      <c r="AJ28" s="21">
        <f t="shared" si="110"/>
        <v>462.81733016301462</v>
      </c>
    </row>
    <row r="29" spans="2:100" ht="15.75" x14ac:dyDescent="0.25">
      <c r="B29" s="166">
        <v>12</v>
      </c>
      <c r="C29" s="167"/>
      <c r="D29" s="96">
        <v>45425.666666666664</v>
      </c>
      <c r="E29" s="28">
        <f t="shared" ref="E29" si="113">D29-D28</f>
        <v>12</v>
      </c>
      <c r="F29" s="27">
        <f t="shared" ref="F29" si="114">D29-D$20</f>
        <v>63</v>
      </c>
      <c r="G29" s="108">
        <v>809132.38250000007</v>
      </c>
      <c r="H29" s="21">
        <v>9156360.1040000003</v>
      </c>
      <c r="I29" s="109">
        <v>2739.4265</v>
      </c>
      <c r="K29" s="20">
        <f t="shared" ref="K29" si="115">(G29-G28)*100</f>
        <v>2.2000000113621354</v>
      </c>
      <c r="L29" s="21">
        <f t="shared" ref="L29" si="116">(H29-H28)*100</f>
        <v>-1.2000000104308128</v>
      </c>
      <c r="M29" s="21">
        <f t="shared" ref="M29" si="117">SQRT(K29^2+L29^2)</f>
        <v>2.505992832197919</v>
      </c>
      <c r="N29" s="21">
        <f t="shared" ref="N29" si="118">(I29-I28)*100</f>
        <v>-1.1500000000069122</v>
      </c>
      <c r="O29" s="22">
        <f t="shared" ref="O29" si="119">(SQRT((G29-G28)^2+(H29-H28)^2+(I29-I28)^2)*100)</f>
        <v>2.7572631494007322</v>
      </c>
      <c r="P29" s="22">
        <f t="shared" ref="P29" si="120">O29/(F29-F28)</f>
        <v>0.2297719291167277</v>
      </c>
      <c r="Q29" s="23">
        <f t="shared" ref="Q29" si="121">(P29-P28)/(F29-F28)</f>
        <v>-3.9983058924940758E-2</v>
      </c>
      <c r="R29" s="29"/>
      <c r="S29" s="56">
        <f t="shared" ref="S29" si="122">IF(K29&lt;0, ATAN2(L29,K29)*180/PI()+360,ATAN2(L29,K29)*180/PI())</f>
        <v>118.61045975093472</v>
      </c>
      <c r="T29" s="57">
        <f t="shared" ref="T29" si="123">ATAN(N29/M29)*180/PI()</f>
        <v>-24.650388130361343</v>
      </c>
      <c r="U29" s="29"/>
      <c r="V29" s="24">
        <f t="shared" ref="V29" si="124">(G29-$G$20)*100</f>
        <v>1.5499999979510903</v>
      </c>
      <c r="W29" s="22">
        <f t="shared" ref="W29" si="125">(H29-$H$20)*100</f>
        <v>1.2000000104308128</v>
      </c>
      <c r="X29" s="22">
        <f t="shared" ref="X29" si="126">SQRT(V29^2+W29^2)</f>
        <v>1.9602295831566086</v>
      </c>
      <c r="Y29" s="22">
        <f t="shared" ref="Y29" si="127">(I29-$I$20)*100</f>
        <v>-10.749999999961801</v>
      </c>
      <c r="Z29" s="22">
        <f t="shared" ref="Z29" si="128">SQRT((G29-$G$20)^2+(H29-$H$20)^2+(I29-$I$20)^2)*100</f>
        <v>10.927259492565419</v>
      </c>
      <c r="AA29" s="22">
        <f t="shared" ref="AA29" si="129">Z29/F29</f>
        <v>0.17344856337405426</v>
      </c>
      <c r="AB29" s="23">
        <f t="shared" ref="AB29" si="130">(AA29-$AA$20)/(F29-$F$20)</f>
        <v>2.7531517995881627E-3</v>
      </c>
      <c r="AC29" s="29"/>
      <c r="AD29" s="56">
        <f t="shared" ref="AD29" si="131">IF(F29&lt;=0,NA(),IF((G29-$G$20)&lt;0,ATAN2((H29-$H$20),(G29-$G$20))*180/PI()+360,ATAN2((H29-$H$20),(G29-$G$20))*180/PI()))</f>
        <v>52.253194334985047</v>
      </c>
      <c r="AE29" s="57">
        <f t="shared" ref="AE29" si="132">IF(E29&lt;=0,NA(),ATAN(Y29/X29)*180/PI())</f>
        <v>-79.665830222702823</v>
      </c>
      <c r="AF29" s="29"/>
      <c r="AG29" s="71">
        <f t="shared" ref="AG29" si="133">1/(O29/E29)</f>
        <v>4.3521417252495826</v>
      </c>
      <c r="AH29" s="71">
        <f t="shared" ref="AH29" si="134">1/(Z29/F29)</f>
        <v>5.7653979978111911</v>
      </c>
      <c r="AI29" s="29"/>
      <c r="AJ29" s="21">
        <f t="shared" ref="AJ29" si="135">SQRT((G29-$E$11)^2+(H29-$F$11)^2+(I29-$G$11)^2)</f>
        <v>462.81384544272026</v>
      </c>
    </row>
    <row r="30" spans="2:100" ht="15.75" x14ac:dyDescent="0.25">
      <c r="B30" s="166">
        <v>13</v>
      </c>
      <c r="C30" s="167"/>
      <c r="D30" s="96">
        <v>45433.666666666664</v>
      </c>
      <c r="E30" s="28">
        <f t="shared" ref="E30" si="136">D30-D29</f>
        <v>8</v>
      </c>
      <c r="F30" s="27">
        <f t="shared" ref="F30" si="137">D30-D$20</f>
        <v>71</v>
      </c>
      <c r="G30" s="108">
        <v>809132.66099999996</v>
      </c>
      <c r="H30" s="21">
        <v>9156359.8745000008</v>
      </c>
      <c r="I30" s="109">
        <v>2739.42</v>
      </c>
      <c r="K30" s="20">
        <f t="shared" ref="K30" si="138">(G30-G29)*100</f>
        <v>27.849999989848584</v>
      </c>
      <c r="L30" s="21">
        <f t="shared" ref="L30" si="139">(H30-H29)*100</f>
        <v>-22.949999943375587</v>
      </c>
      <c r="M30" s="21">
        <f t="shared" ref="M30" si="140">SQRT(K30^2+L30^2)</f>
        <v>36.087740256706375</v>
      </c>
      <c r="N30" s="21">
        <f t="shared" ref="N30" si="141">(I30-I29)*100</f>
        <v>-0.64999999999599822</v>
      </c>
      <c r="O30" s="22">
        <f t="shared" ref="O30" si="142">(SQRT((G30-G29)^2+(H30-H29)^2+(I30-I29)^2)*100)</f>
        <v>36.09359357054241</v>
      </c>
      <c r="P30" s="22">
        <f t="shared" ref="P30" si="143">O30/(F30-F29)</f>
        <v>4.5116991963178013</v>
      </c>
      <c r="Q30" s="23">
        <f t="shared" ref="Q30" si="144">(P30-P29)/(F30-F29)</f>
        <v>0.53524090840013416</v>
      </c>
      <c r="R30" s="29"/>
      <c r="S30" s="56">
        <f t="shared" ref="S30" si="145">IF(K30&lt;0, ATAN2(L30,K30)*180/PI()+360,ATAN2(L30,K30)*180/PI())</f>
        <v>129.49048299702241</v>
      </c>
      <c r="T30" s="57">
        <f t="shared" ref="T30" si="146">ATAN(N30/M30)*180/PI()</f>
        <v>-1.0318803512529919</v>
      </c>
      <c r="U30" s="29"/>
      <c r="V30" s="24">
        <f t="shared" ref="V30" si="147">(G30-$G$20)*100</f>
        <v>29.399999987799674</v>
      </c>
      <c r="W30" s="22">
        <f t="shared" ref="W30" si="148">(H30-$H$20)*100</f>
        <v>-21.749999932944775</v>
      </c>
      <c r="X30" s="22">
        <f t="shared" ref="X30" si="149">SQRT(V30^2+W30^2)</f>
        <v>36.570787472595093</v>
      </c>
      <c r="Y30" s="22">
        <f t="shared" ref="Y30" si="150">(I30-$I$20)*100</f>
        <v>-11.399999999957799</v>
      </c>
      <c r="Z30" s="22">
        <f t="shared" ref="Z30" si="151">SQRT((G30-$G$20)^2+(H30-$H$20)^2+(I30-$I$20)^2)*100</f>
        <v>38.306428916890127</v>
      </c>
      <c r="AA30" s="22">
        <f t="shared" ref="AA30" si="152">Z30/F30</f>
        <v>0.53952716784352295</v>
      </c>
      <c r="AB30" s="23">
        <f t="shared" ref="AB30" si="153">(AA30-$AA$20)/(F30-$F$20)</f>
        <v>7.5989741949791965E-3</v>
      </c>
      <c r="AC30" s="29"/>
      <c r="AD30" s="56">
        <f t="shared" ref="AD30" si="154">IF(F30&lt;=0,NA(),IF((G30-$G$20)&lt;0,ATAN2((H30-$H$20),(G30-$G$20))*180/PI()+360,ATAN2((H30-$H$20),(G30-$G$20))*180/PI()))</f>
        <v>126.49388472968857</v>
      </c>
      <c r="AE30" s="57">
        <f t="shared" ref="AE30" si="155">IF(E30&lt;=0,NA(),ATAN(Y30/X30)*180/PI())</f>
        <v>-17.313521022543942</v>
      </c>
      <c r="AF30" s="29"/>
      <c r="AG30" s="71">
        <f t="shared" ref="AG30" si="156">1/(O30/E30)</f>
        <v>0.22164598225345886</v>
      </c>
      <c r="AH30" s="71">
        <f t="shared" ref="AH30" si="157">1/(Z30/F30)</f>
        <v>1.8534747823672639</v>
      </c>
      <c r="AI30" s="29"/>
      <c r="AJ30" s="21">
        <f t="shared" ref="AJ30" si="158">SQRT((G30-$E$11)^2+(H30-$F$11)^2+(I30-$G$11)^2)</f>
        <v>462.81395270657742</v>
      </c>
      <c r="AK30" t="s">
        <v>53</v>
      </c>
    </row>
    <row r="31" spans="2:100" ht="15.75" x14ac:dyDescent="0.25">
      <c r="B31" s="166">
        <v>14</v>
      </c>
      <c r="C31" s="167"/>
      <c r="D31" s="96">
        <v>45440.625</v>
      </c>
      <c r="E31" s="28">
        <f t="shared" ref="E31:E32" si="159">D31-D30</f>
        <v>6.9583333333357587</v>
      </c>
      <c r="F31" s="27">
        <f t="shared" ref="F31:F32" si="160">D31-D$20</f>
        <v>77.958333333335759</v>
      </c>
      <c r="G31" s="108">
        <v>809132.46200000006</v>
      </c>
      <c r="H31" s="21">
        <v>9156360.0405000001</v>
      </c>
      <c r="I31" s="109">
        <v>2739.4160000000002</v>
      </c>
      <c r="K31" s="20">
        <f t="shared" ref="K31" si="161">(G31-G30)*100</f>
        <v>-19.899999990593642</v>
      </c>
      <c r="L31" s="21">
        <f t="shared" ref="L31" si="162">(H31-H30)*100</f>
        <v>16.59999992698431</v>
      </c>
      <c r="M31" s="21">
        <f t="shared" ref="M31" si="163">SQRT(K31^2+L31^2)</f>
        <v>25.914667607389951</v>
      </c>
      <c r="N31" s="21">
        <f t="shared" ref="N31" si="164">(I31-I30)*100</f>
        <v>-0.39999999999054126</v>
      </c>
      <c r="O31" s="22">
        <f t="shared" ref="O31" si="165">(SQRT((G31-G30)^2+(H31-H30)^2+(I31-I30)^2)*100)</f>
        <v>25.917754478378303</v>
      </c>
      <c r="P31" s="22">
        <f t="shared" ref="P31" si="166">O31/(F31-F30)</f>
        <v>3.7247072304243263</v>
      </c>
      <c r="Q31" s="23">
        <f t="shared" ref="Q31" si="167">(P31-P30)/(F31-F30)</f>
        <v>-0.11310064180501088</v>
      </c>
      <c r="R31" s="29"/>
      <c r="S31" s="56">
        <f t="shared" ref="S31" si="168">IF(K31&lt;0, ATAN2(L31,K31)*180/PI()+360,ATAN2(L31,K31)*180/PI())</f>
        <v>309.8338791707771</v>
      </c>
      <c r="T31" s="57">
        <f t="shared" ref="T31" si="169">ATAN(N31/M31)*180/PI()</f>
        <v>-0.88430584307449089</v>
      </c>
      <c r="U31" s="29"/>
      <c r="V31" s="24">
        <f t="shared" ref="V31" si="170">(G31-$G$20)*100</f>
        <v>9.4999999972060323</v>
      </c>
      <c r="W31" s="22">
        <f t="shared" ref="W31" si="171">(H31-$H$20)*100</f>
        <v>-5.1500000059604645</v>
      </c>
      <c r="X31" s="22">
        <f t="shared" ref="X31" si="172">SQRT(V31^2+W31^2)</f>
        <v>10.806132518542764</v>
      </c>
      <c r="Y31" s="22">
        <f t="shared" ref="Y31" si="173">(I31-$I$20)*100</f>
        <v>-11.799999999948341</v>
      </c>
      <c r="Z31" s="22">
        <f t="shared" ref="Z31" si="174">SQRT((G31-$G$20)^2+(H31-$H$20)^2+(I31-$I$20)^2)*100</f>
        <v>16.000390620453249</v>
      </c>
      <c r="AA31" s="22">
        <f t="shared" ref="AA31" si="175">Z31/F31</f>
        <v>0.20524285135802567</v>
      </c>
      <c r="AB31" s="23">
        <f t="shared" ref="AB31" si="176">(AA31-$AA$20)/(F31-$F$20)</f>
        <v>2.6327249773342933E-3</v>
      </c>
      <c r="AC31" s="29"/>
      <c r="AD31" s="56">
        <f t="shared" ref="AD31" si="177">IF(F31&lt;=0,NA(),IF((G31-$G$20)&lt;0,ATAN2((H31-$H$20),(G31-$G$20))*180/PI()+360,ATAN2((H31-$H$20),(G31-$G$20))*180/PI()))</f>
        <v>118.46235424907556</v>
      </c>
      <c r="AE31" s="57">
        <f t="shared" ref="AE31" si="178">IF(E31&lt;=0,NA(),ATAN(Y31/X31)*180/PI())</f>
        <v>-47.517359643813272</v>
      </c>
      <c r="AF31" s="29"/>
      <c r="AG31" s="71">
        <f t="shared" ref="AG31" si="179">1/(O31/E31)</f>
        <v>0.26847747705692238</v>
      </c>
      <c r="AH31" s="71">
        <f t="shared" ref="AH31" si="180">1/(Z31/F31)</f>
        <v>4.8722768826457195</v>
      </c>
      <c r="AI31" s="29"/>
      <c r="AJ31" s="21">
        <f t="shared" ref="AJ31" si="181">SQRT((G31-$E$11)^2+(H31-$F$11)^2+(I31-$G$11)^2)</f>
        <v>462.81325972291319</v>
      </c>
    </row>
    <row r="32" spans="2:100" ht="15.75" x14ac:dyDescent="0.25">
      <c r="B32" s="166">
        <v>15</v>
      </c>
      <c r="C32" s="167"/>
      <c r="D32" s="96">
        <v>45447.625</v>
      </c>
      <c r="E32" s="28">
        <f t="shared" si="159"/>
        <v>7</v>
      </c>
      <c r="F32" s="27">
        <f t="shared" si="160"/>
        <v>84.958333333335759</v>
      </c>
      <c r="G32" s="108">
        <v>809132.16500000004</v>
      </c>
      <c r="H32" s="21">
        <v>9156360.2874999996</v>
      </c>
      <c r="I32" s="109">
        <v>2739.4139999999998</v>
      </c>
      <c r="K32" s="20">
        <f t="shared" ref="K32" si="182">(G32-G31)*100</f>
        <v>-29.70000000204891</v>
      </c>
      <c r="L32" s="21">
        <f t="shared" ref="L32" si="183">(H32-H31)*100</f>
        <v>24.699999950826168</v>
      </c>
      <c r="M32" s="21">
        <f t="shared" ref="M32" si="184">SQRT(K32^2+L32^2)</f>
        <v>38.628745743196447</v>
      </c>
      <c r="N32" s="21">
        <f t="shared" ref="N32" si="185">(I32-I31)*100</f>
        <v>-0.20000000004074536</v>
      </c>
      <c r="O32" s="22">
        <f t="shared" ref="O32" si="186">(SQRT((G32-G31)^2+(H32-H31)^2+(I32-I31)^2)*100)</f>
        <v>38.629263488869867</v>
      </c>
      <c r="P32" s="22">
        <f t="shared" ref="P32" si="187">O32/(F32-F31)</f>
        <v>5.5184662126956949</v>
      </c>
      <c r="Q32" s="23">
        <f t="shared" ref="Q32" si="188">(P32-P31)/(F32-F31)</f>
        <v>0.2562512831816241</v>
      </c>
      <c r="R32" s="29"/>
      <c r="S32" s="56">
        <f t="shared" ref="S32" si="189">IF(K32&lt;0, ATAN2(L32,K32)*180/PI()+360,ATAN2(L32,K32)*180/PI())</f>
        <v>309.74859812012824</v>
      </c>
      <c r="T32" s="57">
        <f t="shared" ref="T32" si="190">ATAN(N32/M32)*180/PI()</f>
        <v>-0.29664575675858168</v>
      </c>
      <c r="U32" s="29"/>
      <c r="V32" s="24">
        <f t="shared" ref="V32" si="191">(G32-$G$20)*100</f>
        <v>-20.200000004842877</v>
      </c>
      <c r="W32" s="22">
        <f t="shared" ref="W32" si="192">(H32-$H$20)*100</f>
        <v>19.549999944865704</v>
      </c>
      <c r="X32" s="22">
        <f t="shared" ref="X32" si="193">SQRT(V32^2+W32^2)</f>
        <v>28.11125216065448</v>
      </c>
      <c r="Y32" s="22">
        <f t="shared" ref="Y32" si="194">(I32-$I$20)*100</f>
        <v>-11.999999999989086</v>
      </c>
      <c r="Z32" s="22">
        <f t="shared" ref="Z32" si="195">SQRT((G32-$G$20)^2+(H32-$H$20)^2+(I32-$I$20)^2)*100</f>
        <v>30.565380711511498</v>
      </c>
      <c r="AA32" s="22">
        <f t="shared" ref="AA32" si="196">Z32/F32</f>
        <v>0.35976907164112554</v>
      </c>
      <c r="AB32" s="23">
        <f t="shared" ref="AB32" si="197">(AA32-$AA$20)/(F32-$F$20)</f>
        <v>4.2346531237796798E-3</v>
      </c>
      <c r="AC32" s="29"/>
      <c r="AD32" s="56">
        <f t="shared" ref="AD32" si="198">IF(F32&lt;=0,NA(),IF((G32-$G$20)&lt;0,ATAN2((H32-$H$20),(G32-$G$20))*180/PI()+360,ATAN2((H32-$H$20),(G32-$G$20))*180/PI()))</f>
        <v>314.06317128954555</v>
      </c>
      <c r="AE32" s="57">
        <f t="shared" ref="AE32" si="199">IF(E32&lt;=0,NA(),ATAN(Y32/X32)*180/PI())</f>
        <v>-23.116440302516157</v>
      </c>
      <c r="AF32" s="29"/>
      <c r="AG32" s="71">
        <f t="shared" ref="AG32" si="200">1/(O32/E32)</f>
        <v>0.18120977124031601</v>
      </c>
      <c r="AH32" s="71">
        <f t="shared" ref="AH32" si="201">1/(Z32/F32)</f>
        <v>2.7795607761345127</v>
      </c>
      <c r="AI32" s="29"/>
      <c r="AJ32" s="21">
        <f t="shared" ref="AJ32" si="202">SQRT((G32-$E$11)^2+(H32-$F$11)^2+(I32-$G$11)^2)</f>
        <v>462.8126304118212</v>
      </c>
    </row>
    <row r="33" spans="2:36" ht="15.75" x14ac:dyDescent="0.25">
      <c r="B33" s="166">
        <v>17</v>
      </c>
      <c r="C33" s="167"/>
      <c r="D33" s="96">
        <v>45462.666666666664</v>
      </c>
      <c r="E33" s="28">
        <f t="shared" ref="E33" si="203">D33-D32</f>
        <v>15.041666666664241</v>
      </c>
      <c r="F33" s="27">
        <f t="shared" ref="F33" si="204">D33-D$20</f>
        <v>100</v>
      </c>
      <c r="G33" s="108">
        <v>809132.41299999994</v>
      </c>
      <c r="H33" s="21">
        <v>9156360.0844999999</v>
      </c>
      <c r="I33" s="109">
        <v>2739.4</v>
      </c>
      <c r="K33" s="20">
        <f t="shared" ref="K33" si="205">(G33-G32)*100</f>
        <v>24.79999999050051</v>
      </c>
      <c r="L33" s="21">
        <f t="shared" ref="L33" si="206">(H33-H32)*100</f>
        <v>-20.299999974668026</v>
      </c>
      <c r="M33" s="21">
        <f t="shared" ref="M33" si="207">SQRT(K33^2+L33^2)</f>
        <v>32.048868911403837</v>
      </c>
      <c r="N33" s="21">
        <f t="shared" ref="N33" si="208">(I33-I32)*100</f>
        <v>-1.3999999999668944</v>
      </c>
      <c r="O33" s="22">
        <f t="shared" ref="O33" si="209">(SQRT((G33-G32)^2+(H33-H32)^2+(I33-I32)^2)*100)</f>
        <v>32.079432639936982</v>
      </c>
      <c r="P33" s="22">
        <f t="shared" ref="P33" si="210">O33/(F33-F32)</f>
        <v>2.1327046630432456</v>
      </c>
      <c r="Q33" s="23">
        <f t="shared" ref="Q33" si="211">(P33-P32)/(F33-F32)</f>
        <v>-0.22509218058634872</v>
      </c>
      <c r="R33" s="29"/>
      <c r="S33" s="56">
        <f t="shared" ref="S33" si="212">IF(K33&lt;0, ATAN2(L33,K33)*180/PI()+360,ATAN2(L33,K33)*180/PI())</f>
        <v>129.30198549432561</v>
      </c>
      <c r="T33" s="57">
        <f t="shared" ref="T33" si="213">ATAN(N33/M33)*180/PI()</f>
        <v>-2.5012778944328131</v>
      </c>
      <c r="U33" s="29"/>
      <c r="V33" s="24">
        <f t="shared" ref="V33" si="214">(G33-$G$20)*100</f>
        <v>4.5999999856576324</v>
      </c>
      <c r="W33" s="22">
        <f t="shared" ref="W33" si="215">(H33-$H$20)*100</f>
        <v>-0.75000002980232239</v>
      </c>
      <c r="X33" s="22">
        <f t="shared" ref="X33" si="216">SQRT(V33^2+W33^2)</f>
        <v>4.6607402751873765</v>
      </c>
      <c r="Y33" s="22">
        <f t="shared" ref="Y33" si="217">(I33-$I$20)*100</f>
        <v>-13.39999999995598</v>
      </c>
      <c r="Z33" s="22">
        <f t="shared" ref="Z33" si="218">SQRT((G33-$G$20)^2+(H33-$H$20)^2+(I33-$I$20)^2)*100</f>
        <v>14.187406384240003</v>
      </c>
      <c r="AA33" s="22">
        <f t="shared" ref="AA33" si="219">Z33/F33</f>
        <v>0.14187406384240003</v>
      </c>
      <c r="AB33" s="23">
        <f t="shared" ref="AB33" si="220">(AA33-$AA$20)/(F33-$F$20)</f>
        <v>1.4187406384240002E-3</v>
      </c>
      <c r="AC33" s="29"/>
      <c r="AD33" s="56">
        <f t="shared" ref="AD33" si="221">IF(F33&lt;=0,NA(),IF((G33-$G$20)&lt;0,ATAN2((H33-$H$20),(G33-$G$20))*180/PI()+360,ATAN2((H33-$H$20),(G33-$G$20))*180/PI()))</f>
        <v>99.260221921137429</v>
      </c>
      <c r="AE33" s="57">
        <f t="shared" ref="AE33" si="222">IF(E33&lt;=0,NA(),ATAN(Y33/X33)*180/PI())</f>
        <v>-70.821485131070901</v>
      </c>
      <c r="AF33" s="29"/>
      <c r="AG33" s="71">
        <f t="shared" ref="AG33" si="223">1/(O33/E33)</f>
        <v>0.46888817628084434</v>
      </c>
      <c r="AH33" s="71">
        <f t="shared" ref="AH33" si="224">1/(Z33/F33)</f>
        <v>7.0485046591098151</v>
      </c>
      <c r="AI33" s="29"/>
      <c r="AJ33" s="21">
        <f t="shared" ref="AJ33" si="225">SQRT((G33-$E$11)^2+(H33-$F$11)^2+(I33-$G$11)^2)</f>
        <v>462.81237481141903</v>
      </c>
    </row>
    <row r="34" spans="2:36" ht="15.75" x14ac:dyDescent="0.25">
      <c r="B34" s="166">
        <v>18</v>
      </c>
      <c r="C34" s="167"/>
      <c r="D34" s="96">
        <v>45469.666666666664</v>
      </c>
      <c r="E34" s="28">
        <f t="shared" ref="E34" si="226">D34-D33</f>
        <v>7</v>
      </c>
      <c r="F34" s="27">
        <f t="shared" ref="F34" si="227">D34-D$20</f>
        <v>107</v>
      </c>
      <c r="G34" s="108">
        <v>809132.44449999998</v>
      </c>
      <c r="H34" s="21">
        <v>9156360.0614999998</v>
      </c>
      <c r="I34" s="109">
        <v>2739.3969999999999</v>
      </c>
      <c r="K34" s="20">
        <f t="shared" ref="K34" si="228">(G34-G33)*100</f>
        <v>3.1500000040978193</v>
      </c>
      <c r="L34" s="21">
        <f t="shared" ref="L34" si="229">(H34-H33)*100</f>
        <v>-2.3000000044703484</v>
      </c>
      <c r="M34" s="21">
        <f t="shared" ref="M34" si="230">SQRT(K34^2+L34^2)</f>
        <v>3.9003205055969268</v>
      </c>
      <c r="N34" s="21">
        <f t="shared" ref="N34" si="231">(I34-I33)*100</f>
        <v>-0.30000000001564331</v>
      </c>
      <c r="O34" s="22">
        <f t="shared" ref="O34" si="232">(SQRT((G34-G33)^2+(H34-H33)^2+(I34-I33)^2)*100)</f>
        <v>3.9118410047430672</v>
      </c>
      <c r="P34" s="22">
        <f t="shared" ref="P34" si="233">O34/(F34-F33)</f>
        <v>0.55883442924900961</v>
      </c>
      <c r="Q34" s="23">
        <f t="shared" ref="Q34" si="234">(P34-P33)/(F34-F33)</f>
        <v>-0.22483860482774798</v>
      </c>
      <c r="R34" s="29"/>
      <c r="S34" s="56">
        <f t="shared" ref="S34" si="235">IF(K34&lt;0, ATAN2(L34,K34)*180/PI()+360,ATAN2(L34,K34)*180/PI())</f>
        <v>126.13537662912769</v>
      </c>
      <c r="T34" s="57">
        <f t="shared" ref="T34" si="236">ATAN(N34/M34)*180/PI()</f>
        <v>-4.3983453136970256</v>
      </c>
      <c r="U34" s="29"/>
      <c r="V34" s="24">
        <f t="shared" ref="V34" si="237">(G34-$G$20)*100</f>
        <v>7.7499999897554517</v>
      </c>
      <c r="W34" s="22">
        <f t="shared" ref="W34" si="238">(H34-$H$20)*100</f>
        <v>-3.0500000342726707</v>
      </c>
      <c r="X34" s="22">
        <f t="shared" ref="X34" si="239">SQRT(V34^2+W34^2)</f>
        <v>8.3285653056377473</v>
      </c>
      <c r="Y34" s="22">
        <f t="shared" ref="Y34" si="240">(I34-$I$20)*100</f>
        <v>-13.699999999971624</v>
      </c>
      <c r="Z34" s="22">
        <f t="shared" ref="Z34" si="241">SQRT((G34-$G$20)^2+(H34-$H$20)^2+(I34-$I$20)^2)*100</f>
        <v>16.032934854526644</v>
      </c>
      <c r="AA34" s="22">
        <f t="shared" ref="AA34" si="242">Z34/F34</f>
        <v>0.14984051265912751</v>
      </c>
      <c r="AB34" s="23">
        <f t="shared" ref="AB34" si="243">(AA34-$AA$20)/(F34-$F$20)</f>
        <v>1.4003786229825001E-3</v>
      </c>
      <c r="AC34" s="29"/>
      <c r="AD34" s="56">
        <f t="shared" ref="AD34" si="244">IF(F34&lt;=0,NA(),IF((G34-$G$20)&lt;0,ATAN2((H34-$H$20),(G34-$G$20))*180/PI()+360,ATAN2((H34-$H$20),(G34-$G$20))*180/PI()))</f>
        <v>111.48203857151456</v>
      </c>
      <c r="AE34" s="57">
        <f t="shared" ref="AE34" si="245">IF(E34&lt;=0,NA(),ATAN(Y34/X34)*180/PI())</f>
        <v>-58.703558138454056</v>
      </c>
      <c r="AF34" s="29"/>
      <c r="AG34" s="71">
        <f t="shared" ref="AG34" si="246">1/(O34/E34)</f>
        <v>1.7894387812573598</v>
      </c>
      <c r="AH34" s="71">
        <f t="shared" ref="AH34" si="247">1/(Z34/F34)</f>
        <v>6.6737625376049134</v>
      </c>
      <c r="AI34" s="29"/>
      <c r="AJ34" s="21">
        <f t="shared" ref="AJ34" si="248">SQRT((G34-$E$11)^2+(H34-$F$11)^2+(I34-$G$11)^2)</f>
        <v>462.81036092317885</v>
      </c>
    </row>
    <row r="35" spans="2:36" ht="15.75" x14ac:dyDescent="0.25">
      <c r="B35" s="166">
        <v>19</v>
      </c>
      <c r="C35" s="167"/>
      <c r="D35" s="96">
        <v>45479.625</v>
      </c>
      <c r="E35" s="28">
        <f t="shared" ref="E35" si="249">D35-D34</f>
        <v>9.9583333333357587</v>
      </c>
      <c r="F35" s="27">
        <f t="shared" ref="F35" si="250">D35-D$20</f>
        <v>116.95833333333576</v>
      </c>
      <c r="G35" s="108">
        <v>809132.38300000003</v>
      </c>
      <c r="H35" s="21">
        <v>9156360.1170000006</v>
      </c>
      <c r="I35" s="109">
        <v>2739.3869999999997</v>
      </c>
      <c r="K35" s="20">
        <f t="shared" ref="K35" si="251">(G35-G34)*100</f>
        <v>-6.1499999952502549</v>
      </c>
      <c r="L35" s="21">
        <f t="shared" ref="L35" si="252">(H35-H34)*100</f>
        <v>5.5500000715255737</v>
      </c>
      <c r="M35" s="21">
        <f t="shared" ref="M35" si="253">SQRT(K35^2+L35^2)</f>
        <v>8.2840208072838646</v>
      </c>
      <c r="N35" s="21">
        <f t="shared" ref="N35" si="254">(I35-I34)*100</f>
        <v>-1.0000000000218279</v>
      </c>
      <c r="O35" s="22">
        <f t="shared" ref="O35" si="255">(SQRT((G35-G34)^2+(H35-H34)^2+(I35-I34)^2)*100)</f>
        <v>8.3441596782153962</v>
      </c>
      <c r="P35" s="22">
        <f t="shared" ref="P35" si="256">O35/(F35-F34)</f>
        <v>0.83790724802142569</v>
      </c>
      <c r="Q35" s="23">
        <f t="shared" ref="Q35" si="257">(P35-P34)/(F35-F34)</f>
        <v>2.8024048747014037E-2</v>
      </c>
      <c r="R35" s="29"/>
      <c r="S35" s="56">
        <f t="shared" ref="S35" si="258">IF(K35&lt;0, ATAN2(L35,K35)*180/PI()+360,ATAN2(L35,K35)*180/PI())</f>
        <v>312.06432694285064</v>
      </c>
      <c r="T35" s="57">
        <f t="shared" ref="T35" si="259">ATAN(N35/M35)*180/PI()</f>
        <v>-6.8831169466801994</v>
      </c>
      <c r="U35" s="29"/>
      <c r="V35" s="24">
        <f t="shared" ref="V35" si="260">(G35-$G$20)*100</f>
        <v>1.5999999945051968</v>
      </c>
      <c r="W35" s="22">
        <f t="shared" ref="W35" si="261">(H35-$H$20)*100</f>
        <v>2.500000037252903</v>
      </c>
      <c r="X35" s="22">
        <f t="shared" ref="X35" si="262">SQRT(V35^2+W35^2)</f>
        <v>2.9681644443462267</v>
      </c>
      <c r="Y35" s="22">
        <f t="shared" ref="Y35" si="263">(I35-$I$20)*100</f>
        <v>-14.699999999993452</v>
      </c>
      <c r="Z35" s="22">
        <f t="shared" ref="Z35" si="264">SQRT((G35-$G$20)^2+(H35-$H$20)^2+(I35-$I$20)^2)*100</f>
        <v>14.996666301831505</v>
      </c>
      <c r="AA35" s="22">
        <f t="shared" ref="AA35" si="265">Z35/F35</f>
        <v>0.12822229827002091</v>
      </c>
      <c r="AB35" s="23">
        <f t="shared" ref="AB35" si="266">(AA35-$AA$20)/(F35-$F$20)</f>
        <v>1.0963075021305443E-3</v>
      </c>
      <c r="AC35" s="29"/>
      <c r="AD35" s="56">
        <f t="shared" ref="AD35" si="267">IF(F35&lt;=0,NA(),IF((G35-$G$20)&lt;0,ATAN2((H35-$H$20),(G35-$G$20))*180/PI()+360,ATAN2((H35-$H$20),(G35-$G$20))*180/PI()))</f>
        <v>32.619242594215855</v>
      </c>
      <c r="AE35" s="57">
        <f t="shared" ref="AE35" si="268">IF(E35&lt;=0,NA(),ATAN(Y35/X35)*180/PI())</f>
        <v>-78.584552899015193</v>
      </c>
      <c r="AF35" s="29"/>
      <c r="AG35" s="71">
        <f t="shared" ref="AG35" si="269">1/(O35/E35)</f>
        <v>1.1934495164725314</v>
      </c>
      <c r="AH35" s="71">
        <f t="shared" ref="AH35" si="270">1/(Z35/F35)</f>
        <v>7.7989555131364048</v>
      </c>
      <c r="AI35" s="29"/>
      <c r="AJ35" s="21">
        <f t="shared" ref="AJ35" si="271">SQRT((G35-$E$11)^2+(H35-$F$11)^2+(I35-$G$11)^2)</f>
        <v>462.8079334981287</v>
      </c>
    </row>
    <row r="36" spans="2:36" ht="15.75" x14ac:dyDescent="0.25">
      <c r="B36" s="166">
        <v>20</v>
      </c>
      <c r="C36" s="167"/>
      <c r="D36" s="96">
        <v>45489.625</v>
      </c>
      <c r="E36" s="28">
        <f t="shared" ref="E36:E37" si="272">D36-D35</f>
        <v>10</v>
      </c>
      <c r="F36" s="27">
        <f t="shared" ref="F36:F37" si="273">D36-D$20</f>
        <v>126.95833333333576</v>
      </c>
      <c r="G36" s="108">
        <v>809132.39399999997</v>
      </c>
      <c r="H36" s="21">
        <v>9156360.0759999994</v>
      </c>
      <c r="I36" s="109">
        <v>2739.5839999999998</v>
      </c>
      <c r="K36" s="20">
        <f t="shared" ref="K36" si="274">(G36-G35)*100</f>
        <v>1.0999999940395355</v>
      </c>
      <c r="L36" s="21">
        <f t="shared" ref="L36" si="275">(H36-H35)*100</f>
        <v>-4.1000001132488251</v>
      </c>
      <c r="M36" s="21">
        <f t="shared" ref="M36" si="276">SQRT(K36^2+L36^2)</f>
        <v>4.2449971631942649</v>
      </c>
      <c r="N36" s="21">
        <f t="shared" ref="N36" si="277">(I36-I35)*100</f>
        <v>19.700000000011642</v>
      </c>
      <c r="O36" s="22">
        <f t="shared" ref="O36" si="278">(SQRT((G36-G35)^2+(H36-H35)^2+(I36-I35)^2)*100)</f>
        <v>20.152171121643097</v>
      </c>
      <c r="P36" s="22">
        <f t="shared" ref="P36" si="279">O36/(F36-F35)</f>
        <v>2.0152171121643097</v>
      </c>
      <c r="Q36" s="23">
        <f t="shared" ref="Q36" si="280">(P36-P35)/(F36-F35)</f>
        <v>0.1177309864142884</v>
      </c>
      <c r="R36" s="29"/>
      <c r="S36" s="56">
        <f t="shared" ref="S36" si="281">IF(K36&lt;0, ATAN2(L36,K36)*180/PI()+360,ATAN2(L36,K36)*180/PI())</f>
        <v>164.98163984264161</v>
      </c>
      <c r="T36" s="57">
        <f t="shared" ref="T36" si="282">ATAN(N36/M36)*180/PI()</f>
        <v>77.839721152541301</v>
      </c>
      <c r="U36" s="29"/>
      <c r="V36" s="24">
        <f t="shared" ref="V36" si="283">(G36-$G$20)*100</f>
        <v>2.6999999885447323</v>
      </c>
      <c r="W36" s="22">
        <f t="shared" ref="W36" si="284">(H36-$H$20)*100</f>
        <v>-1.6000000759959221</v>
      </c>
      <c r="X36" s="22">
        <f t="shared" ref="X36" si="285">SQRT(V36^2+W36^2)</f>
        <v>3.1384709941830771</v>
      </c>
      <c r="Y36" s="22">
        <f t="shared" ref="Y36" si="286">(I36-$I$20)*100</f>
        <v>5.0000000000181899</v>
      </c>
      <c r="Z36" s="22">
        <f t="shared" ref="Z36" si="287">SQRT((G36-$G$20)^2+(H36-$H$20)^2+(I36-$I$20)^2)*100</f>
        <v>5.9033888726315844</v>
      </c>
      <c r="AA36" s="22">
        <f t="shared" ref="AA36" si="288">Z36/F36</f>
        <v>4.6498632406680444E-2</v>
      </c>
      <c r="AB36" s="23">
        <f t="shared" ref="AB36" si="289">(AA36-$AA$20)/(F36-$F$20)</f>
        <v>3.6625112496235947E-4</v>
      </c>
      <c r="AC36" s="29"/>
      <c r="AD36" s="56">
        <f t="shared" ref="AD36" si="290">IF(F36&lt;=0,NA(),IF((G36-$G$20)&lt;0,ATAN2((H36-$H$20),(G36-$G$20))*180/PI()+360,ATAN2((H36-$H$20),(G36-$G$20))*180/PI()))</f>
        <v>120.65066925721575</v>
      </c>
      <c r="AE36" s="57">
        <f t="shared" ref="AE36" si="291">IF(E36&lt;=0,NA(),ATAN(Y36/X36)*180/PI())</f>
        <v>57.883746256967676</v>
      </c>
      <c r="AF36" s="29"/>
      <c r="AG36" s="71">
        <f t="shared" ref="AG36" si="292">1/(O36/E36)</f>
        <v>0.49622444845459684</v>
      </c>
      <c r="AH36" s="71">
        <f t="shared" ref="AH36" si="293">1/(Z36/F36)</f>
        <v>21.506008848903914</v>
      </c>
      <c r="AI36" s="29"/>
      <c r="AJ36" s="21">
        <f t="shared" ref="AJ36" si="294">SQRT((G36-$E$11)^2+(H36-$F$11)^2+(I36-$G$11)^2)</f>
        <v>462.81065217499685</v>
      </c>
    </row>
    <row r="37" spans="2:36" ht="15.75" x14ac:dyDescent="0.25">
      <c r="B37" s="166">
        <v>21</v>
      </c>
      <c r="C37" s="167"/>
      <c r="D37" s="96">
        <v>45498.583333333336</v>
      </c>
      <c r="E37" s="28">
        <f t="shared" si="272"/>
        <v>8.9583333333357587</v>
      </c>
      <c r="F37" s="27">
        <f t="shared" si="273"/>
        <v>135.91666666667152</v>
      </c>
      <c r="G37" s="108">
        <v>809132.40700000001</v>
      </c>
      <c r="H37" s="21">
        <v>9156360.1009999998</v>
      </c>
      <c r="I37" s="109">
        <v>2739.3670000000002</v>
      </c>
      <c r="K37" s="20">
        <f t="shared" ref="K37" si="295">(G37-G36)*100</f>
        <v>1.3000000035390258</v>
      </c>
      <c r="L37" s="21">
        <f t="shared" ref="L37" si="296">(H37-H36)*100</f>
        <v>2.500000037252903</v>
      </c>
      <c r="M37" s="21">
        <f t="shared" ref="M37" si="297">SQRT(K37^2+L37^2)</f>
        <v>2.817800595405215</v>
      </c>
      <c r="N37" s="21">
        <f t="shared" ref="N37" si="298">(I37-I36)*100</f>
        <v>-21.699999999964348</v>
      </c>
      <c r="O37" s="22">
        <f t="shared" ref="O37" si="299">(SQRT((G37-G36)^2+(H37-H36)^2+(I37-I36)^2)*100)</f>
        <v>21.882184538887305</v>
      </c>
      <c r="P37" s="22">
        <f t="shared" ref="P37" si="300">O37/(F37-F36)</f>
        <v>2.4426624601542009</v>
      </c>
      <c r="Q37" s="23">
        <f t="shared" ref="Q37" si="301">(P37-P36)/(F37-F36)</f>
        <v>4.7714829543044707E-2</v>
      </c>
      <c r="R37" s="29"/>
      <c r="S37" s="56">
        <f t="shared" ref="S37" si="302">IF(K37&lt;0, ATAN2(L37,K37)*180/PI()+360,ATAN2(L37,K37)*180/PI())</f>
        <v>27.474431340655443</v>
      </c>
      <c r="T37" s="57">
        <f t="shared" ref="T37" si="303">ATAN(N37/M37)*180/PI()</f>
        <v>-82.60139521173582</v>
      </c>
      <c r="U37" s="29"/>
      <c r="V37" s="24">
        <f t="shared" ref="V37" si="304">(G37-$G$20)*100</f>
        <v>3.9999999920837581</v>
      </c>
      <c r="W37" s="22">
        <f t="shared" ref="W37" si="305">(H37-$H$20)*100</f>
        <v>0.8999999612569809</v>
      </c>
      <c r="X37" s="22">
        <f t="shared" ref="X37" si="306">SQRT(V37^2+W37^2)</f>
        <v>4.099999983772272</v>
      </c>
      <c r="Y37" s="22">
        <f t="shared" ref="Y37" si="307">(I37-$I$20)*100</f>
        <v>-16.699999999946158</v>
      </c>
      <c r="Z37" s="22">
        <f t="shared" ref="Z37" si="308">SQRT((G37-$G$20)^2+(H37-$H$20)^2+(I37-$I$20)^2)*100</f>
        <v>17.195929747039976</v>
      </c>
      <c r="AA37" s="22">
        <f t="shared" ref="AA37" si="309">Z37/F37</f>
        <v>0.12651818330133191</v>
      </c>
      <c r="AB37" s="23">
        <f t="shared" ref="AB37" si="310">(AA37-$AA$20)/(F37-$F$20)</f>
        <v>9.3085113403796975E-4</v>
      </c>
      <c r="AC37" s="29"/>
      <c r="AD37" s="56">
        <f t="shared" ref="AD37" si="311">IF(F37&lt;=0,NA(),IF((G37-$G$20)&lt;0,ATAN2((H37-$H$20),(G37-$G$20))*180/PI()+360,ATAN2((H37-$H$20),(G37-$G$20))*180/PI()))</f>
        <v>77.319617012108523</v>
      </c>
      <c r="AE37" s="57">
        <f t="shared" ref="AE37" si="312">IF(E37&lt;=0,NA(),ATAN(Y37/X37)*180/PI())</f>
        <v>-76.206191440291107</v>
      </c>
      <c r="AF37" s="29"/>
      <c r="AG37" s="71">
        <f t="shared" ref="AG37" si="313">1/(O37/E37)</f>
        <v>0.40938935129697446</v>
      </c>
      <c r="AH37" s="71">
        <f t="shared" ref="AH37" si="314">1/(Z37/F37)</f>
        <v>7.9040022066889142</v>
      </c>
      <c r="AI37" s="29"/>
      <c r="AJ37" s="21">
        <f t="shared" ref="AJ37" si="315">SQRT((G37-$E$11)^2+(H37-$F$11)^2+(I37-$G$11)^2)</f>
        <v>462.80718523955636</v>
      </c>
    </row>
    <row r="38" spans="2:36" ht="15.75" x14ac:dyDescent="0.25">
      <c r="B38" s="166"/>
      <c r="C38" s="167"/>
      <c r="D38" s="203" t="s">
        <v>54</v>
      </c>
      <c r="E38" s="204"/>
      <c r="F38" s="204"/>
      <c r="G38" s="204"/>
      <c r="H38" s="204"/>
      <c r="I38" s="205"/>
    </row>
    <row r="39" spans="2:36" ht="15.75" x14ac:dyDescent="0.25">
      <c r="B39" s="166"/>
      <c r="C39" s="167"/>
      <c r="D39" s="96"/>
      <c r="E39" s="28"/>
      <c r="F39" s="27"/>
      <c r="G39" s="108"/>
      <c r="H39" s="21"/>
      <c r="I39" s="109"/>
    </row>
    <row r="40" spans="2:36" ht="15.75" x14ac:dyDescent="0.25">
      <c r="B40" s="166"/>
      <c r="C40" s="167"/>
      <c r="D40" s="96"/>
      <c r="E40" s="28"/>
      <c r="F40" s="27"/>
      <c r="G40" s="108"/>
      <c r="H40" s="21"/>
      <c r="I40" s="109"/>
    </row>
    <row r="41" spans="2:36" ht="15.75" x14ac:dyDescent="0.25">
      <c r="B41" s="166"/>
      <c r="C41" s="167"/>
      <c r="D41" s="96"/>
      <c r="E41" s="28"/>
      <c r="F41" s="27"/>
      <c r="G41" s="108"/>
      <c r="H41" s="21"/>
      <c r="I41" s="109"/>
    </row>
    <row r="42" spans="2:36" ht="15.75" x14ac:dyDescent="0.25">
      <c r="B42" s="166"/>
      <c r="C42" s="167"/>
      <c r="D42" s="96"/>
      <c r="E42" s="28"/>
      <c r="F42" s="27"/>
      <c r="G42" s="108"/>
      <c r="H42" s="21"/>
      <c r="I42" s="109"/>
    </row>
    <row r="43" spans="2:36" ht="15.75" x14ac:dyDescent="0.25">
      <c r="B43" s="166"/>
      <c r="C43" s="167"/>
      <c r="D43" s="96"/>
      <c r="E43" s="28"/>
      <c r="F43" s="27"/>
      <c r="G43" s="108"/>
      <c r="H43" s="21"/>
      <c r="I43" s="109"/>
    </row>
    <row r="44" spans="2:36" ht="15.75" x14ac:dyDescent="0.25">
      <c r="B44" s="166"/>
      <c r="C44" s="167"/>
      <c r="D44" s="96"/>
      <c r="E44" s="28"/>
      <c r="F44" s="27"/>
      <c r="G44" s="108"/>
      <c r="H44" s="21"/>
      <c r="I44" s="109"/>
    </row>
    <row r="45" spans="2:36" ht="15.75" x14ac:dyDescent="0.25">
      <c r="B45" s="166"/>
      <c r="C45" s="167"/>
      <c r="D45" s="96"/>
      <c r="E45" s="28"/>
      <c r="F45" s="27"/>
      <c r="G45" s="108"/>
      <c r="H45" s="21"/>
      <c r="I45" s="109"/>
    </row>
    <row r="46" spans="2:36" ht="15.75" x14ac:dyDescent="0.25">
      <c r="B46" s="166"/>
      <c r="C46" s="167"/>
      <c r="D46" s="96"/>
      <c r="E46" s="28"/>
      <c r="F46" s="27"/>
      <c r="G46" s="108"/>
      <c r="H46" s="21"/>
      <c r="I46" s="109"/>
    </row>
    <row r="47" spans="2:36" ht="15.75" x14ac:dyDescent="0.25">
      <c r="B47" s="166"/>
      <c r="C47" s="167"/>
      <c r="D47" s="96"/>
      <c r="E47" s="28"/>
      <c r="F47" s="27"/>
      <c r="G47" s="108"/>
      <c r="H47" s="21"/>
      <c r="I47" s="109"/>
    </row>
    <row r="48" spans="2:36" ht="15.75" x14ac:dyDescent="0.25">
      <c r="B48" s="166"/>
      <c r="C48" s="167"/>
      <c r="D48" s="96"/>
      <c r="E48" s="28"/>
      <c r="F48" s="27"/>
      <c r="G48" s="108"/>
      <c r="H48" s="21"/>
      <c r="I48" s="109"/>
    </row>
    <row r="49" spans="2:9" ht="15.75" x14ac:dyDescent="0.25">
      <c r="B49" s="166"/>
      <c r="C49" s="167"/>
      <c r="D49" s="96"/>
      <c r="E49" s="28"/>
      <c r="F49" s="27"/>
      <c r="G49" s="108"/>
      <c r="H49" s="21"/>
      <c r="I49" s="109"/>
    </row>
    <row r="50" spans="2:9" ht="15.75" x14ac:dyDescent="0.25">
      <c r="B50" s="166"/>
      <c r="C50" s="167"/>
      <c r="D50" s="96"/>
      <c r="E50" s="28"/>
      <c r="F50" s="27"/>
      <c r="G50" s="108"/>
      <c r="H50" s="21"/>
      <c r="I50" s="109"/>
    </row>
    <row r="51" spans="2:9" ht="15.75" x14ac:dyDescent="0.25">
      <c r="B51" s="166"/>
      <c r="C51" s="167"/>
      <c r="D51" s="96"/>
      <c r="E51" s="28"/>
      <c r="F51" s="27"/>
      <c r="G51" s="108"/>
      <c r="H51" s="21"/>
      <c r="I51" s="109"/>
    </row>
    <row r="52" spans="2:9" ht="15.75" x14ac:dyDescent="0.25">
      <c r="B52" s="166"/>
      <c r="C52" s="167"/>
      <c r="D52" s="96"/>
      <c r="E52" s="28"/>
      <c r="F52" s="27"/>
      <c r="G52" s="108"/>
      <c r="H52" s="21"/>
      <c r="I52" s="109"/>
    </row>
    <row r="53" spans="2:9" ht="15.75" x14ac:dyDescent="0.25">
      <c r="B53" s="166"/>
      <c r="C53" s="167"/>
      <c r="D53" s="96"/>
      <c r="E53" s="28"/>
      <c r="F53" s="27"/>
      <c r="G53" s="108"/>
      <c r="H53" s="21"/>
      <c r="I53" s="109"/>
    </row>
    <row r="54" spans="2:9" ht="15.75" x14ac:dyDescent="0.25">
      <c r="B54" s="166"/>
      <c r="C54" s="167"/>
      <c r="D54" s="96"/>
      <c r="E54" s="28"/>
      <c r="F54" s="27"/>
      <c r="G54" s="108"/>
      <c r="H54" s="21"/>
      <c r="I54" s="109"/>
    </row>
    <row r="55" spans="2:9" ht="15.75" x14ac:dyDescent="0.25">
      <c r="B55" s="166"/>
      <c r="C55" s="167"/>
      <c r="D55" s="96"/>
      <c r="E55" s="28"/>
      <c r="F55" s="27"/>
      <c r="G55" s="108"/>
      <c r="H55" s="21"/>
      <c r="I55" s="109"/>
    </row>
    <row r="56" spans="2:9" ht="15.75" x14ac:dyDescent="0.25">
      <c r="B56" s="166"/>
      <c r="C56" s="167"/>
      <c r="D56" s="96"/>
      <c r="E56" s="28"/>
      <c r="F56" s="27"/>
      <c r="G56" s="108"/>
      <c r="H56" s="21"/>
      <c r="I56" s="109"/>
    </row>
    <row r="57" spans="2:9" ht="15.75" x14ac:dyDescent="0.25">
      <c r="B57" s="166"/>
      <c r="C57" s="167"/>
      <c r="D57" s="96"/>
      <c r="E57" s="28"/>
      <c r="F57" s="27"/>
      <c r="G57" s="108"/>
      <c r="H57" s="21"/>
      <c r="I57" s="109"/>
    </row>
    <row r="58" spans="2:9" ht="15.75" x14ac:dyDescent="0.25">
      <c r="B58" s="166"/>
      <c r="C58" s="167"/>
      <c r="D58" s="96"/>
      <c r="E58" s="28"/>
      <c r="F58" s="27"/>
      <c r="G58" s="108"/>
      <c r="H58" s="21"/>
      <c r="I58" s="109"/>
    </row>
  </sheetData>
  <mergeCells count="52">
    <mergeCell ref="D38:I38"/>
    <mergeCell ref="B2:D5"/>
    <mergeCell ref="B17:C19"/>
    <mergeCell ref="D17:D19"/>
    <mergeCell ref="E17:E18"/>
    <mergeCell ref="F17:F18"/>
    <mergeCell ref="B27:C27"/>
    <mergeCell ref="B28:C28"/>
    <mergeCell ref="B20:C20"/>
    <mergeCell ref="B21:C21"/>
    <mergeCell ref="B25:C25"/>
    <mergeCell ref="B26:C26"/>
    <mergeCell ref="B29:C29"/>
    <mergeCell ref="B30:C30"/>
    <mergeCell ref="B31:C31"/>
    <mergeCell ref="B32:C32"/>
    <mergeCell ref="S17:T17"/>
    <mergeCell ref="V17:AB17"/>
    <mergeCell ref="AD17:AE17"/>
    <mergeCell ref="AG17:AG18"/>
    <mergeCell ref="AH17:AH18"/>
    <mergeCell ref="K17:Q17"/>
    <mergeCell ref="G17:I17"/>
    <mergeCell ref="B22:C22"/>
    <mergeCell ref="B23:C23"/>
    <mergeCell ref="B24:C2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8:C58"/>
    <mergeCell ref="B53:C53"/>
    <mergeCell ref="B54:C54"/>
    <mergeCell ref="B55:C55"/>
    <mergeCell ref="B56:C56"/>
    <mergeCell ref="B57:C5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C406-EB54-4C6B-900D-59A94DA06D53}">
  <sheetPr>
    <tabColor rgb="FFFF0000"/>
  </sheetPr>
  <dimension ref="B1:CV64"/>
  <sheetViews>
    <sheetView zoomScale="75" zoomScaleNormal="75" workbookViewId="0">
      <pane ySplit="19" topLeftCell="A20" activePane="bottomLeft" state="frozen"/>
      <selection activeCell="M121" sqref="M121"/>
      <selection pane="bottomLeft" activeCell="M121" sqref="M12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52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809209.44700000004</v>
      </c>
      <c r="F14" s="133">
        <v>9156618.4450000003</v>
      </c>
      <c r="G14" s="133">
        <v>2739.2024999999999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45341.625</v>
      </c>
      <c r="E20" s="26">
        <v>0</v>
      </c>
      <c r="F20" s="25">
        <v>0</v>
      </c>
      <c r="G20" s="111">
        <v>809209.44700000004</v>
      </c>
      <c r="H20" s="112">
        <v>9156618.4450000003</v>
      </c>
      <c r="I20" s="110">
        <v>2739.2024999999999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242.06942252221845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45348.625</v>
      </c>
      <c r="E21" s="28">
        <f t="shared" ref="E21:E27" si="4">D21-D20</f>
        <v>7</v>
      </c>
      <c r="F21" s="27">
        <f t="shared" ref="F21" si="5">D21-D$20</f>
        <v>7</v>
      </c>
      <c r="G21" s="108">
        <v>809209.446</v>
      </c>
      <c r="H21" s="21">
        <v>9156618.4649999999</v>
      </c>
      <c r="I21" s="109">
        <v>2739.2065000000002</v>
      </c>
      <c r="J21" s="10"/>
      <c r="K21" s="20">
        <f t="shared" ref="K21:L21" si="6">(G21-G20)*100</f>
        <v>-0.10000000474974513</v>
      </c>
      <c r="L21" s="21">
        <f t="shared" si="6"/>
        <v>1.9999999552965164</v>
      </c>
      <c r="M21" s="21">
        <f t="shared" ref="M21" si="7">SQRT(K21^2+L21^2)</f>
        <v>2.0024983950395607</v>
      </c>
      <c r="N21" s="21">
        <f>(I21-I20)*100</f>
        <v>0.40000000003601599</v>
      </c>
      <c r="O21" s="22">
        <f>(SQRT((G21-G20)^2+(H21-H20)^2+(I21-I20)^2)*100)</f>
        <v>2.0420577421230846</v>
      </c>
      <c r="P21" s="22">
        <f t="shared" ref="P21" si="8">O21/(F21-F20)</f>
        <v>0.29172253458901209</v>
      </c>
      <c r="Q21" s="23">
        <f t="shared" ref="Q21" si="9">(P21-P20)/(F21-F20)</f>
        <v>4.1674647798430296E-2</v>
      </c>
      <c r="R21" s="29"/>
      <c r="S21" s="56">
        <f>IF(K21&lt;0, ATAN2(L21,K21)*180/PI()+360,ATAN2(L21,K21)*180/PI())</f>
        <v>357.13759457428404</v>
      </c>
      <c r="T21" s="57">
        <f>ATAN(N21/M21)*180/PI()</f>
        <v>11.296184806449492</v>
      </c>
      <c r="U21" s="29"/>
      <c r="V21" s="24">
        <f t="shared" si="0"/>
        <v>-0.10000000474974513</v>
      </c>
      <c r="W21" s="22">
        <f t="shared" si="1"/>
        <v>1.9999999552965164</v>
      </c>
      <c r="X21" s="22">
        <f t="shared" ref="X21" si="10">SQRT(V21^2+W21^2)</f>
        <v>2.0024983950395607</v>
      </c>
      <c r="Y21" s="22">
        <f t="shared" si="2"/>
        <v>0.40000000003601599</v>
      </c>
      <c r="Z21" s="22">
        <f>SQRT((G21-$G$20)^2+(H21-$H$20)^2+(I21-$I$20)^2)*100</f>
        <v>2.0420577421230846</v>
      </c>
      <c r="AA21" s="22">
        <f t="shared" ref="AA21" si="11">Z21/F21</f>
        <v>0.29172253458901209</v>
      </c>
      <c r="AB21" s="23">
        <f t="shared" ref="AB21" si="12">(AA21-$AA$20)/(F21-$F$20)</f>
        <v>4.1674647798430296E-2</v>
      </c>
      <c r="AC21" s="29"/>
      <c r="AD21" s="56">
        <f t="shared" ref="AD21" si="13">IF(F21&lt;=0,NA(),IF((G21-$G$20)&lt;0,ATAN2((H21-$H$20),(G21-$G$20))*180/PI()+360,ATAN2((H21-$H$20),(G21-$G$20))*180/PI()))</f>
        <v>357.13759457428404</v>
      </c>
      <c r="AE21" s="57">
        <f t="shared" ref="AE21" si="14">IF(E21&lt;=0,NA(),ATAN(Y21/X21)*180/PI())</f>
        <v>11.296184806449492</v>
      </c>
      <c r="AF21" s="29"/>
      <c r="AG21" s="71">
        <f>1/(O21/E21)</f>
        <v>3.4279148212147255</v>
      </c>
      <c r="AH21" s="71">
        <f t="shared" ref="AH21" si="15">1/(Z21/F21)</f>
        <v>3.4279148212147255</v>
      </c>
      <c r="AI21" s="29"/>
      <c r="AJ21" s="21">
        <f t="shared" si="3"/>
        <v>242.06153471658121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45355.666666666664</v>
      </c>
      <c r="E22" s="28">
        <f t="shared" si="4"/>
        <v>7.0416666666642413</v>
      </c>
      <c r="F22" s="27">
        <f t="shared" ref="F22:F23" si="16">D22-D$20</f>
        <v>14.041666666664241</v>
      </c>
      <c r="G22" s="108">
        <v>809209.46649999998</v>
      </c>
      <c r="H22" s="21">
        <v>9156618.4330000002</v>
      </c>
      <c r="I22" s="109">
        <v>2739.1995000000002</v>
      </c>
      <c r="K22" s="20">
        <f t="shared" ref="K22:K23" si="17">(G22-G21)*100</f>
        <v>2.0499999984167516</v>
      </c>
      <c r="L22" s="21">
        <f t="shared" ref="L22:L23" si="18">(H22-H21)*100</f>
        <v>-3.1999999657273293</v>
      </c>
      <c r="M22" s="21">
        <f t="shared" ref="M22:M23" si="19">SQRT(K22^2+L22^2)</f>
        <v>3.8003289034192278</v>
      </c>
      <c r="N22" s="21">
        <f>(I22-I21)*100</f>
        <v>-0.70000000000618456</v>
      </c>
      <c r="O22" s="22">
        <f>(SQRT((G22-G21)^2+(H22-H21)^2+(I22-I21)^2)*100)</f>
        <v>3.8642592788492145</v>
      </c>
      <c r="P22" s="22">
        <f t="shared" ref="P22:P23" si="20">O22/(F22-F21)</f>
        <v>0.54877054847581708</v>
      </c>
      <c r="Q22" s="23">
        <f t="shared" ref="Q22:Q23" si="21">(P22-P21)/(F22-F21)</f>
        <v>3.6503859960268899E-2</v>
      </c>
      <c r="R22" s="29"/>
      <c r="S22" s="56">
        <f>IF(K22&lt;0, ATAN2(L22,K22)*180/PI()+360,ATAN2(L22,K22)*180/PI())</f>
        <v>147.35535960645382</v>
      </c>
      <c r="T22" s="57">
        <f>ATAN(N22/M22)*180/PI()</f>
        <v>-10.436591878987423</v>
      </c>
      <c r="U22" s="29"/>
      <c r="V22" s="24">
        <f t="shared" ref="V22:V23" si="22">(G22-$G$20)*100</f>
        <v>1.9499999936670065</v>
      </c>
      <c r="W22" s="22">
        <f t="shared" ref="W22:W23" si="23">(H22-$H$20)*100</f>
        <v>-1.2000000104308128</v>
      </c>
      <c r="X22" s="22">
        <f t="shared" ref="X22:X23" si="24">SQRT(V22^2+W22^2)</f>
        <v>2.2896506284442779</v>
      </c>
      <c r="Y22" s="22">
        <f t="shared" ref="Y22:Y23" si="25">(I22-$I$20)*100</f>
        <v>-0.29999999997016857</v>
      </c>
      <c r="Z22" s="22">
        <f>SQRT((G22-$G$20)^2+(H22-$H$20)^2+(I22-$I$20)^2)*100</f>
        <v>2.3092206478198172</v>
      </c>
      <c r="AA22" s="22">
        <f t="shared" ref="AA22:AA23" si="26">Z22/F22</f>
        <v>0.16445488293081656</v>
      </c>
      <c r="AB22" s="23">
        <f t="shared" ref="AB22:AB23" si="27">(AA22-$AA$20)/(F22-$F$20)</f>
        <v>1.1711920446113588E-2</v>
      </c>
      <c r="AC22" s="29"/>
      <c r="AD22" s="56">
        <f t="shared" ref="AD22:AD23" si="28">IF(F22&lt;=0,NA(),IF((G22-$G$20)&lt;0,ATAN2((H22-$H$20),(G22-$G$20))*180/PI()+360,ATAN2((H22-$H$20),(G22-$G$20))*180/PI()))</f>
        <v>121.60750255160427</v>
      </c>
      <c r="AE22" s="57">
        <f t="shared" ref="AE22:AE23" si="29">IF(E22&lt;=0,NA(),ATAN(Y22/X22)*180/PI())</f>
        <v>-7.4646204515554935</v>
      </c>
      <c r="AF22" s="29"/>
      <c r="AG22" s="71">
        <f>1/(O22/E22)</f>
        <v>1.8222552263007741</v>
      </c>
      <c r="AH22" s="71">
        <f t="shared" ref="AH22:AH23" si="30">1/(Z22/F22)</f>
        <v>6.0806950950838194</v>
      </c>
      <c r="AI22" s="29"/>
      <c r="AJ22" s="21">
        <f t="shared" ref="AJ22:AJ23" si="31">SQRT((G22-$E$11)^2+(H22-$F$11)^2+(I22-$G$11)^2)</f>
        <v>242.0574027179043</v>
      </c>
    </row>
    <row r="23" spans="2:100" ht="15.75" x14ac:dyDescent="0.25">
      <c r="B23" s="166">
        <v>4</v>
      </c>
      <c r="C23" s="167"/>
      <c r="D23" s="96">
        <v>45362.666666666664</v>
      </c>
      <c r="E23" s="28">
        <f t="shared" si="4"/>
        <v>7</v>
      </c>
      <c r="F23" s="27">
        <f t="shared" si="16"/>
        <v>21.041666666664241</v>
      </c>
      <c r="G23" s="108">
        <v>809209.48600000003</v>
      </c>
      <c r="H23" s="21">
        <v>9156618.4125000015</v>
      </c>
      <c r="I23" s="109">
        <v>2739.1930000000002</v>
      </c>
      <c r="K23" s="20">
        <f t="shared" si="17"/>
        <v>1.9500000053085387</v>
      </c>
      <c r="L23" s="21">
        <f t="shared" si="18"/>
        <v>-2.0499998703598976</v>
      </c>
      <c r="M23" s="21">
        <f t="shared" si="19"/>
        <v>2.8293107798859598</v>
      </c>
      <c r="N23" s="21">
        <f>(I23-I22)*100</f>
        <v>-0.64999999999599822</v>
      </c>
      <c r="O23" s="22">
        <f>(SQRT((G23-G22)^2+(H23-H22)^2+(I23-I22)^2)*100)</f>
        <v>2.9030155854169464</v>
      </c>
      <c r="P23" s="22">
        <f t="shared" si="20"/>
        <v>0.41471651220242089</v>
      </c>
      <c r="Q23" s="23">
        <f t="shared" si="21"/>
        <v>-1.9150576610485168E-2</v>
      </c>
      <c r="R23" s="29"/>
      <c r="S23" s="56">
        <f>IF(K23&lt;0, ATAN2(L23,K23)*180/PI()+360,ATAN2(L23,K23)*180/PI())</f>
        <v>136.43209429687022</v>
      </c>
      <c r="T23" s="57">
        <f>ATAN(N23/M23)*180/PI()</f>
        <v>-12.93850256751719</v>
      </c>
      <c r="U23" s="29"/>
      <c r="V23" s="24">
        <f t="shared" si="22"/>
        <v>3.8999999989755452</v>
      </c>
      <c r="W23" s="22">
        <f t="shared" si="23"/>
        <v>-3.2499998807907104</v>
      </c>
      <c r="X23" s="22">
        <f t="shared" si="24"/>
        <v>5.0766622122363909</v>
      </c>
      <c r="Y23" s="22">
        <f t="shared" si="25"/>
        <v>-0.9499999999661668</v>
      </c>
      <c r="Z23" s="22">
        <f>SQRT((G23-$G$20)^2+(H23-$H$20)^2+(I23-$I$20)^2)*100</f>
        <v>5.1647845276530751</v>
      </c>
      <c r="AA23" s="22">
        <f t="shared" si="26"/>
        <v>0.24545510626472888</v>
      </c>
      <c r="AB23" s="23">
        <f t="shared" si="27"/>
        <v>1.1665193169018163E-2</v>
      </c>
      <c r="AC23" s="29"/>
      <c r="AD23" s="56">
        <f t="shared" si="28"/>
        <v>129.80557006609493</v>
      </c>
      <c r="AE23" s="57">
        <f t="shared" si="29"/>
        <v>-10.599220246937941</v>
      </c>
      <c r="AF23" s="29"/>
      <c r="AG23" s="71">
        <f>1/(O23/E23)</f>
        <v>2.4112857110254278</v>
      </c>
      <c r="AH23" s="71">
        <f t="shared" si="30"/>
        <v>4.074064765723298</v>
      </c>
      <c r="AI23" s="29"/>
      <c r="AJ23" s="21">
        <f t="shared" si="31"/>
        <v>242.04949949961821</v>
      </c>
    </row>
    <row r="24" spans="2:100" ht="15.75" x14ac:dyDescent="0.25">
      <c r="B24" s="166">
        <v>5</v>
      </c>
      <c r="C24" s="167"/>
      <c r="D24" s="96">
        <v>45373.375</v>
      </c>
      <c r="E24" s="28">
        <f t="shared" si="4"/>
        <v>10.708333333335759</v>
      </c>
      <c r="F24" s="27">
        <f t="shared" ref="F24:F29" si="32">D24-D$20</f>
        <v>31.75</v>
      </c>
      <c r="G24" s="108">
        <v>809209.4595</v>
      </c>
      <c r="H24" s="21">
        <v>9156618.4639999997</v>
      </c>
      <c r="I24" s="109">
        <v>2739.1854999999996</v>
      </c>
      <c r="K24" s="20">
        <f t="shared" ref="K24:K25" si="33">(G24-G23)*100</f>
        <v>-2.650000003632158</v>
      </c>
      <c r="L24" s="21">
        <f t="shared" ref="L24:L25" si="34">(H24-H23)*100</f>
        <v>5.1499998196959496</v>
      </c>
      <c r="M24" s="21">
        <f t="shared" ref="M24:M25" si="35">SQRT(K24^2+L24^2)</f>
        <v>5.7918043960512646</v>
      </c>
      <c r="N24" s="21">
        <f t="shared" ref="N24:N25" si="36">(I24-I23)*100</f>
        <v>-0.75000000006184564</v>
      </c>
      <c r="O24" s="22">
        <f t="shared" ref="O24:O25" si="37">(SQRT((G24-G23)^2+(H24-H23)^2+(I24-I23)^2)*100)</f>
        <v>5.8401625116268399</v>
      </c>
      <c r="P24" s="22">
        <f t="shared" ref="P24:P25" si="38">O24/(F24-F23)</f>
        <v>0.54538482598837512</v>
      </c>
      <c r="Q24" s="23">
        <f t="shared" ref="Q24:Q25" si="39">(P24-P23)/(F24-F23)</f>
        <v>1.2202488446934596E-2</v>
      </c>
      <c r="R24" s="29"/>
      <c r="S24" s="56">
        <f t="shared" ref="S24:S25" si="40">IF(K24&lt;0, ATAN2(L24,K24)*180/PI()+360,ATAN2(L24,K24)*180/PI())</f>
        <v>332.77131997485372</v>
      </c>
      <c r="T24" s="57">
        <f t="shared" ref="T24:T25" si="41">ATAN(N24/M24)*180/PI()</f>
        <v>-7.3783623147823318</v>
      </c>
      <c r="U24" s="29"/>
      <c r="V24" s="24">
        <f t="shared" ref="V24:V25" si="42">(G24-$G$20)*100</f>
        <v>1.2499999953433871</v>
      </c>
      <c r="W24" s="22">
        <f t="shared" ref="W24:W25" si="43">(H24-$H$20)*100</f>
        <v>1.8999999389052391</v>
      </c>
      <c r="X24" s="22">
        <f t="shared" ref="X24:X25" si="44">SQRT(V24^2+W24^2)</f>
        <v>2.2743130295098739</v>
      </c>
      <c r="Y24" s="22">
        <f t="shared" ref="Y24:Y25" si="45">(I24-$I$20)*100</f>
        <v>-1.7000000000280124</v>
      </c>
      <c r="Z24" s="22">
        <f t="shared" ref="Z24:Z25" si="46">SQRT((G24-$G$20)^2+(H24-$H$20)^2+(I24-$I$20)^2)*100</f>
        <v>2.8394541299858362</v>
      </c>
      <c r="AA24" s="22">
        <f t="shared" ref="AA24:AA25" si="47">Z24/F24</f>
        <v>8.9431626141286177E-2</v>
      </c>
      <c r="AB24" s="23">
        <f t="shared" ref="AB24:AB25" si="48">(AA24-$AA$20)/(F24-$F$20)</f>
        <v>2.8167441304342102E-3</v>
      </c>
      <c r="AC24" s="29"/>
      <c r="AD24" s="56">
        <f t="shared" ref="AD24:AD25" si="49">IF(F24&lt;=0,NA(),IF((G24-$G$20)&lt;0,ATAN2((H24-$H$20),(G24-$G$20))*180/PI()+360,ATAN2((H24-$H$20),(G24-$G$20))*180/PI()))</f>
        <v>33.340708094405841</v>
      </c>
      <c r="AE24" s="57">
        <f t="shared" ref="AE24:AE25" si="50">IF(E24&lt;=0,NA(),ATAN(Y24/X24)*180/PI())</f>
        <v>-36.777322561768123</v>
      </c>
      <c r="AF24" s="29"/>
      <c r="AG24" s="71">
        <f t="shared" ref="AG24:AG25" si="51">1/(O24/E24)</f>
        <v>1.8335676981620221</v>
      </c>
      <c r="AH24" s="71">
        <f t="shared" ref="AH24:AH25" si="52">1/(Z24/F24)</f>
        <v>11.181726679331275</v>
      </c>
      <c r="AI24" s="29"/>
      <c r="AJ24" s="21">
        <f t="shared" ref="AJ24:AJ25" si="53">SQRT((G24-$E$11)^2+(H24-$F$11)^2+(I24-$G$11)^2)</f>
        <v>242.05432241880706</v>
      </c>
    </row>
    <row r="25" spans="2:100" ht="15.75" x14ac:dyDescent="0.25">
      <c r="B25" s="166">
        <v>6</v>
      </c>
      <c r="C25" s="167"/>
      <c r="D25" s="96">
        <v>45376.666666666664</v>
      </c>
      <c r="E25" s="28">
        <f t="shared" si="4"/>
        <v>3.2916666666642413</v>
      </c>
      <c r="F25" s="27">
        <f t="shared" si="32"/>
        <v>35.041666666664241</v>
      </c>
      <c r="G25" s="108">
        <v>809209.47600000002</v>
      </c>
      <c r="H25" s="21">
        <v>9156618.4375</v>
      </c>
      <c r="I25" s="109">
        <v>2739.1869999999999</v>
      </c>
      <c r="K25" s="20">
        <f t="shared" si="33"/>
        <v>1.6500000027008355</v>
      </c>
      <c r="L25" s="21">
        <f t="shared" si="34"/>
        <v>-2.6499999687075615</v>
      </c>
      <c r="M25" s="21">
        <f t="shared" si="35"/>
        <v>3.1216982306210883</v>
      </c>
      <c r="N25" s="21">
        <f t="shared" si="36"/>
        <v>0.15000000003055902</v>
      </c>
      <c r="O25" s="22">
        <f t="shared" si="37"/>
        <v>3.1252999604953127</v>
      </c>
      <c r="P25" s="22">
        <f t="shared" si="38"/>
        <v>0.94945821584737689</v>
      </c>
      <c r="Q25" s="23">
        <f t="shared" si="39"/>
        <v>0.12275647286864795</v>
      </c>
      <c r="R25" s="29"/>
      <c r="S25" s="56">
        <f t="shared" si="40"/>
        <v>148.09189271869226</v>
      </c>
      <c r="T25" s="57">
        <f t="shared" si="41"/>
        <v>2.7509903260137722</v>
      </c>
      <c r="U25" s="29"/>
      <c r="V25" s="24">
        <f t="shared" si="42"/>
        <v>2.8999999980442226</v>
      </c>
      <c r="W25" s="22">
        <f t="shared" si="43"/>
        <v>-0.75000002980232239</v>
      </c>
      <c r="X25" s="22">
        <f t="shared" si="44"/>
        <v>2.9954131657185417</v>
      </c>
      <c r="Y25" s="22">
        <f t="shared" si="45"/>
        <v>-1.5499999999974534</v>
      </c>
      <c r="Z25" s="22">
        <f t="shared" si="46"/>
        <v>3.3726843957524517</v>
      </c>
      <c r="AA25" s="22">
        <f t="shared" si="47"/>
        <v>9.6247830556557001E-2</v>
      </c>
      <c r="AB25" s="23">
        <f t="shared" si="48"/>
        <v>2.7466681728389153E-3</v>
      </c>
      <c r="AC25" s="29"/>
      <c r="AD25" s="56">
        <f t="shared" si="49"/>
        <v>104.50016732781538</v>
      </c>
      <c r="AE25" s="57">
        <f t="shared" si="50"/>
        <v>-27.359659054881629</v>
      </c>
      <c r="AF25" s="29"/>
      <c r="AG25" s="71">
        <f t="shared" si="51"/>
        <v>1.0532322363523026</v>
      </c>
      <c r="AH25" s="71">
        <f t="shared" si="52"/>
        <v>10.389844573300605</v>
      </c>
      <c r="AI25" s="29"/>
      <c r="AJ25" s="21">
        <f t="shared" si="53"/>
        <v>242.04978092183023</v>
      </c>
    </row>
    <row r="26" spans="2:100" ht="15.75" x14ac:dyDescent="0.25">
      <c r="B26" s="166">
        <v>7</v>
      </c>
      <c r="C26" s="167"/>
      <c r="D26" s="96">
        <v>45377.666666666664</v>
      </c>
      <c r="E26" s="28">
        <f t="shared" si="4"/>
        <v>1</v>
      </c>
      <c r="F26" s="27">
        <f t="shared" si="32"/>
        <v>36.041666666664241</v>
      </c>
      <c r="G26" s="108">
        <v>809209.48849999998</v>
      </c>
      <c r="H26" s="21">
        <v>9156618.4085000008</v>
      </c>
      <c r="I26" s="109">
        <v>2739.1824999999999</v>
      </c>
      <c r="K26" s="20">
        <f t="shared" ref="K26:K27" si="54">(G26-G25)*100</f>
        <v>1.2499999953433871</v>
      </c>
      <c r="L26" s="21">
        <f t="shared" ref="L26:L27" si="55">(H26-H25)*100</f>
        <v>-2.8999999165534973</v>
      </c>
      <c r="M26" s="21">
        <f t="shared" ref="M26:M27" si="56">SQRT(K26^2+L26^2)</f>
        <v>3.1579264564534681</v>
      </c>
      <c r="N26" s="21">
        <f t="shared" ref="N26:N27" si="57">(I26-I25)*100</f>
        <v>-0.4500000000007276</v>
      </c>
      <c r="O26" s="22">
        <f t="shared" ref="O26:O27" si="58">(SQRT((G26-G25)^2+(H26-H25)^2+(I26-I25)^2)*100)</f>
        <v>3.189827503858071</v>
      </c>
      <c r="P26" s="22">
        <f t="shared" ref="P26:P27" si="59">O26/(F26-F25)</f>
        <v>3.189827503858071</v>
      </c>
      <c r="Q26" s="23">
        <f t="shared" ref="Q26:Q27" si="60">(P26-P25)/(F26-F25)</f>
        <v>2.2403692880106942</v>
      </c>
      <c r="R26" s="29"/>
      <c r="S26" s="56">
        <f t="shared" ref="S26:S27" si="61">IF(K26&lt;0, ATAN2(L26,K26)*180/PI()+360,ATAN2(L26,K26)*180/PI())</f>
        <v>156.68229109154191</v>
      </c>
      <c r="T26" s="57">
        <f t="shared" ref="T26:T27" si="62">ATAN(N26/M26)*180/PI()</f>
        <v>-8.1099674522303093</v>
      </c>
      <c r="U26" s="29"/>
      <c r="V26" s="24">
        <f t="shared" ref="V26:V27" si="63">(G26-$G$20)*100</f>
        <v>4.1499999933876097</v>
      </c>
      <c r="W26" s="22">
        <f t="shared" ref="W26:W27" si="64">(H26-$H$20)*100</f>
        <v>-3.6499999463558197</v>
      </c>
      <c r="X26" s="22">
        <f t="shared" ref="X26:X27" si="65">SQRT(V26^2+W26^2)</f>
        <v>5.5267530751350424</v>
      </c>
      <c r="Y26" s="22">
        <f t="shared" ref="Y26:Y27" si="66">(I26-$I$20)*100</f>
        <v>-1.999999999998181</v>
      </c>
      <c r="Z26" s="22">
        <f t="shared" ref="Z26:Z27" si="67">SQRT((G26-$G$20)^2+(H26-$H$20)^2+(I26-$I$20)^2)*100</f>
        <v>5.8774994303281201</v>
      </c>
      <c r="AA26" s="22">
        <f t="shared" ref="AA26:AA27" si="68">Z26/F26</f>
        <v>0.16307512870275651</v>
      </c>
      <c r="AB26" s="23">
        <f t="shared" ref="AB26:AB27" si="69">(AA26-$AA$20)/(F26-$F$20)</f>
        <v>4.5246278484004851E-3</v>
      </c>
      <c r="AC26" s="29"/>
      <c r="AD26" s="56">
        <f t="shared" ref="AD26:AD27" si="70">IF(F26&lt;=0,NA(),IF((G26-$G$20)&lt;0,ATAN2((H26-$H$20),(G26-$G$20))*180/PI()+360,ATAN2((H26-$H$20),(G26-$G$20))*180/PI()))</f>
        <v>131.33221157214797</v>
      </c>
      <c r="AE26" s="57">
        <f t="shared" ref="AE26:AE27" si="71">IF(E26&lt;=0,NA(),ATAN(Y26/X26)*180/PI())</f>
        <v>-19.893980683360869</v>
      </c>
      <c r="AF26" s="29"/>
      <c r="AG26" s="71">
        <f t="shared" ref="AG26:AG27" si="72">1/(O26/E26)</f>
        <v>0.31349657584634527</v>
      </c>
      <c r="AH26" s="71">
        <f t="shared" ref="AH26:AH27" si="73">1/(Z26/F26)</f>
        <v>6.1321429451252474</v>
      </c>
      <c r="AI26" s="29"/>
      <c r="AJ26" s="21">
        <f t="shared" ref="AJ26:AJ27" si="74">SQRT((G26-$E$11)^2+(H26-$F$11)^2+(I26-$G$11)^2)</f>
        <v>242.0510793462112</v>
      </c>
    </row>
    <row r="27" spans="2:100" ht="15.75" x14ac:dyDescent="0.25">
      <c r="B27" s="166">
        <v>8</v>
      </c>
      <c r="C27" s="167"/>
      <c r="D27" s="96">
        <v>45384.666666666664</v>
      </c>
      <c r="E27" s="28">
        <f t="shared" si="4"/>
        <v>7</v>
      </c>
      <c r="F27" s="27">
        <f t="shared" si="32"/>
        <v>43.041666666664241</v>
      </c>
      <c r="G27" s="108">
        <v>809209.49849999999</v>
      </c>
      <c r="H27" s="21">
        <v>9156618.3904999997</v>
      </c>
      <c r="I27" s="109">
        <v>2739.1805000000004</v>
      </c>
      <c r="K27" s="20">
        <f t="shared" si="54"/>
        <v>1.0000000009313226</v>
      </c>
      <c r="L27" s="21">
        <f t="shared" si="55"/>
        <v>-1.8000001087784767</v>
      </c>
      <c r="M27" s="21">
        <f t="shared" si="56"/>
        <v>2.0591261237391878</v>
      </c>
      <c r="N27" s="21">
        <f t="shared" si="57"/>
        <v>-0.19999999994979589</v>
      </c>
      <c r="O27" s="22">
        <f t="shared" si="58"/>
        <v>2.0688161816471493</v>
      </c>
      <c r="P27" s="22">
        <f t="shared" si="59"/>
        <v>0.29554516880673559</v>
      </c>
      <c r="Q27" s="23">
        <f t="shared" si="60"/>
        <v>-0.41346890500733363</v>
      </c>
      <c r="R27" s="29"/>
      <c r="S27" s="56">
        <f t="shared" si="61"/>
        <v>150.94539734821007</v>
      </c>
      <c r="T27" s="57">
        <f t="shared" si="62"/>
        <v>-5.5476560166050533</v>
      </c>
      <c r="U27" s="29"/>
      <c r="V27" s="24">
        <f t="shared" si="63"/>
        <v>5.1499999943189323</v>
      </c>
      <c r="W27" s="22">
        <f t="shared" si="64"/>
        <v>-5.4500000551342964</v>
      </c>
      <c r="X27" s="22">
        <f t="shared" si="65"/>
        <v>7.4983331842782794</v>
      </c>
      <c r="Y27" s="22">
        <f t="shared" si="66"/>
        <v>-2.1999999999479769</v>
      </c>
      <c r="Z27" s="22">
        <f t="shared" si="67"/>
        <v>7.8144098012722578</v>
      </c>
      <c r="AA27" s="22">
        <f t="shared" si="68"/>
        <v>0.18155453555715853</v>
      </c>
      <c r="AB27" s="23">
        <f t="shared" si="69"/>
        <v>4.2181111842904649E-3</v>
      </c>
      <c r="AC27" s="29"/>
      <c r="AD27" s="56">
        <f t="shared" si="70"/>
        <v>136.62114623455406</v>
      </c>
      <c r="AE27" s="57">
        <f t="shared" si="71"/>
        <v>-16.351611493233374</v>
      </c>
      <c r="AF27" s="29"/>
      <c r="AG27" s="71">
        <f t="shared" si="72"/>
        <v>3.3835775561397354</v>
      </c>
      <c r="AH27" s="71">
        <f t="shared" si="73"/>
        <v>5.5079868808078967</v>
      </c>
      <c r="AI27" s="29"/>
      <c r="AJ27" s="21">
        <f t="shared" si="74"/>
        <v>242.04971768393114</v>
      </c>
    </row>
    <row r="28" spans="2:100" ht="15.75" x14ac:dyDescent="0.25">
      <c r="B28" s="166">
        <v>9</v>
      </c>
      <c r="C28" s="167"/>
      <c r="D28" s="96">
        <v>45390.666666666664</v>
      </c>
      <c r="E28" s="28">
        <f t="shared" ref="E28" si="75">D28-D27</f>
        <v>6</v>
      </c>
      <c r="F28" s="27">
        <f t="shared" si="32"/>
        <v>49.041666666664241</v>
      </c>
      <c r="G28" s="108">
        <v>809209.4915</v>
      </c>
      <c r="H28" s="21">
        <v>9156618.4094999991</v>
      </c>
      <c r="I28" s="109">
        <v>2739.1750000000002</v>
      </c>
      <c r="K28" s="20">
        <f t="shared" ref="K28" si="76">(G28-G27)*100</f>
        <v>-0.69999999832361937</v>
      </c>
      <c r="L28" s="21">
        <f t="shared" ref="L28" si="77">(H28-H27)*100</f>
        <v>1.8999999389052391</v>
      </c>
      <c r="M28" s="21">
        <f t="shared" ref="M28" si="78">SQRT(K28^2+L28^2)</f>
        <v>2.0248456152242769</v>
      </c>
      <c r="N28" s="21">
        <f t="shared" ref="N28" si="79">(I28-I27)*100</f>
        <v>-0.55000000002110028</v>
      </c>
      <c r="O28" s="22">
        <f t="shared" ref="O28" si="80">(SQRT((G28-G27)^2+(H28-H27)^2+(I28-I27)^2)*100)</f>
        <v>2.0982134699587145</v>
      </c>
      <c r="P28" s="22">
        <f t="shared" ref="P28" si="81">O28/(F28-F27)</f>
        <v>0.34970224499311908</v>
      </c>
      <c r="Q28" s="23">
        <f t="shared" ref="Q28" si="82">(P28-P27)/(F28-F27)</f>
        <v>9.026179364397249E-3</v>
      </c>
      <c r="R28" s="29"/>
      <c r="S28" s="56">
        <f t="shared" ref="S28" si="83">IF(K28&lt;0, ATAN2(L28,K28)*180/PI()+360,ATAN2(L28,K28)*180/PI())</f>
        <v>339.77514001570108</v>
      </c>
      <c r="T28" s="57">
        <f t="shared" ref="T28" si="84">ATAN(N28/M28)*180/PI()</f>
        <v>-15.196353520600278</v>
      </c>
      <c r="U28" s="29"/>
      <c r="V28" s="24">
        <f t="shared" ref="V28" si="85">(G28-$G$20)*100</f>
        <v>4.4499999959953129</v>
      </c>
      <c r="W28" s="22">
        <f t="shared" ref="W28" si="86">(H28-$H$20)*100</f>
        <v>-3.5500001162290573</v>
      </c>
      <c r="X28" s="22">
        <f t="shared" ref="X28" si="87">SQRT(V28^2+W28^2)</f>
        <v>5.692539045942909</v>
      </c>
      <c r="Y28" s="22">
        <f t="shared" ref="Y28" si="88">(I28-$I$20)*100</f>
        <v>-2.7499999999690772</v>
      </c>
      <c r="Z28" s="22">
        <f t="shared" ref="Z28" si="89">SQRT((G28-$G$20)^2+(H28-$H$20)^2+(I28-$I$20)^2)*100</f>
        <v>6.32198551006047</v>
      </c>
      <c r="AA28" s="22">
        <f t="shared" ref="AA28" si="90">Z28/F28</f>
        <v>0.12891049468263277</v>
      </c>
      <c r="AB28" s="23">
        <f t="shared" ref="AB28" si="91">(AA28-$AA$20)/(F28-$F$20)</f>
        <v>2.6285912254743753E-3</v>
      </c>
      <c r="AC28" s="29"/>
      <c r="AD28" s="56">
        <f t="shared" ref="AD28" si="92">IF(F28&lt;=0,NA(),IF((G28-$G$20)&lt;0,ATAN2((H28-$H$20),(G28-$G$20))*180/PI()+360,ATAN2((H28-$H$20),(G28-$G$20))*180/PI()))</f>
        <v>128.58121420940125</v>
      </c>
      <c r="AE28" s="57">
        <f t="shared" ref="AE28" si="93">IF(E28&lt;=0,NA(),ATAN(Y28/X28)*180/PI())</f>
        <v>-25.784652763022009</v>
      </c>
      <c r="AF28" s="29"/>
      <c r="AG28" s="71">
        <f t="shared" ref="AG28" si="94">1/(O28/E28)</f>
        <v>2.8595755798470108</v>
      </c>
      <c r="AH28" s="71">
        <f t="shared" ref="AH28" si="95">1/(Z28/F28)</f>
        <v>7.7573203210640012</v>
      </c>
      <c r="AI28" s="29"/>
      <c r="AJ28" s="21">
        <f t="shared" ref="AJ28" si="96">SQRT((G28-$E$11)^2+(H28-$F$11)^2+(I28-$G$11)^2)</f>
        <v>242.04959279397872</v>
      </c>
    </row>
    <row r="29" spans="2:100" ht="15.75" x14ac:dyDescent="0.25">
      <c r="B29" s="166">
        <v>10</v>
      </c>
      <c r="C29" s="167"/>
      <c r="D29" s="96">
        <v>45397.666666666664</v>
      </c>
      <c r="E29" s="28">
        <f t="shared" ref="E29" si="97">D29-D28</f>
        <v>7</v>
      </c>
      <c r="F29" s="27">
        <f t="shared" si="32"/>
        <v>56.041666666664241</v>
      </c>
      <c r="G29" s="108">
        <v>809209.47499999998</v>
      </c>
      <c r="H29" s="21">
        <v>9156618.4570000004</v>
      </c>
      <c r="I29" s="109">
        <v>2739.17</v>
      </c>
      <c r="K29" s="20">
        <f t="shared" ref="K29" si="98">(G29-G28)*100</f>
        <v>-1.6500000027008355</v>
      </c>
      <c r="L29" s="21">
        <f t="shared" ref="L29" si="99">(H29-H28)*100</f>
        <v>4.7500001266598701</v>
      </c>
      <c r="M29" s="21">
        <f t="shared" ref="M29" si="100">SQRT(K29^2+L29^2)</f>
        <v>5.0284193552429119</v>
      </c>
      <c r="N29" s="21">
        <f t="shared" ref="N29" si="101">(I29-I28)*100</f>
        <v>-0.50000000001091394</v>
      </c>
      <c r="O29" s="22">
        <f t="shared" ref="O29" si="102">(SQRT((G29-G28)^2+(H29-H28)^2+(I29-I28)^2)*100)</f>
        <v>5.0532169171917065</v>
      </c>
      <c r="P29" s="22">
        <f t="shared" ref="P29" si="103">O29/(F29-F28)</f>
        <v>0.72188813102738669</v>
      </c>
      <c r="Q29" s="23">
        <f t="shared" ref="Q29" si="104">(P29-P28)/(F29-F28)</f>
        <v>5.3169412290609661E-2</v>
      </c>
      <c r="R29" s="29"/>
      <c r="S29" s="56">
        <f t="shared" ref="S29" si="105">IF(K29&lt;0, ATAN2(L29,K29)*180/PI()+360,ATAN2(L29,K29)*180/PI())</f>
        <v>340.84438799905826</v>
      </c>
      <c r="T29" s="57">
        <f t="shared" ref="T29" si="106">ATAN(N29/M29)*180/PI()</f>
        <v>-5.678529835480453</v>
      </c>
      <c r="U29" s="29"/>
      <c r="V29" s="24">
        <f t="shared" ref="V29" si="107">(G29-$G$20)*100</f>
        <v>2.7999999932944775</v>
      </c>
      <c r="W29" s="22">
        <f t="shared" ref="W29" si="108">(H29-$H$20)*100</f>
        <v>1.2000000104308128</v>
      </c>
      <c r="X29" s="22">
        <f t="shared" ref="X29" si="109">SQRT(V29^2+W29^2)</f>
        <v>3.0463092402911141</v>
      </c>
      <c r="Y29" s="22">
        <f t="shared" ref="Y29" si="110">(I29-$I$20)*100</f>
        <v>-3.2499999999799911</v>
      </c>
      <c r="Z29" s="22">
        <f t="shared" ref="Z29" si="111">SQRT((G29-$G$20)^2+(H29-$H$20)^2+(I29-$I$20)^2)*100</f>
        <v>4.4544921132888948</v>
      </c>
      <c r="AA29" s="22">
        <f t="shared" ref="AA29" si="112">Z29/F29</f>
        <v>7.9485361129322016E-2</v>
      </c>
      <c r="AB29" s="23">
        <f t="shared" ref="AB29" si="113">(AA29-$AA$20)/(F29-$F$20)</f>
        <v>1.4183261465455844E-3</v>
      </c>
      <c r="AC29" s="29"/>
      <c r="AD29" s="56">
        <f t="shared" ref="AD29" si="114">IF(F29&lt;=0,NA(),IF((G29-$G$20)&lt;0,ATAN2((H29-$H$20),(G29-$G$20))*180/PI()+360,ATAN2((H29-$H$20),(G29-$G$20))*180/PI()))</f>
        <v>66.801409256348151</v>
      </c>
      <c r="AE29" s="57">
        <f t="shared" ref="AE29" si="115">IF(E29&lt;=0,NA(),ATAN(Y29/X29)*180/PI())</f>
        <v>-46.852919157918798</v>
      </c>
      <c r="AF29" s="29"/>
      <c r="AG29" s="71">
        <f t="shared" ref="AG29" si="116">1/(O29/E29)</f>
        <v>1.3852561872388818</v>
      </c>
      <c r="AH29" s="71">
        <f t="shared" ref="AH29" si="117">1/(Z29/F29)</f>
        <v>12.580932964159381</v>
      </c>
      <c r="AI29" s="29"/>
      <c r="AJ29" s="21">
        <f t="shared" ref="AJ29" si="118">SQRT((G29-$E$11)^2+(H29-$F$11)^2+(I29-$G$11)^2)</f>
        <v>242.0465404586466</v>
      </c>
    </row>
    <row r="30" spans="2:100" ht="15.75" x14ac:dyDescent="0.25">
      <c r="B30" s="166">
        <v>11</v>
      </c>
      <c r="C30" s="167"/>
      <c r="D30" s="96">
        <v>45404.666666666664</v>
      </c>
      <c r="E30" s="28">
        <f t="shared" ref="E30" si="119">D30-D29</f>
        <v>7</v>
      </c>
      <c r="F30" s="27">
        <f t="shared" ref="F30" si="120">D30-D$20</f>
        <v>63.041666666664241</v>
      </c>
      <c r="G30" s="108">
        <v>809209.48200000008</v>
      </c>
      <c r="H30" s="21">
        <v>9156618.4360000007</v>
      </c>
      <c r="I30" s="109">
        <v>2739.1745000000001</v>
      </c>
      <c r="K30" s="20">
        <f t="shared" ref="K30:K31" si="121">(G30-G29)*100</f>
        <v>0.70000000996515155</v>
      </c>
      <c r="L30" s="21">
        <f t="shared" ref="L30:L31" si="122">(H30-H29)*100</f>
        <v>-2.0999999716877937</v>
      </c>
      <c r="M30" s="21">
        <f t="shared" ref="M30:M31" si="123">SQRT(K30^2+L30^2)</f>
        <v>2.213594338409806</v>
      </c>
      <c r="N30" s="21">
        <f t="shared" ref="N30:N31" si="124">(I30-I29)*100</f>
        <v>0.4500000000007276</v>
      </c>
      <c r="O30" s="22">
        <f t="shared" ref="O30:O31" si="125">(SQRT((G30-G29)^2+(H30-H29)^2+(I30-I29)^2)*100)</f>
        <v>2.2588713763825954</v>
      </c>
      <c r="P30" s="22">
        <f t="shared" ref="P30:P31" si="126">O30/(F30-F29)</f>
        <v>0.32269591091179933</v>
      </c>
      <c r="Q30" s="23">
        <f t="shared" ref="Q30:Q31" si="127">(P30-P29)/(F30-F29)</f>
        <v>-5.7027460016512481E-2</v>
      </c>
      <c r="R30" s="29"/>
      <c r="S30" s="56">
        <f t="shared" ref="S30:S31" si="128">IF(K30&lt;0, ATAN2(L30,K30)*180/PI()+360,ATAN2(L30,K30)*180/PI())</f>
        <v>161.56505070064179</v>
      </c>
      <c r="T30" s="57">
        <f t="shared" ref="T30:T31" si="129">ATAN(N30/M30)*180/PI()</f>
        <v>11.491030662935518</v>
      </c>
      <c r="U30" s="29"/>
      <c r="V30" s="24">
        <f t="shared" ref="V30:V31" si="130">(G30-$G$20)*100</f>
        <v>3.500000003259629</v>
      </c>
      <c r="W30" s="22">
        <f t="shared" ref="W30:W31" si="131">(H30-$H$20)*100</f>
        <v>-0.8999999612569809</v>
      </c>
      <c r="X30" s="22">
        <f t="shared" ref="X30:X31" si="132">SQRT(V30^2+W30^2)</f>
        <v>3.6138621934268564</v>
      </c>
      <c r="Y30" s="22">
        <f t="shared" ref="Y30:Y31" si="133">(I30-$I$20)*100</f>
        <v>-2.7999999999792635</v>
      </c>
      <c r="Z30" s="22">
        <f t="shared" ref="Z30:Z31" si="134">SQRT((G30-$G$20)^2+(H30-$H$20)^2+(I30-$I$20)^2)*100</f>
        <v>4.5716517751206558</v>
      </c>
      <c r="AA30" s="22">
        <f t="shared" ref="AA30:AA31" si="135">Z30/F30</f>
        <v>7.2517939592134803E-2</v>
      </c>
      <c r="AB30" s="23">
        <f t="shared" ref="AB30:AB31" si="136">(AA30-$AA$20)/(F30-$F$20)</f>
        <v>1.1503176141515546E-3</v>
      </c>
      <c r="AC30" s="29"/>
      <c r="AD30" s="56">
        <f t="shared" ref="AD30:AD31" si="137">IF(F30&lt;=0,NA(),IF((G30-$G$20)&lt;0,ATAN2((H30-$H$20),(G30-$G$20))*180/PI()+360,ATAN2((H30-$H$20),(G30-$G$20))*180/PI()))</f>
        <v>104.42077251974476</v>
      </c>
      <c r="AE30" s="57">
        <f t="shared" ref="AE30:AE31" si="138">IF(E30&lt;=0,NA(),ATAN(Y30/X30)*180/PI())</f>
        <v>-37.768322059506275</v>
      </c>
      <c r="AF30" s="29"/>
      <c r="AG30" s="71">
        <f t="shared" ref="AG30:AG31" si="139">1/(O30/E30)</f>
        <v>3.0988926918052098</v>
      </c>
      <c r="AH30" s="71">
        <f t="shared" ref="AH30:AH31" si="140">1/(Z30/F30)</f>
        <v>13.789691290518389</v>
      </c>
      <c r="AI30" s="29"/>
      <c r="AJ30" s="21">
        <f t="shared" ref="AJ30:AJ31" si="141">SQRT((G30-$E$11)^2+(H30-$F$11)^2+(I30-$G$11)^2)</f>
        <v>242.0476665662195</v>
      </c>
    </row>
    <row r="31" spans="2:100" ht="15.75" x14ac:dyDescent="0.25">
      <c r="B31" s="166">
        <v>12</v>
      </c>
      <c r="C31" s="167"/>
      <c r="D31" s="96">
        <v>45413.666666666664</v>
      </c>
      <c r="E31" s="28">
        <f t="shared" ref="E31" si="142">D31-D30</f>
        <v>9</v>
      </c>
      <c r="F31" s="27">
        <f t="shared" ref="F31" si="143">D31-D$20</f>
        <v>72.041666666664241</v>
      </c>
      <c r="G31" s="108">
        <v>809209.495</v>
      </c>
      <c r="H31" s="21">
        <v>9156618.4199999999</v>
      </c>
      <c r="I31" s="109">
        <v>2739.1514999999999</v>
      </c>
      <c r="K31" s="20">
        <f t="shared" si="121"/>
        <v>1.2999999918974936</v>
      </c>
      <c r="L31" s="21">
        <f t="shared" si="122"/>
        <v>-1.6000000759959221</v>
      </c>
      <c r="M31" s="21">
        <f t="shared" si="123"/>
        <v>2.0615528666809491</v>
      </c>
      <c r="N31" s="21">
        <f t="shared" si="124"/>
        <v>-2.3000000000138243</v>
      </c>
      <c r="O31" s="22">
        <f t="shared" si="125"/>
        <v>3.0886890782634682</v>
      </c>
      <c r="P31" s="22">
        <f t="shared" si="126"/>
        <v>0.34318767536260758</v>
      </c>
      <c r="Q31" s="23">
        <f t="shared" si="127"/>
        <v>2.276862716756472E-3</v>
      </c>
      <c r="R31" s="29"/>
      <c r="S31" s="56">
        <f t="shared" si="128"/>
        <v>140.90614262042985</v>
      </c>
      <c r="T31" s="57">
        <f t="shared" si="129"/>
        <v>-48.129258771468812</v>
      </c>
      <c r="U31" s="29"/>
      <c r="V31" s="24">
        <f t="shared" si="130"/>
        <v>4.7999999951571226</v>
      </c>
      <c r="W31" s="22">
        <f t="shared" si="131"/>
        <v>-2.500000037252903</v>
      </c>
      <c r="X31" s="22">
        <f t="shared" si="132"/>
        <v>5.4120236640071049</v>
      </c>
      <c r="Y31" s="22">
        <f t="shared" si="133"/>
        <v>-5.0999999999930878</v>
      </c>
      <c r="Z31" s="22">
        <f t="shared" si="134"/>
        <v>7.436396986424433</v>
      </c>
      <c r="AA31" s="22">
        <f t="shared" si="135"/>
        <v>0.10322355562417143</v>
      </c>
      <c r="AB31" s="23">
        <f t="shared" si="136"/>
        <v>1.4328313099943306E-3</v>
      </c>
      <c r="AC31" s="29"/>
      <c r="AD31" s="56">
        <f t="shared" si="137"/>
        <v>117.51200299732277</v>
      </c>
      <c r="AE31" s="57">
        <f t="shared" si="138"/>
        <v>-43.299814382628611</v>
      </c>
      <c r="AF31" s="29"/>
      <c r="AG31" s="71">
        <f t="shared" si="139"/>
        <v>2.9138575531403137</v>
      </c>
      <c r="AH31" s="71">
        <f t="shared" si="140"/>
        <v>9.6877112394860596</v>
      </c>
      <c r="AI31" s="29"/>
      <c r="AJ31" s="21">
        <f t="shared" si="141"/>
        <v>242.04728191684535</v>
      </c>
    </row>
    <row r="32" spans="2:100" ht="15.75" x14ac:dyDescent="0.25">
      <c r="B32" s="166">
        <v>14</v>
      </c>
      <c r="C32" s="167"/>
      <c r="D32" s="96">
        <v>45425.666666666664</v>
      </c>
      <c r="E32" s="28">
        <f t="shared" ref="E32" si="144">D32-D31</f>
        <v>12</v>
      </c>
      <c r="F32" s="27">
        <f t="shared" ref="F32" si="145">D32-D$20</f>
        <v>84.041666666664241</v>
      </c>
      <c r="G32" s="108">
        <v>809209.51</v>
      </c>
      <c r="H32" s="21">
        <v>9156618.3995000012</v>
      </c>
      <c r="I32" s="109">
        <v>2739.1485000000002</v>
      </c>
      <c r="K32" s="20">
        <f t="shared" ref="K32" si="146">(G32-G31)*100</f>
        <v>1.5000000013969839</v>
      </c>
      <c r="L32" s="21">
        <f t="shared" ref="L32" si="147">(H32-H31)*100</f>
        <v>-2.0499998703598976</v>
      </c>
      <c r="M32" s="21">
        <f t="shared" ref="M32" si="148">SQRT(K32^2+L32^2)</f>
        <v>2.5401770553775478</v>
      </c>
      <c r="N32" s="21">
        <f t="shared" ref="N32" si="149">(I32-I31)*100</f>
        <v>-0.29999999997016857</v>
      </c>
      <c r="O32" s="22">
        <f t="shared" ref="O32" si="150">(SQRT((G32-G31)^2+(H32-H31)^2+(I32-I31)^2)*100)</f>
        <v>2.5578310094000836</v>
      </c>
      <c r="P32" s="22">
        <f t="shared" ref="P32" si="151">O32/(F32-F31)</f>
        <v>0.21315258411667362</v>
      </c>
      <c r="Q32" s="23">
        <f t="shared" ref="Q32" si="152">(P32-P31)/(F32-F31)</f>
        <v>-1.083625760382783E-2</v>
      </c>
      <c r="R32" s="29"/>
      <c r="S32" s="56">
        <f t="shared" ref="S32" si="153">IF(K32&lt;0, ATAN2(L32,K32)*180/PI()+360,ATAN2(L32,K32)*180/PI())</f>
        <v>143.80679094227239</v>
      </c>
      <c r="T32" s="57">
        <f t="shared" ref="T32" si="154">ATAN(N32/M32)*180/PI()</f>
        <v>-6.7355460140317094</v>
      </c>
      <c r="U32" s="29"/>
      <c r="V32" s="24">
        <f t="shared" ref="V32" si="155">(G32-$G$20)*100</f>
        <v>6.2999999965541065</v>
      </c>
      <c r="W32" s="22">
        <f t="shared" ref="W32" si="156">(H32-$H$20)*100</f>
        <v>-4.5499999076128006</v>
      </c>
      <c r="X32" s="22">
        <f t="shared" ref="X32" si="157">SQRT(V32^2+W32^2)</f>
        <v>7.7712611020257354</v>
      </c>
      <c r="Y32" s="22">
        <f t="shared" ref="Y32" si="158">(I32-$I$20)*100</f>
        <v>-5.3999999999632564</v>
      </c>
      <c r="Z32" s="22">
        <f t="shared" ref="Z32" si="159">SQRT((G32-$G$20)^2+(H32-$H$20)^2+(I32-$I$20)^2)*100</f>
        <v>9.4632182219085177</v>
      </c>
      <c r="AA32" s="22">
        <f t="shared" ref="AA32" si="160">Z32/F32</f>
        <v>0.1126015058630694</v>
      </c>
      <c r="AB32" s="23">
        <f t="shared" ref="AB32" si="161">(AA32-$AA$20)/(F32-$F$20)</f>
        <v>1.339829519441618E-3</v>
      </c>
      <c r="AC32" s="29"/>
      <c r="AD32" s="56">
        <f t="shared" ref="AD32" si="162">IF(F32&lt;=0,NA(),IF((G32-$G$20)&lt;0,ATAN2((H32-$H$20),(G32-$G$20))*180/PI()+360,ATAN2((H32-$H$20),(G32-$G$20))*180/PI()))</f>
        <v>125.83765241695878</v>
      </c>
      <c r="AE32" s="57">
        <f t="shared" ref="AE32" si="163">IF(E32&lt;=0,NA(),ATAN(Y32/X32)*180/PI())</f>
        <v>-34.794197174798434</v>
      </c>
      <c r="AF32" s="29"/>
      <c r="AG32" s="71">
        <f t="shared" ref="AG32" si="164">1/(O32/E32)</f>
        <v>4.6914749081935998</v>
      </c>
      <c r="AH32" s="71">
        <f t="shared" ref="AH32" si="165">1/(Z32/F32)</f>
        <v>8.880875902459632</v>
      </c>
      <c r="AI32" s="29"/>
      <c r="AJ32" s="21">
        <f t="shared" ref="AJ32" si="166">SQRT((G32-$E$11)^2+(H32-$F$11)^2+(I32-$G$11)^2)</f>
        <v>242.0426592882495</v>
      </c>
    </row>
    <row r="33" spans="2:37" ht="15.75" x14ac:dyDescent="0.25">
      <c r="B33" s="166">
        <v>16</v>
      </c>
      <c r="C33" s="167"/>
      <c r="D33" s="96">
        <v>45433.666666666664</v>
      </c>
      <c r="E33" s="28">
        <f t="shared" ref="E33:E34" si="167">D33-D32</f>
        <v>8</v>
      </c>
      <c r="F33" s="27">
        <f t="shared" ref="F33:F34" si="168">D33-D$20</f>
        <v>92.041666666664241</v>
      </c>
      <c r="G33" s="108">
        <v>809209.58649999998</v>
      </c>
      <c r="H33" s="21">
        <v>9156618.2265000008</v>
      </c>
      <c r="I33" s="109">
        <v>2739.145</v>
      </c>
      <c r="K33" s="20">
        <f t="shared" ref="K33" si="169">(G33-G32)*100</f>
        <v>7.6499999966472387</v>
      </c>
      <c r="L33" s="21">
        <f t="shared" ref="L33" si="170">(H33-H32)*100</f>
        <v>-17.300000041723251</v>
      </c>
      <c r="M33" s="21">
        <f t="shared" ref="M33" si="171">SQRT(K33^2+L33^2)</f>
        <v>18.915932474829976</v>
      </c>
      <c r="N33" s="21">
        <f t="shared" ref="N33" si="172">(I33-I32)*100</f>
        <v>-0.35000000002582965</v>
      </c>
      <c r="O33" s="22">
        <f t="shared" ref="O33" si="173">(SQRT((G33-G32)^2+(H33-H32)^2+(I33-I32)^2)*100)</f>
        <v>18.919170208873997</v>
      </c>
      <c r="P33" s="22">
        <f t="shared" ref="P33" si="174">O33/(F33-F32)</f>
        <v>2.3648962761092496</v>
      </c>
      <c r="Q33" s="23">
        <f t="shared" ref="Q33" si="175">(P33-P32)/(F33-F32)</f>
        <v>0.26896796149907198</v>
      </c>
      <c r="R33" s="29"/>
      <c r="S33" s="56">
        <f t="shared" ref="S33" si="176">IF(K33&lt;0, ATAN2(L33,K33)*180/PI()+360,ATAN2(L33,K33)*180/PI())</f>
        <v>156.14515198349454</v>
      </c>
      <c r="T33" s="57">
        <f t="shared" ref="T33" si="177">ATAN(N33/M33)*180/PI()</f>
        <v>-1.0600183116820738</v>
      </c>
      <c r="U33" s="29"/>
      <c r="V33" s="24">
        <f t="shared" ref="V33" si="178">(G33-$G$20)*100</f>
        <v>13.949999993201345</v>
      </c>
      <c r="W33" s="22">
        <f t="shared" ref="W33" si="179">(H33-$H$20)*100</f>
        <v>-21.849999949336052</v>
      </c>
      <c r="X33" s="22">
        <f t="shared" ref="X33" si="180">SQRT(V33^2+W33^2)</f>
        <v>25.923444940753978</v>
      </c>
      <c r="Y33" s="22">
        <f t="shared" ref="Y33" si="181">(I33-$I$20)*100</f>
        <v>-5.7499999999890861</v>
      </c>
      <c r="Z33" s="22">
        <f t="shared" ref="Z33" si="182">SQRT((G33-$G$20)^2+(H33-$H$20)^2+(I33-$I$20)^2)*100</f>
        <v>26.553483718641846</v>
      </c>
      <c r="AA33" s="22">
        <f t="shared" ref="AA33" si="183">Z33/F33</f>
        <v>0.28849416443975606</v>
      </c>
      <c r="AB33" s="23">
        <f t="shared" ref="AB33" si="184">(AA33-$AA$20)/(F33-$F$20)</f>
        <v>3.1343865760771064E-3</v>
      </c>
      <c r="AC33" s="29"/>
      <c r="AD33" s="56">
        <f t="shared" ref="AD33" si="185">IF(F33&lt;=0,NA(),IF((G33-$G$20)&lt;0,ATAN2((H33-$H$20),(G33-$G$20))*180/PI()+360,ATAN2((H33-$H$20),(G33-$G$20))*180/PI()))</f>
        <v>147.44405065309817</v>
      </c>
      <c r="AE33" s="57">
        <f t="shared" ref="AE33" si="186">IF(E33&lt;=0,NA(),ATAN(Y33/X33)*180/PI())</f>
        <v>-12.506131518529291</v>
      </c>
      <c r="AF33" s="29"/>
      <c r="AG33" s="71">
        <f t="shared" ref="AG33" si="187">1/(O33/E33)</f>
        <v>0.4228515263448297</v>
      </c>
      <c r="AH33" s="71">
        <f t="shared" ref="AH33" si="188">1/(Z33/F33)</f>
        <v>3.4662746192525571</v>
      </c>
      <c r="AI33" s="29"/>
      <c r="AJ33" s="21">
        <f t="shared" ref="AJ33" si="189">SQRT((G33-$E$11)^2+(H33-$F$11)^2+(I33-$G$11)^2)</f>
        <v>242.04383350422739</v>
      </c>
      <c r="AK33" t="s">
        <v>53</v>
      </c>
    </row>
    <row r="34" spans="2:37" ht="15.75" x14ac:dyDescent="0.25">
      <c r="B34" s="166">
        <v>18</v>
      </c>
      <c r="C34" s="167"/>
      <c r="D34" s="96">
        <v>45440.625</v>
      </c>
      <c r="E34" s="28">
        <f t="shared" si="167"/>
        <v>6.9583333333357587</v>
      </c>
      <c r="F34" s="27">
        <f t="shared" si="168"/>
        <v>99</v>
      </c>
      <c r="G34" s="108">
        <v>809209.53049999999</v>
      </c>
      <c r="H34" s="21">
        <v>9156618.3579999991</v>
      </c>
      <c r="I34" s="109">
        <v>2739.143</v>
      </c>
      <c r="K34" s="20">
        <f t="shared" ref="K34" si="190">(G34-G33)*100</f>
        <v>-5.5999999982304871</v>
      </c>
      <c r="L34" s="21">
        <f t="shared" ref="L34" si="191">(H34-H33)*100</f>
        <v>13.14999982714653</v>
      </c>
      <c r="M34" s="21">
        <f t="shared" ref="M34" si="192">SQRT(K34^2+L34^2)</f>
        <v>14.292742754074014</v>
      </c>
      <c r="N34" s="21">
        <f t="shared" ref="N34" si="193">(I34-I33)*100</f>
        <v>-0.19999999999527063</v>
      </c>
      <c r="O34" s="22">
        <f t="shared" ref="O34" si="194">(SQRT((G34-G33)^2+(H34-H33)^2+(I34-I33)^2)*100)</f>
        <v>14.29414199713062</v>
      </c>
      <c r="P34" s="22">
        <f t="shared" ref="P34" si="195">O34/(F34-F33)</f>
        <v>2.0542479516827261</v>
      </c>
      <c r="Q34" s="23">
        <f t="shared" ref="Q34" si="196">(P34-P33)/(F34-F33)</f>
        <v>-4.4644070576251284E-2</v>
      </c>
      <c r="R34" s="29"/>
      <c r="S34" s="56">
        <f t="shared" ref="S34" si="197">IF(K34&lt;0, ATAN2(L34,K34)*180/PI()+360,ATAN2(L34,K34)*180/PI())</f>
        <v>336.93300242021024</v>
      </c>
      <c r="T34" s="57">
        <f t="shared" ref="T34" si="198">ATAN(N34/M34)*180/PI()</f>
        <v>-0.80169413657269395</v>
      </c>
      <c r="U34" s="29"/>
      <c r="V34" s="24">
        <f t="shared" ref="V34" si="199">(G34-$G$20)*100</f>
        <v>8.3499999949708581</v>
      </c>
      <c r="W34" s="22">
        <f t="shared" ref="W34" si="200">(H34-$H$20)*100</f>
        <v>-8.7000001221895218</v>
      </c>
      <c r="X34" s="22">
        <f t="shared" ref="X34" si="201">SQRT(V34^2+W34^2)</f>
        <v>12.058710629338075</v>
      </c>
      <c r="Y34" s="22">
        <f t="shared" ref="Y34" si="202">(I34-$I$20)*100</f>
        <v>-5.9499999999843567</v>
      </c>
      <c r="Z34" s="22">
        <f t="shared" ref="Z34" si="203">SQRT((G34-$G$20)^2+(H34-$H$20)^2+(I34-$I$20)^2)*100</f>
        <v>13.446746894395122</v>
      </c>
      <c r="AA34" s="22">
        <f t="shared" ref="AA34" si="204">Z34/F34</f>
        <v>0.13582572620601133</v>
      </c>
      <c r="AB34" s="23">
        <f t="shared" ref="AB34" si="205">(AA34-$AA$20)/(F34-$F$20)</f>
        <v>1.3719770323839529E-3</v>
      </c>
      <c r="AC34" s="29"/>
      <c r="AD34" s="56">
        <f t="shared" ref="AD34" si="206">IF(F34&lt;=0,NA(),IF((G34-$G$20)&lt;0,ATAN2((H34-$H$20),(G34-$G$20))*180/PI()+360,ATAN2((H34-$H$20),(G34-$G$20))*180/PI()))</f>
        <v>136.17599494927197</v>
      </c>
      <c r="AE34" s="57">
        <f t="shared" ref="AE34" si="207">IF(E34&lt;=0,NA(),ATAN(Y34/X34)*180/PI())</f>
        <v>-26.26261869726585</v>
      </c>
      <c r="AF34" s="29"/>
      <c r="AG34" s="71">
        <f t="shared" ref="AG34" si="208">1/(O34/E34)</f>
        <v>0.48679615290883238</v>
      </c>
      <c r="AH34" s="71">
        <f t="shared" ref="AH34" si="209">1/(Z34/F34)</f>
        <v>7.3623755081807349</v>
      </c>
      <c r="AI34" s="29"/>
      <c r="AJ34" s="21">
        <f t="shared" ref="AJ34" si="210">SQRT((G34-$E$11)^2+(H34-$F$11)^2+(I34-$G$11)^2)</f>
        <v>242.04199711309798</v>
      </c>
    </row>
    <row r="35" spans="2:37" ht="15.75" x14ac:dyDescent="0.25">
      <c r="B35" s="166">
        <v>20</v>
      </c>
      <c r="C35" s="167"/>
      <c r="D35" s="96">
        <v>45447.625</v>
      </c>
      <c r="E35" s="28">
        <f t="shared" ref="E35" si="211">D35-D34</f>
        <v>7</v>
      </c>
      <c r="F35" s="27">
        <f t="shared" ref="F35" si="212">D35-D$20</f>
        <v>106</v>
      </c>
      <c r="G35" s="108">
        <v>809209.45549999992</v>
      </c>
      <c r="H35" s="21">
        <v>9156618.5329999998</v>
      </c>
      <c r="I35" s="109">
        <v>2739.1385</v>
      </c>
      <c r="K35" s="20">
        <f t="shared" ref="K35" si="213">(G35-G34)*100</f>
        <v>-7.5000000069849193</v>
      </c>
      <c r="L35" s="21">
        <f t="shared" ref="L35" si="214">(H35-H34)*100</f>
        <v>17.500000074505806</v>
      </c>
      <c r="M35" s="21">
        <f t="shared" ref="M35" si="215">SQRT(K35^2+L35^2)</f>
        <v>19.039432835892907</v>
      </c>
      <c r="N35" s="21">
        <f t="shared" ref="N35" si="216">(I35-I34)*100</f>
        <v>-0.4500000000007276</v>
      </c>
      <c r="O35" s="22">
        <f t="shared" ref="O35" si="217">(SQRT((G35-G34)^2+(H35-H34)^2+(I35-I34)^2)*100)</f>
        <v>19.044750003937509</v>
      </c>
      <c r="P35" s="22">
        <f t="shared" ref="P35" si="218">O35/(F35-F34)</f>
        <v>2.7206785719910727</v>
      </c>
      <c r="Q35" s="23">
        <f t="shared" ref="Q35" si="219">(P35-P34)/(F35-F34)</f>
        <v>9.5204374329763794E-2</v>
      </c>
      <c r="R35" s="29"/>
      <c r="S35" s="56">
        <f t="shared" ref="S35" si="220">IF(K35&lt;0, ATAN2(L35,K35)*180/PI()+360,ATAN2(L35,K35)*180/PI())</f>
        <v>336.8014095553529</v>
      </c>
      <c r="T35" s="57">
        <f t="shared" ref="T35" si="221">ATAN(N35/M35)*180/PI()</f>
        <v>-1.3539427156520012</v>
      </c>
      <c r="U35" s="29"/>
      <c r="V35" s="24">
        <f t="shared" ref="V35" si="222">(G35-$G$20)*100</f>
        <v>0.84999998798593879</v>
      </c>
      <c r="W35" s="22">
        <f t="shared" ref="W35" si="223">(H35-$H$20)*100</f>
        <v>8.7999999523162842</v>
      </c>
      <c r="X35" s="22">
        <f t="shared" ref="X35" si="224">SQRT(V35^2+W35^2)</f>
        <v>8.8409557820601439</v>
      </c>
      <c r="Y35" s="22">
        <f t="shared" ref="Y35" si="225">(I35-$I$20)*100</f>
        <v>-6.3999999999850843</v>
      </c>
      <c r="Z35" s="22">
        <f t="shared" ref="Z35" si="226">SQRT((G35-$G$20)^2+(H35-$H$20)^2+(I35-$I$20)^2)*100</f>
        <v>10.914325409302757</v>
      </c>
      <c r="AA35" s="22">
        <f t="shared" ref="AA35" si="227">Z35/F35</f>
        <v>0.102965334050026</v>
      </c>
      <c r="AB35" s="23">
        <f t="shared" ref="AB35" si="228">(AA35-$AA$20)/(F35-$F$20)</f>
        <v>9.7137107594364152E-4</v>
      </c>
      <c r="AC35" s="29"/>
      <c r="AD35" s="56">
        <f t="shared" ref="AD35" si="229">IF(F35&lt;=0,NA(),IF((G35-$G$20)&lt;0,ATAN2((H35-$H$20),(G35-$G$20))*180/PI()+360,ATAN2((H35-$H$20),(G35-$G$20))*180/PI()))</f>
        <v>5.5171359311996682</v>
      </c>
      <c r="AE35" s="57">
        <f t="shared" ref="AE35" si="230">IF(E35&lt;=0,NA(),ATAN(Y35/X35)*180/PI())</f>
        <v>-35.900915640089195</v>
      </c>
      <c r="AF35" s="29"/>
      <c r="AG35" s="71">
        <f t="shared" ref="AG35" si="231">1/(O35/E35)</f>
        <v>0.36755536295056368</v>
      </c>
      <c r="AH35" s="71">
        <f t="shared" ref="AH35" si="232">1/(Z35/F35)</f>
        <v>9.7120065624625376</v>
      </c>
      <c r="AI35" s="29"/>
      <c r="AJ35" s="21">
        <f t="shared" ref="AJ35" si="233">SQRT((G35-$E$11)^2+(H35-$F$11)^2+(I35-$G$11)^2)</f>
        <v>242.04049862912146</v>
      </c>
    </row>
    <row r="36" spans="2:37" ht="15.75" x14ac:dyDescent="0.25">
      <c r="B36" s="166">
        <v>24</v>
      </c>
      <c r="C36" s="167"/>
      <c r="D36" s="96">
        <v>45462.666666666664</v>
      </c>
      <c r="E36" s="28">
        <f t="shared" ref="E36" si="234">D36-D35</f>
        <v>15.041666666664241</v>
      </c>
      <c r="F36" s="27">
        <f t="shared" ref="F36" si="235">D36-D$20</f>
        <v>121.04166666666424</v>
      </c>
      <c r="G36" s="108">
        <v>809209.51899999997</v>
      </c>
      <c r="H36" s="21">
        <v>9156618.398</v>
      </c>
      <c r="I36" s="109">
        <v>2739.1320000000001</v>
      </c>
      <c r="K36" s="20">
        <f t="shared" ref="K36" si="236">(G36-G35)*100</f>
        <v>6.3500000047497451</v>
      </c>
      <c r="L36" s="21">
        <f t="shared" ref="L36" si="237">(H36-H35)*100</f>
        <v>-13.499999977648258</v>
      </c>
      <c r="M36" s="21">
        <f t="shared" ref="M36" si="238">SQRT(K36^2+L36^2)</f>
        <v>14.918863879559487</v>
      </c>
      <c r="N36" s="21">
        <f t="shared" ref="N36" si="239">(I36-I35)*100</f>
        <v>-0.64999999999599822</v>
      </c>
      <c r="O36" s="22">
        <f t="shared" ref="O36" si="240">(SQRT((G36-G35)^2+(H36-H35)^2+(I36-I35)^2)*100)</f>
        <v>14.933017091559881</v>
      </c>
      <c r="P36" s="22">
        <f t="shared" ref="P36" si="241">O36/(F36-F35)</f>
        <v>0.99277675954984745</v>
      </c>
      <c r="Q36" s="23">
        <f t="shared" ref="Q36" si="242">(P36-P35)/(F36-F35)</f>
        <v>-0.11487435872187282</v>
      </c>
      <c r="R36" s="29"/>
      <c r="S36" s="56">
        <f t="shared" ref="S36" si="243">IF(K36&lt;0, ATAN2(L36,K36)*180/PI()+360,ATAN2(L36,K36)*180/PI())</f>
        <v>154.80909674010144</v>
      </c>
      <c r="T36" s="57">
        <f t="shared" ref="T36" si="244">ATAN(N36/M36)*180/PI()</f>
        <v>-2.4947421366225688</v>
      </c>
      <c r="U36" s="29"/>
      <c r="V36" s="24">
        <f t="shared" ref="V36" si="245">(G36-$G$20)*100</f>
        <v>7.1999999927356839</v>
      </c>
      <c r="W36" s="22">
        <f t="shared" ref="W36" si="246">(H36-$H$20)*100</f>
        <v>-4.700000025331974</v>
      </c>
      <c r="X36" s="22">
        <f t="shared" ref="X36" si="247">SQRT(V36^2+W36^2)</f>
        <v>8.598255644810429</v>
      </c>
      <c r="Y36" s="22">
        <f t="shared" ref="Y36" si="248">(I36-$I$20)*100</f>
        <v>-7.0499999999810825</v>
      </c>
      <c r="Z36" s="22">
        <f t="shared" ref="Z36" si="249">SQRT((G36-$G$20)^2+(H36-$H$20)^2+(I36-$I$20)^2)*100</f>
        <v>11.119015250158068</v>
      </c>
      <c r="AA36" s="22">
        <f t="shared" ref="AA36" si="250">Z36/F36</f>
        <v>9.1861055422994484E-2</v>
      </c>
      <c r="AB36" s="23">
        <f t="shared" ref="AB36" si="251">(AA36-$AA$20)/(F36-$F$20)</f>
        <v>7.589209398113294E-4</v>
      </c>
      <c r="AC36" s="29"/>
      <c r="AD36" s="56">
        <f t="shared" ref="AD36" si="252">IF(F36&lt;=0,NA(),IF((G36-$G$20)&lt;0,ATAN2((H36-$H$20),(G36-$G$20))*180/PI()+360,ATAN2((H36-$H$20),(G36-$G$20))*180/PI()))</f>
        <v>123.13560971653165</v>
      </c>
      <c r="AE36" s="57">
        <f t="shared" ref="AE36" si="253">IF(E36&lt;=0,NA(),ATAN(Y36/X36)*180/PI())</f>
        <v>-39.34948287567228</v>
      </c>
      <c r="AF36" s="29"/>
      <c r="AG36" s="71">
        <f t="shared" ref="AG36" si="254">1/(O36/E36)</f>
        <v>1.0072757952688456</v>
      </c>
      <c r="AH36" s="71">
        <f t="shared" ref="AH36" si="255">1/(Z36/F36)</f>
        <v>10.886005994545561</v>
      </c>
      <c r="AI36" s="29"/>
      <c r="AJ36" s="21">
        <f t="shared" ref="AJ36" si="256">SQRT((G36-$E$11)^2+(H36-$F$11)^2+(I36-$G$11)^2)</f>
        <v>242.03871750831595</v>
      </c>
    </row>
    <row r="37" spans="2:37" ht="15.75" x14ac:dyDescent="0.25">
      <c r="B37" s="166">
        <v>26</v>
      </c>
      <c r="C37" s="167"/>
      <c r="D37" s="96">
        <v>45469.666666666664</v>
      </c>
      <c r="E37" s="28">
        <f t="shared" ref="E37" si="257">D37-D36</f>
        <v>7</v>
      </c>
      <c r="F37" s="27">
        <f t="shared" ref="F37" si="258">D37-D$20</f>
        <v>128.04166666666424</v>
      </c>
      <c r="G37" s="108">
        <v>809209.53899999999</v>
      </c>
      <c r="H37" s="21">
        <v>9156618.3609999996</v>
      </c>
      <c r="I37" s="109">
        <v>2739.1274999999996</v>
      </c>
      <c r="K37" s="20">
        <f t="shared" ref="K37" si="259">(G37-G36)*100</f>
        <v>2.0000000018626451</v>
      </c>
      <c r="L37" s="21">
        <f t="shared" ref="L37" si="260">(H37-H36)*100</f>
        <v>-3.7000000476837158</v>
      </c>
      <c r="M37" s="21">
        <f t="shared" ref="M37" si="261">SQRT(K37^2+L37^2)</f>
        <v>4.205948211796013</v>
      </c>
      <c r="N37" s="21">
        <f t="shared" ref="N37" si="262">(I37-I36)*100</f>
        <v>-0.45000000004620233</v>
      </c>
      <c r="O37" s="22">
        <f t="shared" ref="O37" si="263">(SQRT((G37-G36)^2+(H37-H36)^2+(I37-I36)^2)*100)</f>
        <v>4.2299527610071088</v>
      </c>
      <c r="P37" s="22">
        <f t="shared" ref="P37" si="264">O37/(F37-F36)</f>
        <v>0.60427896585815843</v>
      </c>
      <c r="Q37" s="23">
        <f t="shared" ref="Q37" si="265">(P37-P36)/(F37-F36)</f>
        <v>-5.5499684813098429E-2</v>
      </c>
      <c r="R37" s="29"/>
      <c r="S37" s="56">
        <f t="shared" ref="S37" si="266">IF(K37&lt;0, ATAN2(L37,K37)*180/PI()+360,ATAN2(L37,K37)*180/PI())</f>
        <v>151.60698086517897</v>
      </c>
      <c r="T37" s="57">
        <f t="shared" ref="T37" si="267">ATAN(N37/M37)*180/PI()</f>
        <v>-6.1069201896386565</v>
      </c>
      <c r="U37" s="29"/>
      <c r="V37" s="24">
        <f t="shared" ref="V37" si="268">(G37-$G$20)*100</f>
        <v>9.1999999945983291</v>
      </c>
      <c r="W37" s="22">
        <f t="shared" ref="W37" si="269">(H37-$H$20)*100</f>
        <v>-8.4000000730156898</v>
      </c>
      <c r="X37" s="22">
        <f t="shared" ref="X37" si="270">SQRT(V37^2+W37^2)</f>
        <v>12.457929247161138</v>
      </c>
      <c r="Y37" s="22">
        <f t="shared" ref="Y37" si="271">(I37-$I$20)*100</f>
        <v>-7.5000000000272848</v>
      </c>
      <c r="Z37" s="22">
        <f t="shared" ref="Z37" si="272">SQRT((G37-$G$20)^2+(H37-$H$20)^2+(I37-$I$20)^2)*100</f>
        <v>14.541320474003802</v>
      </c>
      <c r="AA37" s="22">
        <f t="shared" ref="AA37" si="273">Z37/F37</f>
        <v>0.11356709774685905</v>
      </c>
      <c r="AB37" s="23">
        <f t="shared" ref="AB37" si="274">(AA37-$AA$20)/(F37-$F$20)</f>
        <v>8.8695422906757851E-4</v>
      </c>
      <c r="AC37" s="29"/>
      <c r="AD37" s="56">
        <f t="shared" ref="AD37" si="275">IF(F37&lt;=0,NA(),IF((G37-$G$20)&lt;0,ATAN2((H37-$H$20),(G37-$G$20))*180/PI()+360,ATAN2((H37-$H$20),(G37-$G$20))*180/PI()))</f>
        <v>132.39743806224152</v>
      </c>
      <c r="AE37" s="57">
        <f t="shared" ref="AE37" si="276">IF(E37&lt;=0,NA(),ATAN(Y37/X37)*180/PI())</f>
        <v>-31.049043176418603</v>
      </c>
      <c r="AF37" s="29"/>
      <c r="AG37" s="71">
        <f t="shared" ref="AG37" si="277">1/(O37/E37)</f>
        <v>1.6548648165832875</v>
      </c>
      <c r="AH37" s="71">
        <f t="shared" ref="AH37" si="278">1/(Z37/F37)</f>
        <v>8.8053672220188197</v>
      </c>
      <c r="AI37" s="29"/>
      <c r="AJ37" s="21">
        <f t="shared" ref="AJ37" si="279">SQRT((G37-$E$11)^2+(H37-$F$11)^2+(I37-$G$11)^2)</f>
        <v>242.03650392121443</v>
      </c>
    </row>
    <row r="38" spans="2:37" ht="15.75" x14ac:dyDescent="0.25">
      <c r="B38" s="166">
        <v>28</v>
      </c>
      <c r="C38" s="167"/>
      <c r="D38" s="96">
        <v>45479.625</v>
      </c>
      <c r="E38" s="28">
        <f t="shared" ref="E38" si="280">D38-D37</f>
        <v>9.9583333333357587</v>
      </c>
      <c r="F38" s="27">
        <f t="shared" ref="F38" si="281">D38-D$20</f>
        <v>138</v>
      </c>
      <c r="G38" s="108">
        <v>809209.52500000002</v>
      </c>
      <c r="H38" s="21">
        <v>9156618.4035</v>
      </c>
      <c r="I38" s="109">
        <v>2739.1179999999999</v>
      </c>
      <c r="K38" s="20">
        <f t="shared" ref="K38" si="282">(G38-G37)*100</f>
        <v>-1.3999999966472387</v>
      </c>
      <c r="L38" s="21">
        <f t="shared" ref="L38" si="283">(H38-H37)*100</f>
        <v>4.2500000447034836</v>
      </c>
      <c r="M38" s="21">
        <f t="shared" ref="M38" si="284">SQRT(K38^2+L38^2)</f>
        <v>4.474650865776221</v>
      </c>
      <c r="N38" s="21">
        <f t="shared" ref="N38" si="285">(I38-I37)*100</f>
        <v>-0.9499999999661668</v>
      </c>
      <c r="O38" s="22">
        <f t="shared" ref="O38" si="286">(SQRT((G38-G37)^2+(H38-H37)^2+(I38-I37)^2)*100)</f>
        <v>4.5743852450933336</v>
      </c>
      <c r="P38" s="22">
        <f t="shared" ref="P38" si="287">O38/(F38-F37)</f>
        <v>0.45935249323101784</v>
      </c>
      <c r="Q38" s="23">
        <f t="shared" ref="Q38" si="288">(P38-P37)/(F38-F37)</f>
        <v>-1.4553285954186305E-2</v>
      </c>
      <c r="R38" s="29"/>
      <c r="S38" s="56">
        <f t="shared" ref="S38" si="289">IF(K38&lt;0, ATAN2(L38,K38)*180/PI()+360,ATAN2(L38,K38)*180/PI())</f>
        <v>341.76750913916237</v>
      </c>
      <c r="T38" s="57">
        <f t="shared" ref="T38" si="290">ATAN(N38/M38)*180/PI()</f>
        <v>-11.986322233484168</v>
      </c>
      <c r="U38" s="29"/>
      <c r="V38" s="24">
        <f t="shared" ref="V38" si="291">(G38-$G$20)*100</f>
        <v>7.7999999979510903</v>
      </c>
      <c r="W38" s="22">
        <f t="shared" ref="W38" si="292">(H38-$H$20)*100</f>
        <v>-4.1500000283122063</v>
      </c>
      <c r="X38" s="22">
        <f t="shared" ref="X38" si="293">SQRT(V38^2+W38^2)</f>
        <v>8.8352985350257587</v>
      </c>
      <c r="Y38" s="22">
        <f t="shared" ref="Y38" si="294">(I38-$I$20)*100</f>
        <v>-8.4499999999934516</v>
      </c>
      <c r="Z38" s="22">
        <f t="shared" ref="Z38" si="295">SQRT((G38-$G$20)^2+(H38-$H$20)^2+(I38-$I$20)^2)*100</f>
        <v>12.225587928722186</v>
      </c>
      <c r="AA38" s="22">
        <f t="shared" ref="AA38" si="296">Z38/F38</f>
        <v>8.8591216874798456E-2</v>
      </c>
      <c r="AB38" s="23">
        <f t="shared" ref="AB38" si="297">(AA38-$AA$20)/(F38-$F$20)</f>
        <v>6.4196533967245258E-4</v>
      </c>
      <c r="AC38" s="29"/>
      <c r="AD38" s="56">
        <f t="shared" ref="AD38" si="298">IF(F38&lt;=0,NA(),IF((G38-$G$20)&lt;0,ATAN2((H38-$H$20),(G38-$G$20))*180/PI()+360,ATAN2((H38-$H$20),(G38-$G$20))*180/PI()))</f>
        <v>118.0152676363395</v>
      </c>
      <c r="AE38" s="57">
        <f t="shared" ref="AE38" si="299">IF(E38&lt;=0,NA(),ATAN(Y38/X38)*180/PI())</f>
        <v>-43.723057940083756</v>
      </c>
      <c r="AF38" s="29"/>
      <c r="AG38" s="71">
        <f t="shared" ref="AG38" si="300">1/(O38/E38)</f>
        <v>2.1769774078423896</v>
      </c>
      <c r="AH38" s="71">
        <f t="shared" ref="AH38" si="301">1/(Z38/F38)</f>
        <v>11.287800701657028</v>
      </c>
      <c r="AI38" s="29"/>
      <c r="AJ38" s="21">
        <f t="shared" ref="AJ38" si="302">SQRT((G38-$E$11)^2+(H38-$F$11)^2+(I38-$G$11)^2)</f>
        <v>242.03414676508677</v>
      </c>
    </row>
    <row r="39" spans="2:37" ht="15.75" x14ac:dyDescent="0.25">
      <c r="B39" s="166">
        <v>30</v>
      </c>
      <c r="C39" s="167"/>
      <c r="D39" s="96">
        <v>45489.625</v>
      </c>
      <c r="E39" s="28">
        <f t="shared" ref="E39" si="303">D39-D38</f>
        <v>10</v>
      </c>
      <c r="F39" s="27">
        <f t="shared" ref="F39" si="304">D39-D$20</f>
        <v>148</v>
      </c>
      <c r="G39" s="108">
        <v>809209.53700000001</v>
      </c>
      <c r="H39" s="21">
        <v>9156618.3705000002</v>
      </c>
      <c r="I39" s="109">
        <v>2739.1154999999999</v>
      </c>
      <c r="K39" s="20">
        <f t="shared" ref="K39" si="305">(G39-G38)*100</f>
        <v>1.1999999987892807</v>
      </c>
      <c r="L39" s="21">
        <f t="shared" ref="L39" si="306">(H39-H38)*100</f>
        <v>-3.2999999821186066</v>
      </c>
      <c r="M39" s="21">
        <f t="shared" ref="M39" si="307">SQRT(K39^2+L39^2)</f>
        <v>3.5114099559973164</v>
      </c>
      <c r="N39" s="21">
        <f t="shared" ref="N39" si="308">(I39-I38)*100</f>
        <v>-0.25000000000545697</v>
      </c>
      <c r="O39" s="22">
        <f t="shared" ref="O39" si="309">(SQRT((G39-G38)^2+(H39-H38)^2+(I39-I38)^2)*100)</f>
        <v>3.5202982656416775</v>
      </c>
      <c r="P39" s="22">
        <f t="shared" ref="P39" si="310">O39/(F39-F38)</f>
        <v>0.35202982656416776</v>
      </c>
      <c r="Q39" s="23">
        <f t="shared" ref="Q39" si="311">(P39-P38)/(F39-F38)</f>
        <v>-1.0732266666685008E-2</v>
      </c>
      <c r="R39" s="29"/>
      <c r="S39" s="56">
        <f t="shared" ref="S39" si="312">IF(K39&lt;0, ATAN2(L39,K39)*180/PI()+360,ATAN2(L39,K39)*180/PI())</f>
        <v>160.01689339695517</v>
      </c>
      <c r="T39" s="57">
        <f t="shared" ref="T39" si="313">ATAN(N39/M39)*180/PI()</f>
        <v>-4.0723857385804241</v>
      </c>
      <c r="U39" s="29"/>
      <c r="V39" s="24">
        <f t="shared" ref="V39" si="314">(G39-$G$20)*100</f>
        <v>8.999999996740371</v>
      </c>
      <c r="W39" s="22">
        <f t="shared" ref="W39" si="315">(H39-$H$20)*100</f>
        <v>-7.4500000104308128</v>
      </c>
      <c r="X39" s="22">
        <f t="shared" ref="X39" si="316">SQRT(V39^2+W39^2)</f>
        <v>11.683428439321473</v>
      </c>
      <c r="Y39" s="22">
        <f t="shared" ref="Y39" si="317">(I39-$I$20)*100</f>
        <v>-8.6999999999989086</v>
      </c>
      <c r="Z39" s="22">
        <f t="shared" ref="Z39" si="318">SQRT((G39-$G$20)^2+(H39-$H$20)^2+(I39-$I$20)^2)*100</f>
        <v>14.566828759092584</v>
      </c>
      <c r="AA39" s="22">
        <f t="shared" ref="AA39" si="319">Z39/F39</f>
        <v>9.8424518642517458E-2</v>
      </c>
      <c r="AB39" s="23">
        <f t="shared" ref="AB39" si="320">(AA39-$AA$20)/(F39-$F$20)</f>
        <v>6.6503053136836125E-4</v>
      </c>
      <c r="AC39" s="29"/>
      <c r="AD39" s="56">
        <f t="shared" ref="AD39" si="321">IF(F39&lt;=0,NA(),IF((G39-$G$20)&lt;0,ATAN2((H39-$H$20),(G39-$G$20))*180/PI()+360,ATAN2((H39-$H$20),(G39-$G$20))*180/PI()))</f>
        <v>129.61720213446998</v>
      </c>
      <c r="AE39" s="57">
        <f t="shared" ref="AE39" si="322">IF(E39&lt;=0,NA(),ATAN(Y39/X39)*180/PI())</f>
        <v>-36.673007562843921</v>
      </c>
      <c r="AF39" s="29"/>
      <c r="AG39" s="71">
        <f t="shared" ref="AG39" si="323">1/(O39/E39)</f>
        <v>2.8406683881308012</v>
      </c>
      <c r="AH39" s="71">
        <f t="shared" ref="AH39" si="324">1/(Z39/F39)</f>
        <v>10.160070008897353</v>
      </c>
      <c r="AI39" s="29"/>
      <c r="AJ39" s="21">
        <f t="shared" ref="AJ39" si="325">SQRT((G39-$E$11)^2+(H39-$F$11)^2+(I39-$G$11)^2)</f>
        <v>242.03706348930208</v>
      </c>
    </row>
    <row r="40" spans="2:37" ht="15.75" x14ac:dyDescent="0.25">
      <c r="B40" s="166">
        <v>32</v>
      </c>
      <c r="C40" s="167"/>
      <c r="D40" s="96">
        <v>45498.583333333336</v>
      </c>
      <c r="E40" s="28">
        <f t="shared" ref="E40" si="326">D40-D39</f>
        <v>8.9583333333357587</v>
      </c>
      <c r="F40" s="27">
        <f t="shared" ref="F40" si="327">D40-D$20</f>
        <v>156.95833333333576</v>
      </c>
      <c r="G40" s="108">
        <v>809209.54399999999</v>
      </c>
      <c r="H40" s="21">
        <v>9156618.3650000002</v>
      </c>
      <c r="I40" s="109">
        <v>2739.1235000000001</v>
      </c>
      <c r="K40" s="20">
        <f t="shared" ref="K40" si="328">(G40-G39)*100</f>
        <v>0.69999999832361937</v>
      </c>
      <c r="L40" s="21">
        <f t="shared" ref="L40" si="329">(H40-H39)*100</f>
        <v>-0.54999999701976776</v>
      </c>
      <c r="M40" s="21">
        <f t="shared" ref="M40" si="330">SQRT(K40^2+L40^2)</f>
        <v>0.89022468757882223</v>
      </c>
      <c r="N40" s="21">
        <f t="shared" ref="N40" si="331">(I40-I39)*100</f>
        <v>0.80000000002655725</v>
      </c>
      <c r="O40" s="22">
        <f t="shared" ref="O40" si="332">(SQRT((G40-G39)^2+(H40-H39)^2+(I40-I39)^2)*100)</f>
        <v>1.1968709180263775</v>
      </c>
      <c r="P40" s="22">
        <f t="shared" ref="P40" si="333">O40/(F40-F39)</f>
        <v>0.1336041955005827</v>
      </c>
      <c r="Q40" s="23">
        <f t="shared" ref="Q40" si="334">(P40-P39)/(F40-F39)</f>
        <v>-2.4382396025695918E-2</v>
      </c>
      <c r="R40" s="29"/>
      <c r="S40" s="56">
        <f t="shared" ref="S40" si="335">IF(K40&lt;0, ATAN2(L40,K40)*180/PI()+360,ATAN2(L40,K40)*180/PI())</f>
        <v>128.15722650320367</v>
      </c>
      <c r="T40" s="57">
        <f t="shared" ref="T40" si="336">ATAN(N40/M40)*180/PI()</f>
        <v>41.944434583702474</v>
      </c>
      <c r="U40" s="29"/>
      <c r="V40" s="24">
        <f t="shared" ref="V40" si="337">(G40-$G$20)*100</f>
        <v>9.6999999950639904</v>
      </c>
      <c r="W40" s="22">
        <f t="shared" ref="W40" si="338">(H40-$H$20)*100</f>
        <v>-8.0000000074505806</v>
      </c>
      <c r="X40" s="22">
        <f t="shared" ref="X40" si="339">SQRT(V40^2+W40^2)</f>
        <v>12.573384589021792</v>
      </c>
      <c r="Y40" s="22">
        <f t="shared" ref="Y40" si="340">(I40-$I$20)*100</f>
        <v>-7.8999999999723514</v>
      </c>
      <c r="Z40" s="22">
        <f t="shared" ref="Z40" si="341">SQRT((G40-$G$20)^2+(H40-$H$20)^2+(I40-$I$20)^2)*100</f>
        <v>14.849242405692417</v>
      </c>
      <c r="AA40" s="22">
        <f t="shared" ref="AA40" si="342">Z40/F40</f>
        <v>9.4606269640725382E-2</v>
      </c>
      <c r="AB40" s="23">
        <f t="shared" ref="AB40" si="343">(AA40-$AA$20)/(F40-$F$20)</f>
        <v>6.0274766959845345E-4</v>
      </c>
      <c r="AC40" s="29"/>
      <c r="AD40" s="56">
        <f t="shared" ref="AD40" si="344">IF(F40&lt;=0,NA(),IF((G40-$G$20)&lt;0,ATAN2((H40-$H$20),(G40-$G$20))*180/PI()+360,ATAN2((H40-$H$20),(G40-$G$20))*180/PI()))</f>
        <v>129.51384361549987</v>
      </c>
      <c r="AE40" s="57">
        <f t="shared" ref="AE40" si="345">IF(E40&lt;=0,NA(),ATAN(Y40/X40)*180/PI())</f>
        <v>-32.14161185937408</v>
      </c>
      <c r="AF40" s="29"/>
      <c r="AG40" s="71">
        <f t="shared" ref="AG40" si="346">1/(O40/E40)</f>
        <v>7.4847948917565139</v>
      </c>
      <c r="AH40" s="71">
        <f t="shared" ref="AH40" si="347">1/(Z40/F40)</f>
        <v>10.57012398647127</v>
      </c>
      <c r="AI40" s="29"/>
      <c r="AJ40" s="21">
        <f t="shared" ref="AJ40" si="348">SQRT((G40-$E$11)^2+(H40-$F$11)^2+(I40-$G$11)^2)</f>
        <v>242.03129960250169</v>
      </c>
    </row>
    <row r="41" spans="2:37" ht="15.75" x14ac:dyDescent="0.25">
      <c r="B41" s="166">
        <v>34</v>
      </c>
      <c r="C41" s="167"/>
      <c r="D41" s="203" t="s">
        <v>54</v>
      </c>
      <c r="E41" s="204"/>
      <c r="F41" s="204"/>
      <c r="G41" s="204"/>
      <c r="H41" s="204"/>
      <c r="I41" s="205"/>
    </row>
    <row r="42" spans="2:37" ht="15.75" x14ac:dyDescent="0.25">
      <c r="B42" s="166">
        <v>36</v>
      </c>
      <c r="C42" s="167"/>
      <c r="D42" s="96"/>
      <c r="E42" s="28"/>
      <c r="F42" s="27"/>
      <c r="G42" s="108"/>
      <c r="H42" s="21"/>
      <c r="I42" s="109"/>
    </row>
    <row r="43" spans="2:37" ht="15.75" x14ac:dyDescent="0.25">
      <c r="B43" s="166">
        <v>38</v>
      </c>
      <c r="C43" s="167"/>
      <c r="D43" s="96"/>
      <c r="E43" s="28"/>
      <c r="F43" s="27"/>
      <c r="G43" s="108"/>
      <c r="H43" s="21"/>
      <c r="I43" s="109"/>
    </row>
    <row r="44" spans="2:37" ht="15.75" x14ac:dyDescent="0.25">
      <c r="B44" s="166">
        <v>40</v>
      </c>
      <c r="C44" s="167"/>
      <c r="D44" s="96"/>
      <c r="E44" s="28"/>
      <c r="F44" s="27"/>
      <c r="G44" s="108"/>
      <c r="H44" s="21"/>
      <c r="I44" s="109"/>
    </row>
    <row r="45" spans="2:37" ht="15.75" x14ac:dyDescent="0.25">
      <c r="B45" s="166">
        <v>42</v>
      </c>
      <c r="C45" s="167"/>
      <c r="D45" s="96"/>
      <c r="E45" s="28"/>
      <c r="F45" s="27"/>
      <c r="G45" s="108"/>
      <c r="H45" s="21"/>
      <c r="I45" s="109"/>
    </row>
    <row r="46" spans="2:37" ht="15.75" x14ac:dyDescent="0.25">
      <c r="B46" s="166">
        <v>44</v>
      </c>
      <c r="C46" s="167"/>
      <c r="D46" s="96"/>
      <c r="E46" s="28"/>
      <c r="F46" s="27"/>
      <c r="G46" s="108"/>
      <c r="H46" s="21"/>
      <c r="I46" s="109"/>
    </row>
    <row r="47" spans="2:37" ht="15.75" x14ac:dyDescent="0.25">
      <c r="B47" s="166">
        <v>46</v>
      </c>
      <c r="C47" s="167"/>
      <c r="D47" s="96"/>
      <c r="E47" s="28"/>
      <c r="F47" s="27"/>
      <c r="G47" s="108"/>
      <c r="H47" s="21"/>
      <c r="I47" s="109"/>
    </row>
    <row r="48" spans="2:37" ht="15.75" x14ac:dyDescent="0.25">
      <c r="B48" s="166"/>
      <c r="C48" s="167"/>
      <c r="D48" s="96"/>
      <c r="E48" s="28"/>
      <c r="F48" s="27"/>
      <c r="G48" s="108"/>
      <c r="H48" s="21"/>
      <c r="I48" s="109"/>
    </row>
    <row r="49" spans="2:9" ht="15.75" x14ac:dyDescent="0.25">
      <c r="B49" s="166"/>
      <c r="C49" s="167"/>
      <c r="D49" s="96"/>
      <c r="E49" s="28"/>
      <c r="F49" s="27"/>
      <c r="G49" s="108"/>
      <c r="H49" s="21"/>
      <c r="I49" s="109"/>
    </row>
    <row r="50" spans="2:9" ht="15.75" x14ac:dyDescent="0.25">
      <c r="B50" s="166"/>
      <c r="C50" s="167"/>
      <c r="D50" s="96"/>
      <c r="E50" s="28"/>
      <c r="F50" s="27"/>
      <c r="G50" s="108"/>
      <c r="H50" s="21"/>
      <c r="I50" s="109"/>
    </row>
    <row r="51" spans="2:9" ht="15.75" x14ac:dyDescent="0.25">
      <c r="B51" s="166"/>
      <c r="C51" s="167"/>
      <c r="D51" s="96"/>
      <c r="E51" s="28"/>
      <c r="F51" s="27"/>
      <c r="G51" s="108"/>
      <c r="H51" s="21"/>
      <c r="I51" s="109"/>
    </row>
    <row r="52" spans="2:9" ht="15.75" x14ac:dyDescent="0.25">
      <c r="B52" s="166"/>
      <c r="C52" s="167"/>
      <c r="D52" s="96"/>
      <c r="E52" s="28"/>
      <c r="F52" s="27"/>
      <c r="G52" s="108"/>
      <c r="H52" s="21"/>
      <c r="I52" s="109"/>
    </row>
    <row r="53" spans="2:9" ht="15.75" x14ac:dyDescent="0.25">
      <c r="B53" s="166"/>
      <c r="C53" s="167"/>
      <c r="D53" s="96"/>
      <c r="E53" s="28"/>
      <c r="F53" s="27"/>
      <c r="G53" s="108"/>
      <c r="H53" s="21"/>
      <c r="I53" s="109"/>
    </row>
    <row r="54" spans="2:9" ht="15.75" x14ac:dyDescent="0.25">
      <c r="B54" s="166"/>
      <c r="C54" s="167"/>
      <c r="D54" s="96"/>
      <c r="E54" s="28"/>
      <c r="F54" s="27"/>
      <c r="G54" s="108"/>
      <c r="H54" s="21"/>
      <c r="I54" s="109"/>
    </row>
    <row r="55" spans="2:9" ht="15.75" x14ac:dyDescent="0.25">
      <c r="B55" s="166"/>
      <c r="C55" s="167"/>
      <c r="D55" s="96"/>
      <c r="E55" s="28"/>
      <c r="F55" s="27"/>
      <c r="G55" s="108"/>
      <c r="H55" s="21"/>
      <c r="I55" s="109"/>
    </row>
    <row r="56" spans="2:9" ht="15.75" x14ac:dyDescent="0.25">
      <c r="B56" s="166"/>
      <c r="C56" s="167"/>
      <c r="D56" s="96"/>
      <c r="E56" s="28"/>
      <c r="F56" s="27"/>
      <c r="G56" s="108"/>
      <c r="H56" s="21"/>
      <c r="I56" s="109"/>
    </row>
    <row r="57" spans="2:9" ht="15.75" x14ac:dyDescent="0.25">
      <c r="B57" s="166"/>
      <c r="C57" s="167"/>
      <c r="D57" s="96"/>
      <c r="E57" s="28"/>
      <c r="F57" s="27"/>
      <c r="G57" s="108"/>
      <c r="H57" s="21"/>
      <c r="I57" s="109"/>
    </row>
    <row r="58" spans="2:9" ht="15.75" x14ac:dyDescent="0.25">
      <c r="B58" s="166"/>
      <c r="C58" s="167"/>
      <c r="D58" s="96"/>
      <c r="E58" s="28"/>
      <c r="F58" s="27"/>
      <c r="G58" s="108"/>
      <c r="H58" s="21"/>
      <c r="I58" s="109"/>
    </row>
    <row r="59" spans="2:9" ht="15.75" x14ac:dyDescent="0.25">
      <c r="B59" s="166"/>
      <c r="C59" s="167"/>
      <c r="D59" s="96"/>
      <c r="E59" s="28"/>
      <c r="F59" s="27"/>
      <c r="G59" s="108"/>
      <c r="H59" s="21"/>
      <c r="I59" s="109"/>
    </row>
    <row r="60" spans="2:9" ht="15.75" x14ac:dyDescent="0.25">
      <c r="B60" s="166"/>
      <c r="C60" s="167"/>
      <c r="D60" s="96"/>
      <c r="E60" s="28"/>
      <c r="F60" s="27"/>
      <c r="G60" s="108"/>
      <c r="H60" s="21"/>
      <c r="I60" s="109"/>
    </row>
    <row r="61" spans="2:9" ht="15.75" x14ac:dyDescent="0.25">
      <c r="B61" s="166"/>
      <c r="C61" s="167"/>
      <c r="D61" s="96"/>
      <c r="E61" s="28"/>
      <c r="F61" s="27"/>
      <c r="G61" s="108"/>
      <c r="H61" s="21"/>
      <c r="I61" s="109"/>
    </row>
    <row r="62" spans="2:9" ht="15.75" x14ac:dyDescent="0.25">
      <c r="B62" s="166"/>
      <c r="C62" s="167"/>
      <c r="D62" s="96"/>
      <c r="E62" s="28"/>
      <c r="F62" s="27"/>
      <c r="G62" s="108"/>
      <c r="H62" s="21"/>
      <c r="I62" s="109"/>
    </row>
    <row r="63" spans="2:9" ht="15.75" x14ac:dyDescent="0.25">
      <c r="B63" s="166"/>
      <c r="C63" s="167"/>
      <c r="D63" s="96"/>
      <c r="E63" s="28"/>
      <c r="F63" s="27"/>
      <c r="G63" s="108"/>
      <c r="H63" s="21"/>
      <c r="I63" s="109"/>
    </row>
    <row r="64" spans="2:9" ht="15.75" x14ac:dyDescent="0.25">
      <c r="B64" s="166"/>
      <c r="C64" s="167"/>
      <c r="D64" s="96"/>
      <c r="E64" s="28"/>
      <c r="F64" s="27"/>
      <c r="G64" s="108"/>
      <c r="H64" s="21"/>
      <c r="I64" s="109"/>
    </row>
  </sheetData>
  <mergeCells count="58">
    <mergeCell ref="D41:I41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  <mergeCell ref="B20:C20"/>
    <mergeCell ref="B21:C21"/>
    <mergeCell ref="K17:Q17"/>
    <mergeCell ref="S17:T17"/>
    <mergeCell ref="V17:AB17"/>
    <mergeCell ref="B22:C22"/>
    <mergeCell ref="B23:C23"/>
    <mergeCell ref="B24:C24"/>
    <mergeCell ref="B25:C25"/>
    <mergeCell ref="B26:C26"/>
    <mergeCell ref="B32:C32"/>
    <mergeCell ref="B33:C33"/>
    <mergeCell ref="B27:C27"/>
    <mergeCell ref="B28:C28"/>
    <mergeCell ref="B29:C29"/>
    <mergeCell ref="B30:C30"/>
    <mergeCell ref="B31:C31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63:C63"/>
    <mergeCell ref="B64:C64"/>
    <mergeCell ref="B58:C58"/>
    <mergeCell ref="B59:C59"/>
    <mergeCell ref="B60:C60"/>
    <mergeCell ref="B61:C61"/>
    <mergeCell ref="B62:C62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719C-86FA-49D1-A286-2B977FF6DF59}">
  <dimension ref="B1:CV481"/>
  <sheetViews>
    <sheetView zoomScale="75" zoomScaleNormal="75" workbookViewId="0">
      <pane ySplit="19" topLeftCell="A41" activePane="bottomLeft" state="frozen"/>
      <selection activeCell="M121" sqref="M121"/>
      <selection pane="bottomLeft" activeCell="H64" sqref="H6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64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809048.72750000004</v>
      </c>
      <c r="F14" s="133">
        <v>9156606.050999999</v>
      </c>
      <c r="G14" s="133">
        <v>2798.8724999999999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45341.625</v>
      </c>
      <c r="E20" s="26">
        <v>0</v>
      </c>
      <c r="F20" s="25">
        <v>0</v>
      </c>
      <c r="G20" s="111">
        <v>809048.72750000004</v>
      </c>
      <c r="H20" s="112">
        <v>9156606.050999999</v>
      </c>
      <c r="I20" s="110">
        <v>2798.8724999999999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392.30273905589956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45348.625</v>
      </c>
      <c r="E21" s="28">
        <f t="shared" ref="E21:E26" si="4">D21-D20</f>
        <v>7</v>
      </c>
      <c r="F21" s="27">
        <f t="shared" ref="F21" si="5">D21-D$20</f>
        <v>7</v>
      </c>
      <c r="G21" s="108">
        <v>809048.71500000008</v>
      </c>
      <c r="H21" s="21">
        <v>9156606.0824999996</v>
      </c>
      <c r="I21" s="109">
        <v>2798.8654999999999</v>
      </c>
      <c r="J21" s="10"/>
      <c r="K21" s="20">
        <f t="shared" ref="K21:L21" si="6">(G21-G20)*100</f>
        <v>-1.2499999953433871</v>
      </c>
      <c r="L21" s="21">
        <f t="shared" si="6"/>
        <v>3.1500000506639481</v>
      </c>
      <c r="M21" s="21">
        <f t="shared" ref="M21" si="7">SQRT(K21^2+L21^2)</f>
        <v>3.388952685940207</v>
      </c>
      <c r="N21" s="21">
        <f t="shared" ref="N21:N26" si="8">(I21-I20)*100</f>
        <v>-0.70000000000618456</v>
      </c>
      <c r="O21" s="22">
        <f t="shared" ref="O21:O26" si="9">(SQRT((G21-G20)^2+(H21-H20)^2+(I21-I20)^2)*100)</f>
        <v>3.4604913390369871</v>
      </c>
      <c r="P21" s="22">
        <f t="shared" ref="P21" si="10">O21/(F21-F20)</f>
        <v>0.49435590557671244</v>
      </c>
      <c r="Q21" s="23">
        <f t="shared" ref="Q21" si="11">(P21-P20)/(F21-F20)</f>
        <v>7.0622272225244628E-2</v>
      </c>
      <c r="R21" s="29"/>
      <c r="S21" s="56">
        <f t="shared" ref="S21:S26" si="12">IF(K21&lt;0, ATAN2(L21,K21)*180/PI()+360,ATAN2(L21,K21)*180/PI())</f>
        <v>338.35556524839973</v>
      </c>
      <c r="T21" s="57">
        <f t="shared" ref="T21:T26" si="13">ATAN(N21/M21)*180/PI()</f>
        <v>-11.670518686931649</v>
      </c>
      <c r="U21" s="29"/>
      <c r="V21" s="24">
        <f t="shared" si="0"/>
        <v>-1.2499999953433871</v>
      </c>
      <c r="W21" s="22">
        <f t="shared" si="1"/>
        <v>3.1500000506639481</v>
      </c>
      <c r="X21" s="22">
        <f t="shared" ref="X21" si="14">SQRT(V21^2+W21^2)</f>
        <v>3.388952685940207</v>
      </c>
      <c r="Y21" s="22">
        <f t="shared" si="2"/>
        <v>-0.70000000000618456</v>
      </c>
      <c r="Z21" s="22">
        <f t="shared" ref="Z21:Z26" si="15">SQRT((G21-$G$20)^2+(H21-$H$20)^2+(I21-$I$20)^2)*100</f>
        <v>3.4604913390369871</v>
      </c>
      <c r="AA21" s="22">
        <f t="shared" ref="AA21" si="16">Z21/F21</f>
        <v>0.49435590557671244</v>
      </c>
      <c r="AB21" s="23">
        <f t="shared" ref="AB21" si="17">(AA21-$AA$20)/(F21-$F$20)</f>
        <v>7.0622272225244628E-2</v>
      </c>
      <c r="AC21" s="29"/>
      <c r="AD21" s="56">
        <f t="shared" ref="AD21" si="18">IF(F21&lt;=0,NA(),IF((G21-$G$20)&lt;0,ATAN2((H21-$H$20),(G21-$G$20))*180/PI()+360,ATAN2((H21-$H$20),(G21-$G$20))*180/PI()))</f>
        <v>338.35556524839973</v>
      </c>
      <c r="AE21" s="57">
        <f t="shared" ref="AE21" si="19">IF(E21&lt;=0,NA(),ATAN(Y21/X21)*180/PI())</f>
        <v>-11.670518686931649</v>
      </c>
      <c r="AF21" s="29"/>
      <c r="AG21" s="71">
        <f t="shared" ref="AG21:AG26" si="20">1/(O21/E21)</f>
        <v>2.0228341337065778</v>
      </c>
      <c r="AH21" s="71">
        <f t="shared" ref="AH21" si="21">1/(Z21/F21)</f>
        <v>2.0228341337065778</v>
      </c>
      <c r="AI21" s="29"/>
      <c r="AJ21" s="21">
        <f t="shared" si="3"/>
        <v>392.30589463914021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45355.666666666664</v>
      </c>
      <c r="E22" s="28">
        <f t="shared" si="4"/>
        <v>7.0416666666642413</v>
      </c>
      <c r="F22" s="27">
        <f t="shared" ref="F22:F23" si="22">D22-D$20</f>
        <v>14.041666666664241</v>
      </c>
      <c r="G22" s="108">
        <v>809048.73549999995</v>
      </c>
      <c r="H22" s="21">
        <v>9156606.0415000003</v>
      </c>
      <c r="I22" s="109">
        <v>2798.855</v>
      </c>
      <c r="K22" s="20">
        <f t="shared" ref="K22:K23" si="23">(G22-G21)*100</f>
        <v>2.0499999867752194</v>
      </c>
      <c r="L22" s="21">
        <f t="shared" ref="L22:L23" si="24">(H22-H21)*100</f>
        <v>-4.0999999269843102</v>
      </c>
      <c r="M22" s="21">
        <f t="shared" ref="M22:M23" si="25">SQRT(K22^2+L22^2)</f>
        <v>4.5839392826530485</v>
      </c>
      <c r="N22" s="21">
        <f t="shared" si="8"/>
        <v>-1.0499999999865395</v>
      </c>
      <c r="O22" s="22">
        <f t="shared" si="9"/>
        <v>4.7026587529844734</v>
      </c>
      <c r="P22" s="22">
        <f t="shared" ref="P22:P23" si="26">O22/(F22-F21)</f>
        <v>0.66783319569033273</v>
      </c>
      <c r="Q22" s="23">
        <f t="shared" ref="Q22:Q23" si="27">(P22-P21)/(F22-F21)</f>
        <v>2.4635828181824384E-2</v>
      </c>
      <c r="R22" s="29"/>
      <c r="S22" s="56">
        <f t="shared" si="12"/>
        <v>153.43494856262515</v>
      </c>
      <c r="T22" s="57">
        <f t="shared" si="13"/>
        <v>-12.901635993596884</v>
      </c>
      <c r="U22" s="29"/>
      <c r="V22" s="24">
        <f t="shared" ref="V22:V23" si="28">(G22-$G$20)*100</f>
        <v>0.79999999143183231</v>
      </c>
      <c r="W22" s="22">
        <f t="shared" ref="W22:W23" si="29">(H22-$H$20)*100</f>
        <v>-0.94999987632036209</v>
      </c>
      <c r="X22" s="22">
        <f t="shared" ref="X22:X23" si="30">SQRT(V22^2+W22^2)</f>
        <v>1.2419741347144211</v>
      </c>
      <c r="Y22" s="22">
        <f t="shared" ref="Y22:Y23" si="31">(I22-$I$20)*100</f>
        <v>-1.749999999992724</v>
      </c>
      <c r="Z22" s="22">
        <f t="shared" si="15"/>
        <v>2.1459263154344721</v>
      </c>
      <c r="AA22" s="22">
        <f t="shared" ref="AA22:AA23" si="32">Z22/F22</f>
        <v>0.15282561296865349</v>
      </c>
      <c r="AB22" s="23">
        <f t="shared" ref="AB22:AB23" si="33">(AA22-$AA$20)/(F22-$F$20)</f>
        <v>1.0883723178778389E-2</v>
      </c>
      <c r="AC22" s="29"/>
      <c r="AD22" s="56">
        <f t="shared" ref="AD22:AD23" si="34">IF(F22&lt;=0,NA(),IF((G22-$G$20)&lt;0,ATAN2((H22-$H$20),(G22-$G$20))*180/PI()+360,ATAN2((H22-$H$20),(G22-$G$20))*180/PI()))</f>
        <v>139.89908908089728</v>
      </c>
      <c r="AE22" s="57">
        <f t="shared" ref="AE22:AE23" si="35">IF(E22&lt;=0,NA(),ATAN(Y22/X22)*180/PI())</f>
        <v>-54.636696534432964</v>
      </c>
      <c r="AF22" s="29"/>
      <c r="AG22" s="71">
        <f t="shared" si="20"/>
        <v>1.4973798943406964</v>
      </c>
      <c r="AH22" s="71">
        <f t="shared" ref="AH22:AH23" si="36">1/(Z22/F22)</f>
        <v>6.5434057850310268</v>
      </c>
      <c r="AI22" s="29"/>
      <c r="AJ22" s="21">
        <f t="shared" ref="AJ22:AJ23" si="37">SQRT((G22-$E$11)^2+(H22-$F$11)^2+(I22-$G$11)^2)</f>
        <v>392.29730436947636</v>
      </c>
    </row>
    <row r="23" spans="2:100" ht="15.75" x14ac:dyDescent="0.25">
      <c r="B23" s="199">
        <v>4</v>
      </c>
      <c r="C23" s="200"/>
      <c r="D23" s="96">
        <v>45362.666666666664</v>
      </c>
      <c r="E23" s="28">
        <f t="shared" si="4"/>
        <v>7</v>
      </c>
      <c r="F23" s="27">
        <f t="shared" si="22"/>
        <v>21.041666666664241</v>
      </c>
      <c r="G23" s="108">
        <v>809048.74600000004</v>
      </c>
      <c r="H23" s="21">
        <v>9156606.0430000015</v>
      </c>
      <c r="I23" s="109">
        <v>2798.8389999999999</v>
      </c>
      <c r="K23" s="20">
        <f t="shared" si="23"/>
        <v>1.0500000091269612</v>
      </c>
      <c r="L23" s="21">
        <f t="shared" si="24"/>
        <v>0.15000011771917343</v>
      </c>
      <c r="M23" s="21">
        <f t="shared" si="25"/>
        <v>1.0606601974630634</v>
      </c>
      <c r="N23" s="21">
        <f t="shared" si="8"/>
        <v>-1.6000000000076398</v>
      </c>
      <c r="O23" s="22">
        <f t="shared" si="9"/>
        <v>1.91963539624243</v>
      </c>
      <c r="P23" s="22">
        <f t="shared" si="26"/>
        <v>0.27423362803463286</v>
      </c>
      <c r="Q23" s="23">
        <f t="shared" si="27"/>
        <v>-5.6228509665099978E-2</v>
      </c>
      <c r="R23" s="29"/>
      <c r="S23" s="56">
        <f t="shared" si="12"/>
        <v>81.869891420411335</v>
      </c>
      <c r="T23" s="57">
        <f t="shared" si="13"/>
        <v>-56.459099629240818</v>
      </c>
      <c r="U23" s="29"/>
      <c r="V23" s="24">
        <f t="shared" si="28"/>
        <v>1.8500000005587935</v>
      </c>
      <c r="W23" s="22">
        <f t="shared" si="29"/>
        <v>-0.79999975860118866</v>
      </c>
      <c r="X23" s="22">
        <f t="shared" si="30"/>
        <v>2.0155643417736622</v>
      </c>
      <c r="Y23" s="22">
        <f t="shared" si="31"/>
        <v>-3.3500000000003638</v>
      </c>
      <c r="Z23" s="22">
        <f t="shared" si="15"/>
        <v>3.9096035113335899</v>
      </c>
      <c r="AA23" s="22">
        <f t="shared" si="32"/>
        <v>0.18580293915250887</v>
      </c>
      <c r="AB23" s="23">
        <f t="shared" si="33"/>
        <v>8.8302386923974786E-3</v>
      </c>
      <c r="AC23" s="29"/>
      <c r="AD23" s="56">
        <f t="shared" si="34"/>
        <v>113.38521475242345</v>
      </c>
      <c r="AE23" s="57">
        <f t="shared" si="35"/>
        <v>-58.966318163245674</v>
      </c>
      <c r="AF23" s="29"/>
      <c r="AG23" s="71">
        <f t="shared" si="20"/>
        <v>3.6465258005254935</v>
      </c>
      <c r="AH23" s="71">
        <f t="shared" si="36"/>
        <v>5.3820461859281474</v>
      </c>
      <c r="AI23" s="29"/>
      <c r="AJ23" s="21">
        <f t="shared" si="37"/>
        <v>392.28645999796305</v>
      </c>
    </row>
    <row r="24" spans="2:100" ht="15.75" x14ac:dyDescent="0.25">
      <c r="B24" s="166">
        <v>5</v>
      </c>
      <c r="C24" s="167"/>
      <c r="D24" s="96">
        <v>45373.375</v>
      </c>
      <c r="E24" s="28">
        <f t="shared" si="4"/>
        <v>10.708333333335759</v>
      </c>
      <c r="F24" s="27">
        <f t="shared" ref="F24" si="38">D24-D$20</f>
        <v>31.75</v>
      </c>
      <c r="G24" s="108">
        <v>809048.73</v>
      </c>
      <c r="H24" s="21">
        <v>9156606.1229999997</v>
      </c>
      <c r="I24" s="109">
        <v>2798.8395</v>
      </c>
      <c r="K24" s="20">
        <f t="shared" ref="K24" si="39">(G24-G23)*100</f>
        <v>-1.600000006146729</v>
      </c>
      <c r="L24" s="21">
        <f t="shared" ref="L24" si="40">(H24-H23)*100</f>
        <v>7.9999998211860657</v>
      </c>
      <c r="M24" s="21">
        <f t="shared" ref="M24" si="41">SQRT(K24^2+L24^2)</f>
        <v>8.1584310476124404</v>
      </c>
      <c r="N24" s="21">
        <f t="shared" si="8"/>
        <v>5.0000000010186341E-2</v>
      </c>
      <c r="O24" s="22">
        <f t="shared" si="9"/>
        <v>8.1585842619076772</v>
      </c>
      <c r="P24" s="22">
        <f t="shared" ref="P24" si="42">O24/(F24-F23)</f>
        <v>0.76189113729859881</v>
      </c>
      <c r="Q24" s="23">
        <f t="shared" ref="Q24" si="43">(P24-P23)/(F24-F23)</f>
        <v>4.5540000865107129E-2</v>
      </c>
      <c r="R24" s="29"/>
      <c r="S24" s="56">
        <f t="shared" si="12"/>
        <v>348.69006723736942</v>
      </c>
      <c r="T24" s="57">
        <f t="shared" si="13"/>
        <v>0.35114020000610957</v>
      </c>
      <c r="U24" s="29"/>
      <c r="V24" s="24">
        <f t="shared" ref="V24" si="44">(G24-$G$20)*100</f>
        <v>0.24999999441206455</v>
      </c>
      <c r="W24" s="22">
        <f t="shared" ref="W24" si="45">(H24-$H$20)*100</f>
        <v>7.200000062584877</v>
      </c>
      <c r="X24" s="22">
        <f t="shared" ref="X24" si="46">SQRT(V24^2+W24^2)</f>
        <v>7.2043390327238397</v>
      </c>
      <c r="Y24" s="22">
        <f t="shared" ref="Y24" si="47">(I24-$I$20)*100</f>
        <v>-3.2999999999901775</v>
      </c>
      <c r="Z24" s="22">
        <f t="shared" si="15"/>
        <v>7.9241719377082829</v>
      </c>
      <c r="AA24" s="22">
        <f t="shared" ref="AA24" si="48">Z24/F24</f>
        <v>0.24958021851049711</v>
      </c>
      <c r="AB24" s="23">
        <f t="shared" ref="AB24" si="49">(AA24-$AA$20)/(F24-$F$20)</f>
        <v>7.8607942837951843E-3</v>
      </c>
      <c r="AC24" s="29"/>
      <c r="AD24" s="56">
        <f t="shared" ref="AD24" si="50">IF(F24&lt;=0,NA(),IF((G24-$G$20)&lt;0,ATAN2((H24-$H$20),(G24-$G$20))*180/PI()+360,ATAN2((H24-$H$20),(G24-$G$20))*180/PI()))</f>
        <v>1.9886377947881926</v>
      </c>
      <c r="AE24" s="57">
        <f t="shared" ref="AE24" si="51">IF(E24&lt;=0,NA(),ATAN(Y24/X24)*180/PI())</f>
        <v>-24.610492908653072</v>
      </c>
      <c r="AF24" s="29"/>
      <c r="AG24" s="71">
        <f t="shared" si="20"/>
        <v>1.3125234709326747</v>
      </c>
      <c r="AH24" s="71">
        <f t="shared" ref="AH24" si="52">1/(Z24/F24)</f>
        <v>4.006727800656769</v>
      </c>
      <c r="AI24" s="29"/>
      <c r="AJ24" s="21">
        <f t="shared" ref="AJ24" si="53">SQRT((G24-$E$11)^2+(H24-$F$11)^2+(I24-$G$11)^2)</f>
        <v>392.27973825245869</v>
      </c>
    </row>
    <row r="25" spans="2:100" ht="15.75" x14ac:dyDescent="0.25">
      <c r="B25" s="166">
        <v>6</v>
      </c>
      <c r="C25" s="167"/>
      <c r="D25" s="96">
        <v>45377.666666666664</v>
      </c>
      <c r="E25" s="28">
        <f t="shared" si="4"/>
        <v>4.2916666666642413</v>
      </c>
      <c r="F25" s="27">
        <f t="shared" ref="F25:F26" si="54">D25-D$20</f>
        <v>36.041666666664241</v>
      </c>
      <c r="G25" s="108">
        <v>809048.76249999995</v>
      </c>
      <c r="H25" s="21">
        <v>9156606.0344999991</v>
      </c>
      <c r="I25" s="109">
        <v>2798.8274999999999</v>
      </c>
      <c r="K25" s="20">
        <f t="shared" ref="K25:K26" si="55">(G25-G24)*100</f>
        <v>3.2499999972060323</v>
      </c>
      <c r="L25" s="21">
        <f t="shared" ref="L25:L26" si="56">(H25-H24)*100</f>
        <v>-8.8500000536441803</v>
      </c>
      <c r="M25" s="21">
        <f t="shared" ref="M25:M26" si="57">SQRT(K25^2+L25^2)</f>
        <v>9.4278842234799001</v>
      </c>
      <c r="N25" s="21">
        <f t="shared" si="8"/>
        <v>-1.2000000000170985</v>
      </c>
      <c r="O25" s="22">
        <f t="shared" si="9"/>
        <v>9.5039465976710034</v>
      </c>
      <c r="P25" s="22">
        <f t="shared" ref="P25:P26" si="58">O25/(F25-F24)</f>
        <v>2.2145118285847865</v>
      </c>
      <c r="Q25" s="23">
        <f t="shared" ref="Q25:Q26" si="59">(P25-P24)/(F25-F24)</f>
        <v>0.33847472418338065</v>
      </c>
      <c r="R25" s="29"/>
      <c r="S25" s="56">
        <f t="shared" si="12"/>
        <v>159.83516768358669</v>
      </c>
      <c r="T25" s="57">
        <f t="shared" si="13"/>
        <v>-7.2537176723609589</v>
      </c>
      <c r="U25" s="29"/>
      <c r="V25" s="24">
        <f t="shared" ref="V25:V26" si="60">(G25-$G$20)*100</f>
        <v>3.4999999916180968</v>
      </c>
      <c r="W25" s="22">
        <f t="shared" ref="W25:W26" si="61">(H25-$H$20)*100</f>
        <v>-1.6499999910593033</v>
      </c>
      <c r="X25" s="22">
        <f t="shared" ref="X25:X26" si="62">SQRT(V25^2+W25^2)</f>
        <v>3.8694314713950391</v>
      </c>
      <c r="Y25" s="22">
        <f t="shared" ref="Y25:Y26" si="63">(I25-$I$20)*100</f>
        <v>-4.500000000007276</v>
      </c>
      <c r="Z25" s="22">
        <f t="shared" si="15"/>
        <v>5.9348546664503807</v>
      </c>
      <c r="AA25" s="22">
        <f t="shared" ref="AA25:AA26" si="64">Z25/F25</f>
        <v>0.16466648785528176</v>
      </c>
      <c r="AB25" s="23">
        <f t="shared" ref="AB25:AB26" si="65">(AA25-$AA$20)/(F25-$F$20)</f>
        <v>4.5687811659272E-3</v>
      </c>
      <c r="AC25" s="29"/>
      <c r="AD25" s="56">
        <f t="shared" ref="AD25:AD26" si="66">IF(F25&lt;=0,NA(),IF((G25-$G$20)&lt;0,ATAN2((H25-$H$20),(G25-$G$20))*180/PI()+360,ATAN2((H25-$H$20),(G25-$G$20))*180/PI()))</f>
        <v>115.2405291979632</v>
      </c>
      <c r="AE25" s="57">
        <f t="shared" ref="AE25:AE26" si="67">IF(E25&lt;=0,NA(),ATAN(Y25/X25)*180/PI())</f>
        <v>-49.30863036728779</v>
      </c>
      <c r="AF25" s="29"/>
      <c r="AG25" s="71">
        <f t="shared" si="20"/>
        <v>0.45156679097038893</v>
      </c>
      <c r="AH25" s="71">
        <f t="shared" ref="AH25:AH26" si="68">1/(Z25/F25)</f>
        <v>6.0728810884632258</v>
      </c>
      <c r="AI25" s="29"/>
      <c r="AJ25" s="21">
        <f t="shared" ref="AJ25:AJ26" si="69">SQRT((G25-$E$11)^2+(H25-$F$11)^2+(I25-$G$11)^2)</f>
        <v>392.27271162681581</v>
      </c>
    </row>
    <row r="26" spans="2:100" ht="15.75" x14ac:dyDescent="0.25">
      <c r="B26" s="199">
        <v>7</v>
      </c>
      <c r="C26" s="200"/>
      <c r="D26" s="96">
        <v>45384.666666666664</v>
      </c>
      <c r="E26" s="28">
        <f t="shared" si="4"/>
        <v>7</v>
      </c>
      <c r="F26" s="27">
        <f t="shared" si="54"/>
        <v>43.041666666664241</v>
      </c>
      <c r="G26" s="108">
        <v>809048.772</v>
      </c>
      <c r="H26" s="21">
        <v>9156606.0139999986</v>
      </c>
      <c r="I26" s="109">
        <v>2798.8119999999999</v>
      </c>
      <c r="K26" s="20">
        <f t="shared" si="55"/>
        <v>0.9500000043772161</v>
      </c>
      <c r="L26" s="21">
        <f t="shared" si="56"/>
        <v>-2.0500000566244125</v>
      </c>
      <c r="M26" s="21">
        <f t="shared" si="57"/>
        <v>2.2594247587553795</v>
      </c>
      <c r="N26" s="21">
        <f t="shared" si="8"/>
        <v>-1.5499999999974534</v>
      </c>
      <c r="O26" s="22">
        <f t="shared" si="9"/>
        <v>2.7399817956455315</v>
      </c>
      <c r="P26" s="22">
        <f t="shared" si="58"/>
        <v>0.39142597080650449</v>
      </c>
      <c r="Q26" s="23">
        <f t="shared" si="59"/>
        <v>-0.26044083682546887</v>
      </c>
      <c r="R26" s="29"/>
      <c r="S26" s="56">
        <f t="shared" si="12"/>
        <v>155.13630393128261</v>
      </c>
      <c r="T26" s="57">
        <f t="shared" si="13"/>
        <v>-34.450719381290007</v>
      </c>
      <c r="U26" s="29"/>
      <c r="V26" s="24">
        <f t="shared" si="60"/>
        <v>4.4499999959953129</v>
      </c>
      <c r="W26" s="22">
        <f t="shared" si="61"/>
        <v>-3.7000000476837158</v>
      </c>
      <c r="X26" s="22">
        <f t="shared" si="62"/>
        <v>5.7872705412152445</v>
      </c>
      <c r="Y26" s="22">
        <f t="shared" si="63"/>
        <v>-6.0500000000047294</v>
      </c>
      <c r="Z26" s="22">
        <f t="shared" si="15"/>
        <v>8.3722756952500692</v>
      </c>
      <c r="AA26" s="22">
        <f t="shared" si="64"/>
        <v>0.1945156018257628</v>
      </c>
      <c r="AB26" s="23">
        <f t="shared" si="65"/>
        <v>4.5192395390305619E-3</v>
      </c>
      <c r="AC26" s="29"/>
      <c r="AD26" s="56">
        <f t="shared" si="66"/>
        <v>129.74219121939217</v>
      </c>
      <c r="AE26" s="57">
        <f t="shared" si="67"/>
        <v>-46.271477065300274</v>
      </c>
      <c r="AF26" s="29"/>
      <c r="AG26" s="71">
        <f t="shared" si="20"/>
        <v>2.5547614991912093</v>
      </c>
      <c r="AH26" s="71">
        <f t="shared" si="68"/>
        <v>5.1409757912157055</v>
      </c>
      <c r="AI26" s="29"/>
      <c r="AJ26" s="21">
        <f t="shared" si="69"/>
        <v>392.26892238666431</v>
      </c>
    </row>
    <row r="27" spans="2:100" ht="15.75" x14ac:dyDescent="0.25">
      <c r="B27" s="166">
        <v>8</v>
      </c>
      <c r="C27" s="167"/>
      <c r="D27" s="96">
        <v>45390.666666666664</v>
      </c>
      <c r="E27" s="28">
        <f t="shared" ref="E27" si="70">D27-D26</f>
        <v>6</v>
      </c>
      <c r="F27" s="27">
        <f t="shared" ref="F27" si="71">D27-D$20</f>
        <v>49.041666666664241</v>
      </c>
      <c r="G27" s="108">
        <v>809048.76549999998</v>
      </c>
      <c r="H27" s="21">
        <v>9156606.056499999</v>
      </c>
      <c r="I27" s="109">
        <v>2798.8055000000004</v>
      </c>
      <c r="K27" s="20">
        <f t="shared" ref="K27" si="72">(G27-G26)*100</f>
        <v>-0.65000000176951289</v>
      </c>
      <c r="L27" s="21">
        <f t="shared" ref="L27" si="73">(H27-H26)*100</f>
        <v>4.2500000447034836</v>
      </c>
      <c r="M27" s="21">
        <f t="shared" ref="M27" si="74">SQRT(K27^2+L27^2)</f>
        <v>4.2994186097983036</v>
      </c>
      <c r="N27" s="21">
        <f t="shared" ref="N27" si="75">(I27-I26)*100</f>
        <v>-0.64999999995052349</v>
      </c>
      <c r="O27" s="22">
        <f t="shared" ref="O27" si="76">(SQRT((G27-G26)^2+(H27-H26)^2+(I27-I26)^2)*100)</f>
        <v>4.3482755641996356</v>
      </c>
      <c r="P27" s="22">
        <f t="shared" ref="P27" si="77">O27/(F27-F26)</f>
        <v>0.72471259403327259</v>
      </c>
      <c r="Q27" s="23">
        <f t="shared" ref="Q27" si="78">(P27-P26)/(F27-F26)</f>
        <v>5.5547770537794687E-2</v>
      </c>
      <c r="R27" s="29"/>
      <c r="S27" s="56">
        <f t="shared" ref="S27" si="79">IF(K27&lt;0, ATAN2(L27,K27)*180/PI()+360,ATAN2(L27,K27)*180/PI())</f>
        <v>351.30449718933039</v>
      </c>
      <c r="T27" s="57">
        <f t="shared" ref="T27" si="80">ATAN(N27/M27)*180/PI()</f>
        <v>-8.5970564538912022</v>
      </c>
      <c r="U27" s="29"/>
      <c r="V27" s="24">
        <f t="shared" ref="V27" si="81">(G27-$G$20)*100</f>
        <v>3.7999999942258</v>
      </c>
      <c r="W27" s="22">
        <f t="shared" ref="W27" si="82">(H27-$H$20)*100</f>
        <v>0.54999999701976776</v>
      </c>
      <c r="X27" s="22">
        <f t="shared" ref="X27" si="83">SQRT(V27^2+W27^2)</f>
        <v>3.839596326808044</v>
      </c>
      <c r="Y27" s="22">
        <f t="shared" ref="Y27" si="84">(I27-$I$20)*100</f>
        <v>-6.6999999999552529</v>
      </c>
      <c r="Z27" s="22">
        <f t="shared" ref="Z27" si="85">SQRT((G27-$G$20)^2+(H27-$H$20)^2+(I27-$I$20)^2)*100</f>
        <v>7.7222082303081043</v>
      </c>
      <c r="AA27" s="22">
        <f t="shared" ref="AA27" si="86">Z27/F27</f>
        <v>0.15746218991283234</v>
      </c>
      <c r="AB27" s="23">
        <f t="shared" ref="AB27" si="87">(AA27-$AA$20)/(F27-$F$20)</f>
        <v>3.2107838215022625E-3</v>
      </c>
      <c r="AC27" s="29"/>
      <c r="AD27" s="56">
        <f t="shared" ref="AD27" si="88">IF(F27&lt;=0,NA(),IF((G27-$G$20)&lt;0,ATAN2((H27-$H$20),(G27-$G$20))*180/PI()+360,ATAN2((H27-$H$20),(G27-$G$20))*180/PI()))</f>
        <v>81.764380707461356</v>
      </c>
      <c r="AE27" s="57">
        <f t="shared" ref="AE27" si="89">IF(E27&lt;=0,NA(),ATAN(Y27/X27)*180/PI())</f>
        <v>-60.184096001564207</v>
      </c>
      <c r="AF27" s="29"/>
      <c r="AG27" s="71">
        <f t="shared" ref="AG27" si="90">1/(O27/E27)</f>
        <v>1.37985735067009</v>
      </c>
      <c r="AH27" s="71">
        <f t="shared" ref="AH27" si="91">1/(Z27/F27)</f>
        <v>6.3507309313656721</v>
      </c>
      <c r="AI27" s="29"/>
      <c r="AJ27" s="21">
        <f t="shared" ref="AJ27" si="92">SQRT((G27-$E$11)^2+(H27-$F$11)^2+(I27-$G$11)^2)</f>
        <v>392.26328017424873</v>
      </c>
    </row>
    <row r="28" spans="2:100" ht="15.75" x14ac:dyDescent="0.25">
      <c r="B28" s="166">
        <v>9</v>
      </c>
      <c r="C28" s="167"/>
      <c r="D28" s="96">
        <v>45397.666666666664</v>
      </c>
      <c r="E28" s="28">
        <f t="shared" ref="E28" si="93">D28-D27</f>
        <v>7</v>
      </c>
      <c r="F28" s="27">
        <f t="shared" ref="F28" si="94">D28-D$20</f>
        <v>56.041666666664241</v>
      </c>
      <c r="G28" s="108">
        <v>809048.75249999994</v>
      </c>
      <c r="H28" s="21">
        <v>9156606.1294999998</v>
      </c>
      <c r="I28" s="109">
        <v>2798.8045000000002</v>
      </c>
      <c r="K28" s="20">
        <f t="shared" ref="K28" si="95">(G28-G27)*100</f>
        <v>-1.3000000035390258</v>
      </c>
      <c r="L28" s="21">
        <f t="shared" ref="L28" si="96">(H28-H27)*100</f>
        <v>7.3000000789761543</v>
      </c>
      <c r="M28" s="21">
        <f t="shared" ref="M28" si="97">SQRT(K28^2+L28^2)</f>
        <v>7.4148500431400048</v>
      </c>
      <c r="N28" s="21">
        <f t="shared" ref="N28" si="98">(I28-I27)*100</f>
        <v>-0.10000000002037268</v>
      </c>
      <c r="O28" s="22">
        <f t="shared" ref="O28" si="99">(SQRT((G28-G27)^2+(H28-H27)^2+(I28-I27)^2)*100)</f>
        <v>7.4155243349514679</v>
      </c>
      <c r="P28" s="22">
        <f t="shared" ref="P28" si="100">O28/(F28-F27)</f>
        <v>1.0593606192787812</v>
      </c>
      <c r="Q28" s="23">
        <f t="shared" ref="Q28" si="101">(P28-P27)/(F28-F27)</f>
        <v>4.7806860749358374E-2</v>
      </c>
      <c r="R28" s="29"/>
      <c r="S28" s="56">
        <f t="shared" ref="S28" si="102">IF(K28&lt;0, ATAN2(L28,K28)*180/PI()+360,ATAN2(L28,K28)*180/PI())</f>
        <v>349.90249569599513</v>
      </c>
      <c r="T28" s="57">
        <f t="shared" ref="T28" si="103">ATAN(N28/M28)*180/PI()</f>
        <v>-0.77266978881401671</v>
      </c>
      <c r="U28" s="29"/>
      <c r="V28" s="24">
        <f t="shared" ref="V28" si="104">(G28-$G$20)*100</f>
        <v>2.4999999906867743</v>
      </c>
      <c r="W28" s="22">
        <f t="shared" ref="W28" si="105">(H28-$H$20)*100</f>
        <v>7.8500000759959221</v>
      </c>
      <c r="X28" s="22">
        <f t="shared" ref="X28" si="106">SQRT(V28^2+W28^2)</f>
        <v>8.23847687054894</v>
      </c>
      <c r="Y28" s="22">
        <f t="shared" ref="Y28" si="107">(I28-$I$20)*100</f>
        <v>-6.7999999999756255</v>
      </c>
      <c r="Z28" s="22">
        <f t="shared" ref="Z28" si="108">SQRT((G28-$G$20)^2+(H28-$H$20)^2+(I28-$I$20)^2)*100</f>
        <v>10.682345301769567</v>
      </c>
      <c r="AA28" s="22">
        <f t="shared" ref="AA28" si="109">Z28/F28</f>
        <v>0.19061433995723473</v>
      </c>
      <c r="AB28" s="23">
        <f t="shared" ref="AB28" si="110">(AA28-$AA$20)/(F28-$F$20)</f>
        <v>3.40129677247125E-3</v>
      </c>
      <c r="AC28" s="29"/>
      <c r="AD28" s="56">
        <f t="shared" ref="AD28" si="111">IF(F28&lt;=0,NA(),IF((G28-$G$20)&lt;0,ATAN2((H28-$H$20),(G28-$G$20))*180/PI()+360,ATAN2((H28-$H$20),(G28-$G$20))*180/PI()))</f>
        <v>17.665185979479855</v>
      </c>
      <c r="AE28" s="57">
        <f t="shared" ref="AE28" si="112">IF(E28&lt;=0,NA(),ATAN(Y28/X28)*180/PI())</f>
        <v>-39.536104838663263</v>
      </c>
      <c r="AF28" s="29"/>
      <c r="AG28" s="71">
        <f t="shared" ref="AG28" si="113">1/(O28/E28)</f>
        <v>0.94396561643079169</v>
      </c>
      <c r="AH28" s="71">
        <f t="shared" ref="AH28" si="114">1/(Z28/F28)</f>
        <v>5.2461950146266796</v>
      </c>
      <c r="AI28" s="29"/>
      <c r="AJ28" s="21">
        <f t="shared" ref="AJ28" si="115">SQRT((G28-$E$11)^2+(H28-$F$11)^2+(I28-$G$11)^2)</f>
        <v>392.25557900292063</v>
      </c>
    </row>
    <row r="29" spans="2:100" ht="15.75" x14ac:dyDescent="0.25">
      <c r="B29" s="199">
        <v>10</v>
      </c>
      <c r="C29" s="200"/>
      <c r="D29" s="96">
        <v>45404.666666666664</v>
      </c>
      <c r="E29" s="28">
        <f t="shared" ref="E29" si="116">D29-D28</f>
        <v>7</v>
      </c>
      <c r="F29" s="27">
        <f t="shared" ref="F29" si="117">D29-D$20</f>
        <v>63.041666666664241</v>
      </c>
      <c r="G29" s="108">
        <v>809048.75799999991</v>
      </c>
      <c r="H29" s="21">
        <v>9156606.1284999996</v>
      </c>
      <c r="I29" s="109">
        <v>2798.8015</v>
      </c>
      <c r="K29" s="20">
        <f t="shared" ref="K29" si="118">(G29-G28)*100</f>
        <v>0.54999999701976776</v>
      </c>
      <c r="L29" s="21">
        <f t="shared" ref="L29" si="119">(H29-H28)*100</f>
        <v>-0.10000001639127731</v>
      </c>
      <c r="M29" s="21">
        <f t="shared" ref="M29" si="120">SQRT(K29^2+L29^2)</f>
        <v>0.55901699437494767</v>
      </c>
      <c r="N29" s="21">
        <f t="shared" ref="N29" si="121">(I29-I28)*100</f>
        <v>-0.30000000001564331</v>
      </c>
      <c r="O29" s="22">
        <f t="shared" ref="O29" si="122">(SQRT((G29-G28)^2+(H29-H28)^2+(I29-I28)^2)*100)</f>
        <v>0.63442887702987338</v>
      </c>
      <c r="P29" s="22">
        <f t="shared" ref="P29" si="123">O29/(F29-F28)</f>
        <v>9.0632696718553341E-2</v>
      </c>
      <c r="Q29" s="23">
        <f t="shared" ref="Q29" si="124">(P29-P28)/(F29-F28)</f>
        <v>-0.13838970322288971</v>
      </c>
      <c r="R29" s="29"/>
      <c r="S29" s="56">
        <f t="shared" ref="S29" si="125">IF(K29&lt;0, ATAN2(L29,K29)*180/PI()+360,ATAN2(L29,K29)*180/PI())</f>
        <v>100.30484817631333</v>
      </c>
      <c r="T29" s="57">
        <f t="shared" ref="T29" si="126">ATAN(N29/M29)*180/PI()</f>
        <v>-28.220512054648545</v>
      </c>
      <c r="U29" s="29"/>
      <c r="V29" s="24">
        <f t="shared" ref="V29" si="127">(G29-$G$20)*100</f>
        <v>3.049999987706542</v>
      </c>
      <c r="W29" s="22">
        <f t="shared" ref="W29" si="128">(H29-$H$20)*100</f>
        <v>7.7500000596046448</v>
      </c>
      <c r="X29" s="22">
        <f t="shared" ref="X29" si="129">SQRT(V29^2+W29^2)</f>
        <v>8.3285653535817268</v>
      </c>
      <c r="Y29" s="22">
        <f t="shared" ref="Y29" si="130">(I29-$I$20)*100</f>
        <v>-7.0999999999912689</v>
      </c>
      <c r="Z29" s="22">
        <f t="shared" ref="Z29" si="131">SQRT((G29-$G$20)^2+(H29-$H$20)^2+(I29-$I$20)^2)*100</f>
        <v>10.944176572440611</v>
      </c>
      <c r="AA29" s="22">
        <f t="shared" ref="AA29" si="132">Z29/F29</f>
        <v>0.17360227213389609</v>
      </c>
      <c r="AB29" s="23">
        <f t="shared" ref="AB29" si="133">(AA29-$AA$20)/(F29-$F$20)</f>
        <v>2.7537703444901959E-3</v>
      </c>
      <c r="AC29" s="29"/>
      <c r="AD29" s="56">
        <f t="shared" ref="AD29" si="134">IF(F29&lt;=0,NA(),IF((G29-$G$20)&lt;0,ATAN2((H29-$H$20),(G29-$G$20))*180/PI()+360,ATAN2((H29-$H$20),(G29-$G$20))*180/PI()))</f>
        <v>21.482038097448044</v>
      </c>
      <c r="AE29" s="57">
        <f t="shared" ref="AE29" si="135">IF(E29&lt;=0,NA(),ATAN(Y29/X29)*180/PI())</f>
        <v>-40.447185703345568</v>
      </c>
      <c r="AF29" s="29"/>
      <c r="AG29" s="71">
        <f t="shared" ref="AG29" si="136">1/(O29/E29)</f>
        <v>11.033545687218759</v>
      </c>
      <c r="AH29" s="71">
        <f t="shared" ref="AH29" si="137">1/(Z29/F29)</f>
        <v>5.7602932709816104</v>
      </c>
      <c r="AI29" s="29"/>
      <c r="AJ29" s="21">
        <f t="shared" ref="AJ29" si="138">SQRT((G29-$E$11)^2+(H29-$F$11)^2+(I29-$G$11)^2)</f>
        <v>392.25050683424809</v>
      </c>
    </row>
    <row r="30" spans="2:100" ht="15.75" x14ac:dyDescent="0.25">
      <c r="B30" s="166">
        <v>11</v>
      </c>
      <c r="C30" s="167"/>
      <c r="D30" s="96">
        <v>45413.666666666664</v>
      </c>
      <c r="E30" s="28">
        <f t="shared" ref="E30" si="139">D30-D29</f>
        <v>9</v>
      </c>
      <c r="F30" s="27">
        <f t="shared" ref="F30" si="140">D30-D$20</f>
        <v>72.041666666664241</v>
      </c>
      <c r="G30" s="108">
        <v>809048.78649999993</v>
      </c>
      <c r="H30" s="21">
        <v>9156606.0874999985</v>
      </c>
      <c r="I30" s="109">
        <v>2798.7709999999997</v>
      </c>
      <c r="K30" s="20">
        <f t="shared" ref="K30" si="141">(G30-G29)*100</f>
        <v>2.8500000014901161</v>
      </c>
      <c r="L30" s="21">
        <f t="shared" ref="L30" si="142">(H30-H29)*100</f>
        <v>-4.1000001132488251</v>
      </c>
      <c r="M30" s="21">
        <f t="shared" ref="M30" si="143">SQRT(K30^2+L30^2)</f>
        <v>4.993245531428836</v>
      </c>
      <c r="N30" s="21">
        <f t="shared" ref="N30" si="144">(I30-I29)*100</f>
        <v>-3.0500000000301952</v>
      </c>
      <c r="O30" s="22">
        <f t="shared" ref="O30" si="145">(SQRT((G30-G29)^2+(H30-H29)^2+(I30-I29)^2)*100)</f>
        <v>5.851068358626331</v>
      </c>
      <c r="P30" s="22">
        <f t="shared" ref="P30" si="146">O30/(F30-F29)</f>
        <v>0.6501187065140368</v>
      </c>
      <c r="Q30" s="23">
        <f t="shared" ref="Q30" si="147">(P30-P29)/(F30-F29)</f>
        <v>6.2165112199498163E-2</v>
      </c>
      <c r="R30" s="29"/>
      <c r="S30" s="56">
        <f t="shared" ref="S30" si="148">IF(K30&lt;0, ATAN2(L30,K30)*180/PI()+360,ATAN2(L30,K30)*180/PI())</f>
        <v>145.19598897495908</v>
      </c>
      <c r="T30" s="57">
        <f t="shared" ref="T30" si="149">ATAN(N30/M30)*180/PI()</f>
        <v>-31.417635218724996</v>
      </c>
      <c r="U30" s="29"/>
      <c r="V30" s="24">
        <f t="shared" ref="V30" si="150">(G30-$G$20)*100</f>
        <v>5.8999999891966581</v>
      </c>
      <c r="W30" s="22">
        <f t="shared" ref="W30" si="151">(H30-$H$20)*100</f>
        <v>3.6499999463558197</v>
      </c>
      <c r="X30" s="22">
        <f t="shared" ref="X30" si="152">SQRT(V30^2+W30^2)</f>
        <v>6.937758966764271</v>
      </c>
      <c r="Y30" s="22">
        <f t="shared" ref="Y30" si="153">(I30-$I$20)*100</f>
        <v>-10.150000000021464</v>
      </c>
      <c r="Z30" s="22">
        <f t="shared" ref="Z30" si="154">SQRT((G30-$G$20)^2+(H30-$H$20)^2+(I30-$I$20)^2)*100</f>
        <v>12.294510949255109</v>
      </c>
      <c r="AA30" s="22">
        <f t="shared" ref="AA30" si="155">Z30/F30</f>
        <v>0.17065833590638088</v>
      </c>
      <c r="AB30" s="23">
        <f t="shared" ref="AB30" si="156">(AA30-$AA$20)/(F30-$F$20)</f>
        <v>2.3688837835472987E-3</v>
      </c>
      <c r="AC30" s="29"/>
      <c r="AD30" s="56">
        <f t="shared" ref="AD30" si="157">IF(F30&lt;=0,NA(),IF((G30-$G$20)&lt;0,ATAN2((H30-$H$20),(G30-$G$20))*180/PI()+360,ATAN2((H30-$H$20),(G30-$G$20))*180/PI()))</f>
        <v>58.257239176396794</v>
      </c>
      <c r="AE30" s="57">
        <f t="shared" ref="AE30" si="158">IF(E30&lt;=0,NA(),ATAN(Y30/X30)*180/PI())</f>
        <v>-55.646493283279909</v>
      </c>
      <c r="AF30" s="29"/>
      <c r="AG30" s="71">
        <f t="shared" ref="AG30" si="159">1/(O30/E30)</f>
        <v>1.5381806275995979</v>
      </c>
      <c r="AH30" s="71">
        <f t="shared" ref="AH30" si="160">1/(Z30/F30)</f>
        <v>5.8596610279182393</v>
      </c>
      <c r="AI30" s="29"/>
      <c r="AJ30" s="21">
        <f t="shared" ref="AJ30" si="161">SQRT((G30-$E$11)^2+(H30-$F$11)^2+(I30-$G$11)^2)</f>
        <v>392.23380452729828</v>
      </c>
    </row>
    <row r="31" spans="2:100" ht="15.75" x14ac:dyDescent="0.25">
      <c r="B31" s="166">
        <v>12</v>
      </c>
      <c r="C31" s="167"/>
      <c r="D31" s="96">
        <v>45425.666666666664</v>
      </c>
      <c r="E31" s="28">
        <f t="shared" ref="E31:E32" si="162">D31-D30</f>
        <v>12</v>
      </c>
      <c r="F31" s="27">
        <f t="shared" ref="F31:F32" si="163">D31-D$20</f>
        <v>84.041666666664241</v>
      </c>
      <c r="G31" s="108">
        <v>809048.81</v>
      </c>
      <c r="H31" s="21">
        <v>9156606.0555000007</v>
      </c>
      <c r="I31" s="109">
        <v>2798.7584999999999</v>
      </c>
      <c r="K31" s="20">
        <f t="shared" ref="K31:K32" si="164">(G31-G30)*100</f>
        <v>2.350000012665987</v>
      </c>
      <c r="L31" s="21">
        <f t="shared" ref="L31:L32" si="165">(H31-H30)*100</f>
        <v>-3.1999997794628143</v>
      </c>
      <c r="M31" s="21">
        <f t="shared" ref="M31:M32" si="166">SQRT(K31^2+L31^2)</f>
        <v>3.970201335964235</v>
      </c>
      <c r="N31" s="21">
        <f t="shared" ref="N31:N32" si="167">(I31-I30)*100</f>
        <v>-1.2499999999818101</v>
      </c>
      <c r="O31" s="22">
        <f t="shared" ref="O31:O32" si="168">(SQRT((G31-G30)^2+(H31-H30)^2+(I31-I30)^2)*100)</f>
        <v>4.1623309152500987</v>
      </c>
      <c r="P31" s="22">
        <f t="shared" ref="P31:P32" si="169">O31/(F31-F30)</f>
        <v>0.34686090960417487</v>
      </c>
      <c r="Q31" s="23">
        <f t="shared" ref="Q31:Q32" si="170">(P31-P30)/(F31-F30)</f>
        <v>-2.5271483075821829E-2</v>
      </c>
      <c r="R31" s="29"/>
      <c r="S31" s="56">
        <f t="shared" ref="S31:S32" si="171">IF(K31&lt;0, ATAN2(L31,K31)*180/PI()+360,ATAN2(L31,K31)*180/PI())</f>
        <v>143.70736824033796</v>
      </c>
      <c r="T31" s="57">
        <f t="shared" ref="T31:T32" si="172">ATAN(N31/M31)*180/PI()</f>
        <v>-17.476373515408277</v>
      </c>
      <c r="U31" s="29"/>
      <c r="V31" s="24">
        <f t="shared" ref="V31:V32" si="173">(G31-$G$20)*100</f>
        <v>8.2500000018626451</v>
      </c>
      <c r="W31" s="22">
        <f t="shared" ref="W31:W32" si="174">(H31-$H$20)*100</f>
        <v>0.45000016689300537</v>
      </c>
      <c r="X31" s="22">
        <f t="shared" ref="X31:X32" si="175">SQRT(V31^2+W31^2)</f>
        <v>8.2622636233018714</v>
      </c>
      <c r="Y31" s="22">
        <f t="shared" ref="Y31:Y32" si="176">(I31-$I$20)*100</f>
        <v>-11.400000000003274</v>
      </c>
      <c r="Z31" s="22">
        <f t="shared" ref="Z31:Z32" si="177">SQRT((G31-$G$20)^2+(H31-$H$20)^2+(I31-$I$20)^2)*100</f>
        <v>14.07924004273711</v>
      </c>
      <c r="AA31" s="22">
        <f t="shared" ref="AA31:AA32" si="178">Z31/F31</f>
        <v>0.16752690184714944</v>
      </c>
      <c r="AB31" s="23">
        <f t="shared" ref="AB31:AB32" si="179">(AA31-$AA$20)/(F31-$F$20)</f>
        <v>1.9933790998174035E-3</v>
      </c>
      <c r="AC31" s="29"/>
      <c r="AD31" s="56">
        <f t="shared" ref="AD31:AD32" si="180">IF(F31&lt;=0,NA(),IF((G31-$G$20)&lt;0,ATAN2((H31-$H$20),(G31-$G$20))*180/PI()+360,ATAN2((H31-$H$20),(G31-$G$20))*180/PI()))</f>
        <v>86.877868382963612</v>
      </c>
      <c r="AE31" s="57">
        <f t="shared" ref="AE31:AE32" si="181">IF(E31&lt;=0,NA(),ATAN(Y31/X31)*180/PI())</f>
        <v>-54.066903744630125</v>
      </c>
      <c r="AF31" s="29"/>
      <c r="AG31" s="71">
        <f t="shared" ref="AG31:AG32" si="182">1/(O31/E31)</f>
        <v>2.8829999931129855</v>
      </c>
      <c r="AH31" s="71">
        <f t="shared" ref="AH31:AH32" si="183">1/(Z31/F31)</f>
        <v>5.9691905537201073</v>
      </c>
      <c r="AI31" s="29"/>
      <c r="AJ31" s="21">
        <f t="shared" ref="AJ31:AJ32" si="184">SQRT((G31-$E$11)^2+(H31-$F$11)^2+(I31-$G$11)^2)</f>
        <v>392.21980579438519</v>
      </c>
    </row>
    <row r="32" spans="2:100" ht="15.75" x14ac:dyDescent="0.25">
      <c r="B32" s="199">
        <v>13</v>
      </c>
      <c r="C32" s="200"/>
      <c r="D32" s="96">
        <v>45433.666666666664</v>
      </c>
      <c r="E32" s="28">
        <f t="shared" si="162"/>
        <v>8</v>
      </c>
      <c r="F32" s="27">
        <f t="shared" si="163"/>
        <v>92.041666666664241</v>
      </c>
      <c r="G32" s="108">
        <v>809048.9</v>
      </c>
      <c r="H32" s="21">
        <v>9156605.7644999996</v>
      </c>
      <c r="I32" s="109">
        <v>2798.7489999999998</v>
      </c>
      <c r="K32" s="20">
        <f t="shared" si="164"/>
        <v>8.999999996740371</v>
      </c>
      <c r="L32" s="21">
        <f t="shared" si="165"/>
        <v>-29.100000113248825</v>
      </c>
      <c r="M32" s="21">
        <f t="shared" si="166"/>
        <v>30.459973843265335</v>
      </c>
      <c r="N32" s="21">
        <f t="shared" si="167"/>
        <v>-0.95000000001164153</v>
      </c>
      <c r="O32" s="22">
        <f t="shared" si="168"/>
        <v>30.474784765973823</v>
      </c>
      <c r="P32" s="22">
        <f t="shared" si="169"/>
        <v>3.8093480957467278</v>
      </c>
      <c r="Q32" s="23">
        <f t="shared" si="170"/>
        <v>0.4328108982678191</v>
      </c>
      <c r="R32" s="29"/>
      <c r="S32" s="56">
        <f t="shared" si="171"/>
        <v>162.81429392457477</v>
      </c>
      <c r="T32" s="57">
        <f t="shared" si="172"/>
        <v>-1.7863886684277612</v>
      </c>
      <c r="U32" s="29"/>
      <c r="V32" s="24">
        <f t="shared" si="173"/>
        <v>17.249999998603016</v>
      </c>
      <c r="W32" s="22">
        <f t="shared" si="174"/>
        <v>-28.64999994635582</v>
      </c>
      <c r="X32" s="22">
        <f t="shared" si="175"/>
        <v>33.442263632684799</v>
      </c>
      <c r="Y32" s="22">
        <f t="shared" si="176"/>
        <v>-12.350000000014916</v>
      </c>
      <c r="Z32" s="22">
        <f t="shared" si="177"/>
        <v>35.649789576915616</v>
      </c>
      <c r="AA32" s="22">
        <f t="shared" si="178"/>
        <v>0.38732229508646326</v>
      </c>
      <c r="AB32" s="23">
        <f t="shared" si="179"/>
        <v>4.2081190955524502E-3</v>
      </c>
      <c r="AC32" s="29"/>
      <c r="AD32" s="56">
        <f t="shared" si="180"/>
        <v>148.94809613901697</v>
      </c>
      <c r="AE32" s="57">
        <f t="shared" si="181"/>
        <v>-20.268844441288085</v>
      </c>
      <c r="AF32" s="29"/>
      <c r="AG32" s="71">
        <f t="shared" si="182"/>
        <v>0.2625121083359474</v>
      </c>
      <c r="AH32" s="71">
        <f t="shared" si="183"/>
        <v>2.5818291709150558</v>
      </c>
      <c r="AI32" s="29"/>
      <c r="AJ32" s="21">
        <f t="shared" si="184"/>
        <v>392.21369427444239</v>
      </c>
      <c r="AK32" t="s">
        <v>53</v>
      </c>
    </row>
    <row r="33" spans="2:36" ht="15.75" x14ac:dyDescent="0.25">
      <c r="B33" s="166">
        <v>14</v>
      </c>
      <c r="C33" s="167"/>
      <c r="D33" s="96">
        <v>45440.625</v>
      </c>
      <c r="E33" s="28">
        <f t="shared" ref="E33:E34" si="185">D33-D32</f>
        <v>6.9583333333357587</v>
      </c>
      <c r="F33" s="27">
        <f t="shared" ref="F33:F34" si="186">D33-D$20</f>
        <v>99</v>
      </c>
      <c r="G33" s="108">
        <v>809048.8415000001</v>
      </c>
      <c r="H33" s="21">
        <v>9156605.9849999994</v>
      </c>
      <c r="I33" s="109">
        <v>2798.7339999999999</v>
      </c>
      <c r="K33" s="20">
        <f t="shared" ref="K33" si="187">(G33-G32)*100</f>
        <v>-5.8499999926425517</v>
      </c>
      <c r="L33" s="21">
        <f t="shared" ref="L33" si="188">(H33-H32)*100</f>
        <v>22.049999982118607</v>
      </c>
      <c r="M33" s="21">
        <f t="shared" ref="M33" si="189">SQRT(K33^2+L33^2)</f>
        <v>22.812825320975666</v>
      </c>
      <c r="N33" s="21">
        <f t="shared" ref="N33" si="190">(I33-I32)*100</f>
        <v>-1.4999999999872671</v>
      </c>
      <c r="O33" s="22">
        <f t="shared" ref="O33" si="191">(SQRT((G33-G32)^2+(H33-H32)^2+(I33-I32)^2)*100)</f>
        <v>22.862086499821274</v>
      </c>
      <c r="P33" s="22">
        <f t="shared" ref="P33" si="192">O33/(F33-F32)</f>
        <v>3.2855693173384393</v>
      </c>
      <c r="Q33" s="23">
        <f t="shared" ref="Q33" si="193">(P33-P32)/(F33-F32)</f>
        <v>-7.5273596896973313E-2</v>
      </c>
      <c r="R33" s="29"/>
      <c r="S33" s="56">
        <f t="shared" ref="S33" si="194">IF(K33&lt;0, ATAN2(L33,K33)*180/PI()+360,ATAN2(L33,K33)*180/PI())</f>
        <v>345.14138555841959</v>
      </c>
      <c r="T33" s="57">
        <f t="shared" ref="T33" si="195">ATAN(N33/M33)*180/PI()</f>
        <v>-3.7619248108077956</v>
      </c>
      <c r="U33" s="29"/>
      <c r="V33" s="24">
        <f t="shared" ref="V33" si="196">(G33-$G$20)*100</f>
        <v>11.400000005960464</v>
      </c>
      <c r="W33" s="22">
        <f t="shared" ref="W33" si="197">(H33-$H$20)*100</f>
        <v>-6.5999999642372131</v>
      </c>
      <c r="X33" s="22">
        <f t="shared" ref="X33" si="198">SQRT(V33^2+W33^2)</f>
        <v>13.172699027299979</v>
      </c>
      <c r="Y33" s="22">
        <f t="shared" ref="Y33" si="199">(I33-$I$20)*100</f>
        <v>-13.850000000002183</v>
      </c>
      <c r="Z33" s="22">
        <f t="shared" ref="Z33" si="200">SQRT((G33-$G$20)^2+(H33-$H$20)^2+(I33-$I$20)^2)*100</f>
        <v>19.113934698640421</v>
      </c>
      <c r="AA33" s="22">
        <f t="shared" ref="AA33" si="201">Z33/F33</f>
        <v>0.19307004746101436</v>
      </c>
      <c r="AB33" s="23">
        <f t="shared" ref="AB33" si="202">(AA33-$AA$20)/(F33-$F$20)</f>
        <v>1.9502024996062056E-3</v>
      </c>
      <c r="AC33" s="29"/>
      <c r="AD33" s="56">
        <f t="shared" ref="AD33" si="203">IF(F33&lt;=0,NA(),IF((G33-$G$20)&lt;0,ATAN2((H33-$H$20),(G33-$G$20))*180/PI()+360,ATAN2((H33-$H$20),(G33-$G$20))*180/PI()))</f>
        <v>120.06858267425289</v>
      </c>
      <c r="AE33" s="57">
        <f t="shared" ref="AE33" si="204">IF(E33&lt;=0,NA(),ATAN(Y33/X33)*180/PI())</f>
        <v>-46.435769387429218</v>
      </c>
      <c r="AF33" s="29"/>
      <c r="AG33" s="71">
        <f t="shared" ref="AG33" si="205">1/(O33/E33)</f>
        <v>0.30436125475206105</v>
      </c>
      <c r="AH33" s="71">
        <f t="shared" ref="AH33" si="206">1/(Z33/F33)</f>
        <v>5.1794673132916946</v>
      </c>
      <c r="AI33" s="29"/>
      <c r="AJ33" s="21">
        <f t="shared" ref="AJ33" si="207">SQRT((G33-$E$11)^2+(H33-$F$11)^2+(I33-$G$11)^2)</f>
        <v>392.20852024706045</v>
      </c>
    </row>
    <row r="34" spans="2:36" ht="15.75" x14ac:dyDescent="0.25">
      <c r="B34" s="166">
        <v>15</v>
      </c>
      <c r="C34" s="167"/>
      <c r="D34" s="96">
        <v>45447.625</v>
      </c>
      <c r="E34" s="28">
        <f t="shared" si="185"/>
        <v>7</v>
      </c>
      <c r="F34" s="27">
        <f t="shared" si="186"/>
        <v>106</v>
      </c>
      <c r="G34" s="108">
        <v>809048.76099999994</v>
      </c>
      <c r="H34" s="21">
        <v>9156606.2945000008</v>
      </c>
      <c r="I34" s="109">
        <v>2798.7394999999997</v>
      </c>
      <c r="K34" s="20">
        <f t="shared" ref="K34:L36" si="208">(G34-G33)*100</f>
        <v>-8.0500000156462193</v>
      </c>
      <c r="L34" s="21">
        <f t="shared" si="208"/>
        <v>30.950000137090683</v>
      </c>
      <c r="M34" s="21">
        <f t="shared" ref="M34" si="209">SQRT(K34^2+L34^2)</f>
        <v>31.979759360223731</v>
      </c>
      <c r="N34" s="21">
        <f t="shared" ref="N34:N39" si="210">(I34-I33)*100</f>
        <v>0.54999999997562554</v>
      </c>
      <c r="O34" s="22">
        <f t="shared" ref="O34:O39" si="211">(SQRT((G34-G33)^2+(H34-H33)^2+(I34-I33)^2)*100)</f>
        <v>31.984488564580655</v>
      </c>
      <c r="P34" s="22">
        <f t="shared" ref="P34:P39" si="212">O34/(F34-F33)</f>
        <v>4.5692126520829506</v>
      </c>
      <c r="Q34" s="23">
        <f t="shared" ref="Q34:Q39" si="213">(P34-P33)/(F34-F33)</f>
        <v>0.18337761924921589</v>
      </c>
      <c r="R34" s="29"/>
      <c r="S34" s="56">
        <f t="shared" ref="S34" si="214">IF(K34&lt;0, ATAN2(L34,K34)*180/PI()+360,ATAN2(L34,K34)*180/PI())</f>
        <v>345.4205819077153</v>
      </c>
      <c r="T34" s="57">
        <f t="shared" ref="T34" si="215">ATAN(N34/M34)*180/PI()</f>
        <v>0.9852973545804683</v>
      </c>
      <c r="U34" s="29"/>
      <c r="V34" s="24">
        <f t="shared" ref="V34:V39" si="216">(G34-$G$20)*100</f>
        <v>3.3499999903142452</v>
      </c>
      <c r="W34" s="22">
        <f t="shared" ref="W34:W39" si="217">(H34-$H$20)*100</f>
        <v>24.35000017285347</v>
      </c>
      <c r="X34" s="22">
        <f t="shared" ref="X34" si="218">SQRT(V34^2+W34^2)</f>
        <v>24.57936143094587</v>
      </c>
      <c r="Y34" s="22">
        <f t="shared" ref="Y34:Y39" si="219">(I34-$I$20)*100</f>
        <v>-13.300000000026557</v>
      </c>
      <c r="Z34" s="22">
        <f t="shared" ref="Z34:Z39" si="220">SQRT((G34-$G$20)^2+(H34-$H$20)^2+(I34-$I$20)^2)*100</f>
        <v>27.947003566639765</v>
      </c>
      <c r="AA34" s="22">
        <f t="shared" ref="AA34:AA39" si="221">Z34/F34</f>
        <v>0.26365097704377138</v>
      </c>
      <c r="AB34" s="23">
        <f t="shared" ref="AB34:AB39" si="222">(AA34-$AA$20)/(F34-$F$20)</f>
        <v>2.4872733683374659E-3</v>
      </c>
      <c r="AC34" s="29"/>
      <c r="AD34" s="56">
        <f t="shared" ref="AD34:AD39" si="223">IF(F34&lt;=0,NA(),IF((G34-$G$20)&lt;0,ATAN2((H34-$H$20),(G34-$G$20))*180/PI()+360,ATAN2((H34-$H$20),(G34-$G$20))*180/PI()))</f>
        <v>7.8334064158527097</v>
      </c>
      <c r="AE34" s="57">
        <f t="shared" ref="AE34:AE39" si="224">IF(E34&lt;=0,NA(),ATAN(Y34/X34)*180/PI())</f>
        <v>-28.418014082821042</v>
      </c>
      <c r="AF34" s="29"/>
      <c r="AG34" s="71">
        <f t="shared" ref="AG34:AG39" si="225">1/(O34/E34)</f>
        <v>0.21885608662668252</v>
      </c>
      <c r="AH34" s="71">
        <f t="shared" ref="AH34:AH39" si="226">1/(Z34/F34)</f>
        <v>3.7928932075756343</v>
      </c>
      <c r="AI34" s="29"/>
      <c r="AJ34" s="21">
        <f t="shared" ref="AJ34:AJ39" si="227">SQRT((G34-$E$11)^2+(H34-$F$11)^2+(I34-$G$11)^2)</f>
        <v>392.20049166014519</v>
      </c>
    </row>
    <row r="35" spans="2:36" ht="15.75" x14ac:dyDescent="0.25">
      <c r="B35" s="199">
        <v>16</v>
      </c>
      <c r="C35" s="200"/>
      <c r="D35" s="96">
        <v>45462.666666666664</v>
      </c>
      <c r="E35" s="28">
        <f t="shared" ref="E35" si="228">D35-D34</f>
        <v>15.041666666664241</v>
      </c>
      <c r="F35" s="27">
        <f t="shared" ref="F35" si="229">D35-D$20</f>
        <v>121.04166666666424</v>
      </c>
      <c r="G35" s="108">
        <v>809048.83899999992</v>
      </c>
      <c r="H35" s="21">
        <v>9156606.0775000006</v>
      </c>
      <c r="I35" s="109">
        <v>2798.7124999999996</v>
      </c>
      <c r="K35" s="20">
        <f t="shared" si="208"/>
        <v>7.7999999979510903</v>
      </c>
      <c r="L35" s="21">
        <f t="shared" si="208"/>
        <v>-21.700000017881393</v>
      </c>
      <c r="M35" s="21">
        <f t="shared" ref="M35" si="230">SQRT(K35^2+L35^2)</f>
        <v>23.059271470367172</v>
      </c>
      <c r="N35" s="21">
        <f t="shared" si="210"/>
        <v>-2.7000000000043656</v>
      </c>
      <c r="O35" s="22">
        <f t="shared" si="211"/>
        <v>23.216804275009796</v>
      </c>
      <c r="P35" s="22">
        <f t="shared" si="212"/>
        <v>1.5434994531864956</v>
      </c>
      <c r="Q35" s="23">
        <f t="shared" si="213"/>
        <v>-0.20115544812611255</v>
      </c>
      <c r="R35" s="29"/>
      <c r="S35" s="56">
        <f t="shared" ref="S35" si="231">IF(K35&lt;0, ATAN2(L35,K35)*180/PI()+360,ATAN2(L35,K35)*180/PI())</f>
        <v>160.22917774148269</v>
      </c>
      <c r="T35" s="57">
        <f t="shared" ref="T35" si="232">ATAN(N35/M35)*180/PI()</f>
        <v>-6.6783286372854409</v>
      </c>
      <c r="U35" s="29"/>
      <c r="V35" s="24">
        <f t="shared" si="216"/>
        <v>11.149999988265336</v>
      </c>
      <c r="W35" s="22">
        <f t="shared" si="217"/>
        <v>2.6500001549720764</v>
      </c>
      <c r="X35" s="22">
        <f t="shared" ref="X35" si="233">SQRT(V35^2+W35^2)</f>
        <v>11.460584651738715</v>
      </c>
      <c r="Y35" s="22">
        <f t="shared" si="219"/>
        <v>-16.000000000030923</v>
      </c>
      <c r="Z35" s="22">
        <f t="shared" si="220"/>
        <v>19.681082301556955</v>
      </c>
      <c r="AA35" s="22">
        <f t="shared" si="221"/>
        <v>0.16259758183730685</v>
      </c>
      <c r="AB35" s="23">
        <f t="shared" si="222"/>
        <v>1.3433190926318219E-3</v>
      </c>
      <c r="AC35" s="29"/>
      <c r="AD35" s="56">
        <f t="shared" si="223"/>
        <v>76.630660644798496</v>
      </c>
      <c r="AE35" s="57">
        <f t="shared" si="224"/>
        <v>-54.386484471272404</v>
      </c>
      <c r="AF35" s="29"/>
      <c r="AG35" s="71">
        <f t="shared" si="225"/>
        <v>0.64787842842155741</v>
      </c>
      <c r="AH35" s="71">
        <f t="shared" si="226"/>
        <v>6.1501529647629551</v>
      </c>
      <c r="AI35" s="29"/>
      <c r="AJ35" s="21">
        <f t="shared" si="227"/>
        <v>392.18489268266512</v>
      </c>
    </row>
    <row r="36" spans="2:36" ht="15.75" x14ac:dyDescent="0.25">
      <c r="B36" s="166">
        <v>17</v>
      </c>
      <c r="C36" s="167"/>
      <c r="D36" s="96">
        <v>45469.666666666664</v>
      </c>
      <c r="E36" s="28">
        <f t="shared" ref="E36" si="234">D36-D35</f>
        <v>7</v>
      </c>
      <c r="F36" s="27">
        <f t="shared" ref="F36" si="235">D36-D$20</f>
        <v>128.04166666666424</v>
      </c>
      <c r="G36" s="108">
        <v>809048.87049999996</v>
      </c>
      <c r="H36" s="21">
        <v>9156605.9965000004</v>
      </c>
      <c r="I36" s="109">
        <v>2798.7105000000001</v>
      </c>
      <c r="K36" s="20">
        <f t="shared" si="208"/>
        <v>3.1500000040978193</v>
      </c>
      <c r="L36" s="21">
        <f t="shared" si="208"/>
        <v>-8.1000000238418579</v>
      </c>
      <c r="M36" s="21">
        <f t="shared" ref="M36" si="236">SQRT(K36^2+L36^2)</f>
        <v>8.6909435858285473</v>
      </c>
      <c r="N36" s="21">
        <f t="shared" si="210"/>
        <v>-0.19999999994979589</v>
      </c>
      <c r="O36" s="22">
        <f t="shared" si="211"/>
        <v>8.6932445273346737</v>
      </c>
      <c r="P36" s="22">
        <f t="shared" si="212"/>
        <v>1.2418920753335247</v>
      </c>
      <c r="Q36" s="23">
        <f t="shared" si="213"/>
        <v>-4.3086768264710126E-2</v>
      </c>
      <c r="R36" s="29"/>
      <c r="S36" s="56">
        <f t="shared" ref="S36" si="237">IF(K36&lt;0, ATAN2(L36,K36)*180/PI()+360,ATAN2(L36,K36)*180/PI())</f>
        <v>158.74949452465756</v>
      </c>
      <c r="T36" s="57">
        <f t="shared" ref="T36" si="238">ATAN(N36/M36)*180/PI()</f>
        <v>-1.3182842125094552</v>
      </c>
      <c r="U36" s="29"/>
      <c r="V36" s="24">
        <f t="shared" si="216"/>
        <v>14.299999992363155</v>
      </c>
      <c r="W36" s="22">
        <f t="shared" si="217"/>
        <v>-5.4499998688697815</v>
      </c>
      <c r="X36" s="22">
        <f t="shared" ref="X36" si="239">SQRT(V36^2+W36^2)</f>
        <v>15.303349252770351</v>
      </c>
      <c r="Y36" s="22">
        <f t="shared" si="219"/>
        <v>-16.199999999980719</v>
      </c>
      <c r="Z36" s="22">
        <f t="shared" si="220"/>
        <v>22.285252934432719</v>
      </c>
      <c r="AA36" s="22">
        <f t="shared" si="221"/>
        <v>0.17404688266397508</v>
      </c>
      <c r="AB36" s="23">
        <f t="shared" si="222"/>
        <v>1.3592987907372212E-3</v>
      </c>
      <c r="AC36" s="29"/>
      <c r="AD36" s="56">
        <f t="shared" si="223"/>
        <v>110.86278788746625</v>
      </c>
      <c r="AE36" s="57">
        <f t="shared" si="224"/>
        <v>-46.630316739950729</v>
      </c>
      <c r="AF36" s="29"/>
      <c r="AG36" s="71">
        <f t="shared" si="225"/>
        <v>0.80522294961213781</v>
      </c>
      <c r="AH36" s="71">
        <f t="shared" si="226"/>
        <v>5.7455783447190925</v>
      </c>
      <c r="AI36" s="29"/>
      <c r="AJ36" s="21">
        <f t="shared" si="227"/>
        <v>392.17698339242753</v>
      </c>
    </row>
    <row r="37" spans="2:36" ht="15.75" x14ac:dyDescent="0.25">
      <c r="B37" s="166">
        <v>18</v>
      </c>
      <c r="C37" s="167"/>
      <c r="D37" s="96">
        <v>45479.625</v>
      </c>
      <c r="E37" s="28">
        <f t="shared" ref="E37" si="240">D37-D36</f>
        <v>9.9583333333357587</v>
      </c>
      <c r="F37" s="27">
        <f t="shared" ref="F37" si="241">D37-D$20</f>
        <v>138</v>
      </c>
      <c r="G37" s="108">
        <v>809048.85749999993</v>
      </c>
      <c r="H37" s="21">
        <v>9156606.0769999996</v>
      </c>
      <c r="I37" s="109">
        <v>2798.692</v>
      </c>
      <c r="K37" s="20">
        <f t="shared" ref="K37" si="242">(G37-G36)*100</f>
        <v>-1.3000000035390258</v>
      </c>
      <c r="L37" s="21">
        <f t="shared" ref="L37" si="243">(H37-H36)*100</f>
        <v>8.0499999225139618</v>
      </c>
      <c r="M37" s="21">
        <f t="shared" ref="M37" si="244">SQRT(K37^2+L37^2)</f>
        <v>8.1542932717480952</v>
      </c>
      <c r="N37" s="21">
        <f t="shared" si="210"/>
        <v>-1.8500000000130967</v>
      </c>
      <c r="O37" s="22">
        <f t="shared" si="211"/>
        <v>8.3615189267097101</v>
      </c>
      <c r="P37" s="22">
        <f t="shared" si="212"/>
        <v>0.83965043615474544</v>
      </c>
      <c r="Q37" s="23">
        <f t="shared" si="213"/>
        <v>-4.0392465858947083E-2</v>
      </c>
      <c r="R37" s="29"/>
      <c r="S37" s="56">
        <f t="shared" ref="S37" si="245">IF(K37&lt;0, ATAN2(L37,K37)*180/PI()+360,ATAN2(L37,K37)*180/PI())</f>
        <v>350.82646444636993</v>
      </c>
      <c r="T37" s="57">
        <f t="shared" ref="T37" si="246">ATAN(N37/M37)*180/PI()</f>
        <v>-12.782560043839259</v>
      </c>
      <c r="U37" s="29"/>
      <c r="V37" s="24">
        <f t="shared" si="216"/>
        <v>12.999999988824129</v>
      </c>
      <c r="W37" s="22">
        <f t="shared" si="217"/>
        <v>2.6000000536441803</v>
      </c>
      <c r="X37" s="22">
        <f t="shared" ref="X37" si="247">SQRT(V37^2+W37^2)</f>
        <v>13.257450734902887</v>
      </c>
      <c r="Y37" s="22">
        <f t="shared" si="219"/>
        <v>-18.049999999993815</v>
      </c>
      <c r="Z37" s="22">
        <f t="shared" si="220"/>
        <v>22.395591083696672</v>
      </c>
      <c r="AA37" s="22">
        <f t="shared" si="221"/>
        <v>0.16228689191084544</v>
      </c>
      <c r="AB37" s="23">
        <f t="shared" si="222"/>
        <v>1.1759919703684452E-3</v>
      </c>
      <c r="AC37" s="29"/>
      <c r="AD37" s="56">
        <f t="shared" si="223"/>
        <v>78.690067289171267</v>
      </c>
      <c r="AE37" s="57">
        <f t="shared" si="224"/>
        <v>-53.703283335159981</v>
      </c>
      <c r="AF37" s="29"/>
      <c r="AG37" s="71">
        <f t="shared" si="225"/>
        <v>1.1909718103400146</v>
      </c>
      <c r="AH37" s="71">
        <f t="shared" si="226"/>
        <v>6.1619271170056287</v>
      </c>
      <c r="AI37" s="29"/>
      <c r="AJ37" s="21">
        <f t="shared" si="227"/>
        <v>392.16682598924535</v>
      </c>
    </row>
    <row r="38" spans="2:36" ht="15.75" x14ac:dyDescent="0.25">
      <c r="B38" s="199">
        <v>19</v>
      </c>
      <c r="C38" s="200"/>
      <c r="D38" s="96">
        <v>45489.625</v>
      </c>
      <c r="E38" s="28">
        <f t="shared" ref="E38" si="248">D38-D37</f>
        <v>10</v>
      </c>
      <c r="F38" s="27">
        <f t="shared" ref="F38" si="249">D38-D$20</f>
        <v>148</v>
      </c>
      <c r="G38" s="108">
        <v>809048.87</v>
      </c>
      <c r="H38" s="21">
        <v>9156606.0370000005</v>
      </c>
      <c r="I38" s="109">
        <v>2798.6935000000003</v>
      </c>
      <c r="K38" s="20">
        <f t="shared" ref="K38" si="250">(G38-G37)*100</f>
        <v>1.2500000069849193</v>
      </c>
      <c r="L38" s="21">
        <f t="shared" ref="L38" si="251">(H38-H37)*100</f>
        <v>-3.9999999105930328</v>
      </c>
      <c r="M38" s="21">
        <f t="shared" ref="M38" si="252">SQRT(K38^2+L38^2)</f>
        <v>4.1907635703063191</v>
      </c>
      <c r="N38" s="21">
        <f t="shared" si="210"/>
        <v>0.15000000003055902</v>
      </c>
      <c r="O38" s="22">
        <f t="shared" si="211"/>
        <v>4.1934471860529889</v>
      </c>
      <c r="P38" s="22">
        <f t="shared" si="212"/>
        <v>0.41934471860529887</v>
      </c>
      <c r="Q38" s="23">
        <f t="shared" si="213"/>
        <v>-4.2030571754944658E-2</v>
      </c>
      <c r="R38" s="29"/>
      <c r="S38" s="56">
        <f t="shared" ref="S38" si="253">IF(K38&lt;0, ATAN2(L38,K38)*180/PI()+360,ATAN2(L38,K38)*180/PI())</f>
        <v>162.64597490798761</v>
      </c>
      <c r="T38" s="57">
        <f t="shared" ref="T38" si="254">ATAN(N38/M38)*180/PI()</f>
        <v>2.0499127213449087</v>
      </c>
      <c r="U38" s="29"/>
      <c r="V38" s="24">
        <f t="shared" si="216"/>
        <v>14.249999995809048</v>
      </c>
      <c r="W38" s="22">
        <f t="shared" si="217"/>
        <v>-1.3999998569488525</v>
      </c>
      <c r="X38" s="22">
        <f t="shared" ref="X38" si="255">SQRT(V38^2+W38^2)</f>
        <v>14.318606757642822</v>
      </c>
      <c r="Y38" s="22">
        <f t="shared" si="219"/>
        <v>-17.899999999963256</v>
      </c>
      <c r="Z38" s="22">
        <f t="shared" si="220"/>
        <v>22.922314444198243</v>
      </c>
      <c r="AA38" s="22">
        <f t="shared" si="221"/>
        <v>0.15488050300133949</v>
      </c>
      <c r="AB38" s="23">
        <f t="shared" si="222"/>
        <v>1.0464898851441857E-3</v>
      </c>
      <c r="AC38" s="29"/>
      <c r="AD38" s="56">
        <f t="shared" si="223"/>
        <v>95.61105170450854</v>
      </c>
      <c r="AE38" s="57">
        <f t="shared" si="224"/>
        <v>-51.342911119671953</v>
      </c>
      <c r="AF38" s="29"/>
      <c r="AG38" s="71">
        <f t="shared" si="225"/>
        <v>2.3846729328698975</v>
      </c>
      <c r="AH38" s="71">
        <f t="shared" si="226"/>
        <v>6.4565906012802108</v>
      </c>
      <c r="AI38" s="29"/>
      <c r="AJ38" s="21">
        <f t="shared" si="227"/>
        <v>392.1659062555446</v>
      </c>
    </row>
    <row r="39" spans="2:36" ht="15.75" x14ac:dyDescent="0.25">
      <c r="B39" s="166">
        <v>20</v>
      </c>
      <c r="C39" s="167"/>
      <c r="D39" s="96">
        <v>45498.583333333336</v>
      </c>
      <c r="E39" s="28">
        <f t="shared" ref="E39" si="256">D39-D38</f>
        <v>8.9583333333357587</v>
      </c>
      <c r="F39" s="27">
        <f t="shared" ref="F39" si="257">D39-D$20</f>
        <v>156.95833333333576</v>
      </c>
      <c r="G39" s="108">
        <v>809048.87400000007</v>
      </c>
      <c r="H39" s="21">
        <v>9156606.0520000011</v>
      </c>
      <c r="I39" s="109">
        <v>2798.6800000000003</v>
      </c>
      <c r="K39" s="20">
        <f t="shared" ref="K39" si="258">(G39-G38)*100</f>
        <v>0.40000000735744834</v>
      </c>
      <c r="L39" s="21">
        <f t="shared" ref="L39" si="259">(H39-H38)*100</f>
        <v>1.5000000596046448</v>
      </c>
      <c r="M39" s="21">
        <f t="shared" ref="M39" si="260">SQRT(K39^2+L39^2)</f>
        <v>1.5524175291138322</v>
      </c>
      <c r="N39" s="21">
        <f t="shared" si="210"/>
        <v>-1.3500000000021828</v>
      </c>
      <c r="O39" s="22">
        <f t="shared" si="211"/>
        <v>2.0573041060343487</v>
      </c>
      <c r="P39" s="22">
        <f t="shared" si="212"/>
        <v>0.22965255137121396</v>
      </c>
      <c r="Q39" s="23">
        <f t="shared" si="213"/>
        <v>-2.1174939598217698E-2</v>
      </c>
      <c r="R39" s="29"/>
      <c r="S39" s="56">
        <f t="shared" ref="S39" si="261">IF(K39&lt;0, ATAN2(L39,K39)*180/PI()+360,ATAN2(L39,K39)*180/PI())</f>
        <v>14.931416873692863</v>
      </c>
      <c r="T39" s="57">
        <f t="shared" ref="T39" si="262">ATAN(N39/M39)*180/PI()</f>
        <v>-41.010594018514794</v>
      </c>
      <c r="U39" s="29"/>
      <c r="V39" s="24">
        <f t="shared" si="216"/>
        <v>14.650000003166497</v>
      </c>
      <c r="W39" s="22">
        <f t="shared" si="217"/>
        <v>0.10000020265579224</v>
      </c>
      <c r="X39" s="22">
        <f t="shared" ref="X39" si="263">SQRT(V39^2+W39^2)</f>
        <v>14.650341297502578</v>
      </c>
      <c r="Y39" s="22">
        <f t="shared" si="219"/>
        <v>-19.249999999965439</v>
      </c>
      <c r="Z39" s="22">
        <f t="shared" si="220"/>
        <v>24.19080404062624</v>
      </c>
      <c r="AA39" s="22">
        <f t="shared" si="221"/>
        <v>0.15412245738652</v>
      </c>
      <c r="AB39" s="23">
        <f t="shared" si="222"/>
        <v>9.8193230084322341E-4</v>
      </c>
      <c r="AC39" s="29"/>
      <c r="AD39" s="56">
        <f t="shared" si="223"/>
        <v>89.608907810482748</v>
      </c>
      <c r="AE39" s="57">
        <f t="shared" si="224"/>
        <v>-52.726808317837758</v>
      </c>
      <c r="AF39" s="29"/>
      <c r="AG39" s="71">
        <f t="shared" si="225"/>
        <v>4.3544040509420876</v>
      </c>
      <c r="AH39" s="71">
        <f t="shared" si="226"/>
        <v>6.488347103706789</v>
      </c>
      <c r="AI39" s="29"/>
      <c r="AJ39" s="21">
        <f t="shared" si="227"/>
        <v>392.15763296638488</v>
      </c>
    </row>
    <row r="40" spans="2:36" ht="15.75" x14ac:dyDescent="0.25">
      <c r="B40" s="166">
        <v>21</v>
      </c>
      <c r="C40" s="167"/>
      <c r="D40" s="96">
        <v>45503.375</v>
      </c>
      <c r="E40" s="28">
        <f t="shared" ref="E40" si="264">D40-D39</f>
        <v>4.7916666666642413</v>
      </c>
      <c r="F40" s="27">
        <f t="shared" ref="F40" si="265">D40-D$20</f>
        <v>161.75</v>
      </c>
      <c r="G40" s="108">
        <v>809048.85150000011</v>
      </c>
      <c r="H40" s="21">
        <v>9156606.1330000013</v>
      </c>
      <c r="I40" s="109">
        <v>2798.6785</v>
      </c>
      <c r="K40" s="20">
        <f t="shared" ref="K40" si="266">(G40-G39)*100</f>
        <v>-2.2499999962747097</v>
      </c>
      <c r="L40" s="21">
        <f t="shared" ref="L40" si="267">(H40-H39)*100</f>
        <v>8.1000000238418579</v>
      </c>
      <c r="M40" s="21">
        <f t="shared" ref="M40" si="268">SQRT(K40^2+L40^2)</f>
        <v>8.4066937834962374</v>
      </c>
      <c r="N40" s="21">
        <f t="shared" ref="N40" si="269">(I40-I39)*100</f>
        <v>-0.15000000003055902</v>
      </c>
      <c r="O40" s="22">
        <f t="shared" ref="O40" si="270">(SQRT((G40-G39)^2+(H40-H39)^2+(I40-I39)^2)*100)</f>
        <v>8.4080318963169649</v>
      </c>
      <c r="P40" s="22">
        <f t="shared" ref="P40" si="271">O40/(F40-F39)</f>
        <v>1.75471970010182</v>
      </c>
      <c r="Q40" s="23">
        <f t="shared" ref="Q40" si="272">(P40-P39)/(F40-F39)</f>
        <v>0.31827488321350494</v>
      </c>
      <c r="R40" s="29"/>
      <c r="S40" s="56">
        <f t="shared" ref="S40" si="273">IF(K40&lt;0, ATAN2(L40,K40)*180/PI()+360,ATAN2(L40,K40)*180/PI())</f>
        <v>344.47588907119973</v>
      </c>
      <c r="T40" s="57">
        <f t="shared" ref="T40" si="274">ATAN(N40/M40)*180/PI()</f>
        <v>-1.0222157796518225</v>
      </c>
      <c r="U40" s="29"/>
      <c r="V40" s="24">
        <f t="shared" ref="V40" si="275">(G40-$G$20)*100</f>
        <v>12.400000006891787</v>
      </c>
      <c r="W40" s="22">
        <f t="shared" ref="W40" si="276">(H40-$H$20)*100</f>
        <v>8.2000002264976501</v>
      </c>
      <c r="X40" s="22">
        <f t="shared" ref="X40" si="277">SQRT(V40^2+W40^2)</f>
        <v>14.866068878001267</v>
      </c>
      <c r="Y40" s="22">
        <f t="shared" ref="Y40" si="278">(I40-$I$20)*100</f>
        <v>-19.399999999995998</v>
      </c>
      <c r="Z40" s="22">
        <f t="shared" ref="Z40" si="279">SQRT((G40-$G$20)^2+(H40-$H$20)^2+(I40-$I$20)^2)*100</f>
        <v>24.440949324552079</v>
      </c>
      <c r="AA40" s="22">
        <f t="shared" ref="AA40" si="280">Z40/F40</f>
        <v>0.15110324157373775</v>
      </c>
      <c r="AB40" s="23">
        <f t="shared" ref="AB40" si="281">(AA40-$AA$20)/(F40-$F$20)</f>
        <v>9.3417769133686396E-4</v>
      </c>
      <c r="AC40" s="29"/>
      <c r="AD40" s="56">
        <f t="shared" ref="AD40" si="282">IF(F40&lt;=0,NA(),IF((G40-$G$20)&lt;0,ATAN2((H40-$H$20),(G40-$G$20))*180/PI()+360,ATAN2((H40-$H$20),(G40-$G$20))*180/PI()))</f>
        <v>56.523720990407199</v>
      </c>
      <c r="AE40" s="57">
        <f t="shared" ref="AE40" si="283">IF(E40&lt;=0,NA(),ATAN(Y40/X40)*180/PI())</f>
        <v>-52.537335336370447</v>
      </c>
      <c r="AF40" s="29"/>
      <c r="AG40" s="71">
        <f t="shared" ref="AG40" si="284">1/(O40/E40)</f>
        <v>0.56989159005963952</v>
      </c>
      <c r="AH40" s="71">
        <f t="shared" ref="AH40" si="285">1/(Z40/F40)</f>
        <v>6.6179917094101794</v>
      </c>
      <c r="AI40" s="29"/>
      <c r="AJ40" s="21">
        <f t="shared" ref="AJ40" si="286">SQRT((G40-$E$11)^2+(H40-$F$11)^2+(I40-$G$11)^2)</f>
        <v>392.15683282102617</v>
      </c>
    </row>
    <row r="41" spans="2:36" ht="15.75" x14ac:dyDescent="0.25">
      <c r="B41" s="199">
        <v>22</v>
      </c>
      <c r="C41" s="200"/>
      <c r="D41" s="96">
        <v>45507.375</v>
      </c>
      <c r="E41" s="28">
        <f t="shared" ref="E41:E42" si="287">D41-D40</f>
        <v>4</v>
      </c>
      <c r="F41" s="27">
        <f t="shared" ref="F41:F42" si="288">D41-D$20</f>
        <v>165.75</v>
      </c>
      <c r="G41" s="108">
        <v>809048.89</v>
      </c>
      <c r="H41" s="21">
        <v>9156606.0170000009</v>
      </c>
      <c r="I41" s="109">
        <v>2798.67</v>
      </c>
      <c r="K41" s="20">
        <f t="shared" ref="K41" si="289">(G41-G40)*100</f>
        <v>3.8499999907799065</v>
      </c>
      <c r="L41" s="21">
        <f t="shared" ref="L41" si="290">(H41-H40)*100</f>
        <v>-11.600000038743019</v>
      </c>
      <c r="M41" s="21">
        <f t="shared" ref="M41" si="291">SQRT(K41^2+L41^2)</f>
        <v>12.22221341770153</v>
      </c>
      <c r="N41" s="21">
        <f t="shared" ref="N41" si="292">(I41-I40)*100</f>
        <v>-0.84999999999126885</v>
      </c>
      <c r="O41" s="22">
        <f t="shared" ref="O41" si="293">(SQRT((G41-G40)^2+(H41-H40)^2+(I41-I40)^2)*100)</f>
        <v>12.251734604856102</v>
      </c>
      <c r="P41" s="22">
        <f t="shared" ref="P41" si="294">O41/(F41-F40)</f>
        <v>3.0629336512140255</v>
      </c>
      <c r="Q41" s="23">
        <f t="shared" ref="Q41" si="295">(P41-P40)/(F41-F40)</f>
        <v>0.32705348777805138</v>
      </c>
      <c r="R41" s="29"/>
      <c r="S41" s="56">
        <f t="shared" ref="S41" si="296">IF(K41&lt;0, ATAN2(L41,K41)*180/PI()+360,ATAN2(L41,K41)*180/PI())</f>
        <v>161.63917255286623</v>
      </c>
      <c r="T41" s="57">
        <f t="shared" ref="T41" si="297">ATAN(N41/M41)*180/PI()</f>
        <v>-3.9782584333580822</v>
      </c>
      <c r="U41" s="29"/>
      <c r="V41" s="24">
        <f t="shared" ref="V41" si="298">(G41-$G$20)*100</f>
        <v>16.249999997671694</v>
      </c>
      <c r="W41" s="22">
        <f t="shared" ref="W41" si="299">(H41-$H$20)*100</f>
        <v>-3.399999812245369</v>
      </c>
      <c r="X41" s="22">
        <f t="shared" ref="X41" si="300">SQRT(V41^2+W41^2)</f>
        <v>16.601882382657653</v>
      </c>
      <c r="Y41" s="22">
        <f t="shared" ref="Y41" si="301">(I41-$I$20)*100</f>
        <v>-20.249999999987267</v>
      </c>
      <c r="Z41" s="22">
        <f t="shared" ref="Z41" si="302">SQRT((G41-$G$20)^2+(H41-$H$20)^2+(I41-$I$20)^2)*100</f>
        <v>26.185587613171542</v>
      </c>
      <c r="AA41" s="22">
        <f t="shared" ref="AA41" si="303">Z41/F41</f>
        <v>0.15798242903874232</v>
      </c>
      <c r="AB41" s="23">
        <f t="shared" ref="AB41" si="304">(AA41-$AA$20)/(F41-$F$20)</f>
        <v>9.5313682677974248E-4</v>
      </c>
      <c r="AC41" s="29"/>
      <c r="AD41" s="56">
        <f t="shared" ref="AD41" si="305">IF(F41&lt;=0,NA(),IF((G41-$G$20)&lt;0,ATAN2((H41-$H$20),(G41-$G$20))*180/PI()+360,ATAN2((H41-$H$20),(G41-$G$20))*180/PI()))</f>
        <v>101.81755984214679</v>
      </c>
      <c r="AE41" s="57">
        <f t="shared" ref="AE41" si="306">IF(E41&lt;=0,NA(),ATAN(Y41/X41)*180/PI())</f>
        <v>-50.653522259231721</v>
      </c>
      <c r="AF41" s="29"/>
      <c r="AG41" s="71">
        <f t="shared" ref="AG41" si="307">1/(O41/E41)</f>
        <v>0.32648438192699331</v>
      </c>
      <c r="AH41" s="71">
        <f t="shared" ref="AH41" si="308">1/(Z41/F41)</f>
        <v>6.329817854330928</v>
      </c>
      <c r="AI41" s="29"/>
      <c r="AJ41" s="21">
        <f t="shared" ref="AJ41" si="309">SQRT((G41-$E$11)^2+(H41-$F$11)^2+(I41-$G$11)^2)</f>
        <v>392.15173024337344</v>
      </c>
    </row>
    <row r="42" spans="2:36" ht="15.75" x14ac:dyDescent="0.25">
      <c r="B42" s="166">
        <v>23</v>
      </c>
      <c r="C42" s="167"/>
      <c r="D42" s="96">
        <v>45516.375</v>
      </c>
      <c r="E42" s="104">
        <f t="shared" si="287"/>
        <v>9</v>
      </c>
      <c r="F42" s="27">
        <f t="shared" si="288"/>
        <v>174.75</v>
      </c>
      <c r="G42" s="108">
        <v>809048.89650000003</v>
      </c>
      <c r="H42" s="21">
        <v>9156606.006000001</v>
      </c>
      <c r="I42" s="109">
        <v>2798.6895</v>
      </c>
      <c r="K42" s="20">
        <f t="shared" ref="K42" si="310">(G42-G41)*100</f>
        <v>0.65000000176951289</v>
      </c>
      <c r="L42" s="21">
        <f t="shared" ref="L42" si="311">(H42-H41)*100</f>
        <v>-1.0999999940395355</v>
      </c>
      <c r="M42" s="21">
        <f t="shared" ref="M42" si="312">SQRT(K42^2+L42^2)</f>
        <v>1.2776932296867449</v>
      </c>
      <c r="N42" s="21">
        <f t="shared" ref="N42" si="313">(I42-I41)*100</f>
        <v>1.9499999999879947</v>
      </c>
      <c r="O42" s="22">
        <f t="shared" ref="O42" si="314">(SQRT((G42-G41)^2+(H42-H41)^2+(I42-I41)^2)*100)</f>
        <v>2.3313086430459018</v>
      </c>
      <c r="P42" s="22">
        <f t="shared" ref="P42" si="315">O42/(F42-F41)</f>
        <v>0.25903429367176689</v>
      </c>
      <c r="Q42" s="23">
        <f t="shared" ref="Q42" si="316">(P42-P41)/(F42-F41)</f>
        <v>-0.31154437306025096</v>
      </c>
      <c r="R42" s="29"/>
      <c r="S42" s="56">
        <f t="shared" ref="S42" si="317">IF(K42&lt;0, ATAN2(L42,K42)*180/PI()+360,ATAN2(L42,K42)*180/PI())</f>
        <v>149.42077292321983</v>
      </c>
      <c r="T42" s="57">
        <f t="shared" ref="T42" si="318">ATAN(N42/M42)*180/PI()</f>
        <v>56.766088819340737</v>
      </c>
      <c r="U42" s="29"/>
      <c r="V42" s="24">
        <f t="shared" ref="V42" si="319">(G42-$G$20)*100</f>
        <v>16.899999999441206</v>
      </c>
      <c r="W42" s="22">
        <f t="shared" ref="W42" si="320">(H42-$H$20)*100</f>
        <v>-4.4999998062849045</v>
      </c>
      <c r="X42" s="22">
        <f t="shared" ref="X42" si="321">SQRT(V42^2+W42^2)</f>
        <v>17.488853542690467</v>
      </c>
      <c r="Y42" s="22">
        <f t="shared" ref="Y42" si="322">(I42-$I$20)*100</f>
        <v>-18.299999999999272</v>
      </c>
      <c r="Z42" s="22">
        <f t="shared" ref="Z42" si="323">SQRT((G42-$G$20)^2+(H42-$H$20)^2+(I42-$I$20)^2)*100</f>
        <v>25.313040082883177</v>
      </c>
      <c r="AA42" s="22">
        <f t="shared" ref="AA42" si="324">Z42/F42</f>
        <v>0.1448528760107764</v>
      </c>
      <c r="AB42" s="23">
        <f t="shared" ref="AB42" si="325">(AA42-$AA$20)/(F42-$F$20)</f>
        <v>8.2891488418183922E-4</v>
      </c>
      <c r="AC42" s="29"/>
      <c r="AD42" s="56">
        <f t="shared" ref="AD42" si="326">IF(F42&lt;=0,NA(),IF((G42-$G$20)&lt;0,ATAN2((H42-$H$20),(G42-$G$20))*180/PI()+360,ATAN2((H42-$H$20),(G42-$G$20))*180/PI()))</f>
        <v>104.91031314842664</v>
      </c>
      <c r="AE42" s="57">
        <f t="shared" ref="AE42" si="327">IF(E42&lt;=0,NA(),ATAN(Y42/X42)*180/PI())</f>
        <v>-46.298373890987627</v>
      </c>
      <c r="AF42" s="29"/>
      <c r="AG42" s="71">
        <f t="shared" ref="AG42" si="328">1/(O42/E42)</f>
        <v>3.8604927008897962</v>
      </c>
      <c r="AH42" s="71">
        <f t="shared" ref="AH42" si="329">1/(Z42/F42)</f>
        <v>6.9035564052287404</v>
      </c>
      <c r="AI42" s="29"/>
      <c r="AJ42" s="21">
        <f t="shared" ref="AJ42" si="330">SQRT((G42-$E$11)^2+(H42-$F$11)^2+(I42-$G$11)^2)</f>
        <v>392.14893571619604</v>
      </c>
    </row>
    <row r="43" spans="2:36" ht="15.75" x14ac:dyDescent="0.25">
      <c r="B43" s="166">
        <v>24</v>
      </c>
      <c r="C43" s="167"/>
      <c r="D43" s="96">
        <v>45523.375</v>
      </c>
      <c r="E43" s="104">
        <f t="shared" ref="E43:E44" si="331">D43-D42</f>
        <v>7</v>
      </c>
      <c r="F43" s="27">
        <f t="shared" ref="F43:F44" si="332">D43-D$20</f>
        <v>181.75</v>
      </c>
      <c r="G43" s="108">
        <v>809048.897</v>
      </c>
      <c r="H43" s="21">
        <v>9156606.0099999998</v>
      </c>
      <c r="I43" s="109">
        <v>2798.6589999999997</v>
      </c>
      <c r="K43" s="20">
        <f t="shared" ref="K43:K44" si="333">(G43-G42)*100</f>
        <v>4.9999996554106474E-2</v>
      </c>
      <c r="L43" s="21">
        <f t="shared" ref="L43:L44" si="334">(H43-H42)*100</f>
        <v>0.39999987930059433</v>
      </c>
      <c r="M43" s="21">
        <f t="shared" ref="M43:M44" si="335">SQRT(K43^2+L43^2)</f>
        <v>0.40311276722016715</v>
      </c>
      <c r="N43" s="21">
        <f t="shared" ref="N43:N44" si="336">(I43-I42)*100</f>
        <v>-3.0500000000301952</v>
      </c>
      <c r="O43" s="22">
        <f t="shared" ref="O43:O44" si="337">(SQRT((G43-G42)^2+(H43-H42)^2+(I43-I42)^2)*100)</f>
        <v>3.0765239968640081</v>
      </c>
      <c r="P43" s="22">
        <f t="shared" ref="P43:P44" si="338">O43/(F43-F42)</f>
        <v>0.43950342812342974</v>
      </c>
      <c r="Q43" s="23">
        <f t="shared" ref="Q43:Q44" si="339">(P43-P42)/(F43-F42)</f>
        <v>2.578130492166612E-2</v>
      </c>
      <c r="R43" s="29"/>
      <c r="S43" s="56">
        <f t="shared" ref="S43:S44" si="340">IF(K43&lt;0, ATAN2(L43,K43)*180/PI()+360,ATAN2(L43,K43)*180/PI())</f>
        <v>7.1250179907746833</v>
      </c>
      <c r="T43" s="57">
        <f t="shared" ref="T43:T44" si="341">ATAN(N43/M43)*180/PI()</f>
        <v>-82.47096225600518</v>
      </c>
      <c r="U43" s="29"/>
      <c r="V43" s="24">
        <f t="shared" ref="V43:V44" si="342">(G43-$G$20)*100</f>
        <v>16.949999995995313</v>
      </c>
      <c r="W43" s="22">
        <f t="shared" ref="W43:W44" si="343">(H43-$H$20)*100</f>
        <v>-4.0999999269843102</v>
      </c>
      <c r="X43" s="22">
        <f t="shared" ref="X43:X44" si="344">SQRT(V43^2+W43^2)</f>
        <v>17.438821613443739</v>
      </c>
      <c r="Y43" s="22">
        <f t="shared" ref="Y43:Y44" si="345">(I43-$I$20)*100</f>
        <v>-21.350000000029468</v>
      </c>
      <c r="Z43" s="22">
        <f t="shared" ref="Z43:Z44" si="346">SQRT((G43-$G$20)^2+(H43-$H$20)^2+(I43-$I$20)^2)*100</f>
        <v>27.566918566767139</v>
      </c>
      <c r="AA43" s="22">
        <f t="shared" ref="AA43:AA44" si="347">Z43/F43</f>
        <v>0.15167493021605027</v>
      </c>
      <c r="AB43" s="23">
        <f t="shared" ref="AB43:AB44" si="348">(AA43-$AA$20)/(F43-$F$20)</f>
        <v>8.3452506308693414E-4</v>
      </c>
      <c r="AC43" s="29"/>
      <c r="AD43" s="56">
        <f t="shared" ref="AD43:AD44" si="349">IF(F43&lt;=0,NA(),IF((G43-$G$20)&lt;0,ATAN2((H43-$H$20),(G43-$G$20))*180/PI()+360,ATAN2((H43-$H$20),(G43-$G$20))*180/PI()))</f>
        <v>103.5979669638793</v>
      </c>
      <c r="AE43" s="57">
        <f t="shared" ref="AE43:AE44" si="350">IF(E43&lt;=0,NA(),ATAN(Y43/X43)*180/PI())</f>
        <v>-50.757822332009113</v>
      </c>
      <c r="AF43" s="29"/>
      <c r="AG43" s="71">
        <f t="shared" ref="AG43:AG44" si="351">1/(O43/E43)</f>
        <v>2.2752951080944945</v>
      </c>
      <c r="AH43" s="71">
        <f t="shared" ref="AH43:AH44" si="352">1/(Z43/F43)</f>
        <v>6.5930473716096012</v>
      </c>
      <c r="AI43" s="29"/>
      <c r="AJ43" s="21">
        <f t="shared" ref="AJ43:AJ44" si="353">SQRT((G43-$E$11)^2+(H43-$F$11)^2+(I43-$G$11)^2)</f>
        <v>392.14671143098093</v>
      </c>
    </row>
    <row r="44" spans="2:36" ht="15.75" x14ac:dyDescent="0.25">
      <c r="B44" s="199">
        <v>25</v>
      </c>
      <c r="C44" s="200"/>
      <c r="D44" s="96">
        <v>45530.375</v>
      </c>
      <c r="E44" s="104">
        <f t="shared" si="331"/>
        <v>7</v>
      </c>
      <c r="F44" s="27">
        <f t="shared" si="332"/>
        <v>188.75</v>
      </c>
      <c r="G44" s="108">
        <v>809048.89199999999</v>
      </c>
      <c r="H44" s="21">
        <v>9156606.0439999998</v>
      </c>
      <c r="I44" s="109">
        <v>2798.6530000000002</v>
      </c>
      <c r="K44" s="20">
        <f t="shared" si="333"/>
        <v>-0.50000000046566129</v>
      </c>
      <c r="L44" s="21">
        <f t="shared" si="334"/>
        <v>3.3999999985098839</v>
      </c>
      <c r="M44" s="21">
        <f t="shared" si="335"/>
        <v>3.4365680540814072</v>
      </c>
      <c r="N44" s="21">
        <f t="shared" si="336"/>
        <v>-0.59999999994033715</v>
      </c>
      <c r="O44" s="22">
        <f t="shared" si="337"/>
        <v>3.48855270710667</v>
      </c>
      <c r="P44" s="22">
        <f t="shared" si="338"/>
        <v>0.49836467244381</v>
      </c>
      <c r="Q44" s="23">
        <f t="shared" si="339"/>
        <v>8.4087491886257505E-3</v>
      </c>
      <c r="R44" s="29"/>
      <c r="S44" s="56">
        <f t="shared" si="340"/>
        <v>351.63411386467169</v>
      </c>
      <c r="T44" s="57">
        <f t="shared" si="341"/>
        <v>-9.9036057453557795</v>
      </c>
      <c r="U44" s="29"/>
      <c r="V44" s="24">
        <f t="shared" si="342"/>
        <v>16.449999995529652</v>
      </c>
      <c r="W44" s="22">
        <f t="shared" si="343"/>
        <v>-0.69999992847442627</v>
      </c>
      <c r="X44" s="22">
        <f t="shared" si="344"/>
        <v>16.464886873367508</v>
      </c>
      <c r="Y44" s="22">
        <f t="shared" si="345"/>
        <v>-21.949999999969805</v>
      </c>
      <c r="Z44" s="22">
        <f t="shared" si="346"/>
        <v>27.43893219043817</v>
      </c>
      <c r="AA44" s="22">
        <f t="shared" si="347"/>
        <v>0.14537182617450686</v>
      </c>
      <c r="AB44" s="23">
        <f t="shared" si="348"/>
        <v>7.7018186052718867E-4</v>
      </c>
      <c r="AC44" s="29"/>
      <c r="AD44" s="56">
        <f t="shared" si="349"/>
        <v>92.436647998796346</v>
      </c>
      <c r="AE44" s="57">
        <f t="shared" si="350"/>
        <v>-53.126115091950609</v>
      </c>
      <c r="AF44" s="29"/>
      <c r="AG44" s="71">
        <f t="shared" si="351"/>
        <v>2.0065627747977035</v>
      </c>
      <c r="AH44" s="71">
        <f t="shared" si="352"/>
        <v>6.8789120032074349</v>
      </c>
      <c r="AI44" s="29"/>
      <c r="AJ44" s="21">
        <f t="shared" si="353"/>
        <v>392.14198706481278</v>
      </c>
    </row>
    <row r="45" spans="2:36" ht="15.75" x14ac:dyDescent="0.25">
      <c r="B45" s="166">
        <v>26</v>
      </c>
      <c r="C45" s="167"/>
      <c r="D45" s="96">
        <v>45537.625</v>
      </c>
      <c r="E45" s="104">
        <f t="shared" ref="E45:E47" si="354">D45-D44</f>
        <v>7.25</v>
      </c>
      <c r="F45" s="27">
        <f t="shared" ref="F45:F47" si="355">D45-D$20</f>
        <v>196</v>
      </c>
      <c r="G45" s="108">
        <v>809048.89800000004</v>
      </c>
      <c r="H45" s="21">
        <v>9156606.0384999998</v>
      </c>
      <c r="I45" s="109">
        <v>2798.6595000000002</v>
      </c>
      <c r="K45" s="20">
        <f t="shared" ref="K45:K47" si="356">(G45-G44)*100</f>
        <v>0.60000000521540642</v>
      </c>
      <c r="L45" s="21">
        <f t="shared" ref="L45:L47" si="357">(H45-H44)*100</f>
        <v>-0.54999999701976776</v>
      </c>
      <c r="M45" s="21">
        <f t="shared" ref="M45:M47" si="358">SQRT(K45^2+L45^2)</f>
        <v>0.8139410316357274</v>
      </c>
      <c r="N45" s="21">
        <f t="shared" ref="N45:N47" si="359">(I45-I44)*100</f>
        <v>0.64999999999599822</v>
      </c>
      <c r="O45" s="22">
        <f t="shared" ref="O45:O47" si="360">(SQRT((G45-G44)^2+(H45-H44)^2+(I45-I44)^2)*100)</f>
        <v>1.0416333342280431</v>
      </c>
      <c r="P45" s="22">
        <f t="shared" ref="P45:P47" si="361">O45/(F45-F44)</f>
        <v>0.14367356334179904</v>
      </c>
      <c r="Q45" s="23">
        <f t="shared" ref="Q45:Q47" si="362">(P45-P44)/(F45-F44)</f>
        <v>-4.8922911600277376E-2</v>
      </c>
      <c r="R45" s="29"/>
      <c r="S45" s="56">
        <f t="shared" ref="S45:S47" si="363">IF(K45&lt;0, ATAN2(L45,K45)*180/PI()+360,ATAN2(L45,K45)*180/PI())</f>
        <v>132.51044667527742</v>
      </c>
      <c r="T45" s="57">
        <f t="shared" ref="T45:T47" si="364">ATAN(N45/M45)*180/PI()</f>
        <v>38.610291816019632</v>
      </c>
      <c r="U45" s="29"/>
      <c r="V45" s="24">
        <f t="shared" ref="V45:V47" si="365">(G45-$G$20)*100</f>
        <v>17.050000000745058</v>
      </c>
      <c r="W45" s="22">
        <f t="shared" ref="W45:W47" si="366">(H45-$H$20)*100</f>
        <v>-1.249999925494194</v>
      </c>
      <c r="X45" s="22">
        <f t="shared" ref="X45:X47" si="367">SQRT(V45^2+W45^2)</f>
        <v>17.095759703480333</v>
      </c>
      <c r="Y45" s="22">
        <f t="shared" ref="Y45:Y47" si="368">(I45-$I$20)*100</f>
        <v>-21.299999999973807</v>
      </c>
      <c r="Z45" s="22">
        <f t="shared" ref="Z45:Z47" si="369">SQRT((G45-$G$20)^2+(H45-$H$20)^2+(I45-$I$20)^2)*100</f>
        <v>27.31217676857753</v>
      </c>
      <c r="AA45" s="22">
        <f t="shared" ref="AA45:AA47" si="370">Z45/F45</f>
        <v>0.1393478406560078</v>
      </c>
      <c r="AB45" s="23">
        <f t="shared" ref="AB45:AB47" si="371">(AA45-$AA$20)/(F45-$F$20)</f>
        <v>7.1095837069391733E-4</v>
      </c>
      <c r="AC45" s="29"/>
      <c r="AD45" s="56">
        <f t="shared" ref="AD45:AD47" si="372">IF(F45&lt;=0,NA(),IF((G45-$G$20)&lt;0,ATAN2((H45-$H$20),(G45-$G$20))*180/PI()+360,ATAN2((H45-$H$20),(G45-$G$20))*180/PI()))</f>
        <v>94.193068377199452</v>
      </c>
      <c r="AE45" s="57">
        <f t="shared" ref="AE45:AE47" si="373">IF(E45&lt;=0,NA(),ATAN(Y45/X45)*180/PI())</f>
        <v>-51.24885089911588</v>
      </c>
      <c r="AF45" s="29"/>
      <c r="AG45" s="71">
        <f t="shared" ref="AG45:AG47" si="374">1/(O45/E45)</f>
        <v>6.960222721148793</v>
      </c>
      <c r="AH45" s="71">
        <f t="shared" ref="AH45:AH47" si="375">1/(Z45/F45)</f>
        <v>7.1762863011891698</v>
      </c>
      <c r="AI45" s="29"/>
      <c r="AJ45" s="21">
        <f t="shared" ref="AJ45:AJ47" si="376">SQRT((G45-$E$11)^2+(H45-$F$11)^2+(I45-$G$11)^2)</f>
        <v>392.13787885333653</v>
      </c>
    </row>
    <row r="46" spans="2:36" ht="15.75" x14ac:dyDescent="0.25">
      <c r="B46" s="166">
        <v>27</v>
      </c>
      <c r="C46" s="167"/>
      <c r="D46" s="96">
        <v>45551.625</v>
      </c>
      <c r="E46" s="104">
        <f t="shared" si="354"/>
        <v>14</v>
      </c>
      <c r="F46" s="27">
        <f t="shared" si="355"/>
        <v>210</v>
      </c>
      <c r="G46" s="108">
        <v>809048.90800000005</v>
      </c>
      <c r="H46" s="21">
        <v>9156606.0219999999</v>
      </c>
      <c r="I46" s="109">
        <v>2798.6499999999996</v>
      </c>
      <c r="K46" s="20">
        <f t="shared" si="356"/>
        <v>1.0000000009313226</v>
      </c>
      <c r="L46" s="21">
        <f t="shared" si="357"/>
        <v>-1.6499999910593033</v>
      </c>
      <c r="M46" s="21">
        <f t="shared" si="358"/>
        <v>1.9293781309941154</v>
      </c>
      <c r="N46" s="21">
        <f t="shared" si="359"/>
        <v>-0.95000000005711627</v>
      </c>
      <c r="O46" s="22">
        <f t="shared" si="360"/>
        <v>2.1505813103593332</v>
      </c>
      <c r="P46" s="22">
        <f t="shared" si="361"/>
        <v>0.15361295073995238</v>
      </c>
      <c r="Q46" s="23">
        <f t="shared" si="362"/>
        <v>7.0995624272523843E-4</v>
      </c>
      <c r="R46" s="29"/>
      <c r="S46" s="56">
        <f t="shared" si="363"/>
        <v>148.78159707438846</v>
      </c>
      <c r="T46" s="57">
        <f t="shared" si="364"/>
        <v>-26.215018470777558</v>
      </c>
      <c r="U46" s="29"/>
      <c r="V46" s="24">
        <f t="shared" si="365"/>
        <v>18.050000001676381</v>
      </c>
      <c r="W46" s="22">
        <f t="shared" si="366"/>
        <v>-2.8999999165534973</v>
      </c>
      <c r="X46" s="22">
        <f t="shared" si="367"/>
        <v>18.281479687829638</v>
      </c>
      <c r="Y46" s="22">
        <f t="shared" si="368"/>
        <v>-22.250000000030923</v>
      </c>
      <c r="Z46" s="22">
        <f t="shared" si="369"/>
        <v>28.797135266861247</v>
      </c>
      <c r="AA46" s="22">
        <f t="shared" si="370"/>
        <v>0.13712921555648214</v>
      </c>
      <c r="AB46" s="23">
        <f t="shared" si="371"/>
        <v>6.5299626455467687E-4</v>
      </c>
      <c r="AC46" s="29"/>
      <c r="AD46" s="56">
        <f t="shared" si="372"/>
        <v>99.127413383056847</v>
      </c>
      <c r="AE46" s="57">
        <f t="shared" si="373"/>
        <v>-50.592122619925313</v>
      </c>
      <c r="AF46" s="29"/>
      <c r="AG46" s="71">
        <f t="shared" si="374"/>
        <v>6.5098677890308592</v>
      </c>
      <c r="AH46" s="71">
        <f t="shared" si="375"/>
        <v>7.2923920401784121</v>
      </c>
      <c r="AI46" s="29"/>
      <c r="AJ46" s="21">
        <f t="shared" si="376"/>
        <v>392.13263628786063</v>
      </c>
    </row>
    <row r="47" spans="2:36" ht="15.75" x14ac:dyDescent="0.25">
      <c r="B47" s="199">
        <v>28</v>
      </c>
      <c r="C47" s="200"/>
      <c r="D47" s="96">
        <v>45555.625</v>
      </c>
      <c r="E47" s="104">
        <f t="shared" si="354"/>
        <v>4</v>
      </c>
      <c r="F47" s="27">
        <f t="shared" si="355"/>
        <v>214</v>
      </c>
      <c r="G47" s="108">
        <v>809048.89149999991</v>
      </c>
      <c r="H47" s="21">
        <v>9156606.1024999991</v>
      </c>
      <c r="I47" s="109">
        <v>2798.645</v>
      </c>
      <c r="K47" s="20">
        <f t="shared" si="356"/>
        <v>-1.6500000143423676</v>
      </c>
      <c r="L47" s="21">
        <f t="shared" si="357"/>
        <v>8.0499999225139618</v>
      </c>
      <c r="M47" s="21">
        <f t="shared" si="358"/>
        <v>8.2173596002490115</v>
      </c>
      <c r="N47" s="21">
        <f t="shared" si="359"/>
        <v>-0.4999999999654392</v>
      </c>
      <c r="O47" s="22">
        <f t="shared" si="360"/>
        <v>8.2325572454596418</v>
      </c>
      <c r="P47" s="22">
        <f t="shared" si="361"/>
        <v>2.0581393113649105</v>
      </c>
      <c r="Q47" s="23">
        <f t="shared" si="362"/>
        <v>0.47613159015623951</v>
      </c>
      <c r="R47" s="29"/>
      <c r="S47" s="56">
        <f t="shared" si="363"/>
        <v>348.41658118886312</v>
      </c>
      <c r="T47" s="57">
        <f t="shared" si="364"/>
        <v>-3.4819716800537441</v>
      </c>
      <c r="U47" s="29"/>
      <c r="V47" s="24">
        <f t="shared" si="365"/>
        <v>16.399999987334013</v>
      </c>
      <c r="W47" s="22">
        <f t="shared" si="366"/>
        <v>5.1500000059604645</v>
      </c>
      <c r="X47" s="22">
        <f t="shared" si="367"/>
        <v>17.189604406325017</v>
      </c>
      <c r="Y47" s="22">
        <f t="shared" si="368"/>
        <v>-22.749999999996362</v>
      </c>
      <c r="Z47" s="22">
        <f t="shared" si="369"/>
        <v>28.51394395108791</v>
      </c>
      <c r="AA47" s="22">
        <f t="shared" si="370"/>
        <v>0.13324272874340146</v>
      </c>
      <c r="AB47" s="23">
        <f t="shared" si="371"/>
        <v>6.226295735672965E-4</v>
      </c>
      <c r="AC47" s="29"/>
      <c r="AD47" s="56">
        <f t="shared" si="372"/>
        <v>72.566439336702615</v>
      </c>
      <c r="AE47" s="57">
        <f t="shared" si="373"/>
        <v>-52.925779543166342</v>
      </c>
      <c r="AF47" s="29"/>
      <c r="AG47" s="71">
        <f t="shared" si="374"/>
        <v>0.4858757589819433</v>
      </c>
      <c r="AH47" s="71">
        <f t="shared" si="375"/>
        <v>7.505099973791423</v>
      </c>
      <c r="AI47" s="29"/>
      <c r="AJ47" s="21">
        <f t="shared" si="376"/>
        <v>392.12612839983461</v>
      </c>
    </row>
    <row r="48" spans="2:36" ht="15.75" x14ac:dyDescent="0.25">
      <c r="B48" s="166">
        <v>29</v>
      </c>
      <c r="C48" s="167"/>
      <c r="D48" s="96">
        <v>45565.625</v>
      </c>
      <c r="E48" s="104">
        <f t="shared" ref="E48:E49" si="377">D48-D47</f>
        <v>10</v>
      </c>
      <c r="F48" s="27">
        <f t="shared" ref="F48:F49" si="378">D48-D$20</f>
        <v>224</v>
      </c>
      <c r="G48" s="108">
        <v>809048.90650000004</v>
      </c>
      <c r="H48" s="21">
        <v>9156606.0590000004</v>
      </c>
      <c r="I48" s="109">
        <v>2798.6279999999997</v>
      </c>
      <c r="K48" s="20">
        <f t="shared" ref="K48:K49" si="379">(G48-G47)*100</f>
        <v>1.500000013038516</v>
      </c>
      <c r="L48" s="21">
        <f t="shared" ref="L48:L49" si="380">(H48-H47)*100</f>
        <v>-4.349999874830246</v>
      </c>
      <c r="M48" s="21">
        <f t="shared" ref="M48:M49" si="381">SQRT(K48^2+L48^2)</f>
        <v>4.601358380971722</v>
      </c>
      <c r="N48" s="21">
        <f t="shared" ref="N48:N49" si="382">(I48-I47)*100</f>
        <v>-1.7000000000280124</v>
      </c>
      <c r="O48" s="22">
        <f t="shared" ref="O48:O49" si="383">(SQRT((G48-G47)^2+(H48-H47)^2+(I48-I47)^2)*100)</f>
        <v>4.9053541105850806</v>
      </c>
      <c r="P48" s="22">
        <f t="shared" ref="P48:P49" si="384">O48/(F48-F47)</f>
        <v>0.49053541105850806</v>
      </c>
      <c r="Q48" s="23">
        <f t="shared" ref="Q48:Q49" si="385">(P48-P47)/(F48-F47)</f>
        <v>-0.15676039003064024</v>
      </c>
      <c r="R48" s="29"/>
      <c r="S48" s="56">
        <f t="shared" ref="S48:S49" si="386">IF(K48&lt;0, ATAN2(L48,K48)*180/PI()+360,ATAN2(L48,K48)*180/PI())</f>
        <v>160.97439330085501</v>
      </c>
      <c r="T48" s="57">
        <f t="shared" ref="T48:T49" si="387">ATAN(N48/M48)*180/PI()</f>
        <v>-20.277059056930003</v>
      </c>
      <c r="U48" s="29"/>
      <c r="V48" s="24">
        <f t="shared" ref="V48:V49" si="388">(G48-$G$20)*100</f>
        <v>17.900000000372529</v>
      </c>
      <c r="W48" s="22">
        <f t="shared" ref="W48:W49" si="389">(H48-$H$20)*100</f>
        <v>0.80000013113021851</v>
      </c>
      <c r="X48" s="22">
        <f t="shared" ref="X48:X49" si="390">SQRT(V48^2+W48^2)</f>
        <v>17.917868182993892</v>
      </c>
      <c r="Y48" s="22">
        <f t="shared" ref="Y48:Y49" si="391">(I48-$I$20)*100</f>
        <v>-24.450000000024374</v>
      </c>
      <c r="Z48" s="22">
        <f t="shared" ref="Z48:Z49" si="392">SQRT((G48-$G$20)^2+(H48-$H$20)^2+(I48-$I$20)^2)*100</f>
        <v>30.312579900502314</v>
      </c>
      <c r="AA48" s="22">
        <f t="shared" ref="AA48:AA49" si="393">Z48/F48</f>
        <v>0.13532401741295677</v>
      </c>
      <c r="AB48" s="23">
        <f t="shared" ref="AB48:AB49" si="394">(AA48-$AA$20)/(F48-$F$20)</f>
        <v>6.0412507773641416E-4</v>
      </c>
      <c r="AC48" s="29"/>
      <c r="AD48" s="56">
        <f t="shared" ref="AD48:AD49" si="395">IF(F48&lt;=0,NA(),IF((G48-$G$20)&lt;0,ATAN2((H48-$H$20),(G48-$G$20))*180/PI()+360,ATAN2((H48-$H$20),(G48-$G$20))*180/PI()))</f>
        <v>87.440997263458172</v>
      </c>
      <c r="AE48" s="57">
        <f t="shared" ref="AE48:AE49" si="396">IF(E48&lt;=0,NA(),ATAN(Y48/X48)*180/PI())</f>
        <v>-53.764654046068337</v>
      </c>
      <c r="AF48" s="29"/>
      <c r="AG48" s="71">
        <f t="shared" ref="AG48:AG49" si="397">1/(O48/E48)</f>
        <v>2.038588810218894</v>
      </c>
      <c r="AH48" s="71">
        <f t="shared" ref="AH48:AH49" si="398">1/(Z48/F48)</f>
        <v>7.3896712432678173</v>
      </c>
      <c r="AI48" s="29"/>
      <c r="AJ48" s="21">
        <f t="shared" ref="AJ48:AJ49" si="399">SQRT((G48-$E$11)^2+(H48-$F$11)^2+(I48-$G$11)^2)</f>
        <v>392.12338766289366</v>
      </c>
    </row>
    <row r="49" spans="2:36" ht="15.75" x14ac:dyDescent="0.25">
      <c r="B49" s="166">
        <v>30</v>
      </c>
      <c r="C49" s="167"/>
      <c r="D49" s="96">
        <v>45572.625</v>
      </c>
      <c r="E49" s="104">
        <f t="shared" si="377"/>
        <v>7</v>
      </c>
      <c r="F49" s="27">
        <f t="shared" si="378"/>
        <v>231</v>
      </c>
      <c r="G49" s="108">
        <v>809048.92799999996</v>
      </c>
      <c r="H49" s="22">
        <v>9156605.9965000004</v>
      </c>
      <c r="I49" s="109">
        <v>2798.6305000000002</v>
      </c>
      <c r="K49" s="20">
        <f t="shared" si="379"/>
        <v>2.1499999915249646</v>
      </c>
      <c r="L49" s="21">
        <f t="shared" si="380"/>
        <v>-6.25</v>
      </c>
      <c r="M49" s="21">
        <f t="shared" si="381"/>
        <v>6.6094629103700511</v>
      </c>
      <c r="N49" s="21">
        <f t="shared" si="382"/>
        <v>0.2500000000509317</v>
      </c>
      <c r="O49" s="22">
        <f t="shared" si="383"/>
        <v>6.614189289972189</v>
      </c>
      <c r="P49" s="22">
        <f t="shared" si="384"/>
        <v>0.94488418428174126</v>
      </c>
      <c r="Q49" s="23">
        <f t="shared" si="385"/>
        <v>6.490696760331903E-2</v>
      </c>
      <c r="R49" s="29"/>
      <c r="S49" s="56">
        <f t="shared" si="386"/>
        <v>161.01678301024612</v>
      </c>
      <c r="T49" s="57">
        <f t="shared" si="387"/>
        <v>2.1661547780971513</v>
      </c>
      <c r="U49" s="29"/>
      <c r="V49" s="24">
        <f t="shared" si="388"/>
        <v>20.049999991897494</v>
      </c>
      <c r="W49" s="22">
        <f t="shared" si="389"/>
        <v>-5.4499998688697815</v>
      </c>
      <c r="X49" s="22">
        <f t="shared" si="390"/>
        <v>20.777511839625316</v>
      </c>
      <c r="Y49" s="22">
        <f t="shared" si="391"/>
        <v>-24.199999999973443</v>
      </c>
      <c r="Z49" s="22">
        <f t="shared" si="392"/>
        <v>31.89584609701528</v>
      </c>
      <c r="AA49" s="22">
        <f t="shared" si="393"/>
        <v>0.13807725583123498</v>
      </c>
      <c r="AB49" s="23">
        <f t="shared" si="394"/>
        <v>5.9773703823045449E-4</v>
      </c>
      <c r="AC49" s="29"/>
      <c r="AD49" s="56">
        <f t="shared" si="395"/>
        <v>105.20674709285933</v>
      </c>
      <c r="AE49" s="57">
        <f t="shared" si="396"/>
        <v>-49.351440401483188</v>
      </c>
      <c r="AF49" s="29"/>
      <c r="AG49" s="71">
        <f t="shared" si="397"/>
        <v>1.0583307633201156</v>
      </c>
      <c r="AH49" s="71">
        <f t="shared" si="398"/>
        <v>7.2423223794529248</v>
      </c>
      <c r="AI49" s="29"/>
      <c r="AJ49" s="21">
        <f t="shared" si="399"/>
        <v>392.12006910070011</v>
      </c>
    </row>
    <row r="50" spans="2:36" ht="15.75" x14ac:dyDescent="0.25">
      <c r="B50" s="199">
        <v>31</v>
      </c>
      <c r="C50" s="200"/>
      <c r="D50" s="96">
        <v>45581.458333333336</v>
      </c>
      <c r="E50" s="104">
        <f t="shared" ref="E50" si="400">D50-D49</f>
        <v>8.8333333333357587</v>
      </c>
      <c r="F50" s="27">
        <f t="shared" ref="F50" si="401">D50-D$20</f>
        <v>239.83333333333576</v>
      </c>
      <c r="G50" s="108">
        <v>809048.90500000003</v>
      </c>
      <c r="H50" s="21">
        <v>9156606.0914999992</v>
      </c>
      <c r="I50" s="109">
        <v>2798.6305000000002</v>
      </c>
      <c r="K50" s="20">
        <f t="shared" ref="K50" si="402">(G50-G49)*100</f>
        <v>-2.2999999928288162</v>
      </c>
      <c r="L50" s="21">
        <f t="shared" ref="L50" si="403">(H50-H49)*100</f>
        <v>9.4999998807907104</v>
      </c>
      <c r="M50" s="21">
        <f t="shared" ref="M50" si="404">SQRT(K50^2+L50^2)</f>
        <v>9.7744563890804717</v>
      </c>
      <c r="N50" s="21">
        <f t="shared" ref="N50" si="405">(I50-I49)*100</f>
        <v>0</v>
      </c>
      <c r="O50" s="22">
        <f t="shared" ref="O50" si="406">(SQRT((G50-G49)^2+(H50-H49)^2+(I50-I49)^2)*100)</f>
        <v>9.7744563890804734</v>
      </c>
      <c r="P50" s="22">
        <f t="shared" ref="P50" si="407">O50/(F50-F49)</f>
        <v>1.1065422327257874</v>
      </c>
      <c r="Q50" s="23">
        <f t="shared" ref="Q50" si="408">(P50-P49)/(F50-F49)</f>
        <v>1.8300911144603978E-2</v>
      </c>
      <c r="R50" s="29"/>
      <c r="S50" s="56">
        <f t="shared" ref="S50" si="409">IF(K50&lt;0, ATAN2(L50,K50)*180/PI()+360,ATAN2(L50,K50)*180/PI())</f>
        <v>346.39026798061559</v>
      </c>
      <c r="T50" s="57">
        <f t="shared" ref="T50" si="410">ATAN(N50/M50)*180/PI()</f>
        <v>0</v>
      </c>
      <c r="U50" s="29"/>
      <c r="V50" s="24">
        <f t="shared" ref="V50" si="411">(G50-$G$20)*100</f>
        <v>17.749999999068677</v>
      </c>
      <c r="W50" s="22">
        <f t="shared" ref="W50" si="412">(H50-$H$20)*100</f>
        <v>4.050000011920929</v>
      </c>
      <c r="X50" s="22">
        <f t="shared" ref="X50" si="413">SQRT(V50^2+W50^2)</f>
        <v>18.206180271091945</v>
      </c>
      <c r="Y50" s="22">
        <f t="shared" ref="Y50" si="414">(I50-$I$20)*100</f>
        <v>-24.199999999973443</v>
      </c>
      <c r="Z50" s="22">
        <f t="shared" ref="Z50" si="415">SQRT((G50-$G$20)^2+(H50-$H$20)^2+(I50-$I$20)^2)*100</f>
        <v>30.283741513594585</v>
      </c>
      <c r="AA50" s="22">
        <f t="shared" ref="AA50" si="416">Z50/F50</f>
        <v>0.12626994376759254</v>
      </c>
      <c r="AB50" s="23">
        <f t="shared" ref="AB50" si="417">(AA50-$AA$20)/(F50-$F$20)</f>
        <v>5.2649038402053337E-4</v>
      </c>
      <c r="AC50" s="29"/>
      <c r="AD50" s="56">
        <f t="shared" ref="AD50" si="418">IF(F50&lt;=0,NA(),IF((G50-$G$20)&lt;0,ATAN2((H50-$H$20),(G50-$G$20))*180/PI()+360,ATAN2((H50-$H$20),(G50-$G$20))*180/PI()))</f>
        <v>77.146912186040268</v>
      </c>
      <c r="AE50" s="57">
        <f t="shared" ref="AE50" si="419">IF(E50&lt;=0,NA(),ATAN(Y50/X50)*180/PI())</f>
        <v>-53.04506943689104</v>
      </c>
      <c r="AF50" s="29"/>
      <c r="AG50" s="71">
        <f t="shared" ref="AG50" si="420">1/(O50/E50)</f>
        <v>0.90371607194482051</v>
      </c>
      <c r="AH50" s="71">
        <f t="shared" ref="AH50" si="421">1/(Z50/F50)</f>
        <v>7.919541025856164</v>
      </c>
      <c r="AI50" s="29"/>
      <c r="AJ50" s="21">
        <f t="shared" ref="AJ50" si="422">SQRT((G50-$E$11)^2+(H50-$F$11)^2+(I50-$G$11)^2)</f>
        <v>392.11589602149803</v>
      </c>
    </row>
    <row r="51" spans="2:36" ht="15.75" x14ac:dyDescent="0.25">
      <c r="B51" s="166">
        <v>32</v>
      </c>
      <c r="C51" s="167"/>
      <c r="D51" s="96">
        <v>45588.583333333336</v>
      </c>
      <c r="E51" s="104">
        <f t="shared" ref="E51" si="423">D51-D50</f>
        <v>7.125</v>
      </c>
      <c r="F51" s="27">
        <f t="shared" ref="F51" si="424">D51-D$20</f>
        <v>246.95833333333576</v>
      </c>
      <c r="G51" s="108">
        <v>809048.91800000006</v>
      </c>
      <c r="H51" s="21">
        <v>9156606.0535000004</v>
      </c>
      <c r="I51" s="109">
        <v>2798.6059999999998</v>
      </c>
      <c r="K51" s="20">
        <f t="shared" ref="K51" si="425">(G51-G50)*100</f>
        <v>1.3000000035390258</v>
      </c>
      <c r="L51" s="21">
        <f t="shared" ref="L51" si="426">(H51-H50)*100</f>
        <v>-3.7999998778104782</v>
      </c>
      <c r="M51" s="21">
        <f t="shared" ref="M51" si="427">SQRT(K51^2+L51^2)</f>
        <v>4.0162170111388544</v>
      </c>
      <c r="N51" s="21">
        <f t="shared" ref="N51" si="428">(I51-I50)*100</f>
        <v>-2.4500000000443833</v>
      </c>
      <c r="O51" s="22">
        <f t="shared" ref="O51" si="429">(SQRT((G51-G50)^2+(H51-H50)^2+(I51-I50)^2)*100)</f>
        <v>4.7045190063149489</v>
      </c>
      <c r="P51" s="22">
        <f t="shared" ref="P51" si="430">O51/(F51-F50)</f>
        <v>0.6602833693073612</v>
      </c>
      <c r="Q51" s="23">
        <f t="shared" ref="Q51" si="431">(P51-P50)/(F51-F50)</f>
        <v>-6.2632822935919472E-2</v>
      </c>
      <c r="R51" s="29"/>
      <c r="S51" s="56">
        <f t="shared" ref="S51" si="432">IF(K51&lt;0, ATAN2(L51,K51)*180/PI()+360,ATAN2(L51,K51)*180/PI())</f>
        <v>161.11391201827843</v>
      </c>
      <c r="T51" s="57">
        <f t="shared" ref="T51" si="433">ATAN(N51/M51)*180/PI()</f>
        <v>-31.384310031978902</v>
      </c>
      <c r="U51" s="29"/>
      <c r="V51" s="24">
        <f t="shared" ref="V51" si="434">(G51-$G$20)*100</f>
        <v>19.050000002607703</v>
      </c>
      <c r="W51" s="22">
        <f t="shared" ref="W51" si="435">(H51-$H$20)*100</f>
        <v>0.25000013411045074</v>
      </c>
      <c r="X51" s="22">
        <f t="shared" ref="X51" si="436">SQRT(V51^2+W51^2)</f>
        <v>19.05164035369156</v>
      </c>
      <c r="Y51" s="22">
        <f t="shared" ref="Y51" si="437">(I51-$I$20)*100</f>
        <v>-26.650000000017826</v>
      </c>
      <c r="Z51" s="22">
        <f t="shared" ref="Z51" si="438">SQRT((G51-$G$20)^2+(H51-$H$20)^2+(I51-$I$20)^2)*100</f>
        <v>32.759540597623754</v>
      </c>
      <c r="AA51" s="22">
        <f t="shared" ref="AA51" si="439">Z51/F51</f>
        <v>0.13265209622793359</v>
      </c>
      <c r="AB51" s="23">
        <f t="shared" ref="AB51" si="440">(AA51-$AA$20)/(F51-$F$20)</f>
        <v>5.3714363243974599E-4</v>
      </c>
      <c r="AC51" s="29"/>
      <c r="AD51" s="56">
        <f t="shared" ref="AD51" si="441">IF(F51&lt;=0,NA(),IF((G51-$G$20)&lt;0,ATAN2((H51-$H$20),(G51-$G$20))*180/PI()+360,ATAN2((H51-$H$20),(G51-$G$20))*180/PI()))</f>
        <v>89.248129640854245</v>
      </c>
      <c r="AE51" s="57">
        <f t="shared" ref="AE51" si="442">IF(E51&lt;=0,NA(),ATAN(Y51/X51)*180/PI())</f>
        <v>-54.43965617142004</v>
      </c>
      <c r="AF51" s="29"/>
      <c r="AG51" s="71">
        <f t="shared" ref="AG51" si="443">1/(O51/E51)</f>
        <v>1.5145012679162317</v>
      </c>
      <c r="AH51" s="71">
        <f t="shared" ref="AH51" si="444">1/(Z51/F51)</f>
        <v>7.5385163780730533</v>
      </c>
      <c r="AI51" s="29"/>
      <c r="AJ51" s="21">
        <f t="shared" ref="AJ51" si="445">SQRT((G51-$E$11)^2+(H51-$F$11)^2+(I51-$G$11)^2)</f>
        <v>392.11340273344484</v>
      </c>
    </row>
    <row r="52" spans="2:36" ht="15.75" x14ac:dyDescent="0.25">
      <c r="B52" s="166">
        <v>33</v>
      </c>
      <c r="C52" s="167"/>
      <c r="D52" s="96">
        <v>45593.458333333336</v>
      </c>
      <c r="E52" s="104">
        <f t="shared" ref="E52:E54" si="446">D52-D51</f>
        <v>4.875</v>
      </c>
      <c r="F52" s="27">
        <f t="shared" ref="F52:F54" si="447">D52-D$20</f>
        <v>251.83333333333576</v>
      </c>
      <c r="G52" s="108">
        <v>809048.92599999998</v>
      </c>
      <c r="H52" s="21">
        <v>9156606.0260000005</v>
      </c>
      <c r="I52" s="109">
        <v>2798.6179999999999</v>
      </c>
      <c r="K52" s="20">
        <f t="shared" ref="K52:K54" si="448">(G52-G51)*100</f>
        <v>0.79999999143183231</v>
      </c>
      <c r="L52" s="21">
        <f t="shared" ref="L52:L54" si="449">(H52-H51)*100</f>
        <v>-2.7499999850988388</v>
      </c>
      <c r="M52" s="21">
        <f t="shared" ref="M52:M54" si="450">SQRT(K52^2+L52^2)</f>
        <v>2.8640006816225698</v>
      </c>
      <c r="N52" s="21">
        <f t="shared" ref="N52:N54" si="451">(I52-I51)*100</f>
        <v>1.2000000000170985</v>
      </c>
      <c r="O52" s="22">
        <f t="shared" ref="O52:O54" si="452">(SQRT((G52-G51)^2+(H52-H51)^2+(I52-I51)^2)*100)</f>
        <v>3.1052374956475686</v>
      </c>
      <c r="P52" s="22">
        <f t="shared" ref="P52:P54" si="453">O52/(F52-F51)</f>
        <v>0.6369717939789884</v>
      </c>
      <c r="Q52" s="23">
        <f t="shared" ref="Q52:Q54" si="454">(P52-P51)/(F52-F51)</f>
        <v>-4.7818616058200617E-3</v>
      </c>
      <c r="R52" s="29"/>
      <c r="S52" s="56">
        <f t="shared" ref="S52:S54" si="455">IF(K52&lt;0, ATAN2(L52,K52)*180/PI()+360,ATAN2(L52,K52)*180/PI())</f>
        <v>163.77980638571518</v>
      </c>
      <c r="T52" s="57">
        <f t="shared" ref="T52:T54" si="456">ATAN(N52/M52)*180/PI()</f>
        <v>22.733406866732235</v>
      </c>
      <c r="U52" s="29"/>
      <c r="V52" s="24">
        <f t="shared" ref="V52:V54" si="457">(G52-$G$20)*100</f>
        <v>19.849999994039536</v>
      </c>
      <c r="W52" s="22">
        <f t="shared" ref="W52:W54" si="458">(H52-$H$20)*100</f>
        <v>-2.4999998509883881</v>
      </c>
      <c r="X52" s="22">
        <f t="shared" ref="X52:X54" si="459">SQRT(V52^2+W52^2)</f>
        <v>20.00681131560728</v>
      </c>
      <c r="Y52" s="22">
        <f t="shared" ref="Y52:Y54" si="460">(I52-$I$20)*100</f>
        <v>-25.450000000000728</v>
      </c>
      <c r="Z52" s="22">
        <f t="shared" ref="Z52:Z54" si="461">SQRT((G52-$G$20)^2+(H52-$H$20)^2+(I52-$I$20)^2)*100</f>
        <v>32.372441968723159</v>
      </c>
      <c r="AA52" s="22">
        <f t="shared" ref="AA52:AA54" si="462">Z52/F52</f>
        <v>0.12854708922060692</v>
      </c>
      <c r="AB52" s="23">
        <f t="shared" ref="AB52:AB54" si="463">(AA52-$AA$20)/(F52-$F$20)</f>
        <v>5.1044509286805699E-4</v>
      </c>
      <c r="AC52" s="29"/>
      <c r="AD52" s="56">
        <f t="shared" ref="AD52:AD54" si="464">IF(F52&lt;=0,NA(),IF((G52-$G$20)&lt;0,ATAN2((H52-$H$20),(G52-$G$20))*180/PI()+360,ATAN2((H52-$H$20),(G52-$G$20))*180/PI()))</f>
        <v>97.178297790313223</v>
      </c>
      <c r="AE52" s="57">
        <f t="shared" ref="AE52:AE54" si="465">IF(E52&lt;=0,NA(),ATAN(Y52/X52)*180/PI())</f>
        <v>-51.828323749111206</v>
      </c>
      <c r="AF52" s="29"/>
      <c r="AG52" s="71">
        <f t="shared" ref="AG52:AG54" si="466">1/(O52/E52)</f>
        <v>1.5699282283023457</v>
      </c>
      <c r="AH52" s="71">
        <f t="shared" ref="AH52:AH54" si="467">1/(Z52/F52)</f>
        <v>7.779250437042907</v>
      </c>
      <c r="AI52" s="29"/>
      <c r="AJ52" s="21">
        <f t="shared" ref="AJ52:AJ54" si="468">SQRT((G52-$E$11)^2+(H52-$F$11)^2+(I52-$G$11)^2)</f>
        <v>392.11357060165994</v>
      </c>
    </row>
    <row r="53" spans="2:36" ht="15.75" x14ac:dyDescent="0.25">
      <c r="B53" s="199">
        <v>34</v>
      </c>
      <c r="C53" s="200"/>
      <c r="D53" s="96">
        <v>45609.625</v>
      </c>
      <c r="E53" s="104">
        <f t="shared" si="446"/>
        <v>16.166666666664241</v>
      </c>
      <c r="F53" s="27">
        <f t="shared" si="447"/>
        <v>268</v>
      </c>
      <c r="G53" s="108">
        <v>809048.94800000009</v>
      </c>
      <c r="H53" s="21">
        <v>9156605.9640000015</v>
      </c>
      <c r="I53" s="109">
        <v>2798.6054999999997</v>
      </c>
      <c r="K53" s="20">
        <f t="shared" si="448"/>
        <v>2.2000000113621354</v>
      </c>
      <c r="L53" s="21">
        <f t="shared" si="449"/>
        <v>-6.1999998986721039</v>
      </c>
      <c r="M53" s="21">
        <f t="shared" si="450"/>
        <v>6.5787535896648004</v>
      </c>
      <c r="N53" s="21">
        <f t="shared" si="451"/>
        <v>-1.2500000000272848</v>
      </c>
      <c r="O53" s="22">
        <f t="shared" si="452"/>
        <v>6.696454195587072</v>
      </c>
      <c r="P53" s="22">
        <f t="shared" si="453"/>
        <v>0.41421366158276762</v>
      </c>
      <c r="Q53" s="23">
        <f t="shared" si="454"/>
        <v>-1.3778853550283765E-2</v>
      </c>
      <c r="R53" s="29"/>
      <c r="S53" s="56">
        <f t="shared" si="455"/>
        <v>160.46334467350127</v>
      </c>
      <c r="T53" s="57">
        <f t="shared" si="456"/>
        <v>-10.758276571519573</v>
      </c>
      <c r="U53" s="29"/>
      <c r="V53" s="24">
        <f t="shared" si="457"/>
        <v>22.050000005401671</v>
      </c>
      <c r="W53" s="22">
        <f t="shared" si="458"/>
        <v>-8.6999997496604919</v>
      </c>
      <c r="X53" s="22">
        <f t="shared" si="459"/>
        <v>23.704271680064465</v>
      </c>
      <c r="Y53" s="22">
        <f t="shared" si="460"/>
        <v>-26.700000000028012</v>
      </c>
      <c r="Z53" s="22">
        <f t="shared" si="461"/>
        <v>35.704096345990919</v>
      </c>
      <c r="AA53" s="22">
        <f t="shared" si="462"/>
        <v>0.13322424009698106</v>
      </c>
      <c r="AB53" s="23">
        <f t="shared" si="463"/>
        <v>4.9710537349619802E-4</v>
      </c>
      <c r="AC53" s="29"/>
      <c r="AD53" s="56">
        <f t="shared" si="464"/>
        <v>111.53210053999527</v>
      </c>
      <c r="AE53" s="57">
        <f t="shared" si="465"/>
        <v>-48.401317136331073</v>
      </c>
      <c r="AF53" s="29"/>
      <c r="AG53" s="71">
        <f t="shared" si="466"/>
        <v>2.4142129841368867</v>
      </c>
      <c r="AH53" s="71">
        <f t="shared" si="467"/>
        <v>7.5061415195316297</v>
      </c>
      <c r="AI53" s="29"/>
      <c r="AJ53" s="21">
        <f t="shared" si="468"/>
        <v>392.10932828731245</v>
      </c>
    </row>
    <row r="54" spans="2:36" ht="15.75" x14ac:dyDescent="0.25">
      <c r="B54" s="166">
        <v>35</v>
      </c>
      <c r="C54" s="167"/>
      <c r="D54" s="96">
        <v>45613.625</v>
      </c>
      <c r="E54" s="104">
        <f t="shared" si="446"/>
        <v>4</v>
      </c>
      <c r="F54" s="27">
        <f t="shared" si="447"/>
        <v>272</v>
      </c>
      <c r="G54" s="108">
        <v>809048.9595</v>
      </c>
      <c r="H54" s="22">
        <v>9156605.9340000004</v>
      </c>
      <c r="I54" s="109">
        <v>2798.6130000000003</v>
      </c>
      <c r="K54" s="20">
        <f t="shared" si="448"/>
        <v>1.149999990593642</v>
      </c>
      <c r="L54" s="21">
        <f t="shared" si="449"/>
        <v>-3.0000001192092896</v>
      </c>
      <c r="M54" s="21">
        <f t="shared" si="450"/>
        <v>3.2128648732278062</v>
      </c>
      <c r="N54" s="21">
        <f t="shared" si="451"/>
        <v>0.75000000006184564</v>
      </c>
      <c r="O54" s="22">
        <f t="shared" si="452"/>
        <v>3.2992424423970261</v>
      </c>
      <c r="P54" s="22">
        <f t="shared" si="453"/>
        <v>0.82481061059925653</v>
      </c>
      <c r="Q54" s="23">
        <f t="shared" si="454"/>
        <v>0.10264923725412223</v>
      </c>
      <c r="R54" s="29"/>
      <c r="S54" s="56">
        <f t="shared" si="455"/>
        <v>159.02650749624289</v>
      </c>
      <c r="T54" s="57">
        <f t="shared" si="456"/>
        <v>13.139629156114818</v>
      </c>
      <c r="U54" s="29"/>
      <c r="V54" s="24">
        <f t="shared" si="457"/>
        <v>23.199999995995313</v>
      </c>
      <c r="W54" s="22">
        <f t="shared" si="458"/>
        <v>-11.699999868869781</v>
      </c>
      <c r="X54" s="22">
        <f t="shared" si="459"/>
        <v>25.983263781629425</v>
      </c>
      <c r="Y54" s="22">
        <f t="shared" si="460"/>
        <v>-25.949999999966167</v>
      </c>
      <c r="Z54" s="22">
        <f t="shared" si="461"/>
        <v>36.7223705218492</v>
      </c>
      <c r="AA54" s="22">
        <f t="shared" si="462"/>
        <v>0.13500871515385734</v>
      </c>
      <c r="AB54" s="23">
        <f t="shared" si="463"/>
        <v>4.9635557041859319E-4</v>
      </c>
      <c r="AC54" s="29"/>
      <c r="AD54" s="56">
        <f t="shared" si="464"/>
        <v>116.76228174284448</v>
      </c>
      <c r="AE54" s="57">
        <f t="shared" si="465"/>
        <v>-44.963301477693868</v>
      </c>
      <c r="AF54" s="29"/>
      <c r="AG54" s="71">
        <f t="shared" si="466"/>
        <v>1.2123995340863301</v>
      </c>
      <c r="AH54" s="71">
        <f t="shared" si="467"/>
        <v>7.4069292405337652</v>
      </c>
      <c r="AI54" s="29"/>
      <c r="AJ54" s="21">
        <f t="shared" si="468"/>
        <v>392.10673925636246</v>
      </c>
    </row>
    <row r="55" spans="2:36" ht="15.75" x14ac:dyDescent="0.25">
      <c r="B55" s="166">
        <v>36</v>
      </c>
      <c r="C55" s="167"/>
      <c r="D55" s="96">
        <v>45628.583333333336</v>
      </c>
      <c r="E55" s="104">
        <f t="shared" ref="E55:E56" si="469">D55-D54</f>
        <v>14.958333333335759</v>
      </c>
      <c r="F55" s="27">
        <f t="shared" ref="F55:F56" si="470">D55-D$20</f>
        <v>286.95833333333576</v>
      </c>
      <c r="G55" s="108">
        <v>809048.94050000003</v>
      </c>
      <c r="H55" s="21">
        <v>9156606.0134999994</v>
      </c>
      <c r="I55" s="109">
        <v>2798.6075000000001</v>
      </c>
      <c r="K55" s="20">
        <f t="shared" ref="K55:K56" si="471">(G55-G54)*100</f>
        <v>-1.8999999971129</v>
      </c>
      <c r="L55" s="21">
        <f t="shared" ref="L55:L56" si="472">(H55-H54)*100</f>
        <v>7.9499999061226845</v>
      </c>
      <c r="M55" s="21">
        <f t="shared" ref="M55:M56" si="473">SQRT(K55^2+L55^2)</f>
        <v>8.1738912701588902</v>
      </c>
      <c r="N55" s="21">
        <f t="shared" ref="N55:N56" si="474">(I55-I54)*100</f>
        <v>-0.55000000002110028</v>
      </c>
      <c r="O55" s="22">
        <f t="shared" ref="O55:O56" si="475">(SQRT((G55-G54)^2+(H55-H54)^2+(I55-I54)^2)*100)</f>
        <v>8.1923744113903219</v>
      </c>
      <c r="P55" s="22">
        <f t="shared" ref="P55:P56" si="476">O55/(F55-F54)</f>
        <v>0.54767962638812218</v>
      </c>
      <c r="Q55" s="23">
        <f t="shared" ref="Q55:Q56" si="477">(P55-P54)/(F55-F54)</f>
        <v>-1.8526862454223247E-2</v>
      </c>
      <c r="R55" s="29"/>
      <c r="S55" s="56">
        <f t="shared" ref="S55:S56" si="478">IF(K55&lt;0, ATAN2(L55,K55)*180/PI()+360,ATAN2(L55,K55)*180/PI())</f>
        <v>346.55879502962404</v>
      </c>
      <c r="T55" s="57">
        <f t="shared" ref="T55:T56" si="479">ATAN(N55/M55)*180/PI()</f>
        <v>-3.8494821598385567</v>
      </c>
      <c r="U55" s="29"/>
      <c r="V55" s="24">
        <f t="shared" ref="V55:V56" si="480">(G55-$G$20)*100</f>
        <v>21.299999998882413</v>
      </c>
      <c r="W55" s="22">
        <f t="shared" ref="W55:W56" si="481">(H55-$H$20)*100</f>
        <v>-3.749999962747097</v>
      </c>
      <c r="X55" s="22">
        <f t="shared" ref="X55:X56" si="482">SQRT(V55^2+W55^2)</f>
        <v>21.627586542954671</v>
      </c>
      <c r="Y55" s="22">
        <f t="shared" ref="Y55:Y56" si="483">(I55-$I$20)*100</f>
        <v>-26.499999999987267</v>
      </c>
      <c r="Z55" s="22">
        <f t="shared" ref="Z55:Z56" si="484">SQRT((G55-$G$20)^2+(H55-$H$20)^2+(I55-$I$20)^2)*100</f>
        <v>34.205299292248839</v>
      </c>
      <c r="AA55" s="22">
        <f t="shared" ref="AA55:AA56" si="485">Z55/F55</f>
        <v>0.1191995328900777</v>
      </c>
      <c r="AB55" s="23">
        <f t="shared" ref="AB55:AB56" si="486">(AA55-$AA$20)/(F55-$F$20)</f>
        <v>4.1538968917697699E-4</v>
      </c>
      <c r="AC55" s="29"/>
      <c r="AD55" s="56">
        <f t="shared" ref="AD55:AD56" si="487">IF(F55&lt;=0,NA(),IF((G55-$G$20)&lt;0,ATAN2((H55-$H$20),(G55-$G$20))*180/PI()+360,ATAN2((H55-$H$20),(G55-$G$20))*180/PI()))</f>
        <v>99.984960107961157</v>
      </c>
      <c r="AE55" s="57">
        <f t="shared" ref="AE55:AE56" si="488">IF(E55&lt;=0,NA(),ATAN(Y55/X55)*180/PI())</f>
        <v>-50.780900219875612</v>
      </c>
      <c r="AF55" s="29"/>
      <c r="AG55" s="71">
        <f t="shared" ref="AG55:AG56" si="489">1/(O55/E55)</f>
        <v>1.8258849732915454</v>
      </c>
      <c r="AH55" s="71">
        <f t="shared" ref="AH55:AH56" si="490">1/(Z55/F55)</f>
        <v>8.3892946201573668</v>
      </c>
      <c r="AI55" s="29"/>
      <c r="AJ55" s="21">
        <f t="shared" ref="AJ55:AJ56" si="491">SQRT((G55-$E$11)^2+(H55-$F$11)^2+(I55-$G$11)^2)</f>
        <v>392.10287931987813</v>
      </c>
    </row>
    <row r="56" spans="2:36" ht="15.75" x14ac:dyDescent="0.25">
      <c r="B56" s="199">
        <v>37</v>
      </c>
      <c r="C56" s="200"/>
      <c r="D56" s="96">
        <v>45634.583333333336</v>
      </c>
      <c r="E56" s="104">
        <f t="shared" si="469"/>
        <v>6</v>
      </c>
      <c r="F56" s="27">
        <f t="shared" si="470"/>
        <v>292.95833333333576</v>
      </c>
      <c r="G56" s="108">
        <v>809048.95449999999</v>
      </c>
      <c r="H56" s="21">
        <v>9156605.9699999988</v>
      </c>
      <c r="I56" s="109">
        <v>2798.6064999999999</v>
      </c>
      <c r="K56" s="20">
        <f t="shared" si="471"/>
        <v>1.3999999966472387</v>
      </c>
      <c r="L56" s="21">
        <f t="shared" si="472"/>
        <v>-4.3500000610947609</v>
      </c>
      <c r="M56" s="21">
        <f t="shared" si="473"/>
        <v>4.5697374675288174</v>
      </c>
      <c r="N56" s="21">
        <f t="shared" si="474"/>
        <v>-0.10000000002037268</v>
      </c>
      <c r="O56" s="22">
        <f t="shared" si="475"/>
        <v>4.5708314913307362</v>
      </c>
      <c r="P56" s="22">
        <f t="shared" si="476"/>
        <v>0.76180524855512266</v>
      </c>
      <c r="Q56" s="23">
        <f t="shared" si="477"/>
        <v>3.5687603694500081E-2</v>
      </c>
      <c r="R56" s="29"/>
      <c r="S56" s="56">
        <f t="shared" si="478"/>
        <v>162.1597959669902</v>
      </c>
      <c r="T56" s="57">
        <f t="shared" si="479"/>
        <v>-1.2536089177581655</v>
      </c>
      <c r="U56" s="29"/>
      <c r="V56" s="24">
        <f t="shared" si="480"/>
        <v>22.699999995529652</v>
      </c>
      <c r="W56" s="22">
        <f t="shared" si="481"/>
        <v>-8.1000000238418579</v>
      </c>
      <c r="X56" s="22">
        <f t="shared" si="482"/>
        <v>24.101867151390664</v>
      </c>
      <c r="Y56" s="22">
        <f t="shared" si="483"/>
        <v>-26.60000000000764</v>
      </c>
      <c r="Z56" s="22">
        <f t="shared" si="484"/>
        <v>35.895125019752896</v>
      </c>
      <c r="AA56" s="22">
        <f t="shared" si="485"/>
        <v>0.12252638322771475</v>
      </c>
      <c r="AB56" s="23">
        <f t="shared" si="486"/>
        <v>4.1823825877757497E-4</v>
      </c>
      <c r="AC56" s="29"/>
      <c r="AD56" s="56">
        <f t="shared" si="487"/>
        <v>109.63783310802137</v>
      </c>
      <c r="AE56" s="57">
        <f t="shared" si="488"/>
        <v>-47.820740555303146</v>
      </c>
      <c r="AF56" s="29"/>
      <c r="AG56" s="71">
        <f t="shared" si="489"/>
        <v>1.312671449686976</v>
      </c>
      <c r="AH56" s="71">
        <f t="shared" si="490"/>
        <v>8.1615075354138575</v>
      </c>
      <c r="AI56" s="29"/>
      <c r="AJ56" s="21">
        <f t="shared" si="491"/>
        <v>392.10144388135939</v>
      </c>
    </row>
    <row r="57" spans="2:36" ht="15.75" x14ac:dyDescent="0.25">
      <c r="B57" s="166">
        <v>38</v>
      </c>
      <c r="C57" s="167"/>
      <c r="D57" s="96">
        <v>45643.583333333336</v>
      </c>
      <c r="E57" s="104">
        <f t="shared" ref="E57" si="492">D57-D56</f>
        <v>9</v>
      </c>
      <c r="F57" s="27">
        <f t="shared" ref="F57" si="493">D57-D$20</f>
        <v>301.95833333333576</v>
      </c>
      <c r="G57" s="108">
        <v>809048.94900000002</v>
      </c>
      <c r="H57" s="21">
        <v>9156605.9969999995</v>
      </c>
      <c r="I57" s="109">
        <v>2798.5754999999999</v>
      </c>
      <c r="K57" s="20">
        <f t="shared" ref="K57" si="494">(G57-G56)*100</f>
        <v>-0.54999999701976776</v>
      </c>
      <c r="L57" s="21">
        <f t="shared" ref="L57" si="495">(H57-H56)*100</f>
        <v>2.7000000700354576</v>
      </c>
      <c r="M57" s="21">
        <f t="shared" ref="M57" si="496">SQRT(K57^2+L57^2)</f>
        <v>2.7554492147222058</v>
      </c>
      <c r="N57" s="21">
        <f t="shared" ref="N57" si="497">(I57-I56)*100</f>
        <v>-3.0999999999949068</v>
      </c>
      <c r="O57" s="22">
        <f t="shared" ref="O57" si="498">(SQRT((G57-G56)^2+(H57-H56)^2+(I57-I56)^2)*100)</f>
        <v>4.1475897066708081</v>
      </c>
      <c r="P57" s="22">
        <f t="shared" ref="P57" si="499">O57/(F57-F56)</f>
        <v>0.46084330074120089</v>
      </c>
      <c r="Q57" s="23">
        <f t="shared" ref="Q57" si="500">(P57-P56)/(F57-F56)</f>
        <v>-3.3440216423769084E-2</v>
      </c>
      <c r="R57" s="29"/>
      <c r="S57" s="56">
        <f t="shared" ref="S57" si="501">IF(K57&lt;0, ATAN2(L57,K57)*180/PI()+360,ATAN2(L57,K57)*180/PI())</f>
        <v>348.48616916691799</v>
      </c>
      <c r="T57" s="57">
        <f t="shared" ref="T57" si="502">ATAN(N57/M57)*180/PI()</f>
        <v>-48.367558620585953</v>
      </c>
      <c r="U57" s="29"/>
      <c r="V57" s="24">
        <f t="shared" ref="V57" si="503">(G57-$G$20)*100</f>
        <v>22.149999998509884</v>
      </c>
      <c r="W57" s="22">
        <f t="shared" ref="W57" si="504">(H57-$H$20)*100</f>
        <v>-5.3999999538064003</v>
      </c>
      <c r="X57" s="22">
        <f t="shared" ref="X57" si="505">SQRT(V57^2+W57^2)</f>
        <v>22.798738987827747</v>
      </c>
      <c r="Y57" s="22">
        <f t="shared" ref="Y57" si="506">(I57-$I$20)*100</f>
        <v>-29.700000000002547</v>
      </c>
      <c r="Z57" s="22">
        <f t="shared" ref="Z57" si="507">SQRT((G57-$G$20)^2+(H57-$H$20)^2+(I57-$I$20)^2)*100</f>
        <v>37.441587832719492</v>
      </c>
      <c r="AA57" s="22">
        <f t="shared" ref="AA57" si="508">Z57/F57</f>
        <v>0.12399587525669388</v>
      </c>
      <c r="AB57" s="23">
        <f t="shared" ref="AB57" si="509">(AA57-$AA$20)/(F57-$F$20)</f>
        <v>4.1063902389411192E-4</v>
      </c>
      <c r="AC57" s="29"/>
      <c r="AD57" s="56">
        <f t="shared" ref="AD57" si="510">IF(F57&lt;=0,NA(),IF((G57-$G$20)&lt;0,ATAN2((H57-$H$20),(G57-$G$20))*180/PI()+360,ATAN2((H57-$H$20),(G57-$G$20))*180/PI()))</f>
        <v>103.7010059184958</v>
      </c>
      <c r="AE57" s="57">
        <f t="shared" ref="AE57" si="511">IF(E57&lt;=0,NA(),ATAN(Y57/X57)*180/PI())</f>
        <v>-52.488918864915995</v>
      </c>
      <c r="AF57" s="29"/>
      <c r="AG57" s="71">
        <f t="shared" ref="AG57" si="512">1/(O57/E57)</f>
        <v>2.1699349830878356</v>
      </c>
      <c r="AH57" s="71">
        <f t="shared" ref="AH57" si="513">1/(Z57/F57)</f>
        <v>8.0647843964956021</v>
      </c>
      <c r="AI57" s="29"/>
      <c r="AJ57" s="21">
        <f t="shared" ref="AJ57" si="514">SQRT((G57-$E$11)^2+(H57-$F$11)^2+(I57-$G$11)^2)</f>
        <v>392.09861548648996</v>
      </c>
    </row>
    <row r="58" spans="2:36" ht="15.75" x14ac:dyDescent="0.25">
      <c r="B58" s="166">
        <v>39</v>
      </c>
      <c r="C58" s="167"/>
      <c r="D58" s="96">
        <v>45649.625</v>
      </c>
      <c r="E58" s="104">
        <f t="shared" ref="E58:E59" si="515">D58-D57</f>
        <v>6.0416666666642413</v>
      </c>
      <c r="F58" s="27">
        <f t="shared" ref="F58:F59" si="516">D58-D$20</f>
        <v>308</v>
      </c>
      <c r="G58" s="108">
        <v>809048.97400000005</v>
      </c>
      <c r="H58" s="21">
        <v>9156605.9094999991</v>
      </c>
      <c r="I58" s="109">
        <v>2798.6</v>
      </c>
      <c r="K58" s="20">
        <f t="shared" ref="K58:K59" si="517">(G58-G57)*100</f>
        <v>2.5000000023283064</v>
      </c>
      <c r="L58" s="21">
        <f t="shared" ref="L58:L59" si="518">(H58-H57)*100</f>
        <v>-8.750000037252903</v>
      </c>
      <c r="M58" s="21">
        <f t="shared" ref="M58:M59" si="519">SQRT(K58^2+L58^2)</f>
        <v>9.1001373980598412</v>
      </c>
      <c r="N58" s="21">
        <f t="shared" ref="N58:N59" si="520">(I58-I57)*100</f>
        <v>2.4499999999989086</v>
      </c>
      <c r="O58" s="22">
        <f t="shared" ref="O58:O59" si="521">(SQRT((G58-G57)^2+(H58-H57)^2+(I58-I57)^2)*100)</f>
        <v>9.4241710862845647</v>
      </c>
      <c r="P58" s="22">
        <f t="shared" ref="P58:P59" si="522">O58/(F58-F57)</f>
        <v>1.5598628004891057</v>
      </c>
      <c r="Q58" s="23">
        <f t="shared" ref="Q58:Q59" si="523">(P58-P57)/(F58-F57)</f>
        <v>0.18190667582041589</v>
      </c>
      <c r="R58" s="29"/>
      <c r="S58" s="56">
        <f t="shared" ref="S58:S59" si="524">IF(K58&lt;0, ATAN2(L58,K58)*180/PI()+360,ATAN2(L58,K58)*180/PI())</f>
        <v>164.0546041494176</v>
      </c>
      <c r="T58" s="57">
        <f t="shared" ref="T58:T59" si="525">ATAN(N58/M58)*180/PI()</f>
        <v>15.06827099484814</v>
      </c>
      <c r="U58" s="29"/>
      <c r="V58" s="24">
        <f t="shared" ref="V58:V59" si="526">(G58-$G$20)*100</f>
        <v>24.65000000083819</v>
      </c>
      <c r="W58" s="22">
        <f t="shared" ref="W58:W59" si="527">(H58-$H$20)*100</f>
        <v>-14.149999991059303</v>
      </c>
      <c r="X58" s="22">
        <f t="shared" ref="X58:X59" si="528">SQRT(V58^2+W58^2)</f>
        <v>28.422614232126875</v>
      </c>
      <c r="Y58" s="22">
        <f t="shared" ref="Y58:Y59" si="529">(I58-$I$20)*100</f>
        <v>-27.250000000003638</v>
      </c>
      <c r="Z58" s="22">
        <f t="shared" ref="Z58:Z59" si="530">SQRT((G58-$G$20)^2+(H58-$H$20)^2+(I58-$I$20)^2)*100</f>
        <v>39.375214282445484</v>
      </c>
      <c r="AA58" s="22">
        <f t="shared" ref="AA58:AA59" si="531">Z58/F58</f>
        <v>0.1278416048131347</v>
      </c>
      <c r="AB58" s="23">
        <f t="shared" ref="AB58:AB59" si="532">(AA58-$AA$20)/(F58-$F$20)</f>
        <v>4.150701454971906E-4</v>
      </c>
      <c r="AC58" s="29"/>
      <c r="AD58" s="56">
        <f t="shared" ref="AD58:AD59" si="533">IF(F58&lt;=0,NA(),IF((G58-$G$20)&lt;0,ATAN2((H58-$H$20),(G58-$G$20))*180/PI()+360,ATAN2((H58-$H$20),(G58-$G$20))*180/PI()))</f>
        <v>119.85739739496897</v>
      </c>
      <c r="AE58" s="57">
        <f t="shared" ref="AE58:AE59" si="534">IF(E58&lt;=0,NA(),ATAN(Y58/X58)*180/PI())</f>
        <v>-43.793375976547402</v>
      </c>
      <c r="AF58" s="29"/>
      <c r="AG58" s="71">
        <f t="shared" ref="AG58:AG59" si="535">1/(O58/E58)</f>
        <v>0.6410820231666805</v>
      </c>
      <c r="AH58" s="71">
        <f t="shared" ref="AH58:AH59" si="536">1/(Z58/F58)</f>
        <v>7.8221796531864101</v>
      </c>
      <c r="AI58" s="29"/>
      <c r="AJ58" s="21">
        <f t="shared" ref="AJ58:AJ59" si="537">SQRT((G58-$E$11)^2+(H58-$F$11)^2+(I58-$G$11)^2)</f>
        <v>392.09932284497228</v>
      </c>
    </row>
    <row r="59" spans="2:36" ht="15.75" x14ac:dyDescent="0.25">
      <c r="B59" s="199">
        <v>40</v>
      </c>
      <c r="C59" s="200"/>
      <c r="D59" s="96">
        <v>45672.625</v>
      </c>
      <c r="E59" s="104">
        <f t="shared" si="515"/>
        <v>23</v>
      </c>
      <c r="F59" s="27">
        <f t="shared" si="516"/>
        <v>331</v>
      </c>
      <c r="G59" s="108">
        <v>809049.29619999998</v>
      </c>
      <c r="H59" s="22">
        <v>9156605.693</v>
      </c>
      <c r="I59" s="109">
        <v>2798.5569</v>
      </c>
      <c r="K59" s="20">
        <f t="shared" si="517"/>
        <v>32.219999993685633</v>
      </c>
      <c r="L59" s="21">
        <f t="shared" si="518"/>
        <v>-21.649999916553497</v>
      </c>
      <c r="M59" s="21">
        <f t="shared" si="519"/>
        <v>38.81817739126695</v>
      </c>
      <c r="N59" s="21">
        <f t="shared" si="520"/>
        <v>-4.3099999999867578</v>
      </c>
      <c r="O59" s="22">
        <f t="shared" si="521"/>
        <v>39.056715120190979</v>
      </c>
      <c r="P59" s="22">
        <f t="shared" si="522"/>
        <v>1.6981180487039556</v>
      </c>
      <c r="Q59" s="23">
        <f t="shared" si="523"/>
        <v>6.0110977484717307E-3</v>
      </c>
      <c r="R59" s="29"/>
      <c r="S59" s="56">
        <f t="shared" si="524"/>
        <v>123.89884649597434</v>
      </c>
      <c r="T59" s="57">
        <f t="shared" si="525"/>
        <v>-6.3356269561812528</v>
      </c>
      <c r="U59" s="29"/>
      <c r="V59" s="24">
        <f t="shared" si="526"/>
        <v>56.869999994523823</v>
      </c>
      <c r="W59" s="22">
        <f t="shared" si="527"/>
        <v>-35.799999907612801</v>
      </c>
      <c r="X59" s="22">
        <f t="shared" si="528"/>
        <v>67.199976880667279</v>
      </c>
      <c r="Y59" s="22">
        <f t="shared" si="529"/>
        <v>-31.559999999990396</v>
      </c>
      <c r="Z59" s="22">
        <f t="shared" si="530"/>
        <v>74.241972581294007</v>
      </c>
      <c r="AA59" s="22">
        <f t="shared" si="531"/>
        <v>0.2242959896715831</v>
      </c>
      <c r="AB59" s="23">
        <f t="shared" si="532"/>
        <v>6.7763138873590061E-4</v>
      </c>
      <c r="AC59" s="29"/>
      <c r="AD59" s="56">
        <f t="shared" si="533"/>
        <v>122.19065656591088</v>
      </c>
      <c r="AE59" s="57">
        <f t="shared" si="534"/>
        <v>-25.156769400066388</v>
      </c>
      <c r="AF59" s="29"/>
      <c r="AG59" s="71">
        <f t="shared" si="535"/>
        <v>0.58888721002831579</v>
      </c>
      <c r="AH59" s="71">
        <f t="shared" si="536"/>
        <v>4.4583944700224558</v>
      </c>
      <c r="AI59" s="29"/>
      <c r="AJ59" s="21">
        <f t="shared" si="537"/>
        <v>391.84896166603824</v>
      </c>
    </row>
    <row r="60" spans="2:36" ht="15.75" x14ac:dyDescent="0.25">
      <c r="B60" s="166">
        <v>41</v>
      </c>
      <c r="C60" s="167"/>
      <c r="D60" s="96">
        <v>45699.625</v>
      </c>
      <c r="E60" s="104">
        <f t="shared" ref="E60" si="538">D60-D59</f>
        <v>27</v>
      </c>
      <c r="F60" s="27">
        <f t="shared" ref="F60" si="539">D60-D$20</f>
        <v>358</v>
      </c>
      <c r="G60" s="108">
        <v>809049.1370000001</v>
      </c>
      <c r="H60" s="21">
        <v>9156605.8805</v>
      </c>
      <c r="I60" s="109">
        <v>2798.4994999999999</v>
      </c>
      <c r="K60" s="20">
        <f t="shared" ref="K60" si="540">(G60-G59)*100</f>
        <v>-15.919999987818301</v>
      </c>
      <c r="L60" s="21">
        <f t="shared" ref="L60" si="541">(H60-H59)*100</f>
        <v>18.75</v>
      </c>
      <c r="M60" s="21">
        <f t="shared" ref="M60" si="542">SQRT(K60^2+L60^2)</f>
        <v>24.596928662175173</v>
      </c>
      <c r="N60" s="21">
        <f t="shared" ref="N60" si="543">(I60-I59)*100</f>
        <v>-5.7400000000143336</v>
      </c>
      <c r="O60" s="22">
        <f t="shared" ref="O60" si="544">(SQRT((G60-G59)^2+(H60-H59)^2+(I60-I59)^2)*100)</f>
        <v>25.25780076753119</v>
      </c>
      <c r="P60" s="22">
        <f t="shared" ref="P60" si="545">O60/(F60-F59)</f>
        <v>0.93547410250115515</v>
      </c>
      <c r="Q60" s="23">
        <f t="shared" ref="Q60" si="546">(P60-P59)/(F60-F59)</f>
        <v>-2.8246072081585201E-2</v>
      </c>
      <c r="R60" s="29"/>
      <c r="S60" s="56">
        <f t="shared" ref="S60" si="547">IF(K60&lt;0, ATAN2(L60,K60)*180/PI()+360,ATAN2(L60,K60)*180/PI())</f>
        <v>319.66652335942047</v>
      </c>
      <c r="T60" s="57">
        <f t="shared" ref="T60" si="548">ATAN(N60/M60)*180/PI()</f>
        <v>-13.135605447519087</v>
      </c>
      <c r="U60" s="29"/>
      <c r="V60" s="24">
        <f t="shared" ref="V60" si="549">(G60-$G$20)*100</f>
        <v>40.950000006705523</v>
      </c>
      <c r="W60" s="22">
        <f t="shared" ref="W60" si="550">(H60-$H$20)*100</f>
        <v>-17.049999907612801</v>
      </c>
      <c r="X60" s="22">
        <f t="shared" ref="X60" si="551">SQRT(V60^2+W60^2)</f>
        <v>44.35769377908165</v>
      </c>
      <c r="Y60" s="22">
        <f t="shared" ref="Y60" si="552">(I60-$I$20)*100</f>
        <v>-37.300000000004729</v>
      </c>
      <c r="Z60" s="22">
        <f t="shared" ref="Z60" si="553">SQRT((G60-$G$20)^2+(H60-$H$20)^2+(I60-$I$20)^2)*100</f>
        <v>57.955974647995788</v>
      </c>
      <c r="AA60" s="22">
        <f t="shared" ref="AA60" si="554">Z60/F60</f>
        <v>0.16188819734077037</v>
      </c>
      <c r="AB60" s="23">
        <f t="shared" ref="AB60" si="555">(AA60-$AA$20)/(F60-$F$20)</f>
        <v>4.5220166854963791E-4</v>
      </c>
      <c r="AC60" s="29"/>
      <c r="AD60" s="56">
        <f t="shared" ref="AD60" si="556">IF(F60&lt;=0,NA(),IF((G60-$G$20)&lt;0,ATAN2((H60-$H$20),(G60-$G$20))*180/PI()+360,ATAN2((H60-$H$20),(G60-$G$20))*180/PI()))</f>
        <v>112.60496087766749</v>
      </c>
      <c r="AE60" s="57">
        <f t="shared" ref="AE60" si="557">IF(E60&lt;=0,NA(),ATAN(Y60/X60)*180/PI())</f>
        <v>-40.060188260104972</v>
      </c>
      <c r="AF60" s="29"/>
      <c r="AG60" s="71">
        <f t="shared" ref="AG60" si="558">1/(O60/E60)</f>
        <v>1.0689766796604241</v>
      </c>
      <c r="AH60" s="71">
        <f t="shared" ref="AH60" si="559">1/(Z60/F60)</f>
        <v>6.1771025709491747</v>
      </c>
      <c r="AI60" s="29"/>
      <c r="AJ60" s="21">
        <f t="shared" ref="AJ60" si="560">SQRT((G60-$E$11)^2+(H60-$F$11)^2+(I60-$G$11)^2)</f>
        <v>391.94869943464602</v>
      </c>
    </row>
    <row r="61" spans="2:36" ht="15.75" x14ac:dyDescent="0.25">
      <c r="B61" s="166">
        <v>42</v>
      </c>
      <c r="C61" s="167"/>
      <c r="D61" s="96">
        <v>45706.625</v>
      </c>
      <c r="E61" s="104">
        <f t="shared" ref="E61" si="561">D61-D60</f>
        <v>7</v>
      </c>
      <c r="F61" s="27">
        <f t="shared" ref="F61" si="562">D61-D$20</f>
        <v>365</v>
      </c>
      <c r="G61" s="108">
        <v>809049.16950000008</v>
      </c>
      <c r="H61" s="21">
        <v>9156605.8429999985</v>
      </c>
      <c r="I61" s="109">
        <v>2798.4704999999999</v>
      </c>
      <c r="K61" s="20">
        <f t="shared" ref="K61" si="563">(G61-G60)*100</f>
        <v>3.2499999972060323</v>
      </c>
      <c r="L61" s="21">
        <f t="shared" ref="L61" si="564">(H61-H60)*100</f>
        <v>-3.7500001490116119</v>
      </c>
      <c r="M61" s="21">
        <f t="shared" ref="M61" si="565">SQRT(K61^2+L61^2)</f>
        <v>4.962358421096396</v>
      </c>
      <c r="N61" s="21">
        <f t="shared" ref="N61" si="566">(I61-I60)*100</f>
        <v>-2.8999999999996362</v>
      </c>
      <c r="O61" s="22">
        <f t="shared" ref="O61" si="567">(SQRT((G61-G60)^2+(H61-H60)^2+(I61-I60)^2)*100)</f>
        <v>5.7476082938405098</v>
      </c>
      <c r="P61" s="22">
        <f t="shared" ref="P61" si="568">O61/(F61-F60)</f>
        <v>0.82108689912007282</v>
      </c>
      <c r="Q61" s="23">
        <f t="shared" ref="Q61" si="569">(P61-P60)/(F61-F60)</f>
        <v>-1.6341029054440331E-2</v>
      </c>
      <c r="R61" s="29"/>
      <c r="S61" s="56">
        <f t="shared" ref="S61" si="570">IF(K61&lt;0, ATAN2(L61,K61)*180/PI()+360,ATAN2(L61,K61)*180/PI())</f>
        <v>139.08561793116078</v>
      </c>
      <c r="T61" s="57">
        <f t="shared" ref="T61" si="571">ATAN(N61/M61)*180/PI()</f>
        <v>-30.301995660331094</v>
      </c>
      <c r="U61" s="29"/>
      <c r="V61" s="24">
        <f t="shared" ref="V61" si="572">(G61-$G$20)*100</f>
        <v>44.200000003911555</v>
      </c>
      <c r="W61" s="22">
        <f t="shared" ref="W61" si="573">(H61-$H$20)*100</f>
        <v>-20.800000056624413</v>
      </c>
      <c r="X61" s="22">
        <f t="shared" ref="X61" si="574">SQRT(V61^2+W61^2)</f>
        <v>48.849565020595186</v>
      </c>
      <c r="Y61" s="22">
        <f t="shared" ref="Y61" si="575">(I61-$I$20)*100</f>
        <v>-40.200000000004366</v>
      </c>
      <c r="Z61" s="22">
        <f t="shared" ref="Z61" si="576">SQRT((G61-$G$20)^2+(H61-$H$20)^2+(I61-$I$20)^2)*100</f>
        <v>63.263891776444702</v>
      </c>
      <c r="AA61" s="22">
        <f t="shared" ref="AA61" si="577">Z61/F61</f>
        <v>0.17332573089436903</v>
      </c>
      <c r="AB61" s="23">
        <f t="shared" ref="AB61" si="578">(AA61-$AA$20)/(F61-$F$20)</f>
        <v>4.7486501614895624E-4</v>
      </c>
      <c r="AC61" s="29"/>
      <c r="AD61" s="56">
        <f t="shared" ref="AD61" si="579">IF(F61&lt;=0,NA(),IF((G61-$G$20)&lt;0,ATAN2((H61-$H$20),(G61-$G$20))*180/PI()+360,ATAN2((H61-$H$20),(G61-$G$20))*180/PI()))</f>
        <v>115.20112370361504</v>
      </c>
      <c r="AE61" s="57">
        <f t="shared" ref="AE61" si="580">IF(E61&lt;=0,NA(),ATAN(Y61/X61)*180/PI())</f>
        <v>-39.452148257468586</v>
      </c>
      <c r="AF61" s="29"/>
      <c r="AG61" s="71">
        <f t="shared" ref="AG61" si="581">1/(O61/E61)</f>
        <v>1.2178978876312134</v>
      </c>
      <c r="AH61" s="71">
        <f t="shared" ref="AH61" si="582">1/(Z61/F61)</f>
        <v>5.7694838200880643</v>
      </c>
      <c r="AI61" s="29"/>
      <c r="AJ61" s="21">
        <f t="shared" ref="AJ61" si="583">SQRT((G61-$E$11)^2+(H61-$F$11)^2+(I61-$G$11)^2)</f>
        <v>391.9272793042802</v>
      </c>
    </row>
    <row r="62" spans="2:36" ht="15.75" x14ac:dyDescent="0.25">
      <c r="B62" s="166">
        <v>43</v>
      </c>
      <c r="C62" s="167"/>
      <c r="D62" s="96">
        <v>45720.625</v>
      </c>
      <c r="E62" s="104">
        <f t="shared" ref="E62" si="584">D62-D61</f>
        <v>14</v>
      </c>
      <c r="F62" s="27">
        <f t="shared" ref="F62" si="585">D62-D$20</f>
        <v>379</v>
      </c>
      <c r="G62" s="108">
        <v>809049.28049999999</v>
      </c>
      <c r="H62" s="21">
        <v>9156605.6915000007</v>
      </c>
      <c r="I62" s="109">
        <v>2798.4139999999998</v>
      </c>
      <c r="K62" s="20">
        <f t="shared" ref="K62" si="586">(G62-G61)*100</f>
        <v>11.099999991711229</v>
      </c>
      <c r="L62" s="21">
        <f t="shared" ref="L62" si="587">(H62-H61)*100</f>
        <v>-15.149999782443047</v>
      </c>
      <c r="M62" s="21">
        <f t="shared" ref="M62" si="588">SQRT(K62^2+L62^2)</f>
        <v>18.781173904312094</v>
      </c>
      <c r="N62" s="21">
        <f t="shared" ref="N62" si="589">(I62-I61)*100</f>
        <v>-5.6500000000141881</v>
      </c>
      <c r="O62" s="22">
        <f t="shared" ref="O62" si="590">(SQRT((G62-G61)^2+(H62-H61)^2+(I62-I61)^2)*100)</f>
        <v>19.612623313166804</v>
      </c>
      <c r="P62" s="22">
        <f t="shared" ref="P62" si="591">O62/(F62-F61)</f>
        <v>1.4009016652262003</v>
      </c>
      <c r="Q62" s="23">
        <f t="shared" ref="Q62" si="592">(P62-P61)/(F62-F61)</f>
        <v>4.1415340436151964E-2</v>
      </c>
      <c r="R62" s="29"/>
      <c r="S62" s="56">
        <f t="shared" ref="S62" si="593">IF(K62&lt;0, ATAN2(L62,K62)*180/PI()+360,ATAN2(L62,K62)*180/PI())</f>
        <v>143.77076291087064</v>
      </c>
      <c r="T62" s="57">
        <f t="shared" ref="T62" si="594">ATAN(N62/M62)*180/PI()</f>
        <v>-16.743029482834196</v>
      </c>
      <c r="U62" s="29"/>
      <c r="V62" s="24">
        <f t="shared" ref="V62" si="595">(G62-$G$20)*100</f>
        <v>55.299999995622784</v>
      </c>
      <c r="W62" s="22">
        <f t="shared" ref="W62" si="596">(H62-$H$20)*100</f>
        <v>-35.949999839067459</v>
      </c>
      <c r="X62" s="22">
        <f t="shared" ref="X62" si="597">SQRT(V62^2+W62^2)</f>
        <v>65.958263227171386</v>
      </c>
      <c r="Y62" s="22">
        <f t="shared" ref="Y62" si="598">(I62-$I$20)*100</f>
        <v>-45.850000000018554</v>
      </c>
      <c r="Z62" s="22">
        <f t="shared" ref="Z62" si="599">SQRT((G62-$G$20)^2+(H62-$H$20)^2+(I62-$I$20)^2)*100</f>
        <v>80.32879301935597</v>
      </c>
      <c r="AA62" s="22">
        <f t="shared" ref="AA62" si="600">Z62/F62</f>
        <v>0.21194932195080732</v>
      </c>
      <c r="AB62" s="23">
        <f t="shared" ref="AB62" si="601">(AA62-$AA$20)/(F62-$F$20)</f>
        <v>5.5923303944804045E-4</v>
      </c>
      <c r="AC62" s="29"/>
      <c r="AD62" s="56">
        <f t="shared" ref="AD62" si="602">IF(F62&lt;=0,NA(),IF((G62-$G$20)&lt;0,ATAN2((H62-$H$20),(G62-$G$20))*180/PI()+360,ATAN2((H62-$H$20),(G62-$G$20))*180/PI()))</f>
        <v>123.02750908298179</v>
      </c>
      <c r="AE62" s="57">
        <f t="shared" ref="AE62" si="603">IF(E62&lt;=0,NA(),ATAN(Y62/X62)*180/PI())</f>
        <v>-34.804575966731804</v>
      </c>
      <c r="AF62" s="29"/>
      <c r="AG62" s="71">
        <f t="shared" ref="AG62" si="604">1/(O62/E62)</f>
        <v>0.71382597709920803</v>
      </c>
      <c r="AH62" s="71">
        <f t="shared" ref="AH62" si="605">1/(Z62/F62)</f>
        <v>4.7181089837696977</v>
      </c>
      <c r="AI62" s="29"/>
      <c r="AJ62" s="21">
        <f t="shared" ref="AJ62" si="606">SQRT((G62-$E$11)^2+(H62-$F$11)^2+(I62-$G$11)^2)</f>
        <v>391.86153741142402</v>
      </c>
    </row>
    <row r="63" spans="2:36" ht="15.75" x14ac:dyDescent="0.25">
      <c r="B63" s="166">
        <v>44</v>
      </c>
      <c r="C63" s="167"/>
      <c r="D63" s="96"/>
      <c r="E63" s="104"/>
      <c r="F63" s="27"/>
      <c r="G63" s="108"/>
      <c r="H63" s="21"/>
      <c r="I63" s="109"/>
    </row>
    <row r="64" spans="2:36" ht="15.75" x14ac:dyDescent="0.25">
      <c r="B64" s="166">
        <v>45</v>
      </c>
      <c r="C64" s="167"/>
      <c r="D64" s="96"/>
      <c r="E64" s="104"/>
      <c r="F64" s="27"/>
      <c r="G64" s="108"/>
      <c r="H64" s="21"/>
      <c r="I64" s="109"/>
    </row>
    <row r="65" spans="2:9" ht="15.75" x14ac:dyDescent="0.25">
      <c r="B65" s="166">
        <v>46</v>
      </c>
      <c r="C65" s="167"/>
      <c r="D65" s="96"/>
      <c r="E65" s="104"/>
      <c r="F65" s="27"/>
      <c r="G65" s="108"/>
      <c r="H65" s="21"/>
      <c r="I65" s="109"/>
    </row>
    <row r="66" spans="2:9" ht="15.75" x14ac:dyDescent="0.25">
      <c r="B66" s="166">
        <v>47</v>
      </c>
      <c r="C66" s="167"/>
      <c r="D66" s="96"/>
      <c r="E66" s="104"/>
      <c r="F66" s="27"/>
      <c r="G66" s="108"/>
      <c r="H66" s="21"/>
      <c r="I66" s="109"/>
    </row>
    <row r="67" spans="2:9" ht="15.75" x14ac:dyDescent="0.25">
      <c r="B67" s="166">
        <v>48</v>
      </c>
      <c r="C67" s="167"/>
      <c r="D67" s="96"/>
      <c r="E67" s="104"/>
      <c r="F67" s="27"/>
      <c r="G67" s="108"/>
      <c r="H67" s="21"/>
      <c r="I67" s="109"/>
    </row>
    <row r="68" spans="2:9" ht="15.75" x14ac:dyDescent="0.25">
      <c r="B68" s="166">
        <v>49</v>
      </c>
      <c r="C68" s="167"/>
      <c r="D68" s="96"/>
      <c r="E68" s="104"/>
      <c r="F68" s="27"/>
      <c r="G68" s="108"/>
      <c r="H68" s="21"/>
      <c r="I68" s="109"/>
    </row>
    <row r="69" spans="2:9" ht="15.75" x14ac:dyDescent="0.25">
      <c r="B69" s="166"/>
      <c r="C69" s="167"/>
      <c r="D69" s="96"/>
      <c r="E69" s="104"/>
      <c r="F69" s="27"/>
      <c r="G69" s="108"/>
      <c r="H69" s="21"/>
      <c r="I69" s="109"/>
    </row>
    <row r="70" spans="2:9" ht="15.75" x14ac:dyDescent="0.25">
      <c r="B70" s="166"/>
      <c r="C70" s="167"/>
      <c r="D70" s="96"/>
      <c r="E70" s="104"/>
      <c r="F70" s="27"/>
      <c r="G70" s="108"/>
      <c r="H70" s="21"/>
      <c r="I70" s="109"/>
    </row>
    <row r="71" spans="2:9" ht="15.75" x14ac:dyDescent="0.25">
      <c r="B71" s="166"/>
      <c r="C71" s="167"/>
      <c r="D71" s="96"/>
      <c r="E71" s="104"/>
      <c r="F71" s="27"/>
      <c r="G71" s="108"/>
      <c r="H71" s="21"/>
      <c r="I71" s="109"/>
    </row>
    <row r="72" spans="2:9" ht="15.75" x14ac:dyDescent="0.25">
      <c r="B72" s="166"/>
      <c r="C72" s="167"/>
      <c r="D72" s="96"/>
      <c r="E72" s="104"/>
      <c r="F72" s="27"/>
      <c r="G72" s="108"/>
      <c r="H72" s="21"/>
      <c r="I72" s="109"/>
    </row>
    <row r="73" spans="2:9" ht="15.75" x14ac:dyDescent="0.25">
      <c r="B73" s="166"/>
      <c r="C73" s="167"/>
      <c r="D73" s="96"/>
      <c r="E73" s="104"/>
      <c r="F73" s="27"/>
      <c r="G73" s="108"/>
      <c r="H73" s="21"/>
      <c r="I73" s="109"/>
    </row>
    <row r="74" spans="2:9" ht="15.75" x14ac:dyDescent="0.25">
      <c r="B74" s="166"/>
      <c r="C74" s="167"/>
      <c r="D74" s="96"/>
      <c r="E74" s="104"/>
      <c r="F74" s="27"/>
      <c r="G74" s="108"/>
      <c r="H74" s="21"/>
      <c r="I74" s="109"/>
    </row>
    <row r="75" spans="2:9" ht="15.75" x14ac:dyDescent="0.25">
      <c r="B75" s="166"/>
      <c r="C75" s="167"/>
      <c r="D75" s="96"/>
      <c r="E75" s="104"/>
      <c r="F75" s="27"/>
      <c r="G75" s="108"/>
      <c r="H75" s="21"/>
      <c r="I75" s="109"/>
    </row>
    <row r="76" spans="2:9" ht="15.75" x14ac:dyDescent="0.25">
      <c r="B76" s="166"/>
      <c r="C76" s="167"/>
      <c r="D76" s="96"/>
      <c r="E76" s="104"/>
      <c r="F76" s="27"/>
      <c r="G76" s="108"/>
      <c r="H76" s="21"/>
      <c r="I76" s="109"/>
    </row>
    <row r="77" spans="2:9" ht="15.75" x14ac:dyDescent="0.25">
      <c r="B77" s="166"/>
      <c r="C77" s="167"/>
      <c r="D77" s="96"/>
      <c r="E77" s="104"/>
      <c r="F77" s="27"/>
      <c r="G77" s="108"/>
      <c r="H77" s="21"/>
      <c r="I77" s="109"/>
    </row>
    <row r="78" spans="2:9" ht="15.75" x14ac:dyDescent="0.25">
      <c r="B78" s="166"/>
      <c r="C78" s="167"/>
      <c r="D78" s="96"/>
      <c r="E78" s="104"/>
      <c r="F78" s="27"/>
      <c r="G78" s="108"/>
      <c r="H78" s="21"/>
      <c r="I78" s="109"/>
    </row>
    <row r="79" spans="2:9" ht="15.75" x14ac:dyDescent="0.25">
      <c r="B79" s="166"/>
      <c r="C79" s="167"/>
      <c r="D79" s="96"/>
      <c r="E79" s="104"/>
      <c r="F79" s="27"/>
      <c r="G79" s="108"/>
      <c r="H79" s="21"/>
      <c r="I79" s="109"/>
    </row>
    <row r="80" spans="2:9" ht="15.75" x14ac:dyDescent="0.25">
      <c r="B80" s="166"/>
      <c r="C80" s="167"/>
      <c r="D80" s="96"/>
      <c r="E80" s="104"/>
      <c r="F80" s="27"/>
      <c r="G80" s="108"/>
      <c r="H80" s="21"/>
      <c r="I80" s="109"/>
    </row>
    <row r="81" spans="2:9" ht="15.75" x14ac:dyDescent="0.25">
      <c r="B81" s="166"/>
      <c r="C81" s="167"/>
      <c r="D81" s="96"/>
      <c r="E81" s="104"/>
      <c r="F81" s="27"/>
      <c r="G81" s="108"/>
      <c r="H81" s="21"/>
      <c r="I81" s="109"/>
    </row>
    <row r="82" spans="2:9" ht="15.75" x14ac:dyDescent="0.25">
      <c r="B82" s="166"/>
      <c r="C82" s="167"/>
      <c r="D82" s="96"/>
      <c r="E82" s="104"/>
      <c r="F82" s="27"/>
      <c r="G82" s="108"/>
      <c r="H82" s="21"/>
      <c r="I82" s="109"/>
    </row>
    <row r="83" spans="2:9" ht="15.75" x14ac:dyDescent="0.25">
      <c r="B83" s="166"/>
      <c r="C83" s="167"/>
      <c r="D83" s="96"/>
      <c r="E83" s="104"/>
      <c r="F83" s="27"/>
      <c r="G83" s="108"/>
      <c r="H83" s="21"/>
      <c r="I83" s="109"/>
    </row>
    <row r="84" spans="2:9" ht="15.75" x14ac:dyDescent="0.25">
      <c r="B84" s="166"/>
      <c r="C84" s="167"/>
      <c r="D84" s="96"/>
      <c r="E84" s="104"/>
      <c r="F84" s="27"/>
      <c r="G84" s="108"/>
      <c r="H84" s="21"/>
      <c r="I84" s="109"/>
    </row>
    <row r="85" spans="2:9" ht="15.75" x14ac:dyDescent="0.25">
      <c r="B85" s="166"/>
      <c r="C85" s="167"/>
      <c r="D85" s="96"/>
      <c r="E85" s="104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104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104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104"/>
      <c r="F88" s="27"/>
      <c r="G88" s="108"/>
      <c r="H88" s="21"/>
      <c r="I88" s="109"/>
    </row>
    <row r="89" spans="2:9" ht="15.75" x14ac:dyDescent="0.25">
      <c r="B89" s="166"/>
      <c r="C89" s="167"/>
      <c r="D89" s="96"/>
      <c r="E89" s="104"/>
      <c r="F89" s="27"/>
      <c r="G89" s="108"/>
      <c r="H89" s="21"/>
      <c r="I89" s="109"/>
    </row>
    <row r="90" spans="2:9" ht="15.75" x14ac:dyDescent="0.25">
      <c r="B90" s="166"/>
      <c r="C90" s="167"/>
      <c r="D90" s="96"/>
      <c r="E90" s="104"/>
      <c r="F90" s="27"/>
      <c r="G90" s="108"/>
      <c r="H90" s="21"/>
      <c r="I90" s="109"/>
    </row>
    <row r="91" spans="2:9" ht="15.75" x14ac:dyDescent="0.25">
      <c r="B91" s="166"/>
      <c r="C91" s="167"/>
      <c r="D91" s="96"/>
      <c r="E91" s="104"/>
      <c r="F91" s="27"/>
      <c r="G91" s="108"/>
      <c r="H91" s="21"/>
      <c r="I91" s="109"/>
    </row>
    <row r="92" spans="2:9" ht="15.75" x14ac:dyDescent="0.25">
      <c r="B92" s="166"/>
      <c r="C92" s="167"/>
      <c r="D92" s="96"/>
      <c r="E92" s="104"/>
      <c r="F92" s="27"/>
      <c r="G92" s="108"/>
      <c r="H92" s="21"/>
      <c r="I92" s="109"/>
    </row>
    <row r="93" spans="2:9" ht="15.75" x14ac:dyDescent="0.25">
      <c r="B93" s="166"/>
      <c r="C93" s="167"/>
      <c r="D93" s="96"/>
      <c r="E93" s="104"/>
      <c r="F93" s="27"/>
      <c r="G93" s="108"/>
      <c r="H93" s="21"/>
      <c r="I93" s="109"/>
    </row>
    <row r="94" spans="2:9" ht="15.75" x14ac:dyDescent="0.25">
      <c r="B94" s="166"/>
      <c r="C94" s="167"/>
      <c r="D94" s="96"/>
      <c r="E94" s="104"/>
      <c r="F94" s="27"/>
      <c r="G94" s="108"/>
      <c r="H94" s="21"/>
      <c r="I94" s="109"/>
    </row>
    <row r="95" spans="2:9" ht="15.75" x14ac:dyDescent="0.25">
      <c r="B95" s="166"/>
      <c r="C95" s="167"/>
      <c r="D95" s="96"/>
      <c r="E95" s="104"/>
      <c r="F95" s="27"/>
      <c r="G95" s="108"/>
      <c r="H95" s="21"/>
      <c r="I95" s="109"/>
    </row>
    <row r="96" spans="2:9" ht="15.75" x14ac:dyDescent="0.25">
      <c r="B96" s="166"/>
      <c r="C96" s="167"/>
      <c r="D96" s="96"/>
      <c r="E96" s="104"/>
      <c r="F96" s="27"/>
      <c r="G96" s="108"/>
      <c r="H96" s="21"/>
      <c r="I96" s="109"/>
    </row>
    <row r="97" spans="2:9" ht="15.75" x14ac:dyDescent="0.25">
      <c r="B97" s="166"/>
      <c r="C97" s="167"/>
      <c r="D97" s="96"/>
      <c r="E97" s="104"/>
      <c r="F97" s="27"/>
      <c r="G97" s="108"/>
      <c r="H97" s="21"/>
      <c r="I97" s="109"/>
    </row>
    <row r="98" spans="2:9" ht="15.75" x14ac:dyDescent="0.25">
      <c r="B98" s="166"/>
      <c r="C98" s="167"/>
      <c r="D98" s="96"/>
      <c r="E98" s="104"/>
      <c r="F98" s="27"/>
      <c r="G98" s="108"/>
      <c r="H98" s="21"/>
      <c r="I98" s="109"/>
    </row>
    <row r="99" spans="2:9" ht="15.75" x14ac:dyDescent="0.25">
      <c r="B99" s="166"/>
      <c r="C99" s="167"/>
      <c r="D99" s="96"/>
      <c r="E99" s="104"/>
      <c r="F99" s="27"/>
      <c r="G99" s="108"/>
      <c r="H99" s="21"/>
      <c r="I99" s="109"/>
    </row>
    <row r="100" spans="2:9" ht="15.75" x14ac:dyDescent="0.25">
      <c r="B100" s="166"/>
      <c r="C100" s="167"/>
      <c r="D100" s="96"/>
      <c r="E100" s="104"/>
      <c r="F100" s="27"/>
      <c r="G100" s="108"/>
      <c r="H100" s="21"/>
      <c r="I100" s="109"/>
    </row>
    <row r="101" spans="2:9" ht="15.75" x14ac:dyDescent="0.25">
      <c r="B101" s="166"/>
      <c r="C101" s="167"/>
      <c r="D101" s="96"/>
      <c r="E101" s="104"/>
      <c r="F101" s="27"/>
      <c r="G101" s="108"/>
      <c r="H101" s="21"/>
      <c r="I101" s="109"/>
    </row>
    <row r="102" spans="2:9" ht="15.75" x14ac:dyDescent="0.25">
      <c r="B102" s="166"/>
      <c r="C102" s="167"/>
      <c r="D102" s="96"/>
      <c r="E102" s="104"/>
      <c r="F102" s="27"/>
      <c r="G102" s="108"/>
      <c r="H102" s="21"/>
      <c r="I102" s="109"/>
    </row>
    <row r="103" spans="2:9" ht="15.75" x14ac:dyDescent="0.25">
      <c r="B103" s="166"/>
      <c r="C103" s="167"/>
      <c r="D103" s="96"/>
      <c r="E103" s="104"/>
      <c r="F103" s="27"/>
      <c r="G103" s="108"/>
      <c r="H103" s="21"/>
      <c r="I103" s="109"/>
    </row>
    <row r="104" spans="2:9" ht="15.75" x14ac:dyDescent="0.25">
      <c r="B104" s="166"/>
      <c r="C104" s="167"/>
      <c r="D104" s="96"/>
      <c r="E104" s="104"/>
      <c r="F104" s="27"/>
      <c r="G104" s="108"/>
      <c r="H104" s="21"/>
      <c r="I104" s="109"/>
    </row>
    <row r="105" spans="2:9" ht="15.75" x14ac:dyDescent="0.25">
      <c r="B105" s="166"/>
      <c r="C105" s="167"/>
      <c r="D105" s="96"/>
      <c r="E105" s="104"/>
      <c r="F105" s="27"/>
      <c r="G105" s="108"/>
      <c r="H105" s="21"/>
      <c r="I105" s="109"/>
    </row>
    <row r="106" spans="2:9" ht="15.75" x14ac:dyDescent="0.25">
      <c r="B106" s="166"/>
      <c r="C106" s="167"/>
      <c r="D106" s="96"/>
      <c r="E106" s="104"/>
      <c r="F106" s="27"/>
      <c r="G106" s="108"/>
      <c r="H106" s="21"/>
      <c r="I106" s="109"/>
    </row>
    <row r="107" spans="2:9" ht="15.75" x14ac:dyDescent="0.25">
      <c r="B107" s="166"/>
      <c r="C107" s="167"/>
      <c r="D107" s="96"/>
      <c r="E107" s="104"/>
      <c r="F107" s="27"/>
      <c r="G107" s="108"/>
      <c r="H107" s="21"/>
      <c r="I107" s="109"/>
    </row>
    <row r="108" spans="2:9" ht="15.75" x14ac:dyDescent="0.25">
      <c r="B108" s="166"/>
      <c r="C108" s="167"/>
      <c r="D108" s="96"/>
      <c r="E108" s="104"/>
      <c r="F108" s="27"/>
      <c r="G108" s="108"/>
      <c r="H108" s="21"/>
      <c r="I108" s="109"/>
    </row>
    <row r="109" spans="2:9" ht="15.75" x14ac:dyDescent="0.25">
      <c r="B109" s="166"/>
      <c r="C109" s="167"/>
      <c r="D109" s="96"/>
      <c r="E109" s="104"/>
      <c r="F109" s="27"/>
      <c r="G109" s="108"/>
      <c r="H109" s="21"/>
      <c r="I109" s="109"/>
    </row>
    <row r="110" spans="2:9" ht="15.75" x14ac:dyDescent="0.25">
      <c r="B110" s="166"/>
      <c r="C110" s="167"/>
      <c r="D110" s="96"/>
      <c r="E110" s="104"/>
      <c r="F110" s="27"/>
      <c r="G110" s="108"/>
      <c r="H110" s="21"/>
      <c r="I110" s="109"/>
    </row>
    <row r="111" spans="2:9" ht="15.75" x14ac:dyDescent="0.25">
      <c r="B111" s="166"/>
      <c r="C111" s="167"/>
      <c r="D111" s="96"/>
      <c r="E111" s="104"/>
      <c r="F111" s="27"/>
      <c r="G111" s="108"/>
      <c r="H111" s="21"/>
      <c r="I111" s="109"/>
    </row>
    <row r="112" spans="2:9" ht="15.75" x14ac:dyDescent="0.25">
      <c r="B112" s="166"/>
      <c r="C112" s="167"/>
      <c r="D112" s="96"/>
      <c r="E112" s="104"/>
      <c r="F112" s="27"/>
      <c r="G112" s="108"/>
      <c r="H112" s="21"/>
      <c r="I112" s="109"/>
    </row>
    <row r="113" spans="2:9" ht="15.75" x14ac:dyDescent="0.25">
      <c r="B113" s="166"/>
      <c r="C113" s="167"/>
      <c r="D113" s="96"/>
      <c r="E113" s="104"/>
      <c r="F113" s="27"/>
      <c r="G113" s="108"/>
      <c r="H113" s="21"/>
      <c r="I113" s="109"/>
    </row>
    <row r="114" spans="2:9" ht="15.75" x14ac:dyDescent="0.25">
      <c r="B114" s="166"/>
      <c r="C114" s="167"/>
      <c r="D114" s="96"/>
      <c r="E114" s="104"/>
      <c r="F114" s="27"/>
      <c r="G114" s="108"/>
      <c r="H114" s="21"/>
      <c r="I114" s="109"/>
    </row>
    <row r="115" spans="2:9" ht="15.75" x14ac:dyDescent="0.25">
      <c r="B115" s="166"/>
      <c r="C115" s="167"/>
      <c r="D115" s="96"/>
      <c r="E115" s="104"/>
      <c r="F115" s="27"/>
      <c r="G115" s="108"/>
      <c r="H115" s="21"/>
      <c r="I115" s="109"/>
    </row>
    <row r="116" spans="2:9" ht="15.75" x14ac:dyDescent="0.25">
      <c r="B116" s="166"/>
      <c r="C116" s="167"/>
      <c r="D116" s="96"/>
      <c r="E116" s="104"/>
      <c r="F116" s="27"/>
      <c r="G116" s="108"/>
      <c r="H116" s="21"/>
      <c r="I116" s="109"/>
    </row>
    <row r="117" spans="2:9" ht="15.75" x14ac:dyDescent="0.25">
      <c r="B117" s="166"/>
      <c r="C117" s="167"/>
      <c r="D117" s="96"/>
      <c r="E117" s="104"/>
      <c r="F117" s="27"/>
      <c r="G117" s="108"/>
      <c r="H117" s="21"/>
      <c r="I117" s="109"/>
    </row>
    <row r="118" spans="2:9" ht="15.75" x14ac:dyDescent="0.25">
      <c r="B118" s="166"/>
      <c r="C118" s="167"/>
      <c r="D118" s="96"/>
      <c r="E118" s="104"/>
      <c r="F118" s="27"/>
      <c r="G118" s="108"/>
      <c r="H118" s="21"/>
      <c r="I118" s="109"/>
    </row>
    <row r="119" spans="2:9" ht="15.75" x14ac:dyDescent="0.25">
      <c r="B119" s="166"/>
      <c r="C119" s="167"/>
      <c r="D119" s="96"/>
      <c r="E119" s="104"/>
      <c r="F119" s="27"/>
      <c r="G119" s="108"/>
      <c r="H119" s="21"/>
      <c r="I119" s="109"/>
    </row>
    <row r="120" spans="2:9" ht="15.75" x14ac:dyDescent="0.25">
      <c r="B120" s="166"/>
      <c r="C120" s="167"/>
      <c r="D120" s="96"/>
      <c r="E120" s="104"/>
      <c r="F120" s="27"/>
      <c r="G120" s="108"/>
      <c r="H120" s="21"/>
      <c r="I120" s="109"/>
    </row>
    <row r="121" spans="2:9" ht="15.75" x14ac:dyDescent="0.25">
      <c r="B121" s="166"/>
      <c r="C121" s="167"/>
      <c r="D121" s="96"/>
      <c r="E121" s="104"/>
      <c r="F121" s="27"/>
      <c r="G121" s="108"/>
      <c r="H121" s="21"/>
      <c r="I121" s="109"/>
    </row>
    <row r="122" spans="2:9" ht="15.75" x14ac:dyDescent="0.25">
      <c r="B122" s="166"/>
      <c r="C122" s="167"/>
      <c r="D122" s="96"/>
      <c r="E122" s="104"/>
      <c r="F122" s="27"/>
      <c r="G122" s="108"/>
      <c r="H122" s="21"/>
      <c r="I122" s="109"/>
    </row>
    <row r="123" spans="2:9" ht="15.75" x14ac:dyDescent="0.25">
      <c r="B123" s="166"/>
      <c r="C123" s="167"/>
      <c r="D123" s="96"/>
      <c r="E123" s="104"/>
      <c r="F123" s="27"/>
      <c r="G123" s="108"/>
      <c r="H123" s="21"/>
      <c r="I123" s="109"/>
    </row>
    <row r="124" spans="2:9" ht="15.75" x14ac:dyDescent="0.25">
      <c r="B124" s="166"/>
      <c r="C124" s="167"/>
      <c r="D124" s="96"/>
      <c r="E124" s="104"/>
      <c r="F124" s="27"/>
      <c r="G124" s="108"/>
      <c r="H124" s="21"/>
      <c r="I124" s="109"/>
    </row>
    <row r="125" spans="2:9" ht="15.75" x14ac:dyDescent="0.25">
      <c r="B125" s="166"/>
      <c r="C125" s="167"/>
      <c r="D125" s="96"/>
      <c r="E125" s="104"/>
      <c r="F125" s="27"/>
      <c r="G125" s="108"/>
      <c r="H125" s="21"/>
      <c r="I125" s="109"/>
    </row>
    <row r="126" spans="2:9" ht="15.75" x14ac:dyDescent="0.25">
      <c r="B126" s="166"/>
      <c r="C126" s="167"/>
      <c r="D126" s="96"/>
      <c r="E126" s="104"/>
      <c r="F126" s="27"/>
      <c r="G126" s="108"/>
      <c r="H126" s="21"/>
      <c r="I126" s="109"/>
    </row>
    <row r="127" spans="2:9" ht="15.75" x14ac:dyDescent="0.25">
      <c r="B127" s="166"/>
      <c r="C127" s="167"/>
      <c r="D127" s="96"/>
      <c r="E127" s="104"/>
      <c r="F127" s="27"/>
      <c r="G127" s="108"/>
      <c r="H127" s="21"/>
      <c r="I127" s="109"/>
    </row>
    <row r="128" spans="2:9" ht="15.75" x14ac:dyDescent="0.25">
      <c r="B128" s="166"/>
      <c r="C128" s="167"/>
      <c r="D128" s="96"/>
      <c r="E128" s="104"/>
      <c r="F128" s="27"/>
      <c r="G128" s="108"/>
      <c r="H128" s="21"/>
      <c r="I128" s="109"/>
    </row>
    <row r="129" spans="2:9" ht="15.75" x14ac:dyDescent="0.25">
      <c r="B129" s="166"/>
      <c r="C129" s="167"/>
      <c r="D129" s="96"/>
      <c r="E129" s="104"/>
      <c r="F129" s="27"/>
      <c r="G129" s="108"/>
      <c r="H129" s="21"/>
      <c r="I129" s="109"/>
    </row>
    <row r="130" spans="2:9" ht="15.75" x14ac:dyDescent="0.25">
      <c r="B130" s="166"/>
      <c r="C130" s="167"/>
      <c r="D130" s="96"/>
      <c r="E130" s="104"/>
      <c r="F130" s="27"/>
      <c r="G130" s="108"/>
      <c r="H130" s="21"/>
      <c r="I130" s="109"/>
    </row>
    <row r="131" spans="2:9" ht="15.75" x14ac:dyDescent="0.25">
      <c r="B131" s="166"/>
      <c r="C131" s="167"/>
      <c r="D131" s="96"/>
      <c r="E131" s="104"/>
      <c r="F131" s="27"/>
      <c r="G131" s="108"/>
      <c r="H131" s="21"/>
      <c r="I131" s="109"/>
    </row>
    <row r="132" spans="2:9" ht="15.75" x14ac:dyDescent="0.25">
      <c r="B132" s="166"/>
      <c r="C132" s="167"/>
      <c r="D132" s="96"/>
      <c r="E132" s="104"/>
      <c r="F132" s="27"/>
      <c r="G132" s="108"/>
      <c r="H132" s="21"/>
      <c r="I132" s="109"/>
    </row>
    <row r="133" spans="2:9" ht="15.75" x14ac:dyDescent="0.25">
      <c r="B133" s="166"/>
      <c r="C133" s="167"/>
      <c r="D133" s="96"/>
      <c r="E133" s="104"/>
      <c r="F133" s="27"/>
      <c r="G133" s="108"/>
      <c r="H133" s="21"/>
      <c r="I133" s="109"/>
    </row>
    <row r="134" spans="2:9" ht="15.75" x14ac:dyDescent="0.25">
      <c r="B134" s="166"/>
      <c r="C134" s="167"/>
      <c r="D134" s="96"/>
      <c r="E134" s="104"/>
      <c r="F134" s="27"/>
      <c r="G134" s="108"/>
      <c r="H134" s="21"/>
      <c r="I134" s="109"/>
    </row>
    <row r="135" spans="2:9" ht="15.75" x14ac:dyDescent="0.25">
      <c r="B135" s="166"/>
      <c r="C135" s="167"/>
      <c r="D135" s="96"/>
      <c r="E135" s="104"/>
      <c r="F135" s="27"/>
      <c r="G135" s="108"/>
      <c r="H135" s="21"/>
      <c r="I135" s="109"/>
    </row>
    <row r="136" spans="2:9" ht="15.75" x14ac:dyDescent="0.25">
      <c r="B136" s="166"/>
      <c r="C136" s="167"/>
      <c r="D136" s="96"/>
      <c r="E136" s="104"/>
      <c r="F136" s="27"/>
      <c r="G136" s="108"/>
      <c r="H136" s="21"/>
      <c r="I136" s="109"/>
    </row>
    <row r="137" spans="2:9" ht="15.75" x14ac:dyDescent="0.25">
      <c r="B137" s="166"/>
      <c r="C137" s="167"/>
      <c r="D137" s="96"/>
      <c r="E137" s="104"/>
      <c r="F137" s="27"/>
      <c r="G137" s="108"/>
      <c r="H137" s="21"/>
      <c r="I137" s="109"/>
    </row>
    <row r="138" spans="2:9" ht="15.75" x14ac:dyDescent="0.25">
      <c r="B138" s="166"/>
      <c r="C138" s="167"/>
      <c r="D138" s="96"/>
      <c r="E138" s="104"/>
      <c r="F138" s="27"/>
      <c r="G138" s="108"/>
      <c r="H138" s="21"/>
      <c r="I138" s="109"/>
    </row>
    <row r="139" spans="2:9" ht="15.75" x14ac:dyDescent="0.25">
      <c r="B139" s="166"/>
      <c r="C139" s="167"/>
      <c r="D139" s="96"/>
      <c r="E139" s="104"/>
      <c r="F139" s="27"/>
      <c r="G139" s="108"/>
      <c r="H139" s="21"/>
      <c r="I139" s="109"/>
    </row>
    <row r="140" spans="2:9" ht="15.75" x14ac:dyDescent="0.25">
      <c r="B140" s="166"/>
      <c r="C140" s="167"/>
      <c r="D140" s="96"/>
      <c r="E140" s="104"/>
      <c r="F140" s="27"/>
      <c r="G140" s="108"/>
      <c r="H140" s="21"/>
      <c r="I140" s="109"/>
    </row>
    <row r="141" spans="2:9" ht="15.75" x14ac:dyDescent="0.25">
      <c r="B141" s="166"/>
      <c r="C141" s="167"/>
      <c r="D141" s="96"/>
      <c r="E141" s="104"/>
      <c r="F141" s="27"/>
      <c r="G141" s="108"/>
      <c r="H141" s="21"/>
      <c r="I141" s="109"/>
    </row>
    <row r="142" spans="2:9" ht="15.75" x14ac:dyDescent="0.25">
      <c r="B142" s="166"/>
      <c r="C142" s="167"/>
      <c r="D142" s="96"/>
      <c r="E142" s="104"/>
      <c r="F142" s="27"/>
      <c r="G142" s="108"/>
      <c r="H142" s="21"/>
      <c r="I142" s="109"/>
    </row>
    <row r="143" spans="2:9" ht="15.75" x14ac:dyDescent="0.25">
      <c r="B143" s="166"/>
      <c r="C143" s="167"/>
      <c r="D143" s="96"/>
      <c r="E143" s="104"/>
      <c r="F143" s="27"/>
      <c r="G143" s="108"/>
      <c r="H143" s="21"/>
      <c r="I143" s="109"/>
    </row>
    <row r="144" spans="2:9" ht="15.75" x14ac:dyDescent="0.25">
      <c r="B144" s="166"/>
      <c r="C144" s="167"/>
      <c r="D144" s="96"/>
      <c r="E144" s="104"/>
      <c r="F144" s="27"/>
      <c r="G144" s="108"/>
      <c r="H144" s="21"/>
      <c r="I144" s="109"/>
    </row>
    <row r="145" spans="2:9" ht="15.75" x14ac:dyDescent="0.25">
      <c r="B145" s="166"/>
      <c r="C145" s="167"/>
      <c r="D145" s="96"/>
      <c r="E145" s="104"/>
      <c r="F145" s="27"/>
      <c r="G145" s="108"/>
      <c r="H145" s="21"/>
      <c r="I145" s="109"/>
    </row>
    <row r="146" spans="2:9" ht="15.75" x14ac:dyDescent="0.25">
      <c r="B146" s="166"/>
      <c r="C146" s="167"/>
      <c r="D146" s="96"/>
      <c r="E146" s="104"/>
      <c r="F146" s="27"/>
      <c r="G146" s="108"/>
      <c r="H146" s="21"/>
      <c r="I146" s="109"/>
    </row>
    <row r="147" spans="2:9" ht="15.75" x14ac:dyDescent="0.25">
      <c r="B147" s="166"/>
      <c r="C147" s="167"/>
      <c r="D147" s="96"/>
      <c r="E147" s="104"/>
      <c r="F147" s="27"/>
      <c r="G147" s="108"/>
      <c r="H147" s="21"/>
      <c r="I147" s="109"/>
    </row>
    <row r="148" spans="2:9" ht="15.75" x14ac:dyDescent="0.25">
      <c r="B148" s="166"/>
      <c r="C148" s="167"/>
      <c r="D148" s="96"/>
      <c r="E148" s="104"/>
      <c r="F148" s="27"/>
      <c r="G148" s="108"/>
      <c r="H148" s="21"/>
      <c r="I148" s="109"/>
    </row>
    <row r="149" spans="2:9" ht="15.75" x14ac:dyDescent="0.25">
      <c r="B149" s="166"/>
      <c r="C149" s="167"/>
      <c r="D149" s="96"/>
      <c r="E149" s="104"/>
      <c r="F149" s="27"/>
      <c r="G149" s="108"/>
      <c r="H149" s="21"/>
      <c r="I149" s="109"/>
    </row>
    <row r="150" spans="2:9" ht="15.75" x14ac:dyDescent="0.25">
      <c r="B150" s="166"/>
      <c r="C150" s="167"/>
      <c r="D150" s="96"/>
      <c r="E150" s="104"/>
      <c r="F150" s="27"/>
      <c r="G150" s="108"/>
      <c r="H150" s="21"/>
      <c r="I150" s="109"/>
    </row>
    <row r="151" spans="2:9" ht="15.75" x14ac:dyDescent="0.25">
      <c r="B151" s="166"/>
      <c r="C151" s="167"/>
      <c r="D151" s="96"/>
      <c r="E151" s="104"/>
      <c r="F151" s="27"/>
      <c r="G151" s="108"/>
      <c r="H151" s="21"/>
      <c r="I151" s="109"/>
    </row>
    <row r="152" spans="2:9" ht="15.75" x14ac:dyDescent="0.25">
      <c r="B152" s="166"/>
      <c r="C152" s="167"/>
      <c r="D152" s="96"/>
      <c r="E152" s="104"/>
      <c r="F152" s="27"/>
      <c r="G152" s="108"/>
      <c r="H152" s="21"/>
      <c r="I152" s="109"/>
    </row>
    <row r="153" spans="2:9" ht="15.75" x14ac:dyDescent="0.25">
      <c r="B153" s="166"/>
      <c r="C153" s="167"/>
      <c r="D153" s="96"/>
      <c r="E153" s="104"/>
      <c r="F153" s="27"/>
      <c r="G153" s="108"/>
      <c r="H153" s="21"/>
      <c r="I153" s="109"/>
    </row>
    <row r="154" spans="2:9" ht="15.75" x14ac:dyDescent="0.25">
      <c r="B154" s="166"/>
      <c r="C154" s="167"/>
      <c r="D154" s="96"/>
      <c r="E154" s="104"/>
      <c r="F154" s="27"/>
      <c r="G154" s="108"/>
      <c r="H154" s="21"/>
      <c r="I154" s="109"/>
    </row>
    <row r="155" spans="2:9" ht="15.75" x14ac:dyDescent="0.25">
      <c r="B155" s="166"/>
      <c r="C155" s="167"/>
      <c r="D155" s="96"/>
      <c r="E155" s="104"/>
      <c r="F155" s="27"/>
      <c r="G155" s="108"/>
      <c r="H155" s="21"/>
      <c r="I155" s="109"/>
    </row>
    <row r="156" spans="2:9" ht="15.75" x14ac:dyDescent="0.25">
      <c r="B156" s="166"/>
      <c r="C156" s="167"/>
      <c r="D156" s="96"/>
      <c r="E156" s="104"/>
      <c r="F156" s="27"/>
      <c r="G156" s="108"/>
      <c r="H156" s="21"/>
      <c r="I156" s="109"/>
    </row>
    <row r="157" spans="2:9" ht="15.75" x14ac:dyDescent="0.25">
      <c r="B157" s="166"/>
      <c r="C157" s="167"/>
      <c r="D157" s="96"/>
      <c r="E157" s="104"/>
      <c r="F157" s="27"/>
      <c r="G157" s="108"/>
      <c r="H157" s="21"/>
      <c r="I157" s="109"/>
    </row>
    <row r="158" spans="2:9" ht="15.75" x14ac:dyDescent="0.25">
      <c r="B158" s="166"/>
      <c r="C158" s="167"/>
      <c r="D158" s="96"/>
      <c r="E158" s="104"/>
      <c r="F158" s="27"/>
      <c r="G158" s="108"/>
      <c r="H158" s="21"/>
      <c r="I158" s="109"/>
    </row>
    <row r="159" spans="2:9" ht="15.75" x14ac:dyDescent="0.25">
      <c r="B159" s="166"/>
      <c r="C159" s="167"/>
      <c r="D159" s="96"/>
      <c r="E159" s="104"/>
      <c r="F159" s="27"/>
      <c r="G159" s="108"/>
      <c r="H159" s="21"/>
      <c r="I159" s="109"/>
    </row>
    <row r="160" spans="2:9" ht="15.75" x14ac:dyDescent="0.25">
      <c r="B160" s="166"/>
      <c r="C160" s="167"/>
      <c r="D160" s="96"/>
      <c r="E160" s="104"/>
      <c r="F160" s="27"/>
      <c r="G160" s="108"/>
      <c r="H160" s="21"/>
      <c r="I160" s="109"/>
    </row>
    <row r="161" spans="2:9" ht="15.75" x14ac:dyDescent="0.25">
      <c r="B161" s="166"/>
      <c r="C161" s="167"/>
      <c r="D161" s="96"/>
      <c r="E161" s="104"/>
      <c r="F161" s="27"/>
      <c r="G161" s="108"/>
      <c r="H161" s="21"/>
      <c r="I161" s="109"/>
    </row>
    <row r="162" spans="2:9" ht="15.75" x14ac:dyDescent="0.25">
      <c r="B162" s="166"/>
      <c r="C162" s="167"/>
      <c r="D162" s="96"/>
      <c r="E162" s="104"/>
      <c r="F162" s="27"/>
      <c r="G162" s="108"/>
      <c r="H162" s="21"/>
      <c r="I162" s="109"/>
    </row>
    <row r="163" spans="2:9" ht="15.75" x14ac:dyDescent="0.25">
      <c r="B163" s="166"/>
      <c r="C163" s="167"/>
      <c r="D163" s="96"/>
      <c r="E163" s="104"/>
      <c r="F163" s="27"/>
      <c r="G163" s="108"/>
      <c r="H163" s="21"/>
      <c r="I163" s="109"/>
    </row>
    <row r="164" spans="2:9" ht="15.75" x14ac:dyDescent="0.25">
      <c r="B164" s="166"/>
      <c r="C164" s="167"/>
      <c r="D164" s="96"/>
      <c r="E164" s="104"/>
      <c r="F164" s="27"/>
      <c r="G164" s="108"/>
      <c r="H164" s="21"/>
      <c r="I164" s="109"/>
    </row>
    <row r="165" spans="2:9" ht="15.75" x14ac:dyDescent="0.25">
      <c r="B165" s="166"/>
      <c r="C165" s="167"/>
      <c r="D165" s="96"/>
      <c r="E165" s="104"/>
      <c r="F165" s="27"/>
      <c r="G165" s="108"/>
      <c r="H165" s="21"/>
      <c r="I165" s="109"/>
    </row>
    <row r="166" spans="2:9" ht="15.75" x14ac:dyDescent="0.25">
      <c r="B166" s="166"/>
      <c r="C166" s="167"/>
      <c r="D166" s="96"/>
      <c r="E166" s="104"/>
      <c r="F166" s="27"/>
      <c r="G166" s="108"/>
      <c r="H166" s="21"/>
      <c r="I166" s="109"/>
    </row>
    <row r="167" spans="2:9" ht="15.75" x14ac:dyDescent="0.25">
      <c r="B167" s="166"/>
      <c r="C167" s="167"/>
      <c r="D167" s="96"/>
      <c r="E167" s="104"/>
      <c r="F167" s="27"/>
      <c r="G167" s="108"/>
      <c r="H167" s="21"/>
      <c r="I167" s="109"/>
    </row>
    <row r="168" spans="2:9" ht="15.75" x14ac:dyDescent="0.25">
      <c r="B168" s="166"/>
      <c r="C168" s="167"/>
      <c r="D168" s="96"/>
      <c r="E168" s="104"/>
      <c r="F168" s="27"/>
      <c r="G168" s="108"/>
      <c r="H168" s="21"/>
      <c r="I168" s="109"/>
    </row>
    <row r="169" spans="2:9" ht="15.75" x14ac:dyDescent="0.25">
      <c r="B169" s="166"/>
      <c r="C169" s="167"/>
      <c r="D169" s="96"/>
      <c r="E169" s="104"/>
      <c r="F169" s="27"/>
      <c r="G169" s="108"/>
      <c r="H169" s="21"/>
      <c r="I169" s="109"/>
    </row>
    <row r="170" spans="2:9" ht="15.75" x14ac:dyDescent="0.25">
      <c r="B170" s="166"/>
      <c r="C170" s="167"/>
      <c r="D170" s="96"/>
      <c r="E170" s="104"/>
      <c r="F170" s="27"/>
      <c r="G170" s="108"/>
      <c r="H170" s="21"/>
      <c r="I170" s="109"/>
    </row>
    <row r="171" spans="2:9" ht="15.75" x14ac:dyDescent="0.25">
      <c r="B171" s="166"/>
      <c r="C171" s="167"/>
      <c r="D171" s="96"/>
      <c r="E171" s="104"/>
      <c r="F171" s="27"/>
      <c r="G171" s="108"/>
      <c r="H171" s="21"/>
      <c r="I171" s="109"/>
    </row>
    <row r="172" spans="2:9" ht="15.75" x14ac:dyDescent="0.25">
      <c r="B172" s="166"/>
      <c r="C172" s="167"/>
      <c r="D172" s="96"/>
      <c r="E172" s="104"/>
      <c r="F172" s="27"/>
      <c r="G172" s="108"/>
      <c r="H172" s="21"/>
      <c r="I172" s="109"/>
    </row>
    <row r="173" spans="2:9" ht="15.75" x14ac:dyDescent="0.25">
      <c r="B173" s="166"/>
      <c r="C173" s="167"/>
      <c r="D173" s="96"/>
      <c r="E173" s="104"/>
      <c r="F173" s="27"/>
      <c r="G173" s="108"/>
      <c r="H173" s="21"/>
      <c r="I173" s="109"/>
    </row>
    <row r="174" spans="2:9" ht="15.75" x14ac:dyDescent="0.25">
      <c r="B174" s="166"/>
      <c r="C174" s="167"/>
      <c r="D174" s="96"/>
      <c r="E174" s="104"/>
      <c r="F174" s="27"/>
      <c r="G174" s="108"/>
      <c r="H174" s="21"/>
      <c r="I174" s="109"/>
    </row>
    <row r="175" spans="2:9" ht="15.75" x14ac:dyDescent="0.25">
      <c r="B175" s="166"/>
      <c r="C175" s="167"/>
      <c r="D175" s="96"/>
      <c r="E175" s="104"/>
      <c r="F175" s="27"/>
      <c r="G175" s="108"/>
      <c r="H175" s="21"/>
      <c r="I175" s="109"/>
    </row>
    <row r="176" spans="2:9" ht="15.75" x14ac:dyDescent="0.25">
      <c r="B176" s="166"/>
      <c r="C176" s="167"/>
      <c r="D176" s="96"/>
      <c r="E176" s="104"/>
      <c r="F176" s="27"/>
      <c r="G176" s="108"/>
      <c r="H176" s="21"/>
      <c r="I176" s="109"/>
    </row>
    <row r="177" spans="2:9" ht="15.75" x14ac:dyDescent="0.25">
      <c r="B177" s="166"/>
      <c r="C177" s="167"/>
      <c r="D177" s="96"/>
      <c r="E177" s="104"/>
      <c r="F177" s="27"/>
      <c r="G177" s="108"/>
      <c r="H177" s="21"/>
      <c r="I177" s="109"/>
    </row>
    <row r="178" spans="2:9" ht="15.75" x14ac:dyDescent="0.25">
      <c r="B178" s="166"/>
      <c r="C178" s="167"/>
      <c r="D178" s="96"/>
      <c r="E178" s="104"/>
      <c r="F178" s="27"/>
      <c r="G178" s="108"/>
      <c r="H178" s="21"/>
      <c r="I178" s="109"/>
    </row>
    <row r="179" spans="2:9" ht="15.75" x14ac:dyDescent="0.25">
      <c r="B179" s="166"/>
      <c r="C179" s="167"/>
      <c r="D179" s="96"/>
      <c r="E179" s="104"/>
      <c r="F179" s="27"/>
      <c r="G179" s="108"/>
      <c r="H179" s="21"/>
      <c r="I179" s="109"/>
    </row>
    <row r="180" spans="2:9" ht="15.75" x14ac:dyDescent="0.25">
      <c r="B180" s="166"/>
      <c r="C180" s="167"/>
      <c r="D180" s="96"/>
      <c r="E180" s="104"/>
      <c r="F180" s="27"/>
      <c r="G180" s="108"/>
      <c r="H180" s="21"/>
      <c r="I180" s="109"/>
    </row>
    <row r="181" spans="2:9" ht="15.75" x14ac:dyDescent="0.25">
      <c r="B181" s="166"/>
      <c r="C181" s="167"/>
      <c r="D181" s="96"/>
      <c r="E181" s="104"/>
      <c r="F181" s="27"/>
      <c r="G181" s="108"/>
      <c r="H181" s="21"/>
      <c r="I181" s="109"/>
    </row>
    <row r="182" spans="2:9" ht="15.75" x14ac:dyDescent="0.25">
      <c r="B182" s="166"/>
      <c r="C182" s="167"/>
      <c r="D182" s="96"/>
      <c r="E182" s="104"/>
      <c r="F182" s="27"/>
      <c r="G182" s="108"/>
      <c r="H182" s="21"/>
      <c r="I182" s="109"/>
    </row>
    <row r="183" spans="2:9" ht="15.75" x14ac:dyDescent="0.25">
      <c r="B183" s="166"/>
      <c r="C183" s="167"/>
      <c r="D183" s="96"/>
      <c r="E183" s="104"/>
      <c r="F183" s="27"/>
      <c r="G183" s="108"/>
      <c r="H183" s="21"/>
      <c r="I183" s="109"/>
    </row>
    <row r="184" spans="2:9" ht="15.75" x14ac:dyDescent="0.25">
      <c r="B184" s="166"/>
      <c r="C184" s="167"/>
      <c r="D184" s="96"/>
      <c r="E184" s="104"/>
      <c r="F184" s="27"/>
      <c r="G184" s="108"/>
      <c r="H184" s="21"/>
      <c r="I184" s="109"/>
    </row>
    <row r="185" spans="2:9" ht="15.75" x14ac:dyDescent="0.25">
      <c r="B185" s="166"/>
      <c r="C185" s="167"/>
      <c r="D185" s="96"/>
      <c r="E185" s="104"/>
      <c r="F185" s="27"/>
      <c r="G185" s="108"/>
      <c r="H185" s="21"/>
      <c r="I185" s="109"/>
    </row>
    <row r="186" spans="2:9" ht="15.75" x14ac:dyDescent="0.25">
      <c r="B186" s="166"/>
      <c r="C186" s="167"/>
      <c r="D186" s="96"/>
      <c r="E186" s="104"/>
      <c r="F186" s="27"/>
      <c r="G186" s="108"/>
      <c r="H186" s="21"/>
      <c r="I186" s="109"/>
    </row>
    <row r="187" spans="2:9" ht="15.75" x14ac:dyDescent="0.25">
      <c r="B187" s="166"/>
      <c r="C187" s="167"/>
      <c r="D187" s="96"/>
      <c r="E187" s="104"/>
      <c r="F187" s="27"/>
      <c r="G187" s="108"/>
      <c r="H187" s="21"/>
      <c r="I187" s="109"/>
    </row>
    <row r="188" spans="2:9" ht="15.75" x14ac:dyDescent="0.25">
      <c r="B188" s="166"/>
      <c r="C188" s="167"/>
      <c r="D188" s="96"/>
      <c r="E188" s="104"/>
      <c r="F188" s="27"/>
      <c r="G188" s="108"/>
      <c r="H188" s="21"/>
      <c r="I188" s="109"/>
    </row>
    <row r="189" spans="2:9" ht="15.75" x14ac:dyDescent="0.25">
      <c r="B189" s="166"/>
      <c r="C189" s="167"/>
      <c r="D189" s="96"/>
      <c r="E189" s="104"/>
      <c r="F189" s="27"/>
      <c r="G189" s="108"/>
      <c r="H189" s="21"/>
      <c r="I189" s="109"/>
    </row>
    <row r="190" spans="2:9" ht="15.75" x14ac:dyDescent="0.25">
      <c r="B190" s="166"/>
      <c r="C190" s="167"/>
      <c r="D190" s="96"/>
      <c r="E190" s="104"/>
      <c r="F190" s="27"/>
      <c r="G190" s="108"/>
      <c r="H190" s="21"/>
      <c r="I190" s="109"/>
    </row>
    <row r="191" spans="2:9" ht="15.75" x14ac:dyDescent="0.25">
      <c r="B191" s="166"/>
      <c r="C191" s="167"/>
      <c r="D191" s="96"/>
      <c r="E191" s="104"/>
      <c r="F191" s="27"/>
      <c r="G191" s="108"/>
      <c r="H191" s="21"/>
      <c r="I191" s="109"/>
    </row>
    <row r="192" spans="2:9" ht="15.75" x14ac:dyDescent="0.25">
      <c r="B192" s="166"/>
      <c r="C192" s="167"/>
      <c r="D192" s="96"/>
      <c r="E192" s="104"/>
      <c r="F192" s="27"/>
      <c r="G192" s="108"/>
      <c r="H192" s="21"/>
      <c r="I192" s="109"/>
    </row>
    <row r="193" spans="2:9" ht="15.75" x14ac:dyDescent="0.25">
      <c r="B193" s="166"/>
      <c r="C193" s="167"/>
      <c r="D193" s="96"/>
      <c r="E193" s="104"/>
      <c r="F193" s="27"/>
      <c r="G193" s="108"/>
      <c r="H193" s="21"/>
      <c r="I193" s="109"/>
    </row>
    <row r="194" spans="2:9" ht="15.75" x14ac:dyDescent="0.25">
      <c r="B194" s="166"/>
      <c r="C194" s="167"/>
      <c r="D194" s="96"/>
      <c r="E194" s="104"/>
      <c r="F194" s="27"/>
      <c r="G194" s="108"/>
      <c r="H194" s="21"/>
      <c r="I194" s="109"/>
    </row>
    <row r="195" spans="2:9" ht="15.75" x14ac:dyDescent="0.25">
      <c r="B195" s="166"/>
      <c r="C195" s="167"/>
      <c r="D195" s="96"/>
      <c r="E195" s="104"/>
      <c r="F195" s="27"/>
      <c r="G195" s="108"/>
      <c r="H195" s="21"/>
      <c r="I195" s="109"/>
    </row>
    <row r="196" spans="2:9" ht="15.75" x14ac:dyDescent="0.25">
      <c r="B196" s="166"/>
      <c r="C196" s="167"/>
      <c r="D196" s="96"/>
      <c r="E196" s="104"/>
      <c r="F196" s="27"/>
      <c r="G196" s="108"/>
      <c r="H196" s="21"/>
      <c r="I196" s="109"/>
    </row>
    <row r="197" spans="2:9" ht="15.75" x14ac:dyDescent="0.25">
      <c r="B197" s="166"/>
      <c r="C197" s="167"/>
      <c r="D197" s="96"/>
      <c r="E197" s="104"/>
      <c r="F197" s="27"/>
      <c r="G197" s="108"/>
      <c r="H197" s="21"/>
      <c r="I197" s="109"/>
    </row>
    <row r="198" spans="2:9" ht="15.75" x14ac:dyDescent="0.25">
      <c r="B198" s="166"/>
      <c r="C198" s="167"/>
      <c r="D198" s="96"/>
      <c r="E198" s="104"/>
      <c r="F198" s="27"/>
      <c r="G198" s="108"/>
      <c r="H198" s="21"/>
      <c r="I198" s="109"/>
    </row>
    <row r="199" spans="2:9" ht="15.75" x14ac:dyDescent="0.25">
      <c r="B199" s="166"/>
      <c r="C199" s="167"/>
      <c r="D199" s="96"/>
      <c r="E199" s="104"/>
      <c r="F199" s="27"/>
      <c r="G199" s="108"/>
      <c r="H199" s="21"/>
      <c r="I199" s="109"/>
    </row>
    <row r="200" spans="2:9" ht="15.75" x14ac:dyDescent="0.25">
      <c r="B200" s="166"/>
      <c r="C200" s="167"/>
      <c r="D200" s="96"/>
      <c r="E200" s="104"/>
      <c r="F200" s="27"/>
      <c r="G200" s="108"/>
      <c r="H200" s="21"/>
      <c r="I200" s="109"/>
    </row>
    <row r="201" spans="2:9" ht="15.75" x14ac:dyDescent="0.25">
      <c r="B201" s="166"/>
      <c r="C201" s="167"/>
      <c r="D201" s="96"/>
      <c r="E201" s="104"/>
      <c r="F201" s="27"/>
      <c r="G201" s="108"/>
      <c r="H201" s="21"/>
      <c r="I201" s="109"/>
    </row>
    <row r="202" spans="2:9" ht="15.75" x14ac:dyDescent="0.25">
      <c r="B202" s="166"/>
      <c r="C202" s="167"/>
      <c r="D202" s="96"/>
      <c r="E202" s="104"/>
      <c r="F202" s="27"/>
      <c r="G202" s="108"/>
      <c r="H202" s="21"/>
      <c r="I202" s="109"/>
    </row>
    <row r="203" spans="2:9" ht="15.75" x14ac:dyDescent="0.25">
      <c r="B203" s="166"/>
      <c r="C203" s="167"/>
      <c r="D203" s="96"/>
      <c r="E203" s="104"/>
      <c r="F203" s="27"/>
      <c r="G203" s="108"/>
      <c r="H203" s="21"/>
      <c r="I203" s="109"/>
    </row>
    <row r="204" spans="2:9" ht="15.75" x14ac:dyDescent="0.25">
      <c r="B204" s="166"/>
      <c r="C204" s="167"/>
      <c r="D204" s="96"/>
      <c r="E204" s="104"/>
      <c r="F204" s="27"/>
      <c r="G204" s="108"/>
      <c r="H204" s="21"/>
      <c r="I204" s="109"/>
    </row>
    <row r="205" spans="2:9" ht="15.75" x14ac:dyDescent="0.25">
      <c r="B205" s="166"/>
      <c r="C205" s="167"/>
      <c r="D205" s="96"/>
      <c r="E205" s="104"/>
      <c r="F205" s="27"/>
      <c r="G205" s="108"/>
      <c r="H205" s="21"/>
      <c r="I205" s="109"/>
    </row>
    <row r="206" spans="2:9" ht="15.75" x14ac:dyDescent="0.25">
      <c r="B206" s="166"/>
      <c r="C206" s="167"/>
      <c r="D206" s="96"/>
      <c r="E206" s="104"/>
      <c r="F206" s="27"/>
      <c r="G206" s="108"/>
      <c r="H206" s="21"/>
      <c r="I206" s="109"/>
    </row>
    <row r="207" spans="2:9" ht="15.75" x14ac:dyDescent="0.25">
      <c r="B207" s="166"/>
      <c r="C207" s="167"/>
      <c r="D207" s="96"/>
      <c r="E207" s="104"/>
      <c r="F207" s="27"/>
      <c r="G207" s="108"/>
      <c r="H207" s="21"/>
      <c r="I207" s="109"/>
    </row>
    <row r="208" spans="2:9" ht="15.75" x14ac:dyDescent="0.25">
      <c r="B208" s="166"/>
      <c r="C208" s="167"/>
      <c r="D208" s="96"/>
      <c r="E208" s="104"/>
      <c r="F208" s="27"/>
      <c r="G208" s="108"/>
      <c r="H208" s="21"/>
      <c r="I208" s="109"/>
    </row>
    <row r="209" spans="2:9" ht="15.75" x14ac:dyDescent="0.25">
      <c r="B209" s="166"/>
      <c r="C209" s="167"/>
      <c r="D209" s="96"/>
      <c r="E209" s="104"/>
      <c r="F209" s="27"/>
      <c r="G209" s="108"/>
      <c r="H209" s="21"/>
      <c r="I209" s="109"/>
    </row>
    <row r="210" spans="2:9" ht="15.75" x14ac:dyDescent="0.25">
      <c r="B210" s="166"/>
      <c r="C210" s="167"/>
      <c r="D210" s="96"/>
      <c r="E210" s="104"/>
      <c r="F210" s="27"/>
      <c r="G210" s="108"/>
      <c r="H210" s="21"/>
      <c r="I210" s="109"/>
    </row>
    <row r="211" spans="2:9" ht="15.75" x14ac:dyDescent="0.25">
      <c r="B211" s="166"/>
      <c r="C211" s="167"/>
      <c r="D211" s="96"/>
      <c r="E211" s="104"/>
      <c r="F211" s="27"/>
      <c r="G211" s="108"/>
      <c r="H211" s="21"/>
      <c r="I211" s="109"/>
    </row>
    <row r="212" spans="2:9" ht="15.75" x14ac:dyDescent="0.25">
      <c r="B212" s="166"/>
      <c r="C212" s="167"/>
      <c r="D212" s="96"/>
      <c r="E212" s="104"/>
      <c r="F212" s="27"/>
      <c r="G212" s="108"/>
      <c r="H212" s="21"/>
      <c r="I212" s="109"/>
    </row>
    <row r="213" spans="2:9" ht="15.75" x14ac:dyDescent="0.25">
      <c r="B213" s="166"/>
      <c r="C213" s="167"/>
      <c r="D213" s="96"/>
      <c r="E213" s="104"/>
      <c r="F213" s="27"/>
      <c r="G213" s="108"/>
      <c r="H213" s="21"/>
      <c r="I213" s="109"/>
    </row>
    <row r="214" spans="2:9" ht="15.75" x14ac:dyDescent="0.25">
      <c r="B214" s="166"/>
      <c r="C214" s="167"/>
      <c r="D214" s="96"/>
      <c r="E214" s="104"/>
      <c r="F214" s="27"/>
      <c r="G214" s="108"/>
      <c r="H214" s="21"/>
      <c r="I214" s="109"/>
    </row>
    <row r="215" spans="2:9" ht="15.75" x14ac:dyDescent="0.25">
      <c r="B215" s="166"/>
      <c r="C215" s="167"/>
      <c r="D215" s="96"/>
      <c r="E215" s="104"/>
      <c r="F215" s="27"/>
      <c r="G215" s="108"/>
      <c r="H215" s="21"/>
      <c r="I215" s="109"/>
    </row>
    <row r="216" spans="2:9" ht="15.75" x14ac:dyDescent="0.25">
      <c r="B216" s="166"/>
      <c r="C216" s="167"/>
      <c r="D216" s="96"/>
      <c r="E216" s="104"/>
      <c r="F216" s="27"/>
      <c r="G216" s="108"/>
      <c r="H216" s="21"/>
      <c r="I216" s="109"/>
    </row>
    <row r="217" spans="2:9" ht="15.75" x14ac:dyDescent="0.25">
      <c r="B217" s="166"/>
      <c r="C217" s="167"/>
      <c r="D217" s="96"/>
      <c r="E217" s="104"/>
      <c r="F217" s="27"/>
      <c r="G217" s="108"/>
      <c r="H217" s="21"/>
      <c r="I217" s="109"/>
    </row>
    <row r="218" spans="2:9" ht="15.75" x14ac:dyDescent="0.25">
      <c r="B218" s="166"/>
      <c r="C218" s="167"/>
      <c r="D218" s="96"/>
      <c r="E218" s="104"/>
      <c r="F218" s="27"/>
      <c r="G218" s="108"/>
      <c r="H218" s="21"/>
      <c r="I218" s="109"/>
    </row>
    <row r="219" spans="2:9" ht="15.75" x14ac:dyDescent="0.25">
      <c r="B219" s="166"/>
      <c r="C219" s="167"/>
      <c r="D219" s="96"/>
      <c r="E219" s="104"/>
      <c r="F219" s="27"/>
      <c r="G219" s="108"/>
      <c r="H219" s="21"/>
      <c r="I219" s="109"/>
    </row>
    <row r="220" spans="2:9" ht="15.75" x14ac:dyDescent="0.25">
      <c r="B220" s="166"/>
      <c r="C220" s="167"/>
      <c r="D220" s="96"/>
      <c r="E220" s="104"/>
      <c r="F220" s="27"/>
      <c r="G220" s="108"/>
      <c r="H220" s="21"/>
      <c r="I220" s="109"/>
    </row>
    <row r="221" spans="2:9" ht="15.75" x14ac:dyDescent="0.25">
      <c r="B221" s="166"/>
      <c r="C221" s="167"/>
      <c r="D221" s="96"/>
      <c r="E221" s="104"/>
      <c r="F221" s="27"/>
      <c r="G221" s="108"/>
      <c r="H221" s="21"/>
      <c r="I221" s="109"/>
    </row>
    <row r="222" spans="2:9" ht="15.75" x14ac:dyDescent="0.25">
      <c r="B222" s="166"/>
      <c r="C222" s="167"/>
      <c r="D222" s="96"/>
      <c r="E222" s="104"/>
      <c r="F222" s="27"/>
      <c r="G222" s="108"/>
      <c r="H222" s="21"/>
      <c r="I222" s="109"/>
    </row>
    <row r="223" spans="2:9" ht="15.75" x14ac:dyDescent="0.25">
      <c r="B223" s="166"/>
      <c r="C223" s="167"/>
      <c r="D223" s="96"/>
      <c r="E223" s="104"/>
      <c r="F223" s="27"/>
      <c r="G223" s="108"/>
      <c r="H223" s="21"/>
      <c r="I223" s="109"/>
    </row>
    <row r="224" spans="2:9" ht="15.75" x14ac:dyDescent="0.25">
      <c r="B224" s="166"/>
      <c r="C224" s="167"/>
      <c r="D224" s="96"/>
      <c r="E224" s="104"/>
      <c r="F224" s="27"/>
      <c r="G224" s="108"/>
      <c r="H224" s="21"/>
      <c r="I224" s="109"/>
    </row>
    <row r="225" spans="2:9" ht="15.75" x14ac:dyDescent="0.25">
      <c r="B225" s="166"/>
      <c r="C225" s="167"/>
      <c r="D225" s="96"/>
      <c r="E225" s="104"/>
      <c r="F225" s="27"/>
      <c r="G225" s="108"/>
      <c r="H225" s="21"/>
      <c r="I225" s="109"/>
    </row>
    <row r="226" spans="2:9" ht="15.75" x14ac:dyDescent="0.25">
      <c r="B226" s="166"/>
      <c r="C226" s="167"/>
      <c r="D226" s="96"/>
      <c r="E226" s="104"/>
      <c r="F226" s="27"/>
      <c r="G226" s="108"/>
      <c r="H226" s="21"/>
      <c r="I226" s="109"/>
    </row>
    <row r="227" spans="2:9" ht="15.75" x14ac:dyDescent="0.25">
      <c r="B227" s="166"/>
      <c r="C227" s="167"/>
      <c r="D227" s="96"/>
      <c r="E227" s="104"/>
      <c r="F227" s="27"/>
      <c r="G227" s="108"/>
      <c r="H227" s="21"/>
      <c r="I227" s="109"/>
    </row>
    <row r="228" spans="2:9" ht="15.75" x14ac:dyDescent="0.25">
      <c r="B228" s="166"/>
      <c r="C228" s="167"/>
      <c r="D228" s="96"/>
      <c r="E228" s="104"/>
      <c r="F228" s="27"/>
      <c r="G228" s="108"/>
      <c r="H228" s="21"/>
      <c r="I228" s="109"/>
    </row>
    <row r="229" spans="2:9" ht="15.75" x14ac:dyDescent="0.25">
      <c r="B229" s="166"/>
      <c r="C229" s="167"/>
      <c r="D229" s="96"/>
      <c r="E229" s="104"/>
      <c r="F229" s="27"/>
      <c r="G229" s="108"/>
      <c r="H229" s="21"/>
      <c r="I229" s="109"/>
    </row>
    <row r="230" spans="2:9" ht="15.75" x14ac:dyDescent="0.25">
      <c r="B230" s="166"/>
      <c r="C230" s="167"/>
      <c r="D230" s="96"/>
      <c r="E230" s="104"/>
      <c r="F230" s="27"/>
      <c r="G230" s="108"/>
      <c r="H230" s="21"/>
      <c r="I230" s="109"/>
    </row>
    <row r="231" spans="2:9" ht="15.75" x14ac:dyDescent="0.25">
      <c r="B231" s="166"/>
      <c r="C231" s="167"/>
      <c r="D231" s="96"/>
      <c r="E231" s="104"/>
      <c r="F231" s="27"/>
      <c r="G231" s="108"/>
      <c r="H231" s="21"/>
      <c r="I231" s="109"/>
    </row>
    <row r="232" spans="2:9" ht="15.75" x14ac:dyDescent="0.25">
      <c r="B232" s="166"/>
      <c r="C232" s="167"/>
      <c r="D232" s="96"/>
      <c r="E232" s="104"/>
      <c r="F232" s="27"/>
      <c r="G232" s="108"/>
      <c r="H232" s="21"/>
      <c r="I232" s="109"/>
    </row>
    <row r="233" spans="2:9" ht="15.75" x14ac:dyDescent="0.25">
      <c r="B233" s="166"/>
      <c r="C233" s="167"/>
      <c r="D233" s="96"/>
      <c r="E233" s="104"/>
      <c r="F233" s="27"/>
      <c r="G233" s="108"/>
      <c r="H233" s="21"/>
      <c r="I233" s="109"/>
    </row>
    <row r="234" spans="2:9" ht="15.75" x14ac:dyDescent="0.25">
      <c r="B234" s="166"/>
      <c r="C234" s="167"/>
      <c r="D234" s="96"/>
      <c r="E234" s="104"/>
      <c r="F234" s="27"/>
      <c r="G234" s="108"/>
      <c r="H234" s="21"/>
      <c r="I234" s="109"/>
    </row>
    <row r="235" spans="2:9" ht="15.75" x14ac:dyDescent="0.25">
      <c r="B235" s="166"/>
      <c r="C235" s="167"/>
      <c r="D235" s="96"/>
      <c r="E235" s="104"/>
      <c r="F235" s="27"/>
      <c r="G235" s="108"/>
      <c r="H235" s="21"/>
      <c r="I235" s="109"/>
    </row>
    <row r="236" spans="2:9" ht="15.75" x14ac:dyDescent="0.25">
      <c r="B236" s="166"/>
      <c r="C236" s="167"/>
      <c r="D236" s="96"/>
      <c r="E236" s="104"/>
      <c r="F236" s="27"/>
      <c r="G236" s="108"/>
      <c r="H236" s="21"/>
      <c r="I236" s="109"/>
    </row>
    <row r="237" spans="2:9" ht="15.75" x14ac:dyDescent="0.25">
      <c r="B237" s="166"/>
      <c r="C237" s="167"/>
      <c r="D237" s="96"/>
      <c r="E237" s="104"/>
      <c r="F237" s="27"/>
      <c r="G237" s="108"/>
      <c r="H237" s="21"/>
      <c r="I237" s="109"/>
    </row>
    <row r="238" spans="2:9" ht="15.75" x14ac:dyDescent="0.25">
      <c r="B238" s="166"/>
      <c r="C238" s="167"/>
      <c r="D238" s="96"/>
      <c r="E238" s="104"/>
      <c r="F238" s="27"/>
      <c r="G238" s="108"/>
      <c r="H238" s="21"/>
      <c r="I238" s="109"/>
    </row>
    <row r="239" spans="2:9" ht="15.75" x14ac:dyDescent="0.25">
      <c r="B239" s="166"/>
      <c r="C239" s="167"/>
      <c r="D239" s="96"/>
      <c r="E239" s="104"/>
      <c r="F239" s="27"/>
      <c r="G239" s="108"/>
      <c r="H239" s="21"/>
      <c r="I239" s="109"/>
    </row>
    <row r="240" spans="2:9" ht="15.75" x14ac:dyDescent="0.25">
      <c r="B240" s="166"/>
      <c r="C240" s="167"/>
      <c r="D240" s="96"/>
      <c r="E240" s="104"/>
      <c r="F240" s="27"/>
      <c r="G240" s="108"/>
      <c r="H240" s="21"/>
      <c r="I240" s="109"/>
    </row>
    <row r="241" spans="2:9" ht="15.75" x14ac:dyDescent="0.25">
      <c r="B241" s="166"/>
      <c r="C241" s="167"/>
      <c r="D241" s="96"/>
      <c r="E241" s="104"/>
      <c r="F241" s="27"/>
      <c r="G241" s="108"/>
      <c r="H241" s="21"/>
      <c r="I241" s="109"/>
    </row>
    <row r="242" spans="2:9" ht="15.75" x14ac:dyDescent="0.25">
      <c r="B242" s="166"/>
      <c r="C242" s="167"/>
      <c r="D242" s="96"/>
      <c r="E242" s="104"/>
      <c r="F242" s="27"/>
      <c r="G242" s="108"/>
      <c r="H242" s="21"/>
      <c r="I242" s="109"/>
    </row>
    <row r="243" spans="2:9" ht="15.75" x14ac:dyDescent="0.25">
      <c r="B243" s="166"/>
      <c r="C243" s="167"/>
      <c r="D243" s="96"/>
      <c r="E243" s="104"/>
      <c r="F243" s="27"/>
      <c r="G243" s="108"/>
      <c r="H243" s="21"/>
      <c r="I243" s="109"/>
    </row>
    <row r="244" spans="2:9" ht="15.75" x14ac:dyDescent="0.25">
      <c r="B244" s="166"/>
      <c r="C244" s="167"/>
      <c r="D244" s="96"/>
      <c r="E244" s="104"/>
      <c r="F244" s="27"/>
      <c r="G244" s="108"/>
      <c r="H244" s="21"/>
      <c r="I244" s="109"/>
    </row>
    <row r="245" spans="2:9" ht="15.75" x14ac:dyDescent="0.25">
      <c r="B245" s="166"/>
      <c r="C245" s="167"/>
      <c r="D245" s="96"/>
      <c r="E245" s="104"/>
      <c r="F245" s="27"/>
      <c r="G245" s="108"/>
      <c r="H245" s="21"/>
      <c r="I245" s="109"/>
    </row>
    <row r="246" spans="2:9" ht="15.75" x14ac:dyDescent="0.25">
      <c r="B246" s="166"/>
      <c r="C246" s="167"/>
      <c r="D246" s="96"/>
      <c r="E246" s="104"/>
      <c r="F246" s="27"/>
      <c r="G246" s="108"/>
      <c r="H246" s="21"/>
      <c r="I246" s="109"/>
    </row>
    <row r="247" spans="2:9" ht="15.75" x14ac:dyDescent="0.25">
      <c r="B247" s="166"/>
      <c r="C247" s="167"/>
      <c r="D247" s="96"/>
      <c r="E247" s="104"/>
      <c r="F247" s="27"/>
      <c r="G247" s="108"/>
      <c r="H247" s="21"/>
      <c r="I247" s="109"/>
    </row>
    <row r="248" spans="2:9" ht="15.75" x14ac:dyDescent="0.25">
      <c r="B248" s="166"/>
      <c r="C248" s="167"/>
      <c r="D248" s="96"/>
      <c r="E248" s="104"/>
      <c r="F248" s="27"/>
      <c r="G248" s="108"/>
      <c r="H248" s="21"/>
      <c r="I248" s="109"/>
    </row>
    <row r="249" spans="2:9" ht="15.75" x14ac:dyDescent="0.25">
      <c r="B249" s="166"/>
      <c r="C249" s="167"/>
      <c r="D249" s="96"/>
      <c r="E249" s="104"/>
      <c r="F249" s="27"/>
      <c r="G249" s="108"/>
      <c r="H249" s="21"/>
      <c r="I249" s="109"/>
    </row>
    <row r="250" spans="2:9" ht="15.75" x14ac:dyDescent="0.25">
      <c r="B250" s="166"/>
      <c r="C250" s="167"/>
      <c r="D250" s="96"/>
      <c r="E250" s="104"/>
      <c r="F250" s="27"/>
      <c r="G250" s="108"/>
      <c r="H250" s="21"/>
      <c r="I250" s="109"/>
    </row>
    <row r="251" spans="2:9" ht="15.75" x14ac:dyDescent="0.25">
      <c r="B251" s="166"/>
      <c r="C251" s="167"/>
      <c r="D251" s="96"/>
      <c r="E251" s="104"/>
      <c r="F251" s="27"/>
      <c r="G251" s="108"/>
      <c r="H251" s="21"/>
      <c r="I251" s="109"/>
    </row>
    <row r="252" spans="2:9" ht="15.75" x14ac:dyDescent="0.25">
      <c r="B252" s="166"/>
      <c r="C252" s="167"/>
      <c r="D252" s="96"/>
      <c r="E252" s="104"/>
      <c r="F252" s="27"/>
      <c r="G252" s="108"/>
      <c r="H252" s="21"/>
      <c r="I252" s="109"/>
    </row>
    <row r="253" spans="2:9" ht="15.75" x14ac:dyDescent="0.25">
      <c r="B253" s="166"/>
      <c r="C253" s="167"/>
      <c r="D253" s="96"/>
      <c r="E253" s="104"/>
      <c r="F253" s="27"/>
      <c r="G253" s="108"/>
      <c r="H253" s="21"/>
      <c r="I253" s="109"/>
    </row>
    <row r="254" spans="2:9" ht="15.75" x14ac:dyDescent="0.25">
      <c r="B254" s="166"/>
      <c r="C254" s="167"/>
      <c r="D254" s="96"/>
      <c r="E254" s="104"/>
      <c r="F254" s="27"/>
      <c r="G254" s="108"/>
      <c r="H254" s="21"/>
      <c r="I254" s="109"/>
    </row>
    <row r="255" spans="2:9" ht="15.75" x14ac:dyDescent="0.25">
      <c r="B255" s="166"/>
      <c r="C255" s="167"/>
      <c r="D255" s="96"/>
      <c r="E255" s="104"/>
      <c r="F255" s="27"/>
      <c r="G255" s="108"/>
      <c r="H255" s="21"/>
      <c r="I255" s="109"/>
    </row>
    <row r="256" spans="2:9" ht="15.75" x14ac:dyDescent="0.25">
      <c r="B256" s="166"/>
      <c r="C256" s="167"/>
      <c r="D256" s="96"/>
      <c r="E256" s="104"/>
      <c r="F256" s="27"/>
      <c r="G256" s="108"/>
      <c r="H256" s="21"/>
      <c r="I256" s="109"/>
    </row>
    <row r="257" spans="2:9" ht="15.75" x14ac:dyDescent="0.25">
      <c r="B257" s="166"/>
      <c r="C257" s="167"/>
      <c r="D257" s="96"/>
      <c r="E257" s="104"/>
      <c r="F257" s="27"/>
      <c r="G257" s="108"/>
      <c r="H257" s="21"/>
      <c r="I257" s="109"/>
    </row>
    <row r="258" spans="2:9" ht="15.75" x14ac:dyDescent="0.25">
      <c r="B258" s="166"/>
      <c r="C258" s="167"/>
      <c r="D258" s="96"/>
      <c r="E258" s="104"/>
      <c r="F258" s="27"/>
      <c r="G258" s="108"/>
      <c r="H258" s="21"/>
      <c r="I258" s="109"/>
    </row>
    <row r="259" spans="2:9" ht="15.75" x14ac:dyDescent="0.25">
      <c r="B259" s="166"/>
      <c r="C259" s="167"/>
      <c r="D259" s="96"/>
      <c r="E259" s="104"/>
      <c r="F259" s="27"/>
      <c r="G259" s="108"/>
      <c r="H259" s="21"/>
      <c r="I259" s="109"/>
    </row>
    <row r="260" spans="2:9" ht="15.75" x14ac:dyDescent="0.25">
      <c r="B260" s="166"/>
      <c r="C260" s="167"/>
      <c r="D260" s="96"/>
      <c r="E260" s="104"/>
      <c r="F260" s="27"/>
      <c r="G260" s="108"/>
      <c r="H260" s="21"/>
      <c r="I260" s="109"/>
    </row>
    <row r="261" spans="2:9" ht="15.75" x14ac:dyDescent="0.25">
      <c r="B261" s="166"/>
      <c r="C261" s="167"/>
      <c r="D261" s="96"/>
      <c r="E261" s="104"/>
      <c r="F261" s="27"/>
      <c r="G261" s="108"/>
      <c r="H261" s="21"/>
      <c r="I261" s="109"/>
    </row>
    <row r="262" spans="2:9" ht="15.75" x14ac:dyDescent="0.25">
      <c r="B262" s="166"/>
      <c r="C262" s="167"/>
      <c r="D262" s="96"/>
      <c r="E262" s="104"/>
      <c r="F262" s="27"/>
      <c r="G262" s="108"/>
      <c r="H262" s="21"/>
      <c r="I262" s="109"/>
    </row>
    <row r="263" spans="2:9" ht="15.75" x14ac:dyDescent="0.25">
      <c r="B263" s="166"/>
      <c r="C263" s="167"/>
      <c r="D263" s="96"/>
      <c r="E263" s="104"/>
      <c r="F263" s="27"/>
      <c r="G263" s="108"/>
      <c r="H263" s="21"/>
      <c r="I263" s="109"/>
    </row>
    <row r="264" spans="2:9" ht="15.75" x14ac:dyDescent="0.25">
      <c r="B264" s="166"/>
      <c r="C264" s="167"/>
      <c r="D264" s="96"/>
      <c r="E264" s="104"/>
      <c r="F264" s="27"/>
      <c r="G264" s="108"/>
      <c r="H264" s="21"/>
      <c r="I264" s="109"/>
    </row>
    <row r="265" spans="2:9" ht="15.75" x14ac:dyDescent="0.25">
      <c r="B265" s="166"/>
      <c r="C265" s="167"/>
      <c r="D265" s="96"/>
      <c r="E265" s="104"/>
      <c r="F265" s="27"/>
      <c r="G265" s="108"/>
      <c r="H265" s="21"/>
      <c r="I265" s="109"/>
    </row>
    <row r="266" spans="2:9" ht="15.75" x14ac:dyDescent="0.25">
      <c r="B266" s="166"/>
      <c r="C266" s="167"/>
      <c r="D266" s="96"/>
      <c r="E266" s="104"/>
      <c r="F266" s="27"/>
      <c r="G266" s="108"/>
      <c r="H266" s="21"/>
      <c r="I266" s="109"/>
    </row>
    <row r="267" spans="2:9" ht="15.75" x14ac:dyDescent="0.25">
      <c r="B267" s="166"/>
      <c r="C267" s="167"/>
      <c r="D267" s="96"/>
      <c r="E267" s="104"/>
      <c r="F267" s="27"/>
      <c r="G267" s="108"/>
      <c r="H267" s="21"/>
      <c r="I267" s="109"/>
    </row>
    <row r="268" spans="2:9" ht="15.75" x14ac:dyDescent="0.25">
      <c r="B268" s="166"/>
      <c r="C268" s="167"/>
      <c r="D268" s="96"/>
      <c r="E268" s="104"/>
      <c r="F268" s="27"/>
      <c r="G268" s="108"/>
      <c r="H268" s="21"/>
      <c r="I268" s="109"/>
    </row>
    <row r="269" spans="2:9" ht="15.75" x14ac:dyDescent="0.25">
      <c r="B269" s="166"/>
      <c r="C269" s="167"/>
      <c r="D269" s="96"/>
      <c r="E269" s="104"/>
      <c r="F269" s="27"/>
      <c r="G269" s="108"/>
      <c r="H269" s="21"/>
      <c r="I269" s="109"/>
    </row>
    <row r="270" spans="2:9" ht="15.75" x14ac:dyDescent="0.25">
      <c r="B270" s="166"/>
      <c r="C270" s="167"/>
      <c r="D270" s="96"/>
      <c r="E270" s="104"/>
      <c r="F270" s="27"/>
      <c r="G270" s="108"/>
      <c r="H270" s="21"/>
      <c r="I270" s="109"/>
    </row>
    <row r="271" spans="2:9" ht="15.75" x14ac:dyDescent="0.25">
      <c r="B271" s="166"/>
      <c r="C271" s="167"/>
      <c r="D271" s="96"/>
      <c r="E271" s="104"/>
      <c r="F271" s="27"/>
      <c r="G271" s="108"/>
      <c r="H271" s="21"/>
      <c r="I271" s="109"/>
    </row>
    <row r="272" spans="2:9" ht="15.75" x14ac:dyDescent="0.25">
      <c r="B272" s="166"/>
      <c r="C272" s="167"/>
      <c r="D272" s="96"/>
      <c r="E272" s="104"/>
      <c r="F272" s="27"/>
      <c r="G272" s="108"/>
      <c r="H272" s="21"/>
      <c r="I272" s="109"/>
    </row>
    <row r="273" spans="2:9" ht="15.75" x14ac:dyDescent="0.25">
      <c r="B273" s="166"/>
      <c r="C273" s="167"/>
      <c r="D273" s="96"/>
      <c r="E273" s="104"/>
      <c r="F273" s="27"/>
      <c r="G273" s="108"/>
      <c r="H273" s="21"/>
      <c r="I273" s="109"/>
    </row>
    <row r="274" spans="2:9" ht="15.75" x14ac:dyDescent="0.25">
      <c r="B274" s="166"/>
      <c r="C274" s="167"/>
      <c r="D274" s="96"/>
      <c r="E274" s="104"/>
      <c r="F274" s="27"/>
      <c r="G274" s="108"/>
      <c r="H274" s="21"/>
      <c r="I274" s="109"/>
    </row>
    <row r="275" spans="2:9" ht="15.75" x14ac:dyDescent="0.25">
      <c r="B275" s="166"/>
      <c r="C275" s="167"/>
      <c r="D275" s="96"/>
      <c r="E275" s="104"/>
      <c r="F275" s="27"/>
      <c r="G275" s="108"/>
      <c r="H275" s="21"/>
      <c r="I275" s="109"/>
    </row>
    <row r="276" spans="2:9" ht="15.75" x14ac:dyDescent="0.25">
      <c r="B276" s="166"/>
      <c r="C276" s="167"/>
      <c r="D276" s="96"/>
      <c r="E276" s="104"/>
      <c r="F276" s="27"/>
      <c r="G276" s="108"/>
      <c r="H276" s="21"/>
      <c r="I276" s="109"/>
    </row>
    <row r="277" spans="2:9" ht="15.75" x14ac:dyDescent="0.25">
      <c r="B277" s="166"/>
      <c r="C277" s="167"/>
      <c r="D277" s="96"/>
      <c r="E277" s="104"/>
      <c r="F277" s="27"/>
      <c r="G277" s="108"/>
      <c r="H277" s="21"/>
      <c r="I277" s="109"/>
    </row>
    <row r="278" spans="2:9" ht="15.75" x14ac:dyDescent="0.25">
      <c r="B278" s="166"/>
      <c r="C278" s="167"/>
      <c r="D278" s="96"/>
      <c r="E278" s="104"/>
      <c r="F278" s="27"/>
      <c r="G278" s="108"/>
      <c r="H278" s="21"/>
      <c r="I278" s="109"/>
    </row>
    <row r="279" spans="2:9" ht="15.75" x14ac:dyDescent="0.25">
      <c r="B279" s="166"/>
      <c r="C279" s="167"/>
      <c r="D279" s="96"/>
      <c r="E279" s="104"/>
      <c r="F279" s="27"/>
      <c r="G279" s="108"/>
      <c r="H279" s="21"/>
      <c r="I279" s="109"/>
    </row>
    <row r="280" spans="2:9" ht="15.75" x14ac:dyDescent="0.25">
      <c r="B280" s="166"/>
      <c r="C280" s="167"/>
      <c r="D280" s="96"/>
      <c r="E280" s="104"/>
      <c r="F280" s="27"/>
      <c r="G280" s="108"/>
      <c r="H280" s="21"/>
      <c r="I280" s="109"/>
    </row>
    <row r="281" spans="2:9" ht="15.75" x14ac:dyDescent="0.25">
      <c r="B281" s="166"/>
      <c r="C281" s="167"/>
      <c r="D281" s="96"/>
      <c r="E281" s="104"/>
      <c r="F281" s="27"/>
      <c r="G281" s="108"/>
      <c r="H281" s="21"/>
      <c r="I281" s="109"/>
    </row>
    <row r="282" spans="2:9" ht="15.75" x14ac:dyDescent="0.25">
      <c r="B282" s="166"/>
      <c r="C282" s="167"/>
      <c r="D282" s="96"/>
      <c r="E282" s="104"/>
      <c r="F282" s="27"/>
      <c r="G282" s="108"/>
      <c r="H282" s="21"/>
      <c r="I282" s="109"/>
    </row>
    <row r="283" spans="2:9" ht="15.75" x14ac:dyDescent="0.25">
      <c r="B283" s="166"/>
      <c r="C283" s="167"/>
      <c r="D283" s="96"/>
      <c r="E283" s="104"/>
      <c r="F283" s="27"/>
      <c r="G283" s="108"/>
      <c r="H283" s="21"/>
      <c r="I283" s="109"/>
    </row>
    <row r="284" spans="2:9" ht="15.75" x14ac:dyDescent="0.25">
      <c r="B284" s="166"/>
      <c r="C284" s="167"/>
      <c r="D284" s="96"/>
      <c r="E284" s="104"/>
      <c r="F284" s="27"/>
      <c r="G284" s="108"/>
      <c r="H284" s="21"/>
      <c r="I284" s="109"/>
    </row>
    <row r="285" spans="2:9" ht="15.75" x14ac:dyDescent="0.25">
      <c r="B285" s="166"/>
      <c r="C285" s="167"/>
      <c r="D285" s="96"/>
      <c r="E285" s="104"/>
      <c r="F285" s="27"/>
      <c r="G285" s="108"/>
      <c r="H285" s="21"/>
      <c r="I285" s="109"/>
    </row>
    <row r="286" spans="2:9" ht="15.75" x14ac:dyDescent="0.25">
      <c r="B286" s="166"/>
      <c r="C286" s="167"/>
      <c r="D286" s="96"/>
      <c r="E286" s="104"/>
      <c r="F286" s="27"/>
      <c r="G286" s="108"/>
      <c r="H286" s="21"/>
      <c r="I286" s="109"/>
    </row>
    <row r="287" spans="2:9" ht="15.75" x14ac:dyDescent="0.25">
      <c r="B287" s="166"/>
      <c r="C287" s="167"/>
      <c r="D287" s="96"/>
      <c r="E287" s="104"/>
      <c r="F287" s="27"/>
      <c r="G287" s="108"/>
      <c r="H287" s="21"/>
      <c r="I287" s="109"/>
    </row>
    <row r="288" spans="2:9" ht="15.75" x14ac:dyDescent="0.25">
      <c r="B288" s="166"/>
      <c r="C288" s="167"/>
      <c r="D288" s="96"/>
      <c r="E288" s="104"/>
      <c r="F288" s="27"/>
      <c r="G288" s="108"/>
      <c r="H288" s="21"/>
      <c r="I288" s="109"/>
    </row>
    <row r="289" spans="2:9" ht="15.75" x14ac:dyDescent="0.25">
      <c r="B289" s="166"/>
      <c r="C289" s="167"/>
      <c r="D289" s="96"/>
      <c r="E289" s="104"/>
      <c r="F289" s="27"/>
      <c r="G289" s="108"/>
      <c r="H289" s="21"/>
      <c r="I289" s="109"/>
    </row>
    <row r="290" spans="2:9" ht="15.75" x14ac:dyDescent="0.25">
      <c r="B290" s="166"/>
      <c r="C290" s="167"/>
      <c r="D290" s="96"/>
      <c r="E290" s="104"/>
      <c r="F290" s="27"/>
      <c r="G290" s="108"/>
      <c r="H290" s="21"/>
      <c r="I290" s="109"/>
    </row>
    <row r="291" spans="2:9" ht="15.75" x14ac:dyDescent="0.25">
      <c r="B291" s="166"/>
      <c r="C291" s="167"/>
      <c r="D291" s="96"/>
      <c r="E291" s="104"/>
      <c r="F291" s="27"/>
      <c r="G291" s="108"/>
      <c r="H291" s="21"/>
      <c r="I291" s="109"/>
    </row>
    <row r="292" spans="2:9" ht="15.75" x14ac:dyDescent="0.25">
      <c r="B292" s="166"/>
      <c r="C292" s="167"/>
      <c r="D292" s="96"/>
      <c r="E292" s="104"/>
      <c r="F292" s="27"/>
      <c r="G292" s="108"/>
      <c r="H292" s="21"/>
      <c r="I292" s="109"/>
    </row>
    <row r="293" spans="2:9" ht="15.75" x14ac:dyDescent="0.25">
      <c r="B293" s="166"/>
      <c r="C293" s="167"/>
      <c r="D293" s="96"/>
      <c r="E293" s="104"/>
      <c r="F293" s="27"/>
      <c r="G293" s="108"/>
      <c r="H293" s="21"/>
      <c r="I293" s="109"/>
    </row>
    <row r="294" spans="2:9" ht="15.75" x14ac:dyDescent="0.25">
      <c r="B294" s="166"/>
      <c r="C294" s="167"/>
      <c r="D294" s="96"/>
      <c r="E294" s="104"/>
      <c r="F294" s="27"/>
      <c r="G294" s="108"/>
      <c r="H294" s="21"/>
      <c r="I294" s="109"/>
    </row>
    <row r="295" spans="2:9" ht="15.75" x14ac:dyDescent="0.25">
      <c r="B295" s="166"/>
      <c r="C295" s="167"/>
      <c r="D295" s="96"/>
      <c r="E295" s="104"/>
      <c r="F295" s="27"/>
      <c r="G295" s="108"/>
      <c r="H295" s="21"/>
      <c r="I295" s="109"/>
    </row>
    <row r="296" spans="2:9" ht="15.75" x14ac:dyDescent="0.25">
      <c r="B296" s="166"/>
      <c r="C296" s="167"/>
      <c r="D296" s="96"/>
      <c r="E296" s="104"/>
      <c r="F296" s="27"/>
      <c r="G296" s="108"/>
      <c r="H296" s="21"/>
      <c r="I296" s="109"/>
    </row>
    <row r="297" spans="2:9" ht="15.75" x14ac:dyDescent="0.25">
      <c r="B297" s="166"/>
      <c r="C297" s="167"/>
      <c r="D297" s="96"/>
      <c r="E297" s="104"/>
      <c r="F297" s="27"/>
      <c r="G297" s="108"/>
      <c r="H297" s="21"/>
      <c r="I297" s="109"/>
    </row>
    <row r="298" spans="2:9" ht="15.75" x14ac:dyDescent="0.25">
      <c r="B298" s="166"/>
      <c r="C298" s="167"/>
      <c r="D298" s="96"/>
      <c r="E298" s="104"/>
      <c r="F298" s="27"/>
      <c r="G298" s="108"/>
      <c r="H298" s="21"/>
      <c r="I298" s="109"/>
    </row>
    <row r="299" spans="2:9" ht="15.75" x14ac:dyDescent="0.25">
      <c r="B299" s="166"/>
      <c r="C299" s="167"/>
      <c r="D299" s="96"/>
      <c r="E299" s="104"/>
      <c r="F299" s="27"/>
      <c r="G299" s="108"/>
      <c r="H299" s="21"/>
      <c r="I299" s="109"/>
    </row>
    <row r="300" spans="2:9" ht="15.75" x14ac:dyDescent="0.25">
      <c r="B300" s="166"/>
      <c r="C300" s="167"/>
      <c r="D300" s="96"/>
      <c r="E300" s="104"/>
      <c r="F300" s="27"/>
      <c r="G300" s="108"/>
      <c r="H300" s="21"/>
      <c r="I300" s="109"/>
    </row>
    <row r="301" spans="2:9" ht="15.75" x14ac:dyDescent="0.25">
      <c r="B301" s="166"/>
      <c r="C301" s="167"/>
      <c r="D301" s="96"/>
      <c r="E301" s="104"/>
      <c r="F301" s="27"/>
      <c r="G301" s="108"/>
      <c r="H301" s="21"/>
      <c r="I301" s="109"/>
    </row>
    <row r="302" spans="2:9" ht="15.75" x14ac:dyDescent="0.25">
      <c r="B302" s="166"/>
      <c r="C302" s="167"/>
      <c r="D302" s="96"/>
      <c r="E302" s="104"/>
      <c r="F302" s="27"/>
      <c r="G302" s="108"/>
      <c r="H302" s="21"/>
      <c r="I302" s="109"/>
    </row>
    <row r="303" spans="2:9" ht="15.75" x14ac:dyDescent="0.25">
      <c r="B303" s="166"/>
      <c r="C303" s="167"/>
      <c r="D303" s="96"/>
      <c r="E303" s="104"/>
      <c r="F303" s="27"/>
      <c r="G303" s="108"/>
      <c r="H303" s="21"/>
      <c r="I303" s="109"/>
    </row>
    <row r="304" spans="2:9" ht="15.75" x14ac:dyDescent="0.25">
      <c r="B304" s="166"/>
      <c r="C304" s="167"/>
      <c r="D304" s="96"/>
      <c r="E304" s="104"/>
      <c r="F304" s="27"/>
      <c r="G304" s="108"/>
      <c r="H304" s="21"/>
      <c r="I304" s="109"/>
    </row>
    <row r="305" spans="2:9" ht="15.75" x14ac:dyDescent="0.25">
      <c r="B305" s="166"/>
      <c r="C305" s="167"/>
      <c r="D305" s="96"/>
      <c r="E305" s="104"/>
      <c r="F305" s="27"/>
      <c r="G305" s="108"/>
      <c r="H305" s="21"/>
      <c r="I305" s="109"/>
    </row>
    <row r="306" spans="2:9" ht="15.75" x14ac:dyDescent="0.25">
      <c r="B306" s="166"/>
      <c r="C306" s="167"/>
      <c r="D306" s="96"/>
      <c r="E306" s="104"/>
      <c r="F306" s="27"/>
      <c r="G306" s="108"/>
      <c r="H306" s="21"/>
      <c r="I306" s="109"/>
    </row>
    <row r="307" spans="2:9" ht="15.75" x14ac:dyDescent="0.25">
      <c r="B307" s="166"/>
      <c r="C307" s="167"/>
      <c r="D307" s="96"/>
      <c r="E307" s="104"/>
      <c r="F307" s="27"/>
      <c r="G307" s="108"/>
      <c r="H307" s="21"/>
      <c r="I307" s="109"/>
    </row>
    <row r="308" spans="2:9" ht="15.75" x14ac:dyDescent="0.25">
      <c r="B308" s="166"/>
      <c r="C308" s="167"/>
      <c r="D308" s="96"/>
      <c r="E308" s="104"/>
      <c r="F308" s="27"/>
      <c r="G308" s="108"/>
      <c r="H308" s="21"/>
      <c r="I308" s="109"/>
    </row>
    <row r="309" spans="2:9" ht="15.75" x14ac:dyDescent="0.25">
      <c r="B309" s="166"/>
      <c r="C309" s="167"/>
      <c r="D309" s="96"/>
      <c r="E309" s="104"/>
      <c r="F309" s="27"/>
      <c r="G309" s="108"/>
      <c r="H309" s="21"/>
      <c r="I309" s="109"/>
    </row>
    <row r="310" spans="2:9" ht="15.75" x14ac:dyDescent="0.25">
      <c r="B310" s="166"/>
      <c r="C310" s="167"/>
      <c r="D310" s="96"/>
      <c r="E310" s="104"/>
      <c r="F310" s="27"/>
      <c r="G310" s="108"/>
      <c r="H310" s="21"/>
      <c r="I310" s="109"/>
    </row>
    <row r="311" spans="2:9" ht="15.75" x14ac:dyDescent="0.25">
      <c r="B311" s="166"/>
      <c r="C311" s="167"/>
      <c r="D311" s="96"/>
      <c r="E311" s="104"/>
      <c r="F311" s="27"/>
      <c r="G311" s="108"/>
      <c r="H311" s="21"/>
      <c r="I311" s="109"/>
    </row>
    <row r="312" spans="2:9" ht="15.75" x14ac:dyDescent="0.25">
      <c r="B312" s="166"/>
      <c r="C312" s="167"/>
      <c r="D312" s="96"/>
      <c r="E312" s="104"/>
      <c r="F312" s="27"/>
      <c r="G312" s="108"/>
      <c r="H312" s="21"/>
      <c r="I312" s="109"/>
    </row>
    <row r="313" spans="2:9" ht="15.75" x14ac:dyDescent="0.25">
      <c r="B313" s="166"/>
      <c r="C313" s="167"/>
      <c r="D313" s="96"/>
      <c r="E313" s="104"/>
      <c r="F313" s="27"/>
      <c r="G313" s="108"/>
      <c r="H313" s="21"/>
      <c r="I313" s="109"/>
    </row>
    <row r="314" spans="2:9" ht="15.75" x14ac:dyDescent="0.25">
      <c r="B314" s="166"/>
      <c r="C314" s="167"/>
      <c r="D314" s="96"/>
      <c r="E314" s="104"/>
      <c r="F314" s="27"/>
      <c r="G314" s="108"/>
      <c r="H314" s="21"/>
      <c r="I314" s="109"/>
    </row>
    <row r="315" spans="2:9" ht="15.75" x14ac:dyDescent="0.25">
      <c r="B315" s="166"/>
      <c r="C315" s="167"/>
      <c r="D315" s="96"/>
      <c r="E315" s="104"/>
      <c r="F315" s="27"/>
      <c r="G315" s="108"/>
      <c r="H315" s="21"/>
      <c r="I315" s="109"/>
    </row>
    <row r="316" spans="2:9" ht="15.75" x14ac:dyDescent="0.25">
      <c r="B316" s="166"/>
      <c r="C316" s="167"/>
      <c r="D316" s="96"/>
      <c r="E316" s="104"/>
      <c r="F316" s="27"/>
      <c r="G316" s="108"/>
      <c r="H316" s="21"/>
      <c r="I316" s="109"/>
    </row>
    <row r="317" spans="2:9" ht="15.75" x14ac:dyDescent="0.25">
      <c r="B317" s="166"/>
      <c r="C317" s="167"/>
      <c r="D317" s="96"/>
      <c r="E317" s="104"/>
      <c r="F317" s="27"/>
      <c r="G317" s="108"/>
      <c r="H317" s="21"/>
      <c r="I317" s="109"/>
    </row>
    <row r="318" spans="2:9" ht="15.75" x14ac:dyDescent="0.25">
      <c r="B318" s="166"/>
      <c r="C318" s="167"/>
      <c r="D318" s="96"/>
      <c r="E318" s="104"/>
      <c r="F318" s="27"/>
      <c r="G318" s="108"/>
      <c r="H318" s="21"/>
      <c r="I318" s="109"/>
    </row>
    <row r="319" spans="2:9" ht="15.75" x14ac:dyDescent="0.25">
      <c r="B319" s="166"/>
      <c r="C319" s="167"/>
      <c r="D319" s="96"/>
      <c r="E319" s="104"/>
      <c r="F319" s="27"/>
      <c r="G319" s="108"/>
      <c r="H319" s="21"/>
      <c r="I319" s="109"/>
    </row>
    <row r="320" spans="2:9" ht="15.75" x14ac:dyDescent="0.25">
      <c r="B320" s="166"/>
      <c r="C320" s="167"/>
      <c r="D320" s="96"/>
      <c r="E320" s="104"/>
      <c r="F320" s="27"/>
      <c r="G320" s="108"/>
      <c r="H320" s="21"/>
      <c r="I320" s="109"/>
    </row>
    <row r="321" spans="2:9" ht="15.75" x14ac:dyDescent="0.25">
      <c r="B321" s="166"/>
      <c r="C321" s="167"/>
      <c r="D321" s="96"/>
      <c r="E321" s="104"/>
      <c r="F321" s="27"/>
      <c r="G321" s="108"/>
      <c r="H321" s="21"/>
      <c r="I321" s="109"/>
    </row>
    <row r="322" spans="2:9" ht="15.75" x14ac:dyDescent="0.25">
      <c r="B322" s="166"/>
      <c r="C322" s="167"/>
      <c r="D322" s="96"/>
      <c r="E322" s="104"/>
      <c r="F322" s="27"/>
      <c r="G322" s="108"/>
      <c r="H322" s="21"/>
      <c r="I322" s="109"/>
    </row>
    <row r="323" spans="2:9" ht="15.75" x14ac:dyDescent="0.25">
      <c r="B323" s="166"/>
      <c r="C323" s="167"/>
      <c r="D323" s="96"/>
      <c r="E323" s="104"/>
      <c r="F323" s="27"/>
      <c r="G323" s="108"/>
      <c r="H323" s="21"/>
      <c r="I323" s="109"/>
    </row>
    <row r="324" spans="2:9" ht="15.75" x14ac:dyDescent="0.25">
      <c r="B324" s="166"/>
      <c r="C324" s="167"/>
      <c r="D324" s="96"/>
      <c r="E324" s="104"/>
      <c r="F324" s="27"/>
      <c r="G324" s="108"/>
      <c r="H324" s="21"/>
      <c r="I324" s="109"/>
    </row>
    <row r="325" spans="2:9" ht="15.75" x14ac:dyDescent="0.25">
      <c r="B325" s="166"/>
      <c r="C325" s="167"/>
      <c r="D325" s="96"/>
      <c r="E325" s="104"/>
      <c r="F325" s="27"/>
      <c r="G325" s="108"/>
      <c r="H325" s="21"/>
      <c r="I325" s="109"/>
    </row>
    <row r="326" spans="2:9" ht="15.75" x14ac:dyDescent="0.25">
      <c r="B326" s="166"/>
      <c r="C326" s="167"/>
      <c r="D326" s="96"/>
      <c r="E326" s="104"/>
      <c r="F326" s="27"/>
      <c r="G326" s="108"/>
      <c r="H326" s="21"/>
      <c r="I326" s="109"/>
    </row>
    <row r="327" spans="2:9" ht="15.75" x14ac:dyDescent="0.25">
      <c r="B327" s="166"/>
      <c r="C327" s="167"/>
      <c r="D327" s="96"/>
      <c r="E327" s="104"/>
      <c r="F327" s="27"/>
      <c r="G327" s="108"/>
      <c r="H327" s="21"/>
      <c r="I327" s="109"/>
    </row>
    <row r="328" spans="2:9" ht="15.75" x14ac:dyDescent="0.25">
      <c r="B328" s="166"/>
      <c r="C328" s="167"/>
      <c r="D328" s="96"/>
      <c r="E328" s="104"/>
      <c r="F328" s="27"/>
      <c r="G328" s="108"/>
      <c r="H328" s="21"/>
      <c r="I328" s="109"/>
    </row>
    <row r="329" spans="2:9" ht="15.75" x14ac:dyDescent="0.25">
      <c r="B329" s="166"/>
      <c r="C329" s="167"/>
      <c r="D329" s="96"/>
      <c r="E329" s="104"/>
      <c r="F329" s="27"/>
      <c r="G329" s="108"/>
      <c r="H329" s="21"/>
      <c r="I329" s="109"/>
    </row>
    <row r="330" spans="2:9" ht="15.75" x14ac:dyDescent="0.25">
      <c r="B330" s="166"/>
      <c r="C330" s="167"/>
      <c r="D330" s="96"/>
      <c r="E330" s="104"/>
      <c r="F330" s="27"/>
      <c r="G330" s="108"/>
      <c r="H330" s="21"/>
      <c r="I330" s="109"/>
    </row>
    <row r="331" spans="2:9" ht="15.75" x14ac:dyDescent="0.25">
      <c r="B331" s="166"/>
      <c r="C331" s="167"/>
      <c r="D331" s="96"/>
      <c r="E331" s="104"/>
      <c r="F331" s="27"/>
      <c r="G331" s="108"/>
      <c r="H331" s="21"/>
      <c r="I331" s="109"/>
    </row>
    <row r="332" spans="2:9" ht="15.75" x14ac:dyDescent="0.25">
      <c r="B332" s="166"/>
      <c r="C332" s="167"/>
      <c r="D332" s="96"/>
      <c r="E332" s="104"/>
      <c r="F332" s="27"/>
      <c r="G332" s="108"/>
      <c r="H332" s="21"/>
      <c r="I332" s="109"/>
    </row>
    <row r="333" spans="2:9" ht="15.75" x14ac:dyDescent="0.25">
      <c r="B333" s="166"/>
      <c r="C333" s="167"/>
      <c r="D333" s="96"/>
      <c r="E333" s="104"/>
      <c r="F333" s="27"/>
      <c r="G333" s="108"/>
      <c r="H333" s="21"/>
      <c r="I333" s="109"/>
    </row>
    <row r="334" spans="2:9" ht="15.75" x14ac:dyDescent="0.25">
      <c r="B334" s="166"/>
      <c r="C334" s="167"/>
      <c r="D334" s="96"/>
      <c r="E334" s="104"/>
      <c r="F334" s="27"/>
      <c r="G334" s="108"/>
      <c r="H334" s="21"/>
      <c r="I334" s="109"/>
    </row>
    <row r="335" spans="2:9" ht="15.75" x14ac:dyDescent="0.25">
      <c r="B335" s="166"/>
      <c r="C335" s="167"/>
      <c r="D335" s="96"/>
      <c r="E335" s="104"/>
      <c r="F335" s="27"/>
      <c r="G335" s="108"/>
      <c r="H335" s="21"/>
      <c r="I335" s="109"/>
    </row>
    <row r="336" spans="2:9" ht="15.75" x14ac:dyDescent="0.25">
      <c r="B336" s="166"/>
      <c r="C336" s="167"/>
      <c r="D336" s="96"/>
      <c r="E336" s="104"/>
      <c r="F336" s="27"/>
      <c r="G336" s="108"/>
      <c r="H336" s="21"/>
      <c r="I336" s="109"/>
    </row>
    <row r="337" spans="2:9" ht="15.75" x14ac:dyDescent="0.25">
      <c r="B337" s="166"/>
      <c r="C337" s="167"/>
      <c r="D337" s="96"/>
      <c r="E337" s="104"/>
      <c r="F337" s="27"/>
      <c r="G337" s="108"/>
      <c r="H337" s="21"/>
      <c r="I337" s="109"/>
    </row>
    <row r="338" spans="2:9" ht="15.75" x14ac:dyDescent="0.25">
      <c r="B338" s="166"/>
      <c r="C338" s="167"/>
      <c r="D338" s="96"/>
      <c r="E338" s="104"/>
      <c r="F338" s="27"/>
      <c r="G338" s="108"/>
      <c r="H338" s="21"/>
      <c r="I338" s="109"/>
    </row>
    <row r="339" spans="2:9" ht="15.75" x14ac:dyDescent="0.25">
      <c r="B339" s="166"/>
      <c r="C339" s="167"/>
      <c r="D339" s="96"/>
      <c r="E339" s="104"/>
      <c r="F339" s="27"/>
      <c r="G339" s="108"/>
      <c r="H339" s="21"/>
      <c r="I339" s="109"/>
    </row>
    <row r="340" spans="2:9" ht="15.75" x14ac:dyDescent="0.25">
      <c r="B340" s="166"/>
      <c r="C340" s="167"/>
      <c r="D340" s="96"/>
      <c r="E340" s="104"/>
      <c r="F340" s="27"/>
      <c r="G340" s="108"/>
      <c r="H340" s="21"/>
      <c r="I340" s="109"/>
    </row>
    <row r="341" spans="2:9" ht="15.75" x14ac:dyDescent="0.25">
      <c r="B341" s="166"/>
      <c r="C341" s="167"/>
      <c r="D341" s="96"/>
      <c r="E341" s="104"/>
      <c r="F341" s="27"/>
      <c r="G341" s="108"/>
      <c r="H341" s="21"/>
      <c r="I341" s="109"/>
    </row>
    <row r="342" spans="2:9" ht="15.75" x14ac:dyDescent="0.25">
      <c r="B342" s="166"/>
      <c r="C342" s="167"/>
      <c r="D342" s="96"/>
      <c r="E342" s="104"/>
      <c r="F342" s="27"/>
      <c r="G342" s="108"/>
      <c r="H342" s="21"/>
      <c r="I342" s="109"/>
    </row>
    <row r="343" spans="2:9" ht="15.75" x14ac:dyDescent="0.25">
      <c r="B343" s="166"/>
      <c r="C343" s="167"/>
      <c r="D343" s="96"/>
      <c r="E343" s="104"/>
      <c r="F343" s="27"/>
      <c r="G343" s="108"/>
      <c r="H343" s="21"/>
      <c r="I343" s="109"/>
    </row>
    <row r="344" spans="2:9" ht="15.75" x14ac:dyDescent="0.25">
      <c r="B344" s="166"/>
      <c r="C344" s="167"/>
      <c r="D344" s="96"/>
      <c r="E344" s="104"/>
      <c r="F344" s="27"/>
      <c r="G344" s="108"/>
      <c r="H344" s="21"/>
      <c r="I344" s="109"/>
    </row>
    <row r="345" spans="2:9" ht="15.75" x14ac:dyDescent="0.25">
      <c r="B345" s="166"/>
      <c r="C345" s="167"/>
      <c r="D345" s="96"/>
      <c r="E345" s="104"/>
      <c r="F345" s="27"/>
      <c r="G345" s="108"/>
      <c r="H345" s="21"/>
      <c r="I345" s="109"/>
    </row>
    <row r="346" spans="2:9" ht="15.75" x14ac:dyDescent="0.25">
      <c r="B346" s="166"/>
      <c r="C346" s="167"/>
      <c r="D346" s="96"/>
      <c r="E346" s="104"/>
      <c r="F346" s="27"/>
      <c r="G346" s="108"/>
      <c r="H346" s="21"/>
      <c r="I346" s="109"/>
    </row>
    <row r="347" spans="2:9" ht="15.75" x14ac:dyDescent="0.25">
      <c r="B347" s="166"/>
      <c r="C347" s="167"/>
      <c r="D347" s="96"/>
      <c r="E347" s="104"/>
      <c r="F347" s="27"/>
      <c r="G347" s="108"/>
      <c r="H347" s="21"/>
      <c r="I347" s="109"/>
    </row>
    <row r="348" spans="2:9" ht="15.75" x14ac:dyDescent="0.25">
      <c r="B348" s="166"/>
      <c r="C348" s="167"/>
      <c r="D348" s="96"/>
      <c r="E348" s="104"/>
      <c r="F348" s="27"/>
      <c r="G348" s="108"/>
      <c r="H348" s="21"/>
      <c r="I348" s="109"/>
    </row>
    <row r="349" spans="2:9" ht="15.75" x14ac:dyDescent="0.25">
      <c r="B349" s="166"/>
      <c r="C349" s="167"/>
      <c r="D349" s="96"/>
      <c r="E349" s="104"/>
      <c r="F349" s="27"/>
      <c r="G349" s="108"/>
      <c r="H349" s="21"/>
      <c r="I349" s="109"/>
    </row>
    <row r="350" spans="2:9" ht="15.75" x14ac:dyDescent="0.25">
      <c r="B350" s="166"/>
      <c r="C350" s="167"/>
      <c r="D350" s="96"/>
      <c r="E350" s="104"/>
      <c r="F350" s="27"/>
      <c r="G350" s="108"/>
      <c r="H350" s="21"/>
      <c r="I350" s="109"/>
    </row>
    <row r="351" spans="2:9" ht="15.75" x14ac:dyDescent="0.25">
      <c r="B351" s="166"/>
      <c r="C351" s="167"/>
      <c r="D351" s="96"/>
      <c r="E351" s="104"/>
      <c r="F351" s="27"/>
      <c r="G351" s="108"/>
      <c r="H351" s="21"/>
      <c r="I351" s="109"/>
    </row>
    <row r="352" spans="2:9" ht="15.75" x14ac:dyDescent="0.25">
      <c r="B352" s="166"/>
      <c r="C352" s="167"/>
      <c r="D352" s="96"/>
      <c r="E352" s="104"/>
      <c r="F352" s="27"/>
      <c r="G352" s="108"/>
      <c r="H352" s="21"/>
      <c r="I352" s="109"/>
    </row>
    <row r="353" spans="2:9" ht="15.75" x14ac:dyDescent="0.25">
      <c r="B353" s="166"/>
      <c r="C353" s="167"/>
      <c r="D353" s="96"/>
      <c r="E353" s="104"/>
      <c r="F353" s="27"/>
      <c r="G353" s="108"/>
      <c r="H353" s="21"/>
      <c r="I353" s="109"/>
    </row>
    <row r="354" spans="2:9" ht="15.75" x14ac:dyDescent="0.25">
      <c r="B354" s="166"/>
      <c r="C354" s="167"/>
      <c r="D354" s="96"/>
      <c r="E354" s="104"/>
      <c r="F354" s="27"/>
      <c r="G354" s="108"/>
      <c r="H354" s="21"/>
      <c r="I354" s="109"/>
    </row>
    <row r="355" spans="2:9" ht="15.75" x14ac:dyDescent="0.25">
      <c r="B355" s="166"/>
      <c r="C355" s="167"/>
      <c r="D355" s="96"/>
      <c r="E355" s="104"/>
      <c r="F355" s="27"/>
      <c r="G355" s="108"/>
      <c r="H355" s="21"/>
      <c r="I355" s="109"/>
    </row>
    <row r="356" spans="2:9" ht="15.75" x14ac:dyDescent="0.25">
      <c r="B356" s="166"/>
      <c r="C356" s="167"/>
      <c r="D356" s="96"/>
      <c r="E356" s="104"/>
      <c r="F356" s="27"/>
      <c r="G356" s="108"/>
      <c r="H356" s="21"/>
      <c r="I356" s="109"/>
    </row>
    <row r="357" spans="2:9" ht="15.75" x14ac:dyDescent="0.25">
      <c r="B357" s="166"/>
      <c r="C357" s="167"/>
      <c r="D357" s="96"/>
      <c r="E357" s="104"/>
      <c r="F357" s="27"/>
      <c r="G357" s="108"/>
      <c r="H357" s="21"/>
      <c r="I357" s="109"/>
    </row>
    <row r="358" spans="2:9" ht="15.75" x14ac:dyDescent="0.25">
      <c r="B358" s="166"/>
      <c r="C358" s="167"/>
      <c r="D358" s="96"/>
      <c r="E358" s="104"/>
      <c r="F358" s="27"/>
      <c r="G358" s="108"/>
      <c r="H358" s="21"/>
      <c r="I358" s="109"/>
    </row>
    <row r="359" spans="2:9" ht="15.75" x14ac:dyDescent="0.25">
      <c r="B359" s="166"/>
      <c r="C359" s="167"/>
      <c r="D359" s="96"/>
      <c r="E359" s="104"/>
      <c r="F359" s="27"/>
      <c r="G359" s="108"/>
      <c r="H359" s="21"/>
      <c r="I359" s="109"/>
    </row>
    <row r="360" spans="2:9" ht="15.75" x14ac:dyDescent="0.25">
      <c r="B360" s="166"/>
      <c r="C360" s="167"/>
      <c r="D360" s="96"/>
      <c r="E360" s="104"/>
      <c r="F360" s="27"/>
      <c r="G360" s="108"/>
      <c r="H360" s="21"/>
      <c r="I360" s="109"/>
    </row>
    <row r="361" spans="2:9" ht="15.75" x14ac:dyDescent="0.25">
      <c r="B361" s="166"/>
      <c r="C361" s="167"/>
      <c r="D361" s="96"/>
      <c r="E361" s="104"/>
      <c r="F361" s="27"/>
      <c r="G361" s="108"/>
      <c r="H361" s="21"/>
      <c r="I361" s="109"/>
    </row>
    <row r="362" spans="2:9" ht="15.75" x14ac:dyDescent="0.25">
      <c r="B362" s="166"/>
      <c r="C362" s="167"/>
      <c r="D362" s="96"/>
      <c r="E362" s="104"/>
      <c r="F362" s="27"/>
      <c r="G362" s="108"/>
      <c r="H362" s="21"/>
      <c r="I362" s="109"/>
    </row>
    <row r="363" spans="2:9" ht="15.75" x14ac:dyDescent="0.25">
      <c r="B363" s="166"/>
      <c r="C363" s="167"/>
      <c r="D363" s="96"/>
      <c r="E363" s="104"/>
      <c r="F363" s="27"/>
      <c r="G363" s="108"/>
      <c r="H363" s="21"/>
      <c r="I363" s="109"/>
    </row>
    <row r="364" spans="2:9" ht="15.75" x14ac:dyDescent="0.25">
      <c r="B364" s="166"/>
      <c r="C364" s="167"/>
      <c r="D364" s="96"/>
      <c r="E364" s="104"/>
      <c r="F364" s="27"/>
      <c r="G364" s="108"/>
      <c r="H364" s="21"/>
      <c r="I364" s="109"/>
    </row>
    <row r="365" spans="2:9" ht="15.75" x14ac:dyDescent="0.25">
      <c r="B365" s="166"/>
      <c r="C365" s="167"/>
      <c r="D365" s="96"/>
      <c r="E365" s="104"/>
      <c r="F365" s="27"/>
      <c r="G365" s="108"/>
      <c r="H365" s="21"/>
      <c r="I365" s="109"/>
    </row>
    <row r="366" spans="2:9" ht="15.75" x14ac:dyDescent="0.25">
      <c r="B366" s="166"/>
      <c r="C366" s="167"/>
      <c r="D366" s="96"/>
      <c r="E366" s="104"/>
      <c r="F366" s="27"/>
      <c r="G366" s="108"/>
      <c r="H366" s="21"/>
      <c r="I366" s="109"/>
    </row>
    <row r="367" spans="2:9" ht="15.75" x14ac:dyDescent="0.25">
      <c r="B367" s="166"/>
      <c r="C367" s="167"/>
      <c r="D367" s="96"/>
      <c r="E367" s="104"/>
      <c r="F367" s="27"/>
      <c r="G367" s="108"/>
      <c r="H367" s="21"/>
      <c r="I367" s="109"/>
    </row>
    <row r="368" spans="2:9" ht="15.75" x14ac:dyDescent="0.25">
      <c r="B368" s="166"/>
      <c r="C368" s="167"/>
      <c r="D368" s="96"/>
      <c r="E368" s="104"/>
      <c r="F368" s="27"/>
      <c r="G368" s="108"/>
      <c r="H368" s="21"/>
      <c r="I368" s="109"/>
    </row>
    <row r="369" spans="2:9" ht="15.75" x14ac:dyDescent="0.25">
      <c r="B369" s="166"/>
      <c r="C369" s="167"/>
      <c r="D369" s="96"/>
      <c r="E369" s="104"/>
      <c r="F369" s="27"/>
      <c r="G369" s="108"/>
      <c r="H369" s="21"/>
      <c r="I369" s="109"/>
    </row>
    <row r="370" spans="2:9" ht="15.75" x14ac:dyDescent="0.25">
      <c r="B370" s="166"/>
      <c r="C370" s="167"/>
      <c r="D370" s="96"/>
      <c r="E370" s="104"/>
      <c r="F370" s="27"/>
      <c r="G370" s="108"/>
      <c r="H370" s="21"/>
      <c r="I370" s="109"/>
    </row>
    <row r="371" spans="2:9" ht="15.75" x14ac:dyDescent="0.25">
      <c r="B371" s="166"/>
      <c r="C371" s="167"/>
      <c r="D371" s="96"/>
      <c r="E371" s="104"/>
      <c r="F371" s="27"/>
      <c r="G371" s="108"/>
      <c r="H371" s="21"/>
      <c r="I371" s="109"/>
    </row>
    <row r="372" spans="2:9" ht="15.75" x14ac:dyDescent="0.25">
      <c r="B372" s="166"/>
      <c r="C372" s="167"/>
      <c r="D372" s="96"/>
      <c r="E372" s="104"/>
      <c r="F372" s="27"/>
      <c r="G372" s="108"/>
      <c r="H372" s="21"/>
      <c r="I372" s="109"/>
    </row>
    <row r="373" spans="2:9" ht="15.75" x14ac:dyDescent="0.25">
      <c r="B373" s="166"/>
      <c r="C373" s="167"/>
      <c r="D373" s="96"/>
      <c r="E373" s="104"/>
      <c r="F373" s="27"/>
      <c r="G373" s="108"/>
      <c r="H373" s="21"/>
      <c r="I373" s="109"/>
    </row>
    <row r="374" spans="2:9" ht="15.75" x14ac:dyDescent="0.25">
      <c r="B374" s="166"/>
      <c r="C374" s="167"/>
      <c r="D374" s="96"/>
      <c r="E374" s="104"/>
      <c r="F374" s="27"/>
      <c r="G374" s="108"/>
      <c r="H374" s="21"/>
      <c r="I374" s="109"/>
    </row>
    <row r="375" spans="2:9" ht="15.75" x14ac:dyDescent="0.25">
      <c r="B375" s="166"/>
      <c r="C375" s="167"/>
      <c r="D375" s="96"/>
      <c r="E375" s="104"/>
      <c r="F375" s="27"/>
      <c r="G375" s="108"/>
      <c r="H375" s="21"/>
      <c r="I375" s="109"/>
    </row>
    <row r="376" spans="2:9" ht="15.75" x14ac:dyDescent="0.25">
      <c r="B376" s="166"/>
      <c r="C376" s="167"/>
      <c r="D376" s="96"/>
      <c r="E376" s="104"/>
      <c r="F376" s="27"/>
      <c r="G376" s="108"/>
      <c r="H376" s="21"/>
      <c r="I376" s="109"/>
    </row>
    <row r="377" spans="2:9" ht="15.75" x14ac:dyDescent="0.25">
      <c r="B377" s="166"/>
      <c r="C377" s="167"/>
      <c r="D377" s="96"/>
      <c r="E377" s="104"/>
      <c r="F377" s="27"/>
      <c r="G377" s="108"/>
      <c r="H377" s="21"/>
      <c r="I377" s="109"/>
    </row>
    <row r="378" spans="2:9" ht="15.75" x14ac:dyDescent="0.25">
      <c r="B378" s="166"/>
      <c r="C378" s="167"/>
      <c r="D378" s="96"/>
      <c r="E378" s="104"/>
      <c r="F378" s="27"/>
      <c r="G378" s="108"/>
      <c r="H378" s="21"/>
      <c r="I378" s="109"/>
    </row>
    <row r="379" spans="2:9" ht="15.75" x14ac:dyDescent="0.25">
      <c r="B379" s="166"/>
      <c r="C379" s="167"/>
      <c r="D379" s="96"/>
      <c r="E379" s="104"/>
      <c r="F379" s="27"/>
      <c r="G379" s="108"/>
      <c r="H379" s="21"/>
      <c r="I379" s="109"/>
    </row>
    <row r="380" spans="2:9" ht="15.75" x14ac:dyDescent="0.25">
      <c r="B380" s="166"/>
      <c r="C380" s="167"/>
      <c r="D380" s="96"/>
      <c r="E380" s="104"/>
      <c r="F380" s="27"/>
      <c r="G380" s="108"/>
      <c r="H380" s="21"/>
      <c r="I380" s="109"/>
    </row>
    <row r="381" spans="2:9" ht="15.75" x14ac:dyDescent="0.25">
      <c r="B381" s="166"/>
      <c r="C381" s="167"/>
      <c r="D381" s="96"/>
      <c r="E381" s="104"/>
      <c r="F381" s="27"/>
      <c r="G381" s="108"/>
      <c r="H381" s="21"/>
      <c r="I381" s="109"/>
    </row>
    <row r="382" spans="2:9" ht="15.75" x14ac:dyDescent="0.25">
      <c r="B382" s="166"/>
      <c r="C382" s="167"/>
      <c r="D382" s="96"/>
      <c r="E382" s="104"/>
      <c r="F382" s="27"/>
      <c r="G382" s="108"/>
      <c r="H382" s="21"/>
      <c r="I382" s="109"/>
    </row>
    <row r="383" spans="2:9" ht="15.75" x14ac:dyDescent="0.25">
      <c r="B383" s="166"/>
      <c r="C383" s="167"/>
      <c r="D383" s="96"/>
      <c r="E383" s="104"/>
      <c r="F383" s="27"/>
      <c r="G383" s="108"/>
      <c r="H383" s="21"/>
      <c r="I383" s="109"/>
    </row>
    <row r="384" spans="2:9" ht="15.75" x14ac:dyDescent="0.25">
      <c r="B384" s="166"/>
      <c r="C384" s="167"/>
      <c r="D384" s="96"/>
      <c r="E384" s="104"/>
      <c r="F384" s="27"/>
      <c r="G384" s="108"/>
      <c r="H384" s="21"/>
      <c r="I384" s="109"/>
    </row>
    <row r="385" spans="2:9" ht="15.75" x14ac:dyDescent="0.25">
      <c r="B385" s="166"/>
      <c r="C385" s="167"/>
      <c r="D385" s="96"/>
      <c r="E385" s="104"/>
      <c r="F385" s="27"/>
      <c r="G385" s="108"/>
      <c r="H385" s="21"/>
      <c r="I385" s="109"/>
    </row>
    <row r="386" spans="2:9" ht="15.75" x14ac:dyDescent="0.25">
      <c r="B386" s="166"/>
      <c r="C386" s="167"/>
      <c r="D386" s="96"/>
      <c r="E386" s="104"/>
      <c r="F386" s="27"/>
      <c r="G386" s="108"/>
      <c r="H386" s="21"/>
      <c r="I386" s="109"/>
    </row>
    <row r="387" spans="2:9" ht="15.75" x14ac:dyDescent="0.25">
      <c r="B387" s="166"/>
      <c r="C387" s="167"/>
      <c r="D387" s="96"/>
      <c r="E387" s="104"/>
      <c r="F387" s="27"/>
      <c r="G387" s="108"/>
      <c r="H387" s="21"/>
      <c r="I387" s="109"/>
    </row>
    <row r="388" spans="2:9" ht="15.75" x14ac:dyDescent="0.25">
      <c r="B388" s="166"/>
      <c r="C388" s="167"/>
      <c r="D388" s="96"/>
      <c r="E388" s="104"/>
      <c r="F388" s="27"/>
      <c r="G388" s="108"/>
      <c r="H388" s="21"/>
      <c r="I388" s="109"/>
    </row>
    <row r="389" spans="2:9" ht="15.75" x14ac:dyDescent="0.25">
      <c r="B389" s="166"/>
      <c r="C389" s="167"/>
      <c r="D389" s="96"/>
      <c r="E389" s="104"/>
      <c r="F389" s="27"/>
      <c r="G389" s="108"/>
      <c r="H389" s="21"/>
      <c r="I389" s="109"/>
    </row>
    <row r="390" spans="2:9" ht="15.75" x14ac:dyDescent="0.25">
      <c r="B390" s="166"/>
      <c r="C390" s="167"/>
      <c r="D390" s="96"/>
      <c r="E390" s="104"/>
      <c r="F390" s="27"/>
      <c r="G390" s="108"/>
      <c r="H390" s="21"/>
      <c r="I390" s="109"/>
    </row>
    <row r="391" spans="2:9" ht="15.75" x14ac:dyDescent="0.25">
      <c r="B391" s="166"/>
      <c r="C391" s="167"/>
      <c r="D391" s="96"/>
      <c r="E391" s="104"/>
      <c r="F391" s="27"/>
      <c r="G391" s="108"/>
      <c r="H391" s="21"/>
      <c r="I391" s="109"/>
    </row>
    <row r="392" spans="2:9" ht="15.75" x14ac:dyDescent="0.25">
      <c r="B392" s="166"/>
      <c r="C392" s="167"/>
      <c r="D392" s="96"/>
      <c r="E392" s="104"/>
      <c r="F392" s="27"/>
      <c r="G392" s="108"/>
      <c r="H392" s="21"/>
      <c r="I392" s="109"/>
    </row>
    <row r="393" spans="2:9" ht="15.75" x14ac:dyDescent="0.25">
      <c r="B393" s="166"/>
      <c r="C393" s="167"/>
      <c r="D393" s="96"/>
      <c r="E393" s="104"/>
      <c r="F393" s="27"/>
      <c r="G393" s="108"/>
      <c r="H393" s="21"/>
      <c r="I393" s="109"/>
    </row>
    <row r="394" spans="2:9" ht="15.75" x14ac:dyDescent="0.25">
      <c r="B394" s="166"/>
      <c r="C394" s="167"/>
      <c r="D394" s="96"/>
      <c r="E394" s="104"/>
      <c r="F394" s="27"/>
      <c r="G394" s="108"/>
      <c r="H394" s="21"/>
      <c r="I394" s="109"/>
    </row>
    <row r="395" spans="2:9" ht="15.75" x14ac:dyDescent="0.25">
      <c r="B395" s="166"/>
      <c r="C395" s="167"/>
      <c r="D395" s="96"/>
      <c r="E395" s="104"/>
      <c r="F395" s="27"/>
      <c r="G395" s="108"/>
      <c r="H395" s="21"/>
      <c r="I395" s="109"/>
    </row>
    <row r="396" spans="2:9" ht="15.75" x14ac:dyDescent="0.25">
      <c r="B396" s="166"/>
      <c r="C396" s="167"/>
      <c r="D396" s="96"/>
      <c r="E396" s="104"/>
      <c r="F396" s="27"/>
      <c r="G396" s="108"/>
      <c r="H396" s="21"/>
      <c r="I396" s="109"/>
    </row>
    <row r="397" spans="2:9" ht="15.75" x14ac:dyDescent="0.25">
      <c r="B397" s="166"/>
      <c r="C397" s="167"/>
      <c r="D397" s="96"/>
      <c r="E397" s="104"/>
      <c r="F397" s="27"/>
      <c r="G397" s="108"/>
      <c r="H397" s="21"/>
      <c r="I397" s="109"/>
    </row>
    <row r="398" spans="2:9" ht="15.75" x14ac:dyDescent="0.25">
      <c r="B398" s="166"/>
      <c r="C398" s="167"/>
      <c r="D398" s="96"/>
      <c r="E398" s="104"/>
      <c r="F398" s="27"/>
      <c r="G398" s="108"/>
      <c r="H398" s="21"/>
      <c r="I398" s="109"/>
    </row>
    <row r="399" spans="2:9" ht="15.75" x14ac:dyDescent="0.25">
      <c r="B399" s="166"/>
      <c r="C399" s="167"/>
      <c r="D399" s="96"/>
      <c r="E399" s="104"/>
      <c r="F399" s="27"/>
      <c r="G399" s="108"/>
      <c r="H399" s="21"/>
      <c r="I399" s="109"/>
    </row>
    <row r="400" spans="2:9" ht="15.75" x14ac:dyDescent="0.25">
      <c r="B400" s="166"/>
      <c r="C400" s="167"/>
      <c r="D400" s="96"/>
      <c r="E400" s="104"/>
      <c r="F400" s="27"/>
      <c r="G400" s="108"/>
      <c r="H400" s="21"/>
      <c r="I400" s="109"/>
    </row>
    <row r="401" spans="2:9" ht="15.75" x14ac:dyDescent="0.25">
      <c r="B401" s="166"/>
      <c r="C401" s="167"/>
      <c r="D401" s="96"/>
      <c r="E401" s="104"/>
      <c r="F401" s="27"/>
      <c r="G401" s="108"/>
      <c r="H401" s="21"/>
      <c r="I401" s="109"/>
    </row>
    <row r="402" spans="2:9" ht="15.75" x14ac:dyDescent="0.25">
      <c r="B402" s="166"/>
      <c r="C402" s="167"/>
      <c r="D402" s="96"/>
      <c r="E402" s="104"/>
      <c r="F402" s="27"/>
      <c r="G402" s="108"/>
      <c r="H402" s="21"/>
      <c r="I402" s="109"/>
    </row>
    <row r="403" spans="2:9" ht="15.75" x14ac:dyDescent="0.25">
      <c r="B403" s="166"/>
      <c r="C403" s="167"/>
      <c r="D403" s="96"/>
      <c r="E403" s="104"/>
      <c r="F403" s="27"/>
      <c r="G403" s="108"/>
      <c r="H403" s="21"/>
      <c r="I403" s="109"/>
    </row>
    <row r="404" spans="2:9" ht="15.75" x14ac:dyDescent="0.25">
      <c r="B404" s="166"/>
      <c r="C404" s="167"/>
      <c r="D404" s="96"/>
      <c r="E404" s="104"/>
      <c r="F404" s="27"/>
      <c r="G404" s="108"/>
      <c r="H404" s="21"/>
      <c r="I404" s="109"/>
    </row>
    <row r="405" spans="2:9" ht="15.75" x14ac:dyDescent="0.25">
      <c r="B405" s="166"/>
      <c r="C405" s="167"/>
      <c r="D405" s="96"/>
      <c r="E405" s="104"/>
      <c r="F405" s="27"/>
      <c r="G405" s="108"/>
      <c r="H405" s="21"/>
      <c r="I405" s="109"/>
    </row>
    <row r="406" spans="2:9" ht="15.75" x14ac:dyDescent="0.25">
      <c r="B406" s="166"/>
      <c r="C406" s="167"/>
      <c r="D406" s="96"/>
      <c r="E406" s="104"/>
      <c r="F406" s="27"/>
      <c r="G406" s="108"/>
      <c r="H406" s="21"/>
      <c r="I406" s="109"/>
    </row>
    <row r="407" spans="2:9" ht="15.75" x14ac:dyDescent="0.25">
      <c r="B407" s="166"/>
      <c r="C407" s="167"/>
      <c r="D407" s="96"/>
      <c r="E407" s="104"/>
      <c r="F407" s="27"/>
      <c r="G407" s="108"/>
      <c r="H407" s="21"/>
      <c r="I407" s="109"/>
    </row>
    <row r="408" spans="2:9" ht="15.75" x14ac:dyDescent="0.25">
      <c r="B408" s="166"/>
      <c r="C408" s="167"/>
      <c r="D408" s="96"/>
      <c r="E408" s="104"/>
      <c r="F408" s="27"/>
      <c r="G408" s="108"/>
      <c r="H408" s="21"/>
      <c r="I408" s="109"/>
    </row>
    <row r="409" spans="2:9" ht="15.75" x14ac:dyDescent="0.25">
      <c r="B409" s="166"/>
      <c r="C409" s="167"/>
      <c r="D409" s="96"/>
      <c r="E409" s="104"/>
      <c r="F409" s="27"/>
      <c r="G409" s="108"/>
      <c r="H409" s="21"/>
      <c r="I409" s="109"/>
    </row>
    <row r="410" spans="2:9" ht="15.75" x14ac:dyDescent="0.25">
      <c r="B410" s="166"/>
      <c r="C410" s="167"/>
      <c r="D410" s="96"/>
      <c r="E410" s="104"/>
      <c r="F410" s="27"/>
      <c r="G410" s="108"/>
      <c r="H410" s="21"/>
      <c r="I410" s="109"/>
    </row>
    <row r="411" spans="2:9" ht="15.75" x14ac:dyDescent="0.25">
      <c r="B411" s="166"/>
      <c r="C411" s="167"/>
      <c r="D411" s="96"/>
      <c r="E411" s="104"/>
      <c r="F411" s="27"/>
      <c r="G411" s="108"/>
      <c r="H411" s="21"/>
      <c r="I411" s="109"/>
    </row>
    <row r="412" spans="2:9" ht="15.75" x14ac:dyDescent="0.25">
      <c r="B412" s="166"/>
      <c r="C412" s="167"/>
      <c r="D412" s="96"/>
      <c r="E412" s="104"/>
      <c r="F412" s="27"/>
      <c r="G412" s="108"/>
      <c r="H412" s="21"/>
      <c r="I412" s="109"/>
    </row>
    <row r="413" spans="2:9" ht="15.75" x14ac:dyDescent="0.25">
      <c r="B413" s="166"/>
      <c r="C413" s="167"/>
      <c r="D413" s="96"/>
      <c r="E413" s="104"/>
      <c r="F413" s="27"/>
      <c r="G413" s="108"/>
      <c r="H413" s="21"/>
      <c r="I413" s="109"/>
    </row>
    <row r="414" spans="2:9" ht="15.75" x14ac:dyDescent="0.25">
      <c r="B414" s="166"/>
      <c r="C414" s="167"/>
      <c r="D414" s="96"/>
      <c r="E414" s="104"/>
      <c r="F414" s="27"/>
      <c r="G414" s="108"/>
      <c r="H414" s="21"/>
      <c r="I414" s="109"/>
    </row>
    <row r="415" spans="2:9" ht="15.75" x14ac:dyDescent="0.25">
      <c r="B415" s="166"/>
      <c r="C415" s="167"/>
      <c r="D415" s="96"/>
      <c r="E415" s="104"/>
      <c r="F415" s="27"/>
      <c r="G415" s="108"/>
      <c r="H415" s="21"/>
      <c r="I415" s="109"/>
    </row>
    <row r="416" spans="2:9" ht="15.75" x14ac:dyDescent="0.25">
      <c r="B416" s="166"/>
      <c r="C416" s="167"/>
      <c r="D416" s="96"/>
      <c r="E416" s="104"/>
      <c r="F416" s="27"/>
      <c r="G416" s="108"/>
      <c r="H416" s="21"/>
      <c r="I416" s="109"/>
    </row>
    <row r="417" spans="2:9" ht="15.75" x14ac:dyDescent="0.25">
      <c r="B417" s="166"/>
      <c r="C417" s="167"/>
      <c r="D417" s="96"/>
      <c r="E417" s="104"/>
      <c r="F417" s="27"/>
      <c r="G417" s="108"/>
      <c r="H417" s="21"/>
      <c r="I417" s="109"/>
    </row>
    <row r="418" spans="2:9" ht="15.75" x14ac:dyDescent="0.25">
      <c r="B418" s="166"/>
      <c r="C418" s="167"/>
      <c r="D418" s="96"/>
      <c r="E418" s="104"/>
      <c r="F418" s="27"/>
      <c r="G418" s="108"/>
      <c r="H418" s="21"/>
      <c r="I418" s="109"/>
    </row>
    <row r="419" spans="2:9" ht="15.75" x14ac:dyDescent="0.25">
      <c r="B419" s="166"/>
      <c r="C419" s="167"/>
      <c r="D419" s="96"/>
      <c r="E419" s="104"/>
      <c r="F419" s="27"/>
      <c r="G419" s="108"/>
      <c r="H419" s="21"/>
      <c r="I419" s="109"/>
    </row>
    <row r="420" spans="2:9" ht="15.75" x14ac:dyDescent="0.25">
      <c r="B420" s="166"/>
      <c r="C420" s="167"/>
      <c r="D420" s="96"/>
      <c r="E420" s="104"/>
      <c r="F420" s="27"/>
      <c r="G420" s="108"/>
      <c r="H420" s="21"/>
      <c r="I420" s="109"/>
    </row>
    <row r="421" spans="2:9" ht="15.75" x14ac:dyDescent="0.25">
      <c r="B421" s="166"/>
      <c r="C421" s="167"/>
      <c r="D421" s="96"/>
      <c r="E421" s="104"/>
      <c r="F421" s="27"/>
      <c r="G421" s="108"/>
      <c r="H421" s="21"/>
      <c r="I421" s="109"/>
    </row>
    <row r="422" spans="2:9" ht="15.75" x14ac:dyDescent="0.25">
      <c r="B422" s="166"/>
      <c r="C422" s="167"/>
      <c r="D422" s="96"/>
      <c r="E422" s="104"/>
      <c r="F422" s="27"/>
      <c r="G422" s="108"/>
      <c r="H422" s="21"/>
      <c r="I422" s="109"/>
    </row>
    <row r="423" spans="2:9" ht="15.75" x14ac:dyDescent="0.25">
      <c r="B423" s="166"/>
      <c r="C423" s="167"/>
      <c r="D423" s="96"/>
      <c r="E423" s="104"/>
      <c r="F423" s="27"/>
      <c r="G423" s="108"/>
      <c r="H423" s="21"/>
      <c r="I423" s="109"/>
    </row>
    <row r="424" spans="2:9" ht="15.75" x14ac:dyDescent="0.25">
      <c r="B424" s="166"/>
      <c r="C424" s="167"/>
      <c r="D424" s="96"/>
      <c r="E424" s="104"/>
      <c r="F424" s="27"/>
      <c r="G424" s="108"/>
      <c r="H424" s="21"/>
      <c r="I424" s="109"/>
    </row>
    <row r="425" spans="2:9" ht="15.75" x14ac:dyDescent="0.25">
      <c r="B425" s="166"/>
      <c r="C425" s="167"/>
      <c r="D425" s="96"/>
      <c r="E425" s="104"/>
      <c r="F425" s="27"/>
      <c r="G425" s="108"/>
      <c r="H425" s="21"/>
      <c r="I425" s="109"/>
    </row>
    <row r="426" spans="2:9" ht="15.75" x14ac:dyDescent="0.25">
      <c r="B426" s="166"/>
      <c r="C426" s="167"/>
      <c r="D426" s="96"/>
      <c r="E426" s="104"/>
      <c r="F426" s="27"/>
      <c r="G426" s="108"/>
      <c r="H426" s="21"/>
      <c r="I426" s="109"/>
    </row>
    <row r="427" spans="2:9" ht="15.75" x14ac:dyDescent="0.25">
      <c r="B427" s="166"/>
      <c r="C427" s="167"/>
      <c r="D427" s="96"/>
      <c r="E427" s="104"/>
      <c r="F427" s="27"/>
      <c r="G427" s="108"/>
      <c r="H427" s="21"/>
      <c r="I427" s="109"/>
    </row>
    <row r="428" spans="2:9" ht="15.75" x14ac:dyDescent="0.25">
      <c r="B428" s="166"/>
      <c r="C428" s="167"/>
      <c r="D428" s="96"/>
      <c r="E428" s="104"/>
      <c r="F428" s="27"/>
      <c r="G428" s="108"/>
      <c r="H428" s="21"/>
      <c r="I428" s="109"/>
    </row>
    <row r="429" spans="2:9" ht="15.75" x14ac:dyDescent="0.25">
      <c r="B429" s="166"/>
      <c r="C429" s="167"/>
      <c r="D429" s="96"/>
      <c r="E429" s="104"/>
      <c r="F429" s="27"/>
      <c r="G429" s="108"/>
      <c r="H429" s="21"/>
      <c r="I429" s="109"/>
    </row>
    <row r="430" spans="2:9" ht="15.75" x14ac:dyDescent="0.25">
      <c r="B430" s="166"/>
      <c r="C430" s="167"/>
      <c r="D430" s="96"/>
      <c r="E430" s="104"/>
      <c r="F430" s="27"/>
      <c r="G430" s="108"/>
      <c r="H430" s="21"/>
      <c r="I430" s="109"/>
    </row>
    <row r="431" spans="2:9" ht="15.75" x14ac:dyDescent="0.25">
      <c r="B431" s="166"/>
      <c r="C431" s="167"/>
      <c r="D431" s="96"/>
      <c r="E431" s="104"/>
      <c r="F431" s="27"/>
      <c r="G431" s="108"/>
      <c r="H431" s="21"/>
      <c r="I431" s="109"/>
    </row>
    <row r="432" spans="2:9" ht="15.75" x14ac:dyDescent="0.25">
      <c r="B432" s="166"/>
      <c r="C432" s="167"/>
      <c r="D432" s="96"/>
      <c r="E432" s="104"/>
      <c r="F432" s="27"/>
      <c r="G432" s="108"/>
      <c r="H432" s="21"/>
      <c r="I432" s="109"/>
    </row>
    <row r="433" spans="2:9" ht="15.75" x14ac:dyDescent="0.25">
      <c r="B433" s="166"/>
      <c r="C433" s="167"/>
      <c r="D433" s="96"/>
      <c r="E433" s="104"/>
      <c r="F433" s="27"/>
      <c r="G433" s="108"/>
      <c r="H433" s="21"/>
      <c r="I433" s="109"/>
    </row>
    <row r="434" spans="2:9" ht="15.75" x14ac:dyDescent="0.25">
      <c r="B434" s="166"/>
      <c r="C434" s="167"/>
      <c r="D434" s="96"/>
      <c r="E434" s="104"/>
      <c r="F434" s="27"/>
      <c r="G434" s="108"/>
      <c r="H434" s="21"/>
      <c r="I434" s="109"/>
    </row>
    <row r="435" spans="2:9" ht="15.75" x14ac:dyDescent="0.25">
      <c r="B435" s="166"/>
      <c r="C435" s="167"/>
      <c r="D435" s="96"/>
      <c r="E435" s="104"/>
      <c r="F435" s="27"/>
      <c r="G435" s="108"/>
      <c r="H435" s="21"/>
      <c r="I435" s="109"/>
    </row>
    <row r="436" spans="2:9" ht="15.75" x14ac:dyDescent="0.25">
      <c r="B436" s="166"/>
      <c r="C436" s="167"/>
      <c r="D436" s="96"/>
      <c r="E436" s="104"/>
      <c r="F436" s="27"/>
      <c r="G436" s="108"/>
      <c r="H436" s="21"/>
      <c r="I436" s="109"/>
    </row>
    <row r="437" spans="2:9" ht="15.75" x14ac:dyDescent="0.25">
      <c r="B437" s="166"/>
      <c r="C437" s="167"/>
      <c r="D437" s="96"/>
      <c r="E437" s="104"/>
      <c r="F437" s="27"/>
      <c r="G437" s="108"/>
      <c r="H437" s="21"/>
      <c r="I437" s="109"/>
    </row>
    <row r="438" spans="2:9" ht="15.75" x14ac:dyDescent="0.25">
      <c r="B438" s="166"/>
      <c r="C438" s="167"/>
      <c r="D438" s="96"/>
      <c r="E438" s="104"/>
      <c r="F438" s="27"/>
      <c r="G438" s="108"/>
      <c r="H438" s="21"/>
      <c r="I438" s="109"/>
    </row>
    <row r="439" spans="2:9" ht="15.75" x14ac:dyDescent="0.25">
      <c r="B439" s="166"/>
      <c r="C439" s="167"/>
      <c r="D439" s="96"/>
      <c r="E439" s="104"/>
      <c r="F439" s="27"/>
      <c r="G439" s="108"/>
      <c r="H439" s="21"/>
      <c r="I439" s="109"/>
    </row>
    <row r="440" spans="2:9" ht="15.75" x14ac:dyDescent="0.25">
      <c r="B440" s="166"/>
      <c r="C440" s="167"/>
      <c r="D440" s="96"/>
      <c r="E440" s="104"/>
      <c r="F440" s="27"/>
      <c r="G440" s="108"/>
      <c r="H440" s="21"/>
      <c r="I440" s="109"/>
    </row>
    <row r="441" spans="2:9" ht="15.75" x14ac:dyDescent="0.25">
      <c r="B441" s="166"/>
      <c r="C441" s="167"/>
      <c r="D441" s="96"/>
      <c r="E441" s="104"/>
      <c r="F441" s="27"/>
      <c r="G441" s="108"/>
      <c r="H441" s="21"/>
      <c r="I441" s="109"/>
    </row>
    <row r="442" spans="2:9" ht="15.75" x14ac:dyDescent="0.25">
      <c r="B442" s="166"/>
      <c r="C442" s="167"/>
      <c r="D442" s="96"/>
      <c r="E442" s="104"/>
      <c r="F442" s="27"/>
      <c r="G442" s="108"/>
      <c r="H442" s="21"/>
      <c r="I442" s="109"/>
    </row>
    <row r="443" spans="2:9" ht="15.75" x14ac:dyDescent="0.25">
      <c r="B443" s="166"/>
      <c r="C443" s="167"/>
      <c r="D443" s="96"/>
      <c r="E443" s="104"/>
      <c r="F443" s="27"/>
      <c r="G443" s="108"/>
      <c r="H443" s="21"/>
      <c r="I443" s="109"/>
    </row>
    <row r="444" spans="2:9" ht="15.75" x14ac:dyDescent="0.25">
      <c r="B444" s="166"/>
      <c r="C444" s="167"/>
      <c r="D444" s="96"/>
      <c r="E444" s="104"/>
      <c r="F444" s="27"/>
      <c r="G444" s="108"/>
      <c r="H444" s="21"/>
      <c r="I444" s="109"/>
    </row>
    <row r="445" spans="2:9" ht="15.75" x14ac:dyDescent="0.25">
      <c r="B445" s="166"/>
      <c r="C445" s="167"/>
      <c r="D445" s="96"/>
      <c r="E445" s="104"/>
      <c r="F445" s="27"/>
      <c r="G445" s="108"/>
      <c r="H445" s="21"/>
      <c r="I445" s="109"/>
    </row>
    <row r="446" spans="2:9" ht="15.75" x14ac:dyDescent="0.25">
      <c r="B446" s="166"/>
      <c r="C446" s="167"/>
      <c r="D446" s="96"/>
      <c r="E446" s="104"/>
      <c r="F446" s="27"/>
      <c r="G446" s="108"/>
      <c r="H446" s="21"/>
      <c r="I446" s="109"/>
    </row>
    <row r="447" spans="2:9" ht="15.75" x14ac:dyDescent="0.25">
      <c r="B447" s="166"/>
      <c r="C447" s="167"/>
      <c r="D447" s="96"/>
      <c r="E447" s="104"/>
      <c r="F447" s="27"/>
      <c r="G447" s="108"/>
      <c r="H447" s="21"/>
      <c r="I447" s="109"/>
    </row>
    <row r="448" spans="2:9" ht="15.75" x14ac:dyDescent="0.25">
      <c r="B448" s="166"/>
      <c r="C448" s="167"/>
      <c r="D448" s="96"/>
      <c r="E448" s="104"/>
      <c r="F448" s="27"/>
      <c r="G448" s="108"/>
      <c r="H448" s="21"/>
      <c r="I448" s="109"/>
    </row>
    <row r="449" spans="2:9" ht="15.75" x14ac:dyDescent="0.25">
      <c r="B449" s="166"/>
      <c r="C449" s="167"/>
      <c r="D449" s="96"/>
      <c r="E449" s="104"/>
      <c r="F449" s="27"/>
      <c r="G449" s="108"/>
      <c r="H449" s="21"/>
      <c r="I449" s="109"/>
    </row>
    <row r="450" spans="2:9" ht="15.75" x14ac:dyDescent="0.25">
      <c r="B450" s="166"/>
      <c r="C450" s="167"/>
      <c r="D450" s="96"/>
      <c r="E450" s="104"/>
      <c r="F450" s="27"/>
      <c r="G450" s="108"/>
      <c r="H450" s="21"/>
      <c r="I450" s="109"/>
    </row>
    <row r="451" spans="2:9" ht="15.75" x14ac:dyDescent="0.25">
      <c r="B451" s="166"/>
      <c r="C451" s="167"/>
      <c r="D451" s="96"/>
      <c r="E451" s="104"/>
      <c r="F451" s="27"/>
      <c r="G451" s="108"/>
      <c r="H451" s="21"/>
      <c r="I451" s="109"/>
    </row>
    <row r="452" spans="2:9" ht="15.75" x14ac:dyDescent="0.25">
      <c r="B452" s="166"/>
      <c r="C452" s="167"/>
      <c r="D452" s="96"/>
      <c r="E452" s="104"/>
      <c r="F452" s="27"/>
      <c r="G452" s="108"/>
      <c r="H452" s="21"/>
      <c r="I452" s="109"/>
    </row>
    <row r="453" spans="2:9" ht="15.75" x14ac:dyDescent="0.25">
      <c r="B453" s="166"/>
      <c r="C453" s="167"/>
      <c r="D453" s="96"/>
      <c r="E453" s="104"/>
      <c r="F453" s="27"/>
      <c r="G453" s="108"/>
      <c r="H453" s="21"/>
      <c r="I453" s="109"/>
    </row>
    <row r="454" spans="2:9" ht="15.75" x14ac:dyDescent="0.25">
      <c r="B454" s="166"/>
      <c r="C454" s="167"/>
      <c r="D454" s="96"/>
      <c r="E454" s="104"/>
      <c r="F454" s="27"/>
      <c r="G454" s="108"/>
      <c r="H454" s="21"/>
      <c r="I454" s="109"/>
    </row>
    <row r="455" spans="2:9" ht="15.75" x14ac:dyDescent="0.25">
      <c r="B455" s="166"/>
      <c r="C455" s="167"/>
      <c r="D455" s="96"/>
      <c r="E455" s="104"/>
      <c r="F455" s="27"/>
      <c r="G455" s="108"/>
      <c r="H455" s="21"/>
      <c r="I455" s="109"/>
    </row>
    <row r="456" spans="2:9" ht="15.75" x14ac:dyDescent="0.25">
      <c r="B456" s="166"/>
      <c r="C456" s="167"/>
      <c r="D456" s="96"/>
      <c r="E456" s="104"/>
      <c r="F456" s="27"/>
      <c r="G456" s="108"/>
      <c r="H456" s="21"/>
      <c r="I456" s="109"/>
    </row>
    <row r="457" spans="2:9" ht="15.75" x14ac:dyDescent="0.25">
      <c r="B457" s="166"/>
      <c r="C457" s="167"/>
      <c r="D457" s="96"/>
      <c r="E457" s="104"/>
      <c r="F457" s="27"/>
      <c r="G457" s="108"/>
      <c r="H457" s="21"/>
      <c r="I457" s="109"/>
    </row>
    <row r="458" spans="2:9" ht="15.75" x14ac:dyDescent="0.25">
      <c r="B458" s="166"/>
      <c r="C458" s="167"/>
      <c r="D458" s="96"/>
      <c r="E458" s="104"/>
      <c r="F458" s="27"/>
      <c r="G458" s="108"/>
      <c r="H458" s="21"/>
      <c r="I458" s="109"/>
    </row>
    <row r="459" spans="2:9" ht="15.75" x14ac:dyDescent="0.25">
      <c r="B459" s="166"/>
      <c r="C459" s="167"/>
      <c r="D459" s="96"/>
      <c r="E459" s="104"/>
      <c r="F459" s="27"/>
      <c r="G459" s="108"/>
      <c r="H459" s="21"/>
      <c r="I459" s="109"/>
    </row>
    <row r="460" spans="2:9" ht="15.75" x14ac:dyDescent="0.25">
      <c r="B460" s="166"/>
      <c r="C460" s="167"/>
      <c r="D460" s="96"/>
      <c r="E460" s="104"/>
      <c r="F460" s="27"/>
      <c r="G460" s="108"/>
      <c r="H460" s="21"/>
      <c r="I460" s="109"/>
    </row>
    <row r="461" spans="2:9" ht="15.75" x14ac:dyDescent="0.25">
      <c r="B461" s="166"/>
      <c r="C461" s="167"/>
      <c r="D461" s="96"/>
      <c r="E461" s="104"/>
      <c r="F461" s="27"/>
      <c r="G461" s="108"/>
      <c r="H461" s="21"/>
      <c r="I461" s="109"/>
    </row>
    <row r="462" spans="2:9" ht="15.75" x14ac:dyDescent="0.25">
      <c r="B462" s="166"/>
      <c r="C462" s="167"/>
      <c r="D462" s="96"/>
      <c r="E462" s="104"/>
      <c r="F462" s="27"/>
      <c r="G462" s="108"/>
      <c r="H462" s="21"/>
      <c r="I462" s="109"/>
    </row>
    <row r="463" spans="2:9" ht="15.75" x14ac:dyDescent="0.25">
      <c r="B463" s="166"/>
      <c r="C463" s="167"/>
      <c r="D463" s="96"/>
      <c r="E463" s="104"/>
      <c r="F463" s="27"/>
      <c r="G463" s="108"/>
      <c r="H463" s="21"/>
      <c r="I463" s="109"/>
    </row>
    <row r="464" spans="2:9" ht="15.75" x14ac:dyDescent="0.25">
      <c r="B464" s="166"/>
      <c r="C464" s="167"/>
      <c r="D464" s="96"/>
      <c r="E464" s="104"/>
      <c r="F464" s="27"/>
      <c r="G464" s="108"/>
      <c r="H464" s="21"/>
      <c r="I464" s="109"/>
    </row>
    <row r="465" spans="2:9" ht="15.75" x14ac:dyDescent="0.25">
      <c r="B465" s="166"/>
      <c r="C465" s="167"/>
      <c r="D465" s="96"/>
      <c r="E465" s="104"/>
      <c r="F465" s="27"/>
      <c r="G465" s="108"/>
      <c r="H465" s="21"/>
      <c r="I465" s="109"/>
    </row>
    <row r="466" spans="2:9" ht="15.75" x14ac:dyDescent="0.25">
      <c r="B466" s="166"/>
      <c r="C466" s="167"/>
      <c r="D466" s="96"/>
      <c r="E466" s="104"/>
      <c r="F466" s="27"/>
      <c r="G466" s="108"/>
      <c r="H466" s="21"/>
      <c r="I466" s="109"/>
    </row>
    <row r="467" spans="2:9" ht="15.75" x14ac:dyDescent="0.25">
      <c r="B467" s="166"/>
      <c r="C467" s="167"/>
      <c r="D467" s="96"/>
      <c r="E467" s="104"/>
      <c r="F467" s="27"/>
      <c r="G467" s="108"/>
      <c r="H467" s="21"/>
      <c r="I467" s="109"/>
    </row>
    <row r="468" spans="2:9" ht="15.75" x14ac:dyDescent="0.25">
      <c r="B468" s="166"/>
      <c r="C468" s="167"/>
      <c r="D468" s="96"/>
      <c r="E468" s="104"/>
      <c r="F468" s="27"/>
      <c r="G468" s="108"/>
      <c r="H468" s="21"/>
      <c r="I468" s="109"/>
    </row>
    <row r="469" spans="2:9" ht="15.75" x14ac:dyDescent="0.25">
      <c r="B469" s="166"/>
      <c r="C469" s="167"/>
      <c r="D469" s="96"/>
      <c r="E469" s="104"/>
      <c r="F469" s="27"/>
      <c r="G469" s="108"/>
      <c r="H469" s="21"/>
      <c r="I469" s="109"/>
    </row>
    <row r="470" spans="2:9" ht="15.75" x14ac:dyDescent="0.25">
      <c r="B470" s="166"/>
      <c r="C470" s="167"/>
      <c r="D470" s="96"/>
      <c r="E470" s="104"/>
      <c r="F470" s="27"/>
      <c r="G470" s="108"/>
      <c r="H470" s="21"/>
      <c r="I470" s="109"/>
    </row>
    <row r="471" spans="2:9" ht="15.75" x14ac:dyDescent="0.25">
      <c r="B471" s="166"/>
      <c r="C471" s="167"/>
      <c r="D471" s="96"/>
      <c r="E471" s="104"/>
      <c r="F471" s="27"/>
      <c r="G471" s="108"/>
      <c r="H471" s="21"/>
      <c r="I471" s="109"/>
    </row>
    <row r="472" spans="2:9" ht="15.75" x14ac:dyDescent="0.25">
      <c r="B472" s="166"/>
      <c r="C472" s="167"/>
      <c r="D472" s="96"/>
      <c r="E472" s="104"/>
      <c r="F472" s="27"/>
      <c r="G472" s="108"/>
      <c r="H472" s="21"/>
      <c r="I472" s="109"/>
    </row>
    <row r="473" spans="2:9" ht="15.75" x14ac:dyDescent="0.25">
      <c r="B473" s="166"/>
      <c r="C473" s="167"/>
      <c r="D473" s="96"/>
      <c r="E473" s="104"/>
      <c r="F473" s="27"/>
      <c r="G473" s="108"/>
      <c r="H473" s="21"/>
      <c r="I473" s="109"/>
    </row>
    <row r="474" spans="2:9" ht="15.75" x14ac:dyDescent="0.25">
      <c r="B474" s="166"/>
      <c r="C474" s="167"/>
      <c r="D474" s="96"/>
      <c r="E474" s="104"/>
      <c r="F474" s="27"/>
      <c r="G474" s="108"/>
      <c r="H474" s="21"/>
      <c r="I474" s="109"/>
    </row>
    <row r="475" spans="2:9" ht="15.75" x14ac:dyDescent="0.25">
      <c r="B475" s="166"/>
      <c r="C475" s="167"/>
      <c r="D475" s="96"/>
      <c r="E475" s="104"/>
      <c r="F475" s="27"/>
      <c r="G475" s="108"/>
      <c r="H475" s="21"/>
      <c r="I475" s="109"/>
    </row>
    <row r="476" spans="2:9" ht="15.75" x14ac:dyDescent="0.25">
      <c r="B476" s="166"/>
      <c r="C476" s="167"/>
      <c r="D476" s="96"/>
      <c r="E476" s="104"/>
      <c r="F476" s="27"/>
      <c r="G476" s="108"/>
      <c r="H476" s="21"/>
      <c r="I476" s="109"/>
    </row>
    <row r="477" spans="2:9" ht="15.75" x14ac:dyDescent="0.25">
      <c r="B477" s="166"/>
      <c r="C477" s="167"/>
      <c r="D477" s="96"/>
      <c r="E477" s="104"/>
      <c r="F477" s="27"/>
      <c r="G477" s="108"/>
      <c r="H477" s="21"/>
      <c r="I477" s="109"/>
    </row>
    <row r="478" spans="2:9" ht="15.75" x14ac:dyDescent="0.25">
      <c r="B478" s="166"/>
      <c r="C478" s="167"/>
      <c r="D478" s="96"/>
      <c r="E478" s="104"/>
      <c r="F478" s="27"/>
      <c r="G478" s="108"/>
      <c r="H478" s="21"/>
      <c r="I478" s="109"/>
    </row>
    <row r="479" spans="2:9" ht="15.75" x14ac:dyDescent="0.25">
      <c r="B479" s="166"/>
      <c r="C479" s="167"/>
      <c r="D479" s="96"/>
      <c r="E479" s="104"/>
      <c r="F479" s="27"/>
      <c r="G479" s="108"/>
      <c r="H479" s="21"/>
      <c r="I479" s="109"/>
    </row>
    <row r="480" spans="2:9" ht="15.75" x14ac:dyDescent="0.25">
      <c r="B480" s="166"/>
      <c r="C480" s="167"/>
      <c r="D480" s="96"/>
      <c r="E480" s="104"/>
      <c r="F480" s="27"/>
      <c r="G480" s="108"/>
      <c r="H480" s="21"/>
      <c r="I480" s="109"/>
    </row>
    <row r="481" spans="2:9" ht="15.75" x14ac:dyDescent="0.25">
      <c r="B481" s="166"/>
      <c r="C481" s="167"/>
      <c r="D481" s="96"/>
      <c r="E481" s="104"/>
      <c r="F481" s="27"/>
      <c r="G481" s="108"/>
      <c r="H481" s="21"/>
      <c r="I481" s="109"/>
    </row>
  </sheetData>
  <mergeCells count="474">
    <mergeCell ref="B479:C479"/>
    <mergeCell ref="B480:C480"/>
    <mergeCell ref="B481:C481"/>
    <mergeCell ref="B474:C474"/>
    <mergeCell ref="B475:C475"/>
    <mergeCell ref="B476:C476"/>
    <mergeCell ref="B477:C477"/>
    <mergeCell ref="B478:C478"/>
    <mergeCell ref="B469:C469"/>
    <mergeCell ref="B470:C470"/>
    <mergeCell ref="B471:C471"/>
    <mergeCell ref="B472:C472"/>
    <mergeCell ref="B473:C473"/>
    <mergeCell ref="B464:C464"/>
    <mergeCell ref="B465:C465"/>
    <mergeCell ref="B466:C466"/>
    <mergeCell ref="B467:C467"/>
    <mergeCell ref="B468:C468"/>
    <mergeCell ref="B459:C459"/>
    <mergeCell ref="B460:C460"/>
    <mergeCell ref="B461:C461"/>
    <mergeCell ref="B462:C462"/>
    <mergeCell ref="B463:C463"/>
    <mergeCell ref="B454:C454"/>
    <mergeCell ref="B455:C455"/>
    <mergeCell ref="B456:C456"/>
    <mergeCell ref="B457:C457"/>
    <mergeCell ref="B458:C458"/>
    <mergeCell ref="B449:C449"/>
    <mergeCell ref="B450:C450"/>
    <mergeCell ref="B451:C451"/>
    <mergeCell ref="B452:C452"/>
    <mergeCell ref="B453:C453"/>
    <mergeCell ref="B444:C444"/>
    <mergeCell ref="B445:C445"/>
    <mergeCell ref="B446:C446"/>
    <mergeCell ref="B447:C447"/>
    <mergeCell ref="B448:C448"/>
    <mergeCell ref="B439:C439"/>
    <mergeCell ref="B440:C440"/>
    <mergeCell ref="B441:C441"/>
    <mergeCell ref="B442:C442"/>
    <mergeCell ref="B443:C443"/>
    <mergeCell ref="B434:C434"/>
    <mergeCell ref="B435:C435"/>
    <mergeCell ref="B436:C436"/>
    <mergeCell ref="B437:C437"/>
    <mergeCell ref="B438:C438"/>
    <mergeCell ref="B429:C429"/>
    <mergeCell ref="B430:C430"/>
    <mergeCell ref="B431:C431"/>
    <mergeCell ref="B432:C432"/>
    <mergeCell ref="B433:C433"/>
    <mergeCell ref="B424:C424"/>
    <mergeCell ref="B425:C425"/>
    <mergeCell ref="B426:C426"/>
    <mergeCell ref="B427:C427"/>
    <mergeCell ref="B428:C428"/>
    <mergeCell ref="B419:C419"/>
    <mergeCell ref="B420:C420"/>
    <mergeCell ref="B421:C421"/>
    <mergeCell ref="B422:C422"/>
    <mergeCell ref="B423:C423"/>
    <mergeCell ref="B414:C414"/>
    <mergeCell ref="B415:C415"/>
    <mergeCell ref="B416:C416"/>
    <mergeCell ref="B417:C417"/>
    <mergeCell ref="B418:C418"/>
    <mergeCell ref="B409:C409"/>
    <mergeCell ref="B410:C410"/>
    <mergeCell ref="B411:C411"/>
    <mergeCell ref="B412:C412"/>
    <mergeCell ref="B413:C413"/>
    <mergeCell ref="B404:C404"/>
    <mergeCell ref="B405:C405"/>
    <mergeCell ref="B406:C406"/>
    <mergeCell ref="B407:C407"/>
    <mergeCell ref="B408:C408"/>
    <mergeCell ref="B399:C399"/>
    <mergeCell ref="B400:C400"/>
    <mergeCell ref="B401:C401"/>
    <mergeCell ref="B402:C402"/>
    <mergeCell ref="B403:C403"/>
    <mergeCell ref="B394:C394"/>
    <mergeCell ref="B395:C395"/>
    <mergeCell ref="B396:C396"/>
    <mergeCell ref="B397:C397"/>
    <mergeCell ref="B398:C398"/>
    <mergeCell ref="B389:C389"/>
    <mergeCell ref="B390:C390"/>
    <mergeCell ref="B391:C391"/>
    <mergeCell ref="B392:C392"/>
    <mergeCell ref="B393:C393"/>
    <mergeCell ref="B384:C384"/>
    <mergeCell ref="B385:C385"/>
    <mergeCell ref="B386:C386"/>
    <mergeCell ref="B387:C387"/>
    <mergeCell ref="B388:C388"/>
    <mergeCell ref="B379:C379"/>
    <mergeCell ref="B380:C380"/>
    <mergeCell ref="B381:C381"/>
    <mergeCell ref="B382:C382"/>
    <mergeCell ref="B383:C383"/>
    <mergeCell ref="B374:C374"/>
    <mergeCell ref="B375:C375"/>
    <mergeCell ref="B376:C376"/>
    <mergeCell ref="B377:C377"/>
    <mergeCell ref="B378:C378"/>
    <mergeCell ref="B369:C369"/>
    <mergeCell ref="B370:C370"/>
    <mergeCell ref="B371:C371"/>
    <mergeCell ref="B372:C372"/>
    <mergeCell ref="B373:C373"/>
    <mergeCell ref="B364:C364"/>
    <mergeCell ref="B365:C365"/>
    <mergeCell ref="B366:C366"/>
    <mergeCell ref="B367:C367"/>
    <mergeCell ref="B368:C368"/>
    <mergeCell ref="B359:C359"/>
    <mergeCell ref="B360:C360"/>
    <mergeCell ref="B361:C361"/>
    <mergeCell ref="B362:C362"/>
    <mergeCell ref="B363:C363"/>
    <mergeCell ref="B354:C354"/>
    <mergeCell ref="B355:C355"/>
    <mergeCell ref="B356:C356"/>
    <mergeCell ref="B357:C357"/>
    <mergeCell ref="B358:C358"/>
    <mergeCell ref="B349:C349"/>
    <mergeCell ref="B350:C350"/>
    <mergeCell ref="B351:C351"/>
    <mergeCell ref="B352:C352"/>
    <mergeCell ref="B353:C353"/>
    <mergeCell ref="B344:C344"/>
    <mergeCell ref="B345:C345"/>
    <mergeCell ref="B346:C346"/>
    <mergeCell ref="B347:C347"/>
    <mergeCell ref="B348:C348"/>
    <mergeCell ref="B339:C339"/>
    <mergeCell ref="B340:C340"/>
    <mergeCell ref="B341:C341"/>
    <mergeCell ref="B342:C342"/>
    <mergeCell ref="B343:C343"/>
    <mergeCell ref="B334:C334"/>
    <mergeCell ref="B335:C335"/>
    <mergeCell ref="B336:C336"/>
    <mergeCell ref="B337:C337"/>
    <mergeCell ref="B338:C338"/>
    <mergeCell ref="B329:C329"/>
    <mergeCell ref="B330:C330"/>
    <mergeCell ref="B331:C331"/>
    <mergeCell ref="B332:C332"/>
    <mergeCell ref="B333:C333"/>
    <mergeCell ref="B324:C324"/>
    <mergeCell ref="B325:C325"/>
    <mergeCell ref="B326:C326"/>
    <mergeCell ref="B327:C327"/>
    <mergeCell ref="B328:C328"/>
    <mergeCell ref="B319:C319"/>
    <mergeCell ref="B320:C320"/>
    <mergeCell ref="B321:C321"/>
    <mergeCell ref="B322:C322"/>
    <mergeCell ref="B323:C323"/>
    <mergeCell ref="B314:C314"/>
    <mergeCell ref="B315:C315"/>
    <mergeCell ref="B316:C316"/>
    <mergeCell ref="B317:C317"/>
    <mergeCell ref="B318:C318"/>
    <mergeCell ref="B309:C309"/>
    <mergeCell ref="B310:C310"/>
    <mergeCell ref="B311:C311"/>
    <mergeCell ref="B312:C312"/>
    <mergeCell ref="B313:C313"/>
    <mergeCell ref="B304:C304"/>
    <mergeCell ref="B305:C305"/>
    <mergeCell ref="B306:C306"/>
    <mergeCell ref="B307:C307"/>
    <mergeCell ref="B308:C308"/>
    <mergeCell ref="B299:C299"/>
    <mergeCell ref="B300:C300"/>
    <mergeCell ref="B301:C301"/>
    <mergeCell ref="B302:C302"/>
    <mergeCell ref="B303:C303"/>
    <mergeCell ref="B294:C294"/>
    <mergeCell ref="B295:C295"/>
    <mergeCell ref="B296:C296"/>
    <mergeCell ref="B297:C297"/>
    <mergeCell ref="B298:C298"/>
    <mergeCell ref="B289:C289"/>
    <mergeCell ref="B290:C290"/>
    <mergeCell ref="B291:C291"/>
    <mergeCell ref="B292:C292"/>
    <mergeCell ref="B293:C29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34:C234"/>
    <mergeCell ref="B235:C235"/>
    <mergeCell ref="B236:C236"/>
    <mergeCell ref="B237:C237"/>
    <mergeCell ref="B238:C238"/>
    <mergeCell ref="B229:C229"/>
    <mergeCell ref="B230:C230"/>
    <mergeCell ref="B231:C231"/>
    <mergeCell ref="B232:C232"/>
    <mergeCell ref="B233:C233"/>
    <mergeCell ref="B224:C224"/>
    <mergeCell ref="B225:C225"/>
    <mergeCell ref="B226:C226"/>
    <mergeCell ref="B227:C227"/>
    <mergeCell ref="B228:C228"/>
    <mergeCell ref="B219:C219"/>
    <mergeCell ref="B220:C220"/>
    <mergeCell ref="B221:C221"/>
    <mergeCell ref="B222:C222"/>
    <mergeCell ref="B223:C223"/>
    <mergeCell ref="B214:C214"/>
    <mergeCell ref="B215:C215"/>
    <mergeCell ref="B216:C216"/>
    <mergeCell ref="B217:C217"/>
    <mergeCell ref="B218:C218"/>
    <mergeCell ref="B209:C209"/>
    <mergeCell ref="B210:C210"/>
    <mergeCell ref="B211:C211"/>
    <mergeCell ref="B212:C212"/>
    <mergeCell ref="B213:C213"/>
    <mergeCell ref="B204:C204"/>
    <mergeCell ref="B205:C205"/>
    <mergeCell ref="B206:C206"/>
    <mergeCell ref="B207:C207"/>
    <mergeCell ref="B208:C208"/>
    <mergeCell ref="B199:C199"/>
    <mergeCell ref="B200:C200"/>
    <mergeCell ref="B201:C201"/>
    <mergeCell ref="B202:C202"/>
    <mergeCell ref="B203:C203"/>
    <mergeCell ref="B194:C194"/>
    <mergeCell ref="B195:C195"/>
    <mergeCell ref="B196:C196"/>
    <mergeCell ref="B197:C197"/>
    <mergeCell ref="B198:C198"/>
    <mergeCell ref="B189:C189"/>
    <mergeCell ref="B190:C190"/>
    <mergeCell ref="B191:C191"/>
    <mergeCell ref="B192:C192"/>
    <mergeCell ref="B193:C193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B164:C164"/>
    <mergeCell ref="B165:C165"/>
    <mergeCell ref="B166:C166"/>
    <mergeCell ref="B167:C167"/>
    <mergeCell ref="B168:C168"/>
    <mergeCell ref="B159:C159"/>
    <mergeCell ref="B160:C160"/>
    <mergeCell ref="B161:C161"/>
    <mergeCell ref="B162:C162"/>
    <mergeCell ref="B163:C163"/>
    <mergeCell ref="B154:C154"/>
    <mergeCell ref="B155:C155"/>
    <mergeCell ref="B156:C156"/>
    <mergeCell ref="B157:C157"/>
    <mergeCell ref="B158:C158"/>
    <mergeCell ref="B149:C149"/>
    <mergeCell ref="B150:C150"/>
    <mergeCell ref="B151:C151"/>
    <mergeCell ref="B152:C152"/>
    <mergeCell ref="B153:C15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  <mergeCell ref="B20:C20"/>
    <mergeCell ref="B21:C21"/>
    <mergeCell ref="K17:Q17"/>
    <mergeCell ref="S17:T17"/>
    <mergeCell ref="V17:AB17"/>
    <mergeCell ref="B27:C27"/>
    <mergeCell ref="B28:C28"/>
    <mergeCell ref="B29:C29"/>
    <mergeCell ref="B30:C30"/>
    <mergeCell ref="B22:C22"/>
    <mergeCell ref="B23:C23"/>
    <mergeCell ref="B24:C24"/>
    <mergeCell ref="B25:C25"/>
    <mergeCell ref="B26:C26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1:C51"/>
    <mergeCell ref="B52:C52"/>
    <mergeCell ref="B53:C53"/>
    <mergeCell ref="B46:C46"/>
    <mergeCell ref="B47:C47"/>
    <mergeCell ref="B48:C48"/>
    <mergeCell ref="B49:C49"/>
    <mergeCell ref="B50:C50"/>
    <mergeCell ref="B54:C54"/>
    <mergeCell ref="B55:C55"/>
    <mergeCell ref="B56:C56"/>
    <mergeCell ref="B57:C57"/>
    <mergeCell ref="B63:C63"/>
    <mergeCell ref="B58:C58"/>
    <mergeCell ref="B59:C59"/>
    <mergeCell ref="B60:C60"/>
    <mergeCell ref="B61:C61"/>
    <mergeCell ref="B62:C62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8C9-6D70-47D4-A778-45AEDFD4B06E}">
  <dimension ref="B1:CV93"/>
  <sheetViews>
    <sheetView zoomScale="75" zoomScaleNormal="75" workbookViewId="0">
      <pane ySplit="19" topLeftCell="A57" activePane="bottomLeft" state="frozen"/>
      <selection activeCell="M121" sqref="M121"/>
      <selection pane="bottomLeft" activeCell="D69" sqref="D6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65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808988.85649999999</v>
      </c>
      <c r="F14" s="133">
        <v>9156415.6425000001</v>
      </c>
      <c r="G14" s="133">
        <v>2799.1379999999999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45341.625</v>
      </c>
      <c r="E20" s="26">
        <v>0</v>
      </c>
      <c r="F20" s="25">
        <v>0</v>
      </c>
      <c r="G20" s="111">
        <v>808988.85649999999</v>
      </c>
      <c r="H20" s="112">
        <v>9156415.6425000001</v>
      </c>
      <c r="I20" s="110">
        <v>2799.1379999999999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529.31198638860803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45348.625</v>
      </c>
      <c r="E21" s="28">
        <f t="shared" ref="E21:E27" si="4">D21-D20</f>
        <v>7</v>
      </c>
      <c r="F21" s="27">
        <f t="shared" ref="F21" si="5">D21-D$20</f>
        <v>7</v>
      </c>
      <c r="G21" s="108">
        <v>808988.84</v>
      </c>
      <c r="H21" s="21">
        <v>9156415.6785000004</v>
      </c>
      <c r="I21" s="109">
        <v>2799.1395000000002</v>
      </c>
      <c r="J21" s="10"/>
      <c r="K21" s="20">
        <f t="shared" ref="K21:L21" si="6">(G21-G20)*100</f>
        <v>-1.6500000027008355</v>
      </c>
      <c r="L21" s="21">
        <f t="shared" si="6"/>
        <v>3.6000000312924385</v>
      </c>
      <c r="M21" s="21">
        <f t="shared" ref="M21" si="7">SQRT(K21^2+L21^2)</f>
        <v>3.9601136643053967</v>
      </c>
      <c r="N21" s="21">
        <f t="shared" ref="N21:N26" si="8">(I21-I20)*100</f>
        <v>0.15000000003055902</v>
      </c>
      <c r="O21" s="22">
        <f t="shared" ref="O21:O26" si="9">(SQRT((G21-G20)^2+(H21-H20)^2+(I21-I20)^2)*100)</f>
        <v>3.9629534736390082</v>
      </c>
      <c r="P21" s="22">
        <f t="shared" ref="P21" si="10">O21/(F21-F20)</f>
        <v>0.5661362105198583</v>
      </c>
      <c r="Q21" s="23">
        <f t="shared" ref="Q21" si="11">(P21-P20)/(F21-F20)</f>
        <v>8.0876601502836903E-2</v>
      </c>
      <c r="R21" s="29"/>
      <c r="S21" s="56">
        <f t="shared" ref="S21:S26" si="12">IF(K21&lt;0, ATAN2(L21,K21)*180/PI()+360,ATAN2(L21,K21)*180/PI())</f>
        <v>335.37643536695219</v>
      </c>
      <c r="T21" s="57">
        <f t="shared" ref="T21:T26" si="13">ATAN(N21/M21)*180/PI()</f>
        <v>2.1691953870034006</v>
      </c>
      <c r="U21" s="29"/>
      <c r="V21" s="24">
        <f t="shared" si="0"/>
        <v>-1.6500000027008355</v>
      </c>
      <c r="W21" s="22">
        <f t="shared" si="1"/>
        <v>3.6000000312924385</v>
      </c>
      <c r="X21" s="22">
        <f t="shared" ref="X21" si="14">SQRT(V21^2+W21^2)</f>
        <v>3.9601136643053967</v>
      </c>
      <c r="Y21" s="22">
        <f t="shared" si="2"/>
        <v>0.15000000003055902</v>
      </c>
      <c r="Z21" s="22">
        <f t="shared" ref="Z21:Z26" si="15">SQRT((G21-$G$20)^2+(H21-$H$20)^2+(I21-$I$20)^2)*100</f>
        <v>3.9629534736390082</v>
      </c>
      <c r="AA21" s="22">
        <f t="shared" ref="AA21" si="16">Z21/F21</f>
        <v>0.5661362105198583</v>
      </c>
      <c r="AB21" s="23">
        <f t="shared" ref="AB21" si="17">(AA21-$AA$20)/(F21-$F$20)</f>
        <v>8.0876601502836903E-2</v>
      </c>
      <c r="AC21" s="29"/>
      <c r="AD21" s="56">
        <f t="shared" ref="AD21" si="18">IF(F21&lt;=0,NA(),IF((G21-$G$20)&lt;0,ATAN2((H21-$H$20),(G21-$G$20))*180/PI()+360,ATAN2((H21-$H$20),(G21-$G$20))*180/PI()))</f>
        <v>335.37643536695219</v>
      </c>
      <c r="AE21" s="57">
        <f t="shared" ref="AE21" si="19">IF(E21&lt;=0,NA(),ATAN(Y21/X21)*180/PI())</f>
        <v>2.1691953870034006</v>
      </c>
      <c r="AF21" s="29"/>
      <c r="AG21" s="71">
        <f t="shared" ref="AG21:AG26" si="20">1/(O21/E21)</f>
        <v>1.7663593697385007</v>
      </c>
      <c r="AH21" s="71">
        <f t="shared" ref="AH21" si="21">1/(Z21/F21)</f>
        <v>1.7663593697385007</v>
      </c>
      <c r="AI21" s="29"/>
      <c r="AJ21" s="21">
        <f t="shared" si="3"/>
        <v>529.3053037779714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45355.666666666664</v>
      </c>
      <c r="E22" s="28">
        <f t="shared" si="4"/>
        <v>7.0416666666642413</v>
      </c>
      <c r="F22" s="27">
        <f t="shared" ref="F22:F23" si="22">D22-D$20</f>
        <v>14.041666666664241</v>
      </c>
      <c r="G22" s="108">
        <v>808988.87</v>
      </c>
      <c r="H22" s="21">
        <v>9156415.6585000008</v>
      </c>
      <c r="I22" s="109">
        <v>2799.1279999999997</v>
      </c>
      <c r="K22" s="20">
        <f t="shared" ref="K22:K23" si="23">(G22-G21)*100</f>
        <v>3.0000000027939677</v>
      </c>
      <c r="L22" s="21">
        <f t="shared" ref="L22:L23" si="24">(H22-H21)*100</f>
        <v>-1.9999999552965164</v>
      </c>
      <c r="M22" s="21">
        <f t="shared" ref="M22:M23" si="25">SQRT(K22^2+L22^2)</f>
        <v>3.6055512529916802</v>
      </c>
      <c r="N22" s="21">
        <f t="shared" si="8"/>
        <v>-1.1500000000523869</v>
      </c>
      <c r="O22" s="22">
        <f t="shared" si="9"/>
        <v>3.7845078726395012</v>
      </c>
      <c r="P22" s="22">
        <f t="shared" ref="P22:P23" si="26">O22/(F22-F21)</f>
        <v>0.53744490499041009</v>
      </c>
      <c r="Q22" s="23">
        <f t="shared" ref="Q22:Q23" si="27">(P22-P21)/(F22-F21)</f>
        <v>-4.0745049272603202E-3</v>
      </c>
      <c r="R22" s="29"/>
      <c r="S22" s="56">
        <f t="shared" si="12"/>
        <v>123.69006691027762</v>
      </c>
      <c r="T22" s="57">
        <f t="shared" si="13"/>
        <v>-17.690218629567134</v>
      </c>
      <c r="U22" s="29"/>
      <c r="V22" s="24">
        <f t="shared" ref="V22:V23" si="28">(G22-$G$20)*100</f>
        <v>1.3500000000931323</v>
      </c>
      <c r="W22" s="22">
        <f t="shared" ref="W22:W23" si="29">(H22-$H$20)*100</f>
        <v>1.6000000759959221</v>
      </c>
      <c r="X22" s="22">
        <f t="shared" ref="X22:X23" si="30">SQRT(V22^2+W22^2)</f>
        <v>2.0934421996889272</v>
      </c>
      <c r="Y22" s="22">
        <f t="shared" ref="Y22:Y23" si="31">(I22-$I$20)*100</f>
        <v>-1.0000000000218279</v>
      </c>
      <c r="Z22" s="22">
        <f t="shared" si="15"/>
        <v>2.3200216040981316</v>
      </c>
      <c r="AA22" s="22">
        <f t="shared" ref="AA22:AA23" si="32">Z22/F22</f>
        <v>0.16522409049959874</v>
      </c>
      <c r="AB22" s="23">
        <f t="shared" ref="AB22:AB23" si="33">(AA22-$AA$20)/(F22-$F$20)</f>
        <v>1.1766700807095118E-2</v>
      </c>
      <c r="AC22" s="29"/>
      <c r="AD22" s="56">
        <f t="shared" ref="AD22:AD23" si="34">IF(F22&lt;=0,NA(),IF((G22-$G$20)&lt;0,ATAN2((H22-$H$20),(G22-$G$20))*180/PI()+360,ATAN2((H22-$H$20),(G22-$G$20))*180/PI()))</f>
        <v>40.15599828557108</v>
      </c>
      <c r="AE22" s="57">
        <f t="shared" ref="AE22:AE23" si="35">IF(E22&lt;=0,NA(),ATAN(Y22/X22)*180/PI())</f>
        <v>-25.532974079631266</v>
      </c>
      <c r="AF22" s="29"/>
      <c r="AG22" s="71">
        <f t="shared" si="20"/>
        <v>1.8606558378627545</v>
      </c>
      <c r="AH22" s="71">
        <f t="shared" ref="AH22:AH23" si="36">1/(Z22/F22)</f>
        <v>6.0523861682411777</v>
      </c>
      <c r="AI22" s="29"/>
      <c r="AJ22" s="21">
        <f t="shared" ref="AJ22:AJ23" si="37">SQRT((G22-$E$11)^2+(H22-$F$11)^2+(I22-$G$11)^2)</f>
        <v>529.29164923031703</v>
      </c>
    </row>
    <row r="23" spans="2:100" ht="15.75" x14ac:dyDescent="0.25">
      <c r="B23" s="166">
        <v>4</v>
      </c>
      <c r="C23" s="167"/>
      <c r="D23" s="96">
        <v>45362.666666666664</v>
      </c>
      <c r="E23" s="28">
        <f t="shared" si="4"/>
        <v>7</v>
      </c>
      <c r="F23" s="27">
        <f t="shared" si="22"/>
        <v>21.041666666664241</v>
      </c>
      <c r="G23" s="108">
        <v>808988.90299999993</v>
      </c>
      <c r="H23" s="21">
        <v>9156415.6270000003</v>
      </c>
      <c r="I23" s="109">
        <v>2799.0915</v>
      </c>
      <c r="K23" s="20">
        <f t="shared" si="23"/>
        <v>3.2999999937601388</v>
      </c>
      <c r="L23" s="21">
        <f t="shared" si="24"/>
        <v>-3.1500000506639481</v>
      </c>
      <c r="M23" s="21">
        <f t="shared" si="25"/>
        <v>4.5620719281922542</v>
      </c>
      <c r="N23" s="21">
        <f t="shared" si="8"/>
        <v>-3.6499999999705324</v>
      </c>
      <c r="O23" s="22">
        <f t="shared" si="9"/>
        <v>5.8425166048360255</v>
      </c>
      <c r="P23" s="22">
        <f t="shared" si="26"/>
        <v>0.83464522926228935</v>
      </c>
      <c r="Q23" s="23">
        <f t="shared" si="27"/>
        <v>4.2457189181697039E-2</v>
      </c>
      <c r="R23" s="29"/>
      <c r="S23" s="56">
        <f t="shared" si="12"/>
        <v>133.66778066050975</v>
      </c>
      <c r="T23" s="57">
        <f t="shared" si="13"/>
        <v>-38.662430704771694</v>
      </c>
      <c r="U23" s="29"/>
      <c r="V23" s="24">
        <f t="shared" si="28"/>
        <v>4.649999993853271</v>
      </c>
      <c r="W23" s="22">
        <f t="shared" si="29"/>
        <v>-1.549999974668026</v>
      </c>
      <c r="X23" s="22">
        <f t="shared" si="30"/>
        <v>4.9015303594190156</v>
      </c>
      <c r="Y23" s="22">
        <f t="shared" si="31"/>
        <v>-4.6499999999923602</v>
      </c>
      <c r="Z23" s="22">
        <f t="shared" si="15"/>
        <v>6.7562933524407631</v>
      </c>
      <c r="AA23" s="22">
        <f t="shared" si="32"/>
        <v>0.32109116922494457</v>
      </c>
      <c r="AB23" s="23">
        <f t="shared" si="33"/>
        <v>1.5259778339405065E-2</v>
      </c>
      <c r="AC23" s="29"/>
      <c r="AD23" s="56">
        <f t="shared" si="34"/>
        <v>108.43494856472434</v>
      </c>
      <c r="AE23" s="57">
        <f t="shared" si="35"/>
        <v>-43.491519425834809</v>
      </c>
      <c r="AF23" s="29"/>
      <c r="AG23" s="71">
        <f t="shared" si="20"/>
        <v>1.1981138391983159</v>
      </c>
      <c r="AH23" s="71">
        <f t="shared" si="36"/>
        <v>3.114380262820112</v>
      </c>
      <c r="AI23" s="29"/>
      <c r="AJ23" s="21">
        <f t="shared" si="37"/>
        <v>529.28160726621343</v>
      </c>
    </row>
    <row r="24" spans="2:100" ht="15.75" x14ac:dyDescent="0.25">
      <c r="B24" s="166">
        <v>5</v>
      </c>
      <c r="C24" s="167"/>
      <c r="D24" s="96">
        <v>45373.375</v>
      </c>
      <c r="E24" s="28">
        <f t="shared" si="4"/>
        <v>10.708333333335759</v>
      </c>
      <c r="F24" s="27">
        <f t="shared" ref="F24" si="38">D24-D$20</f>
        <v>31.75</v>
      </c>
      <c r="G24" s="108">
        <v>808988.8175</v>
      </c>
      <c r="H24" s="21">
        <v>9156415.7600000016</v>
      </c>
      <c r="I24" s="109">
        <v>2799.0969999999998</v>
      </c>
      <c r="K24" s="20">
        <f t="shared" ref="K24" si="39">(G24-G23)*100</f>
        <v>-8.5499999928288162</v>
      </c>
      <c r="L24" s="21">
        <f t="shared" ref="L24" si="40">(H24-H23)*100</f>
        <v>13.300000131130219</v>
      </c>
      <c r="M24" s="21">
        <f t="shared" ref="M24" si="41">SQRT(K24^2+L24^2)</f>
        <v>15.811151234664621</v>
      </c>
      <c r="N24" s="21">
        <f t="shared" si="8"/>
        <v>0.54999999997562554</v>
      </c>
      <c r="O24" s="22">
        <f t="shared" si="9"/>
        <v>15.820714375950592</v>
      </c>
      <c r="P24" s="22">
        <f t="shared" ref="P24" si="42">O24/(F24-F23)</f>
        <v>1.4774207977538063</v>
      </c>
      <c r="Q24" s="23">
        <f t="shared" ref="Q24" si="43">(P24-P23)/(F24-F23)</f>
        <v>6.0025734022540515E-2</v>
      </c>
      <c r="R24" s="29"/>
      <c r="S24" s="56">
        <f t="shared" si="12"/>
        <v>327.26477400671121</v>
      </c>
      <c r="T24" s="57">
        <f t="shared" si="13"/>
        <v>1.9922633708649791</v>
      </c>
      <c r="U24" s="29"/>
      <c r="V24" s="24">
        <f t="shared" ref="V24" si="44">(G24-$G$20)*100</f>
        <v>-3.8999999989755452</v>
      </c>
      <c r="W24" s="22">
        <f t="shared" ref="W24" si="45">(H24-$H$20)*100</f>
        <v>11.750000156462193</v>
      </c>
      <c r="X24" s="22">
        <f t="shared" ref="X24" si="46">SQRT(V24^2+W24^2)</f>
        <v>12.380327284400474</v>
      </c>
      <c r="Y24" s="22">
        <f t="shared" ref="Y24" si="47">(I24-$I$20)*100</f>
        <v>-4.1000000000167347</v>
      </c>
      <c r="Z24" s="22">
        <f t="shared" si="15"/>
        <v>13.041568297908348</v>
      </c>
      <c r="AA24" s="22">
        <f t="shared" ref="AA24" si="48">Z24/F24</f>
        <v>0.41075805662703457</v>
      </c>
      <c r="AB24" s="23">
        <f t="shared" ref="AB24" si="49">(AA24-$AA$20)/(F24-$F$20)</f>
        <v>1.2937261626048333E-2</v>
      </c>
      <c r="AC24" s="29"/>
      <c r="AD24" s="56">
        <f t="shared" ref="AD24" si="50">IF(F24&lt;=0,NA(),IF((G24-$G$20)&lt;0,ATAN2((H24-$H$20),(G24-$G$20))*180/PI()+360,ATAN2((H24-$H$20),(G24-$G$20))*180/PI()))</f>
        <v>341.63822605637586</v>
      </c>
      <c r="AE24" s="57">
        <f t="shared" ref="AE24" si="51">IF(E24&lt;=0,NA(),ATAN(Y24/X24)*180/PI())</f>
        <v>-18.323350884510113</v>
      </c>
      <c r="AF24" s="29"/>
      <c r="AG24" s="71">
        <f t="shared" si="20"/>
        <v>0.67685523414882742</v>
      </c>
      <c r="AH24" s="71">
        <f t="shared" ref="AH24" si="52">1/(Z24/F24)</f>
        <v>2.4345231550941748</v>
      </c>
      <c r="AI24" s="29"/>
      <c r="AJ24" s="21">
        <f t="shared" ref="AJ24" si="53">SQRT((G24-$E$11)^2+(H24-$F$11)^2+(I24-$G$11)^2)</f>
        <v>529.27717646565884</v>
      </c>
    </row>
    <row r="25" spans="2:100" ht="15.75" x14ac:dyDescent="0.25">
      <c r="B25" s="166">
        <v>6</v>
      </c>
      <c r="C25" s="167"/>
      <c r="D25" s="96">
        <v>45376.666666666664</v>
      </c>
      <c r="E25" s="28">
        <f t="shared" si="4"/>
        <v>3.2916666666642413</v>
      </c>
      <c r="F25" s="27">
        <f t="shared" ref="F25:F27" si="54">D25-D$20</f>
        <v>35.041666666664241</v>
      </c>
      <c r="G25" s="108">
        <v>808988.85550000006</v>
      </c>
      <c r="H25" s="21">
        <v>9156415.7184999995</v>
      </c>
      <c r="I25" s="109">
        <v>2799.0810000000001</v>
      </c>
      <c r="K25" s="20">
        <f t="shared" ref="K25" si="55">(G25-G24)*100</f>
        <v>3.8000000058673322</v>
      </c>
      <c r="L25" s="21">
        <f t="shared" ref="L25" si="56">(H25-H24)*100</f>
        <v>-4.1500002145767212</v>
      </c>
      <c r="M25" s="21">
        <f t="shared" ref="M25" si="57">SQRT(K25^2+L25^2)</f>
        <v>5.6269442707013333</v>
      </c>
      <c r="N25" s="21">
        <f t="shared" si="8"/>
        <v>-1.599999999962165</v>
      </c>
      <c r="O25" s="22">
        <f t="shared" si="9"/>
        <v>5.8500001560220056</v>
      </c>
      <c r="P25" s="22">
        <f t="shared" ref="P25" si="58">O25/(F25-F24)</f>
        <v>1.7772152372738175</v>
      </c>
      <c r="Q25" s="23">
        <f t="shared" ref="Q25" si="59">(P25-P24)/(F25-F24)</f>
        <v>9.1076791752981889E-2</v>
      </c>
      <c r="R25" s="29"/>
      <c r="S25" s="56">
        <f t="shared" si="12"/>
        <v>137.52082933916293</v>
      </c>
      <c r="T25" s="57">
        <f t="shared" si="13"/>
        <v>-15.872898010959032</v>
      </c>
      <c r="U25" s="29"/>
      <c r="V25" s="24">
        <f t="shared" ref="V25" si="60">(G25-$G$20)*100</f>
        <v>-9.9999993108212948E-2</v>
      </c>
      <c r="W25" s="22">
        <f t="shared" ref="W25" si="61">(H25-$H$20)*100</f>
        <v>7.5999999418854713</v>
      </c>
      <c r="X25" s="22">
        <f t="shared" ref="X25" si="62">SQRT(V25^2+W25^2)</f>
        <v>7.6006578080637741</v>
      </c>
      <c r="Y25" s="22">
        <f t="shared" ref="Y25" si="63">(I25-$I$20)*100</f>
        <v>-5.6999999999788997</v>
      </c>
      <c r="Z25" s="22">
        <f t="shared" si="15"/>
        <v>9.5005262546366485</v>
      </c>
      <c r="AA25" s="22">
        <f t="shared" ref="AA25" si="64">Z25/F25</f>
        <v>0.2711208443653928</v>
      </c>
      <c r="AB25" s="23">
        <f t="shared" ref="AB25" si="65">(AA25-$AA$20)/(F25-$F$20)</f>
        <v>7.7370990068607341E-3</v>
      </c>
      <c r="AC25" s="29"/>
      <c r="AD25" s="56">
        <f t="shared" ref="AD25" si="66">IF(F25&lt;=0,NA(),IF((G25-$G$20)&lt;0,ATAN2((H25-$H$20),(G25-$G$20))*180/PI()+360,ATAN2((H25-$H$20),(G25-$G$20))*180/PI()))</f>
        <v>359.24615171311314</v>
      </c>
      <c r="AE25" s="57">
        <f t="shared" ref="AE25" si="67">IF(E25&lt;=0,NA(),ATAN(Y25/X25)*180/PI())</f>
        <v>-36.867517380178953</v>
      </c>
      <c r="AF25" s="29"/>
      <c r="AG25" s="71">
        <f t="shared" si="20"/>
        <v>0.56267804767078355</v>
      </c>
      <c r="AH25" s="71">
        <f t="shared" ref="AH25" si="68">1/(Z25/F25)</f>
        <v>3.6883921719138941</v>
      </c>
      <c r="AI25" s="29"/>
      <c r="AJ25" s="21">
        <f t="shared" ref="AJ25" si="69">SQRT((G25-$E$11)^2+(H25-$F$11)^2+(I25-$G$11)^2)</f>
        <v>529.26897809142463</v>
      </c>
    </row>
    <row r="26" spans="2:100" ht="15.75" x14ac:dyDescent="0.25">
      <c r="B26" s="166">
        <v>7</v>
      </c>
      <c r="C26" s="167"/>
      <c r="D26" s="96">
        <v>45377.666666666664</v>
      </c>
      <c r="E26" s="28">
        <f t="shared" si="4"/>
        <v>1</v>
      </c>
      <c r="F26" s="27">
        <f t="shared" si="54"/>
        <v>36.041666666664241</v>
      </c>
      <c r="G26" s="108">
        <v>808988.89950000006</v>
      </c>
      <c r="H26" s="21">
        <v>9156415.6504999995</v>
      </c>
      <c r="I26" s="109">
        <v>2799.0860000000002</v>
      </c>
      <c r="K26" s="20">
        <f t="shared" ref="K26:K27" si="70">(G26-G25)*100</f>
        <v>4.3999999994412065</v>
      </c>
      <c r="L26" s="21">
        <f t="shared" ref="L26:L27" si="71">(H26-H25)*100</f>
        <v>-6.7999999970197678</v>
      </c>
      <c r="M26" s="21">
        <f t="shared" ref="M26:M27" si="72">SQRT(K26^2+L26^2)</f>
        <v>8.0993826897209562</v>
      </c>
      <c r="N26" s="21">
        <f t="shared" si="8"/>
        <v>0.50000000001091394</v>
      </c>
      <c r="O26" s="22">
        <f t="shared" si="9"/>
        <v>8.1148012886676621</v>
      </c>
      <c r="P26" s="22">
        <f t="shared" ref="P26:P27" si="73">O26/(F26-F25)</f>
        <v>8.1148012886676621</v>
      </c>
      <c r="Q26" s="23">
        <f t="shared" ref="Q26:Q27" si="74">(P26-P25)/(F26-F25)</f>
        <v>6.3375860513938447</v>
      </c>
      <c r="R26" s="29"/>
      <c r="S26" s="56">
        <f t="shared" si="12"/>
        <v>147.09475706887784</v>
      </c>
      <c r="T26" s="57">
        <f t="shared" si="13"/>
        <v>3.5325631229834675</v>
      </c>
      <c r="U26" s="29"/>
      <c r="V26" s="24">
        <f t="shared" ref="V26:V27" si="75">(G26-$G$20)*100</f>
        <v>4.3000000063329935</v>
      </c>
      <c r="W26" s="22">
        <f t="shared" ref="W26:W27" si="76">(H26-$H$20)*100</f>
        <v>0.79999994486570358</v>
      </c>
      <c r="X26" s="22">
        <f t="shared" ref="X26:X27" si="77">SQRT(V26^2+W26^2)</f>
        <v>4.3737855418674654</v>
      </c>
      <c r="Y26" s="22">
        <f t="shared" ref="Y26:Y27" si="78">(I26-$I$20)*100</f>
        <v>-5.1999999999679858</v>
      </c>
      <c r="Z26" s="22">
        <f t="shared" si="15"/>
        <v>6.7948509892355933</v>
      </c>
      <c r="AA26" s="22">
        <f t="shared" ref="AA26:AA27" si="79">Z26/F26</f>
        <v>0.18852765750481529</v>
      </c>
      <c r="AB26" s="23">
        <f t="shared" ref="AB26:AB27" si="80">(AA26-$AA$20)/(F26-$F$20)</f>
        <v>5.2308251793247067E-3</v>
      </c>
      <c r="AC26" s="29"/>
      <c r="AD26" s="56">
        <f t="shared" ref="AD26:AD27" si="81">IF(F26&lt;=0,NA(),IF((G26-$G$20)&lt;0,ATAN2((H26-$H$20),(G26-$G$20))*180/PI()+360,ATAN2((H26-$H$20),(G26-$G$20))*180/PI()))</f>
        <v>79.46081699661076</v>
      </c>
      <c r="AE26" s="57">
        <f t="shared" ref="AE26:AE27" si="82">IF(E26&lt;=0,NA(),ATAN(Y26/X26)*180/PI())</f>
        <v>-49.932385776759638</v>
      </c>
      <c r="AF26" s="29"/>
      <c r="AG26" s="71">
        <f t="shared" si="20"/>
        <v>0.12323160659479145</v>
      </c>
      <c r="AH26" s="71">
        <f t="shared" ref="AH26:AH27" si="83">1/(Z26/F26)</f>
        <v>5.3042615244633717</v>
      </c>
      <c r="AI26" s="29"/>
      <c r="AJ26" s="21">
        <f t="shared" ref="AJ26:AJ27" si="84">SQRT((G26-$E$11)^2+(H26-$F$11)^2+(I26-$G$11)^2)</f>
        <v>529.27113737377385</v>
      </c>
    </row>
    <row r="27" spans="2:100" ht="15.75" x14ac:dyDescent="0.25">
      <c r="B27" s="166">
        <v>8</v>
      </c>
      <c r="C27" s="167"/>
      <c r="D27" s="96">
        <v>45384.666666666664</v>
      </c>
      <c r="E27" s="28">
        <f t="shared" si="4"/>
        <v>7</v>
      </c>
      <c r="F27" s="27">
        <f t="shared" si="54"/>
        <v>43.041666666664241</v>
      </c>
      <c r="G27" s="108">
        <v>808988.91850000003</v>
      </c>
      <c r="H27" s="21">
        <v>9156415.6290000007</v>
      </c>
      <c r="I27" s="109">
        <v>2799.0785000000001</v>
      </c>
      <c r="K27" s="20">
        <f t="shared" si="70"/>
        <v>1.8999999971129</v>
      </c>
      <c r="L27" s="21">
        <f t="shared" si="71"/>
        <v>-2.1499998867511749</v>
      </c>
      <c r="M27" s="21">
        <f t="shared" si="72"/>
        <v>2.8692332603082455</v>
      </c>
      <c r="N27" s="21">
        <f t="shared" ref="N27" si="85">(I27-I26)*100</f>
        <v>-0.7500000000163709</v>
      </c>
      <c r="O27" s="22">
        <f t="shared" ref="O27" si="86">(SQRT((G27-G26)^2+(H27-H26)^2+(I27-I26)^2)*100)</f>
        <v>2.9656364413197451</v>
      </c>
      <c r="P27" s="22">
        <f t="shared" si="73"/>
        <v>0.42366234875996361</v>
      </c>
      <c r="Q27" s="23">
        <f t="shared" si="74"/>
        <v>-1.0987341342725283</v>
      </c>
      <c r="R27" s="29"/>
      <c r="S27" s="56">
        <f t="shared" ref="S27" si="87">IF(K27&lt;0, ATAN2(L27,K27)*180/PI()+360,ATAN2(L27,K27)*180/PI())</f>
        <v>138.53229312955239</v>
      </c>
      <c r="T27" s="57">
        <f t="shared" ref="T27" si="88">ATAN(N27/M27)*180/PI()</f>
        <v>-14.648997019232993</v>
      </c>
      <c r="U27" s="29"/>
      <c r="V27" s="24">
        <f t="shared" si="75"/>
        <v>6.2000000034458935</v>
      </c>
      <c r="W27" s="22">
        <f t="shared" si="76"/>
        <v>-1.3499999418854713</v>
      </c>
      <c r="X27" s="22">
        <f t="shared" si="77"/>
        <v>6.3452738227613041</v>
      </c>
      <c r="Y27" s="22">
        <f t="shared" si="78"/>
        <v>-5.9499999999843567</v>
      </c>
      <c r="Z27" s="22">
        <f t="shared" ref="Z27" si="89">SQRT((G27-$G$20)^2+(H27-$H$20)^2+(I27-$I$20)^2)*100</f>
        <v>8.6985630931570377</v>
      </c>
      <c r="AA27" s="22">
        <f t="shared" si="79"/>
        <v>0.2020963351750055</v>
      </c>
      <c r="AB27" s="23">
        <f t="shared" si="80"/>
        <v>4.695364999225949E-3</v>
      </c>
      <c r="AC27" s="29"/>
      <c r="AD27" s="56">
        <f t="shared" si="81"/>
        <v>102.28395492174586</v>
      </c>
      <c r="AE27" s="57">
        <f t="shared" si="82"/>
        <v>-43.158664481867447</v>
      </c>
      <c r="AF27" s="29"/>
      <c r="AG27" s="71">
        <f t="shared" ref="AG27" si="90">1/(O27/E27)</f>
        <v>2.3603702404212812</v>
      </c>
      <c r="AH27" s="71">
        <f t="shared" si="83"/>
        <v>4.9481352501224185</v>
      </c>
      <c r="AI27" s="29"/>
      <c r="AJ27" s="21">
        <f t="shared" si="84"/>
        <v>529.26747635980473</v>
      </c>
    </row>
    <row r="28" spans="2:100" ht="15.75" x14ac:dyDescent="0.25">
      <c r="B28" s="166">
        <v>9</v>
      </c>
      <c r="C28" s="167"/>
      <c r="D28" s="96">
        <v>45390.666666666664</v>
      </c>
      <c r="E28" s="28">
        <f t="shared" ref="E28" si="91">D28-D27</f>
        <v>6</v>
      </c>
      <c r="F28" s="27">
        <f t="shared" ref="F28" si="92">D28-D$20</f>
        <v>49.041666666664241</v>
      </c>
      <c r="G28" s="108">
        <v>808988.90350000001</v>
      </c>
      <c r="H28" s="21">
        <v>9156415.6594999991</v>
      </c>
      <c r="I28" s="109">
        <v>2799.0649999999996</v>
      </c>
      <c r="K28" s="20">
        <f t="shared" ref="K28" si="93">(G28-G27)*100</f>
        <v>-1.5000000013969839</v>
      </c>
      <c r="L28" s="21">
        <f t="shared" ref="L28" si="94">(H28-H27)*100</f>
        <v>3.0499998480081558</v>
      </c>
      <c r="M28" s="21">
        <f t="shared" ref="M28" si="95">SQRT(K28^2+L28^2)</f>
        <v>3.3988967440981086</v>
      </c>
      <c r="N28" s="21">
        <f t="shared" ref="N28" si="96">(I28-I27)*100</f>
        <v>-1.3500000000476575</v>
      </c>
      <c r="O28" s="22">
        <f t="shared" ref="O28" si="97">(SQRT((G28-G27)^2+(H28-H27)^2+(I28-I27)^2)*100)</f>
        <v>3.6571845834151442</v>
      </c>
      <c r="P28" s="22">
        <f t="shared" ref="P28" si="98">O28/(F28-F27)</f>
        <v>0.60953076390252403</v>
      </c>
      <c r="Q28" s="23">
        <f t="shared" ref="Q28" si="99">(P28-P27)/(F28-F27)</f>
        <v>3.0978069190426737E-2</v>
      </c>
      <c r="R28" s="29"/>
      <c r="S28" s="56">
        <f t="shared" ref="S28" si="100">IF(K28&lt;0, ATAN2(L28,K28)*180/PI()+360,ATAN2(L28,K28)*180/PI())</f>
        <v>333.81188815065912</v>
      </c>
      <c r="T28" s="57">
        <f t="shared" ref="T28" si="101">ATAN(N28/M28)*180/PI()</f>
        <v>-21.662367518480284</v>
      </c>
      <c r="U28" s="29"/>
      <c r="V28" s="24">
        <f t="shared" ref="V28" si="102">(G28-$G$20)*100</f>
        <v>4.7000000020489097</v>
      </c>
      <c r="W28" s="22">
        <f t="shared" ref="W28" si="103">(H28-$H$20)*100</f>
        <v>1.6999999061226845</v>
      </c>
      <c r="X28" s="22">
        <f t="shared" ref="X28" si="104">SQRT(V28^2+W28^2)</f>
        <v>4.9979995698356046</v>
      </c>
      <c r="Y28" s="22">
        <f t="shared" ref="Y28" si="105">(I28-$I$20)*100</f>
        <v>-7.3000000000320142</v>
      </c>
      <c r="Z28" s="22">
        <f t="shared" ref="Z28" si="106">SQRT((G28-$G$20)^2+(H28-$H$20)^2+(I28-$I$20)^2)*100</f>
        <v>8.8470333841658082</v>
      </c>
      <c r="AA28" s="22">
        <f t="shared" ref="AA28" si="107">Z28/F28</f>
        <v>0.18039830180118088</v>
      </c>
      <c r="AB28" s="23">
        <f t="shared" ref="AB28" si="108">(AA28-$AA$20)/(F28-$F$20)</f>
        <v>3.6784700452239211E-3</v>
      </c>
      <c r="AC28" s="29"/>
      <c r="AD28" s="56">
        <f t="shared" ref="AD28" si="109">IF(F28&lt;=0,NA(),IF((G28-$G$20)&lt;0,ATAN2((H28-$H$20),(G28-$G$20))*180/PI()+360,ATAN2((H28-$H$20),(G28-$G$20))*180/PI()))</f>
        <v>70.114835906152862</v>
      </c>
      <c r="AE28" s="57">
        <f t="shared" ref="AE28" si="110">IF(E28&lt;=0,NA(),ATAN(Y28/X28)*180/PI())</f>
        <v>-55.602216280464411</v>
      </c>
      <c r="AF28" s="29"/>
      <c r="AG28" s="71">
        <f t="shared" ref="AG28" si="111">1/(O28/E28)</f>
        <v>1.6406062814573863</v>
      </c>
      <c r="AH28" s="71">
        <f t="shared" ref="AH28" si="112">1/(Z28/F28)</f>
        <v>5.5432894324144577</v>
      </c>
      <c r="AI28" s="29"/>
      <c r="AJ28" s="21">
        <f t="shared" ref="AJ28" si="113">SQRT((G28-$E$11)^2+(H28-$F$11)^2+(I28-$G$11)^2)</f>
        <v>529.26241402748133</v>
      </c>
    </row>
    <row r="29" spans="2:100" ht="15.75" x14ac:dyDescent="0.25">
      <c r="B29" s="166">
        <v>10</v>
      </c>
      <c r="C29" s="167"/>
      <c r="D29" s="96">
        <v>45397.666666666664</v>
      </c>
      <c r="E29" s="28">
        <f t="shared" ref="E29" si="114">D29-D28</f>
        <v>7</v>
      </c>
      <c r="F29" s="27">
        <f t="shared" ref="F29" si="115">D29-D$20</f>
        <v>56.041666666664241</v>
      </c>
      <c r="G29" s="108">
        <v>808988.84600000002</v>
      </c>
      <c r="H29" s="21">
        <v>9156415.7569999993</v>
      </c>
      <c r="I29" s="109">
        <v>2799.069</v>
      </c>
      <c r="K29" s="20">
        <f t="shared" ref="K29" si="116">(G29-G28)*100</f>
        <v>-5.7499999995343387</v>
      </c>
      <c r="L29" s="21">
        <f t="shared" ref="L29" si="117">(H29-H28)*100</f>
        <v>9.7500000149011612</v>
      </c>
      <c r="M29" s="21">
        <f t="shared" ref="M29" si="118">SQRT(K29^2+L29^2)</f>
        <v>11.319231435270574</v>
      </c>
      <c r="N29" s="21">
        <f t="shared" ref="N29" si="119">(I29-I28)*100</f>
        <v>0.40000000003601599</v>
      </c>
      <c r="O29" s="22">
        <f t="shared" ref="O29" si="120">(SQRT((G29-G28)^2+(H29-H28)^2+(I29-I28)^2)*100)</f>
        <v>11.326296847833644</v>
      </c>
      <c r="P29" s="22">
        <f t="shared" ref="P29" si="121">O29/(F29-F28)</f>
        <v>1.6180424068333779</v>
      </c>
      <c r="Q29" s="23">
        <f t="shared" ref="Q29" si="122">(P29-P28)/(F29-F28)</f>
        <v>0.14407309184726483</v>
      </c>
      <c r="R29" s="29"/>
      <c r="S29" s="56">
        <f t="shared" ref="S29" si="123">IF(K29&lt;0, ATAN2(L29,K29)*180/PI()+360,ATAN2(L29,K29)*180/PI())</f>
        <v>329.47029414041191</v>
      </c>
      <c r="T29" s="57">
        <f t="shared" ref="T29" si="124">ATAN(N29/M29)*180/PI()</f>
        <v>2.02388113537179</v>
      </c>
      <c r="U29" s="29"/>
      <c r="V29" s="24">
        <f t="shared" ref="V29" si="125">(G29-$G$20)*100</f>
        <v>-1.049999997485429</v>
      </c>
      <c r="W29" s="22">
        <f t="shared" ref="W29" si="126">(H29-$H$20)*100</f>
        <v>11.449999921023846</v>
      </c>
      <c r="X29" s="22">
        <f t="shared" ref="X29" si="127">SQRT(V29^2+W29^2)</f>
        <v>11.49804323292296</v>
      </c>
      <c r="Y29" s="22">
        <f t="shared" ref="Y29" si="128">(I29-$I$20)*100</f>
        <v>-6.8999999999959982</v>
      </c>
      <c r="Z29" s="22">
        <f t="shared" ref="Z29" si="129">SQRT((G29-$G$20)^2+(H29-$H$20)^2+(I29-$I$20)^2)*100</f>
        <v>13.409511482008218</v>
      </c>
      <c r="AA29" s="22">
        <f t="shared" ref="AA29" si="130">Z29/F29</f>
        <v>0.23927752830350274</v>
      </c>
      <c r="AB29" s="23">
        <f t="shared" ref="AB29" si="131">(AA29-$AA$20)/(F29-$F$20)</f>
        <v>4.2696361927764418E-3</v>
      </c>
      <c r="AC29" s="29"/>
      <c r="AD29" s="56">
        <f t="shared" ref="AD29" si="132">IF(F29&lt;=0,NA(),IF((G29-$G$20)&lt;0,ATAN2((H29-$H$20),(G29-$G$20))*180/PI()+360,ATAN2((H29-$H$20),(G29-$G$20))*180/PI()))</f>
        <v>354.76045629111024</v>
      </c>
      <c r="AE29" s="57">
        <f t="shared" ref="AE29" si="133">IF(E29&lt;=0,NA(),ATAN(Y29/X29)*180/PI())</f>
        <v>-30.968058137820808</v>
      </c>
      <c r="AF29" s="29"/>
      <c r="AG29" s="71">
        <f t="shared" ref="AG29" si="134">1/(O29/E29)</f>
        <v>0.61803077334485312</v>
      </c>
      <c r="AH29" s="71">
        <f t="shared" ref="AH29" si="135">1/(Z29/F29)</f>
        <v>4.1792474499802879</v>
      </c>
      <c r="AI29" s="29"/>
      <c r="AJ29" s="21">
        <f t="shared" ref="AJ29" si="136">SQRT((G29-$E$11)^2+(H29-$F$11)^2+(I29-$G$11)^2)</f>
        <v>529.25489232184123</v>
      </c>
    </row>
    <row r="30" spans="2:100" ht="15.75" x14ac:dyDescent="0.25">
      <c r="B30" s="166">
        <v>11</v>
      </c>
      <c r="C30" s="167"/>
      <c r="D30" s="96">
        <v>45404.666666666664</v>
      </c>
      <c r="E30" s="28">
        <f t="shared" ref="E30" si="137">D30-D29</f>
        <v>7</v>
      </c>
      <c r="F30" s="27">
        <f t="shared" ref="F30" si="138">D30-D$20</f>
        <v>63.041666666664241</v>
      </c>
      <c r="G30" s="108">
        <v>808988.85199999996</v>
      </c>
      <c r="H30" s="21">
        <v>9156415.7540000007</v>
      </c>
      <c r="I30" s="109">
        <v>2799.0515</v>
      </c>
      <c r="K30" s="20">
        <f t="shared" ref="K30" si="139">(G30-G29)*100</f>
        <v>0.59999999357387424</v>
      </c>
      <c r="L30" s="21">
        <f t="shared" ref="L30" si="140">(H30-H29)*100</f>
        <v>-0.29999986290931702</v>
      </c>
      <c r="M30" s="21">
        <f t="shared" ref="M30" si="141">SQRT(K30^2+L30^2)</f>
        <v>0.6708203261934288</v>
      </c>
      <c r="N30" s="21">
        <f t="shared" ref="N30" si="142">(I30-I29)*100</f>
        <v>-1.749999999992724</v>
      </c>
      <c r="O30" s="22">
        <f t="shared" ref="O30" si="143">(SQRT((G30-G29)^2+(H30-H29)^2+(I30-I29)^2)*100)</f>
        <v>1.874166457390803</v>
      </c>
      <c r="P30" s="22">
        <f t="shared" ref="P30" si="144">O30/(F30-F29)</f>
        <v>0.26773806534154326</v>
      </c>
      <c r="Q30" s="23">
        <f t="shared" ref="Q30" si="145">(P30-P29)/(F30-F29)</f>
        <v>-0.19290062021311921</v>
      </c>
      <c r="R30" s="29"/>
      <c r="S30" s="56">
        <f t="shared" ref="S30" si="146">IF(K30&lt;0, ATAN2(L30,K30)*180/PI()+360,ATAN2(L30,K30)*180/PI())</f>
        <v>116.56504094958015</v>
      </c>
      <c r="T30" s="57">
        <f t="shared" ref="T30" si="147">ATAN(N30/M30)*180/PI()</f>
        <v>-69.026877878721649</v>
      </c>
      <c r="U30" s="29"/>
      <c r="V30" s="24">
        <f t="shared" ref="V30" si="148">(G30-$G$20)*100</f>
        <v>-0.45000000391155481</v>
      </c>
      <c r="W30" s="22">
        <f t="shared" ref="W30" si="149">(H30-$H$20)*100</f>
        <v>11.150000058114529</v>
      </c>
      <c r="X30" s="22">
        <f t="shared" ref="X30" si="150">SQRT(V30^2+W30^2)</f>
        <v>11.159077080989915</v>
      </c>
      <c r="Y30" s="22">
        <f t="shared" ref="Y30" si="151">(I30-$I$20)*100</f>
        <v>-8.6499999999887223</v>
      </c>
      <c r="Z30" s="22">
        <f t="shared" ref="Z30" si="152">SQRT((G30-$G$20)^2+(H30-$H$20)^2+(I30-$I$20)^2)*100</f>
        <v>14.119047464304357</v>
      </c>
      <c r="AA30" s="22">
        <f t="shared" ref="AA30" si="153">Z30/F30</f>
        <v>0.22396374034588076</v>
      </c>
      <c r="AB30" s="23">
        <f t="shared" ref="AB30" si="154">(AA30-$AA$20)/(F30-$F$20)</f>
        <v>3.5526303822216426E-3</v>
      </c>
      <c r="AC30" s="29"/>
      <c r="AD30" s="56">
        <f t="shared" ref="AD30" si="155">IF(F30&lt;=0,NA(),IF((G30-$G$20)&lt;0,ATAN2((H30-$H$20),(G30-$G$20))*180/PI()+360,ATAN2((H30-$H$20),(G30-$G$20))*180/PI()))</f>
        <v>357.68886853920395</v>
      </c>
      <c r="AE30" s="57">
        <f t="shared" ref="AE30" si="156">IF(E30&lt;=0,NA(),ATAN(Y30/X30)*180/PI())</f>
        <v>-37.781186082650187</v>
      </c>
      <c r="AF30" s="29"/>
      <c r="AG30" s="71">
        <f t="shared" ref="AG30" si="157">1/(O30/E30)</f>
        <v>3.7349937474312367</v>
      </c>
      <c r="AH30" s="71">
        <f t="shared" ref="AH30" si="158">1/(Z30/F30)</f>
        <v>4.4650084806390513</v>
      </c>
      <c r="AI30" s="29"/>
      <c r="AJ30" s="21">
        <f t="shared" ref="AJ30" si="159">SQRT((G30-$E$11)^2+(H30-$F$11)^2+(I30-$G$11)^2)</f>
        <v>529.25134986704654</v>
      </c>
    </row>
    <row r="31" spans="2:100" ht="15.75" x14ac:dyDescent="0.25">
      <c r="B31" s="166">
        <v>12</v>
      </c>
      <c r="C31" s="167"/>
      <c r="D31" s="96">
        <v>45413.666666666664</v>
      </c>
      <c r="E31" s="28">
        <f t="shared" ref="E31" si="160">D31-D30</f>
        <v>9</v>
      </c>
      <c r="F31" s="27">
        <f t="shared" ref="F31" si="161">D31-D$20</f>
        <v>72.041666666664241</v>
      </c>
      <c r="G31" s="108">
        <v>808988.88100000005</v>
      </c>
      <c r="H31" s="21">
        <v>9156415.7280000001</v>
      </c>
      <c r="I31" s="109">
        <v>2799.0324999999998</v>
      </c>
      <c r="K31" s="20">
        <f t="shared" ref="K31" si="162">(G31-G30)*100</f>
        <v>2.9000000096857548</v>
      </c>
      <c r="L31" s="21">
        <f t="shared" ref="L31" si="163">(H31-H30)*100</f>
        <v>-2.6000000536441803</v>
      </c>
      <c r="M31" s="21">
        <f t="shared" ref="M31" si="164">SQRT(K31^2+L31^2)</f>
        <v>3.8948684618517113</v>
      </c>
      <c r="N31" s="21">
        <f t="shared" ref="N31" si="165">(I31-I30)*100</f>
        <v>-1.9000000000232831</v>
      </c>
      <c r="O31" s="22">
        <f t="shared" ref="O31" si="166">(SQRT((G31-G30)^2+(H31-H30)^2+(I31-I30)^2)*100)</f>
        <v>4.3335897746805241</v>
      </c>
      <c r="P31" s="22">
        <f t="shared" ref="P31" si="167">O31/(F31-F30)</f>
        <v>0.48150997496450265</v>
      </c>
      <c r="Q31" s="23">
        <f t="shared" ref="Q31" si="168">(P31-P30)/(F31-F30)</f>
        <v>2.3752434402551044E-2</v>
      </c>
      <c r="R31" s="29"/>
      <c r="S31" s="56">
        <f t="shared" ref="S31" si="169">IF(K31&lt;0, ATAN2(L31,K31)*180/PI()+360,ATAN2(L31,K31)*180/PI())</f>
        <v>131.87787003033776</v>
      </c>
      <c r="T31" s="57">
        <f t="shared" ref="T31" si="170">ATAN(N31/M31)*180/PI()</f>
        <v>-26.004108310843691</v>
      </c>
      <c r="U31" s="29"/>
      <c r="V31" s="24">
        <f t="shared" ref="V31" si="171">(G31-$G$20)*100</f>
        <v>2.4500000057742</v>
      </c>
      <c r="W31" s="22">
        <f t="shared" ref="W31" si="172">(H31-$H$20)*100</f>
        <v>8.5500000044703484</v>
      </c>
      <c r="X31" s="22">
        <f t="shared" ref="X31" si="173">SQRT(V31^2+W31^2)</f>
        <v>8.8940991733135366</v>
      </c>
      <c r="Y31" s="22">
        <f t="shared" ref="Y31" si="174">(I31-$I$20)*100</f>
        <v>-10.550000000012005</v>
      </c>
      <c r="Z31" s="22">
        <f t="shared" ref="Z31" si="175">SQRT((G31-$G$20)^2+(H31-$H$20)^2+(I31-$I$20)^2)*100</f>
        <v>13.79882241732931</v>
      </c>
      <c r="AA31" s="22">
        <f t="shared" ref="AA31" si="176">Z31/F31</f>
        <v>0.19153946675298705</v>
      </c>
      <c r="AB31" s="23">
        <f t="shared" ref="AB31" si="177">(AA31-$AA$20)/(F31-$F$20)</f>
        <v>2.6587317536563588E-3</v>
      </c>
      <c r="AC31" s="29"/>
      <c r="AD31" s="56">
        <f t="shared" ref="AD31" si="178">IF(F31&lt;=0,NA(),IF((G31-$G$20)&lt;0,ATAN2((H31-$H$20),(G31-$G$20))*180/PI()+360,ATAN2((H31-$H$20),(G31-$G$20))*180/PI()))</f>
        <v>15.989639765138079</v>
      </c>
      <c r="AE31" s="57">
        <f t="shared" ref="AE31" si="179">IF(E31&lt;=0,NA(),ATAN(Y31/X31)*180/PI())</f>
        <v>-49.867685304351134</v>
      </c>
      <c r="AF31" s="29"/>
      <c r="AG31" s="71">
        <f t="shared" ref="AG31" si="180">1/(O31/E31)</f>
        <v>2.0768001744381741</v>
      </c>
      <c r="AH31" s="71">
        <f t="shared" ref="AH31" si="181">1/(Z31/F31)</f>
        <v>5.2208561345198845</v>
      </c>
      <c r="AI31" s="29"/>
      <c r="AJ31" s="21">
        <f t="shared" ref="AJ31" si="182">SQRT((G31-$E$11)^2+(H31-$F$11)^2+(I31-$G$11)^2)</f>
        <v>529.24178458179847</v>
      </c>
    </row>
    <row r="32" spans="2:100" ht="15.75" x14ac:dyDescent="0.25">
      <c r="B32" s="166">
        <v>13</v>
      </c>
      <c r="C32" s="167"/>
      <c r="D32" s="96">
        <v>45425.666666666664</v>
      </c>
      <c r="E32" s="28">
        <f t="shared" ref="E32" si="183">D32-D31</f>
        <v>12</v>
      </c>
      <c r="F32" s="27">
        <f t="shared" ref="F32" si="184">D32-D$20</f>
        <v>84.041666666664241</v>
      </c>
      <c r="G32" s="108">
        <v>808988.92350000003</v>
      </c>
      <c r="H32" s="21">
        <v>9156415.6885000002</v>
      </c>
      <c r="I32" s="109">
        <v>2799.018</v>
      </c>
      <c r="K32" s="20">
        <f t="shared" ref="K32" si="185">(G32-G31)*100</f>
        <v>4.2499999981373549</v>
      </c>
      <c r="L32" s="21">
        <f t="shared" ref="L32" si="186">(H32-H31)*100</f>
        <v>-3.9499999955296516</v>
      </c>
      <c r="M32" s="21">
        <f t="shared" ref="M32" si="187">SQRT(K32^2+L32^2)</f>
        <v>5.8021547677437706</v>
      </c>
      <c r="N32" s="21">
        <f t="shared" ref="N32" si="188">(I32-I31)*100</f>
        <v>-1.4499999999770807</v>
      </c>
      <c r="O32" s="22">
        <f t="shared" ref="O32" si="189">(SQRT((G32-G31)^2+(H32-H31)^2+(I32-I31)^2)*100)</f>
        <v>5.9805936117399998</v>
      </c>
      <c r="P32" s="22">
        <f t="shared" ref="P32" si="190">O32/(F32-F31)</f>
        <v>0.49838280097833332</v>
      </c>
      <c r="Q32" s="23">
        <f t="shared" ref="Q32" si="191">(P32-P31)/(F32-F31)</f>
        <v>1.4060688344858889E-3</v>
      </c>
      <c r="R32" s="29"/>
      <c r="S32" s="56">
        <f t="shared" ref="S32" si="192">IF(K32&lt;0, ATAN2(L32,K32)*180/PI()+360,ATAN2(L32,K32)*180/PI())</f>
        <v>132.90474741556298</v>
      </c>
      <c r="T32" s="57">
        <f t="shared" ref="T32" si="193">ATAN(N32/M32)*180/PI()</f>
        <v>-14.031236735711175</v>
      </c>
      <c r="U32" s="29"/>
      <c r="V32" s="24">
        <f t="shared" ref="V32" si="194">(G32-$G$20)*100</f>
        <v>6.7000000039115548</v>
      </c>
      <c r="W32" s="22">
        <f t="shared" ref="W32" si="195">(H32-$H$20)*100</f>
        <v>4.6000000089406967</v>
      </c>
      <c r="X32" s="22">
        <f t="shared" ref="X32" si="196">SQRT(V32^2+W32^2)</f>
        <v>8.1271151175967269</v>
      </c>
      <c r="Y32" s="22">
        <f t="shared" ref="Y32" si="197">(I32-$I$20)*100</f>
        <v>-11.999999999989086</v>
      </c>
      <c r="Z32" s="22">
        <f t="shared" ref="Z32" si="198">SQRT((G32-$G$20)^2+(H32-$H$20)^2+(I32-$I$20)^2)*100</f>
        <v>14.49310181204863</v>
      </c>
      <c r="AA32" s="22">
        <f t="shared" ref="AA32" si="199">Z32/F32</f>
        <v>0.17245138497232382</v>
      </c>
      <c r="AB32" s="23">
        <f t="shared" ref="AB32" si="200">(AA32-$AA$20)/(F32-$F$20)</f>
        <v>2.0519748335824945E-3</v>
      </c>
      <c r="AC32" s="29"/>
      <c r="AD32" s="56">
        <f t="shared" ref="AD32" si="201">IF(F32&lt;=0,NA(),IF((G32-$G$20)&lt;0,ATAN2((H32-$H$20),(G32-$G$20))*180/PI()+360,ATAN2((H32-$H$20),(G32-$G$20))*180/PI()))</f>
        <v>55.527786083608696</v>
      </c>
      <c r="AE32" s="57">
        <f t="shared" ref="AE32" si="202">IF(E32&lt;=0,NA(),ATAN(Y32/X32)*180/PI())</f>
        <v>-55.891801898324729</v>
      </c>
      <c r="AF32" s="29"/>
      <c r="AG32" s="71">
        <f t="shared" ref="AG32" si="203">1/(O32/E32)</f>
        <v>2.0064897866398765</v>
      </c>
      <c r="AH32" s="71">
        <f t="shared" ref="AH32" si="204">1/(Z32/F32)</f>
        <v>5.7987356851931739</v>
      </c>
      <c r="AI32" s="29"/>
      <c r="AJ32" s="21">
        <f t="shared" ref="AJ32" si="205">SQRT((G32-$E$11)^2+(H32-$F$11)^2+(I32-$G$11)^2)</f>
        <v>529.22877622306817</v>
      </c>
    </row>
    <row r="33" spans="2:37" ht="15.75" x14ac:dyDescent="0.25">
      <c r="B33" s="166">
        <v>14</v>
      </c>
      <c r="C33" s="167"/>
      <c r="D33" s="96">
        <v>45433.666666666664</v>
      </c>
      <c r="E33" s="28">
        <f t="shared" ref="E33" si="206">D33-D32</f>
        <v>8</v>
      </c>
      <c r="F33" s="27">
        <f t="shared" ref="F33" si="207">D33-D$20</f>
        <v>92.041666666664241</v>
      </c>
      <c r="G33" s="108">
        <v>808989.15700000001</v>
      </c>
      <c r="H33" s="21">
        <v>9156415.3559999987</v>
      </c>
      <c r="I33" s="109">
        <v>2799.0159999999996</v>
      </c>
      <c r="K33" s="20">
        <f t="shared" ref="K33" si="208">(G33-G32)*100</f>
        <v>23.349999997299165</v>
      </c>
      <c r="L33" s="21">
        <f t="shared" ref="L33" si="209">(H33-H32)*100</f>
        <v>-33.250000141561031</v>
      </c>
      <c r="M33" s="21">
        <f t="shared" ref="M33" si="210">SQRT(K33^2+L33^2)</f>
        <v>40.62985367051769</v>
      </c>
      <c r="N33" s="21">
        <f t="shared" ref="N33" si="211">(I33-I32)*100</f>
        <v>-0.20000000004074536</v>
      </c>
      <c r="O33" s="22">
        <f t="shared" ref="O33" si="212">(SQRT((G33-G32)^2+(H33-H32)^2+(I33-I32)^2)*100)</f>
        <v>40.630345916416907</v>
      </c>
      <c r="P33" s="22">
        <f t="shared" ref="P33" si="213">O33/(F33-F32)</f>
        <v>5.0787932395521134</v>
      </c>
      <c r="Q33" s="23">
        <f t="shared" ref="Q33" si="214">(P33-P32)/(F33-F32)</f>
        <v>0.57255130482172256</v>
      </c>
      <c r="R33" s="29"/>
      <c r="S33" s="56">
        <f t="shared" ref="S33" si="215">IF(K33&lt;0, ATAN2(L33,K33)*180/PI()+360,ATAN2(L33,K33)*180/PI())</f>
        <v>144.92133448753236</v>
      </c>
      <c r="T33" s="57">
        <f t="shared" ref="T33" si="216">ATAN(N33/M33)*180/PI()</f>
        <v>-0.28203555553059606</v>
      </c>
      <c r="U33" s="29"/>
      <c r="V33" s="24">
        <f t="shared" ref="V33" si="217">(G33-$G$20)*100</f>
        <v>30.050000001210719</v>
      </c>
      <c r="W33" s="22">
        <f t="shared" ref="W33" si="218">(H33-$H$20)*100</f>
        <v>-28.650000132620335</v>
      </c>
      <c r="X33" s="22">
        <f t="shared" ref="X33" si="219">SQRT(V33^2+W33^2)</f>
        <v>41.518971659614948</v>
      </c>
      <c r="Y33" s="22">
        <f t="shared" ref="Y33" si="220">(I33-$I$20)*100</f>
        <v>-12.200000000029831</v>
      </c>
      <c r="Z33" s="22">
        <f t="shared" ref="Z33" si="221">SQRT((G33-$G$20)^2+(H33-$H$20)^2+(I33-$I$20)^2)*100</f>
        <v>43.274299620821566</v>
      </c>
      <c r="AA33" s="22">
        <f t="shared" ref="AA33" si="222">Z33/F33</f>
        <v>0.4701598872339271</v>
      </c>
      <c r="AB33" s="23">
        <f t="shared" ref="AB33" si="223">(AA33-$AA$20)/(F33-$F$20)</f>
        <v>5.1081200967019232E-3</v>
      </c>
      <c r="AC33" s="29"/>
      <c r="AD33" s="56">
        <f t="shared" ref="AD33" si="224">IF(F33&lt;=0,NA(),IF((G33-$G$20)&lt;0,ATAN2((H33-$H$20),(G33-$G$20))*180/PI()+360,ATAN2((H33-$H$20),(G33-$G$20))*180/PI()))</f>
        <v>133.63374992338314</v>
      </c>
      <c r="AE33" s="57">
        <f t="shared" ref="AE33" si="225">IF(E33&lt;=0,NA(),ATAN(Y33/X33)*180/PI())</f>
        <v>-16.374980827045569</v>
      </c>
      <c r="AF33" s="29"/>
      <c r="AG33" s="71">
        <f t="shared" ref="AG33" si="226">1/(O33/E33)</f>
        <v>0.19689716687269349</v>
      </c>
      <c r="AH33" s="71">
        <f t="shared" ref="AH33" si="227">1/(Z33/F33)</f>
        <v>2.1269360214527446</v>
      </c>
      <c r="AI33" s="29"/>
      <c r="AJ33" s="21">
        <f t="shared" ref="AJ33" si="228">SQRT((G33-$E$11)^2+(H33-$F$11)^2+(I33-$G$11)^2)</f>
        <v>529.22393235561151</v>
      </c>
      <c r="AK33" t="s">
        <v>53</v>
      </c>
    </row>
    <row r="34" spans="2:37" ht="15.75" x14ac:dyDescent="0.25">
      <c r="B34" s="166">
        <v>15</v>
      </c>
      <c r="C34" s="167"/>
      <c r="D34" s="96">
        <v>45440.625</v>
      </c>
      <c r="E34" s="28">
        <f t="shared" ref="E34" si="229">D34-D33</f>
        <v>6.9583333333357587</v>
      </c>
      <c r="F34" s="27">
        <f t="shared" ref="F34" si="230">D34-D$20</f>
        <v>99</v>
      </c>
      <c r="G34" s="108">
        <v>808989.00200000009</v>
      </c>
      <c r="H34" s="21">
        <v>9156415.5920000002</v>
      </c>
      <c r="I34" s="109">
        <v>2799.0150000000003</v>
      </c>
      <c r="K34" s="20">
        <f t="shared" ref="K34" si="231">(G34-G33)*100</f>
        <v>-15.499999991152436</v>
      </c>
      <c r="L34" s="21">
        <f t="shared" ref="L34" si="232">(H34-H33)*100</f>
        <v>23.600000143051147</v>
      </c>
      <c r="M34" s="21">
        <f t="shared" ref="M34" si="233">SQRT(K34^2+L34^2)</f>
        <v>28.234907587554446</v>
      </c>
      <c r="N34" s="21">
        <f t="shared" ref="N34" si="234">(I34-I33)*100</f>
        <v>-9.9999999929423211E-2</v>
      </c>
      <c r="O34" s="22">
        <f t="shared" ref="O34" si="235">(SQRT((G34-G33)^2+(H34-H33)^2+(I34-I33)^2)*100)</f>
        <v>28.23508467275644</v>
      </c>
      <c r="P34" s="22">
        <f t="shared" ref="P34" si="236">O34/(F34-F33)</f>
        <v>4.0577367194366367</v>
      </c>
      <c r="Q34" s="23">
        <f t="shared" ref="Q34" si="237">(P34-P33)/(F34-F33)</f>
        <v>-0.14673866157343052</v>
      </c>
      <c r="R34" s="29"/>
      <c r="S34" s="56">
        <f t="shared" ref="S34" si="238">IF(K34&lt;0, ATAN2(L34,K34)*180/PI()+360,ATAN2(L34,K34)*180/PI())</f>
        <v>326.70390527664091</v>
      </c>
      <c r="T34" s="57">
        <f t="shared" ref="T34" si="239">ATAN(N34/M34)*180/PI()</f>
        <v>-0.20292448179216865</v>
      </c>
      <c r="U34" s="29"/>
      <c r="V34" s="24">
        <f t="shared" ref="V34" si="240">(G34-$G$20)*100</f>
        <v>14.550000010058284</v>
      </c>
      <c r="W34" s="22">
        <f t="shared" ref="W34" si="241">(H34-$H$20)*100</f>
        <v>-5.0499999895691872</v>
      </c>
      <c r="X34" s="22">
        <f t="shared" ref="X34" si="242">SQRT(V34^2+W34^2)</f>
        <v>15.401460975743335</v>
      </c>
      <c r="Y34" s="22">
        <f t="shared" ref="Y34" si="243">(I34-$I$20)*100</f>
        <v>-12.299999999959255</v>
      </c>
      <c r="Z34" s="22">
        <f t="shared" ref="Z34" si="244">SQRT((G34-$G$20)^2+(H34-$H$20)^2+(I34-$I$20)^2)*100</f>
        <v>19.710276512173603</v>
      </c>
      <c r="AA34" s="22">
        <f t="shared" ref="AA34" si="245">Z34/F34</f>
        <v>0.19909370214316771</v>
      </c>
      <c r="AB34" s="23">
        <f t="shared" ref="AB34" si="246">(AA34-$AA$20)/(F34-$F$20)</f>
        <v>2.0110474963956335E-3</v>
      </c>
      <c r="AC34" s="29"/>
      <c r="AD34" s="56">
        <f t="shared" ref="AD34" si="247">IF(F34&lt;=0,NA(),IF((G34-$G$20)&lt;0,ATAN2((H34-$H$20),(G34-$G$20))*180/PI()+360,ATAN2((H34-$H$20),(G34-$G$20))*180/PI()))</f>
        <v>109.14081588847637</v>
      </c>
      <c r="AE34" s="57">
        <f t="shared" ref="AE34" si="248">IF(E34&lt;=0,NA(),ATAN(Y34/X34)*180/PI())</f>
        <v>-38.611757093158467</v>
      </c>
      <c r="AF34" s="29"/>
      <c r="AG34" s="71">
        <f t="shared" ref="AG34" si="249">1/(O34/E34)</f>
        <v>0.24644280029553933</v>
      </c>
      <c r="AH34" s="71">
        <f t="shared" ref="AH34" si="250">1/(Z34/F34)</f>
        <v>5.0227605857713309</v>
      </c>
      <c r="AI34" s="29"/>
      <c r="AJ34" s="21">
        <f t="shared" ref="AJ34" si="251">SQRT((G34-$E$11)^2+(H34-$F$11)^2+(I34-$G$11)^2)</f>
        <v>529.21844407295919</v>
      </c>
    </row>
    <row r="35" spans="2:37" ht="15.75" x14ac:dyDescent="0.25">
      <c r="B35" s="166">
        <v>16</v>
      </c>
      <c r="C35" s="167"/>
      <c r="D35" s="96">
        <v>45447.625</v>
      </c>
      <c r="E35" s="28">
        <f t="shared" ref="E35" si="252">D35-D34</f>
        <v>7</v>
      </c>
      <c r="F35" s="27">
        <f t="shared" ref="F35" si="253">D35-D$20</f>
        <v>106</v>
      </c>
      <c r="G35" s="108">
        <v>808988.75199999998</v>
      </c>
      <c r="H35" s="21">
        <v>9156415.9670000002</v>
      </c>
      <c r="I35" s="109">
        <v>2798.9839999999999</v>
      </c>
      <c r="K35" s="20">
        <f t="shared" ref="K35" si="254">(G35-G34)*100</f>
        <v>-25.000000011641532</v>
      </c>
      <c r="L35" s="21">
        <f t="shared" ref="L35" si="255">(H35-H34)*100</f>
        <v>37.5</v>
      </c>
      <c r="M35" s="21">
        <f t="shared" ref="M35" si="256">SQRT(K35^2+L35^2)</f>
        <v>45.069390949757427</v>
      </c>
      <c r="N35" s="21">
        <f t="shared" ref="N35" si="257">(I35-I34)*100</f>
        <v>-3.1000000000403816</v>
      </c>
      <c r="O35" s="22">
        <f t="shared" ref="O35" si="258">(SQRT((G35-G34)^2+(H35-H34)^2+(I35-I34)^2)*100)</f>
        <v>45.17587852584969</v>
      </c>
      <c r="P35" s="22">
        <f t="shared" ref="P35" si="259">O35/(F35-F34)</f>
        <v>6.4536969322642417</v>
      </c>
      <c r="Q35" s="23">
        <f t="shared" ref="Q35" si="260">(P35-P34)/(F35-F34)</f>
        <v>0.34228003040394356</v>
      </c>
      <c r="R35" s="29"/>
      <c r="S35" s="56">
        <f t="shared" ref="S35" si="261">IF(K35&lt;0, ATAN2(L35,K35)*180/PI()+360,ATAN2(L35,K35)*180/PI())</f>
        <v>326.30993246170618</v>
      </c>
      <c r="T35" s="57">
        <f t="shared" ref="T35" si="262">ATAN(N35/M35)*180/PI()</f>
        <v>-3.9347681157916581</v>
      </c>
      <c r="U35" s="29"/>
      <c r="V35" s="24">
        <f t="shared" ref="V35" si="263">(G35-$G$20)*100</f>
        <v>-10.450000001583248</v>
      </c>
      <c r="W35" s="22">
        <f t="shared" ref="W35" si="264">(H35-$H$20)*100</f>
        <v>32.450000010430813</v>
      </c>
      <c r="X35" s="22">
        <f t="shared" ref="X35" si="265">SQRT(V35^2+W35^2)</f>
        <v>34.091127888499813</v>
      </c>
      <c r="Y35" s="22">
        <f t="shared" ref="Y35" si="266">(I35-$I$20)*100</f>
        <v>-15.399999999999636</v>
      </c>
      <c r="Z35" s="22">
        <f t="shared" ref="Z35" si="267">SQRT((G35-$G$20)^2+(H35-$H$20)^2+(I35-$I$20)^2)*100</f>
        <v>37.408087370380734</v>
      </c>
      <c r="AA35" s="22">
        <f t="shared" ref="AA35" si="268">Z35/F35</f>
        <v>0.35290648462623336</v>
      </c>
      <c r="AB35" s="23">
        <f t="shared" ref="AB35" si="269">(AA35-$AA$20)/(F35-$F$20)</f>
        <v>3.3293064587380508E-3</v>
      </c>
      <c r="AC35" s="29"/>
      <c r="AD35" s="56">
        <f t="shared" ref="AD35" si="270">IF(F35&lt;=0,NA(),IF((G35-$G$20)&lt;0,ATAN2((H35-$H$20),(G35-$G$20))*180/PI()+360,ATAN2((H35-$H$20),(G35-$G$20))*180/PI()))</f>
        <v>342.14968170062406</v>
      </c>
      <c r="AE35" s="57">
        <f t="shared" ref="AE35" si="271">IF(E35&lt;=0,NA(),ATAN(Y35/X35)*180/PI())</f>
        <v>-24.310142274401404</v>
      </c>
      <c r="AF35" s="29"/>
      <c r="AG35" s="71">
        <f t="shared" ref="AG35" si="272">1/(O35/E35)</f>
        <v>0.15494994737057724</v>
      </c>
      <c r="AH35" s="71">
        <f t="shared" ref="AH35" si="273">1/(Z35/F35)</f>
        <v>2.833611859127807</v>
      </c>
      <c r="AI35" s="29"/>
      <c r="AJ35" s="21">
        <f t="shared" ref="AJ35" si="274">SQRT((G35-$E$11)^2+(H35-$F$11)^2+(I35-$G$11)^2)</f>
        <v>529.21262039855526</v>
      </c>
    </row>
    <row r="36" spans="2:37" ht="15.75" x14ac:dyDescent="0.25">
      <c r="B36" s="166">
        <v>17</v>
      </c>
      <c r="C36" s="167"/>
      <c r="D36" s="96">
        <v>45462.666666666664</v>
      </c>
      <c r="E36" s="28">
        <f t="shared" ref="E36:E37" si="275">D36-D35</f>
        <v>15.041666666664241</v>
      </c>
      <c r="F36" s="27">
        <f t="shared" ref="F36:F37" si="276">D36-D$20</f>
        <v>121.04166666666424</v>
      </c>
      <c r="G36" s="108">
        <v>808988.9645</v>
      </c>
      <c r="H36" s="21">
        <v>9156415.6695000008</v>
      </c>
      <c r="I36" s="109">
        <v>2798.9745000000003</v>
      </c>
      <c r="K36" s="20">
        <f t="shared" ref="K36" si="277">(G36-G35)*100</f>
        <v>21.250000002328306</v>
      </c>
      <c r="L36" s="21">
        <f t="shared" ref="L36" si="278">(H36-H35)*100</f>
        <v>-29.749999940395355</v>
      </c>
      <c r="M36" s="21">
        <f t="shared" ref="M36" si="279">SQRT(K36^2+L36^2)</f>
        <v>36.55988233778217</v>
      </c>
      <c r="N36" s="21">
        <f t="shared" ref="N36" si="280">(I36-I35)*100</f>
        <v>-0.9499999999661668</v>
      </c>
      <c r="O36" s="22">
        <f t="shared" ref="O36" si="281">(SQRT((G36-G35)^2+(H36-H35)^2+(I36-I35)^2)*100)</f>
        <v>36.572223019012839</v>
      </c>
      <c r="P36" s="22">
        <f t="shared" ref="P36" si="282">O36/(F36-F35)</f>
        <v>2.4313943281342096</v>
      </c>
      <c r="Q36" s="23">
        <f t="shared" ref="Q36" si="283">(P36-P35)/(F36-F35)</f>
        <v>-0.26741069944359097</v>
      </c>
      <c r="R36" s="29"/>
      <c r="S36" s="56">
        <f t="shared" ref="S36" si="284">IF(K36&lt;0, ATAN2(L36,K36)*180/PI()+360,ATAN2(L36,K36)*180/PI())</f>
        <v>144.46232215076239</v>
      </c>
      <c r="T36" s="57">
        <f t="shared" ref="T36" si="285">ATAN(N36/M36)*180/PI()</f>
        <v>-1.4884824914139858</v>
      </c>
      <c r="U36" s="29"/>
      <c r="V36" s="24">
        <f t="shared" ref="V36" si="286">(G36-$G$20)*100</f>
        <v>10.800000000745058</v>
      </c>
      <c r="W36" s="22">
        <f t="shared" ref="W36" si="287">(H36-$H$20)*100</f>
        <v>2.7000000700354576</v>
      </c>
      <c r="X36" s="22">
        <f t="shared" ref="X36" si="288">SQRT(V36^2+W36^2)</f>
        <v>11.13238520687659</v>
      </c>
      <c r="Y36" s="22">
        <f t="shared" ref="Y36" si="289">(I36-$I$20)*100</f>
        <v>-16.349999999965803</v>
      </c>
      <c r="Z36" s="22">
        <f t="shared" ref="Z36" si="290">SQRT((G36-$G$20)^2+(H36-$H$20)^2+(I36-$I$20)^2)*100</f>
        <v>19.78010364970736</v>
      </c>
      <c r="AA36" s="22">
        <f t="shared" ref="AA36" si="291">Z36/F36</f>
        <v>0.16341565837968541</v>
      </c>
      <c r="AB36" s="23">
        <f t="shared" ref="AB36" si="292">(AA36-$AA$20)/(F36-$F$20)</f>
        <v>1.3500777284380476E-3</v>
      </c>
      <c r="AC36" s="29"/>
      <c r="AD36" s="56">
        <f t="shared" ref="AD36" si="293">IF(F36&lt;=0,NA(),IF((G36-$G$20)&lt;0,ATAN2((H36-$H$20),(G36-$G$20))*180/PI()+360,ATAN2((H36-$H$20),(G36-$G$20))*180/PI()))</f>
        <v>75.963756183309783</v>
      </c>
      <c r="AE36" s="57">
        <f t="shared" ref="AE36" si="294">IF(E36&lt;=0,NA(),ATAN(Y36/X36)*180/PI())</f>
        <v>-55.749840894844716</v>
      </c>
      <c r="AF36" s="29"/>
      <c r="AG36" s="71">
        <f t="shared" ref="AG36" si="295">1/(O36/E36)</f>
        <v>0.41128663846451213</v>
      </c>
      <c r="AH36" s="71">
        <f t="shared" ref="AH36" si="296">1/(Z36/F36)</f>
        <v>6.1193646307538447</v>
      </c>
      <c r="AI36" s="29"/>
      <c r="AJ36" s="21">
        <f t="shared" ref="AJ36" si="297">SQRT((G36-$E$11)^2+(H36-$F$11)^2+(I36-$G$11)^2)</f>
        <v>529.20497030213062</v>
      </c>
    </row>
    <row r="37" spans="2:37" ht="15.75" x14ac:dyDescent="0.25">
      <c r="B37" s="166">
        <v>18</v>
      </c>
      <c r="C37" s="167"/>
      <c r="D37" s="96">
        <v>45469.666666666664</v>
      </c>
      <c r="E37" s="28">
        <f t="shared" si="275"/>
        <v>7</v>
      </c>
      <c r="F37" s="27">
        <f t="shared" si="276"/>
        <v>128.04166666666424</v>
      </c>
      <c r="G37" s="108">
        <v>808988.98350000009</v>
      </c>
      <c r="H37" s="21">
        <v>9156415.6495000012</v>
      </c>
      <c r="I37" s="109">
        <v>2798.9659999999999</v>
      </c>
      <c r="K37" s="20">
        <f t="shared" ref="K37" si="298">(G37-G36)*100</f>
        <v>1.9000000087544322</v>
      </c>
      <c r="L37" s="21">
        <f t="shared" ref="L37" si="299">(H37-H36)*100</f>
        <v>-1.9999999552965164</v>
      </c>
      <c r="M37" s="21">
        <f t="shared" ref="M37" si="300">SQRT(K37^2+L37^2)</f>
        <v>2.758622818446355</v>
      </c>
      <c r="N37" s="21">
        <f t="shared" ref="N37" si="301">(I37-I36)*100</f>
        <v>-0.85000000003674359</v>
      </c>
      <c r="O37" s="22">
        <f t="shared" ref="O37" si="302">(SQRT((G37-G36)^2+(H37-H36)^2+(I37-I36)^2)*100)</f>
        <v>2.8866069795722753</v>
      </c>
      <c r="P37" s="22">
        <f t="shared" ref="P37" si="303">O37/(F37-F36)</f>
        <v>0.41237242565318216</v>
      </c>
      <c r="Q37" s="23">
        <f t="shared" ref="Q37" si="304">(P37-P36)/(F37-F36)</f>
        <v>-0.2884317003544325</v>
      </c>
      <c r="R37" s="29"/>
      <c r="S37" s="56">
        <f t="shared" ref="S37" si="305">IF(K37&lt;0, ATAN2(L37,K37)*180/PI()+360,ATAN2(L37,K37)*180/PI())</f>
        <v>136.46879994307258</v>
      </c>
      <c r="T37" s="57">
        <f t="shared" ref="T37" si="306">ATAN(N37/M37)*180/PI()</f>
        <v>-17.125361090485448</v>
      </c>
      <c r="U37" s="29"/>
      <c r="V37" s="24">
        <f t="shared" ref="V37" si="307">(G37-$G$20)*100</f>
        <v>12.70000000949949</v>
      </c>
      <c r="W37" s="22">
        <f t="shared" ref="W37" si="308">(H37-$H$20)*100</f>
        <v>0.70000011473894119</v>
      </c>
      <c r="X37" s="22">
        <f t="shared" ref="X37" si="309">SQRT(V37^2+W37^2)</f>
        <v>12.719276724795384</v>
      </c>
      <c r="Y37" s="22">
        <f t="shared" ref="Y37" si="310">(I37-$I$20)*100</f>
        <v>-17.200000000002547</v>
      </c>
      <c r="Z37" s="22">
        <f t="shared" ref="Z37" si="311">SQRT((G37-$G$20)^2+(H37-$H$20)^2+(I37-$I$20)^2)*100</f>
        <v>21.392054609176959</v>
      </c>
      <c r="AA37" s="22">
        <f t="shared" ref="AA37" si="312">Z37/F37</f>
        <v>0.16707104152953359</v>
      </c>
      <c r="AB37" s="23">
        <f t="shared" ref="AB37" si="313">(AA37-$AA$20)/(F37-$F$20)</f>
        <v>1.3048177665827797E-3</v>
      </c>
      <c r="AC37" s="29"/>
      <c r="AD37" s="56">
        <f t="shared" ref="AD37" si="314">IF(F37&lt;=0,NA(),IF((G37-$G$20)&lt;0,ATAN2((H37-$H$20),(G37-$G$20))*180/PI()+360,ATAN2((H37-$H$20),(G37-$G$20))*180/PI()))</f>
        <v>86.845156621488599</v>
      </c>
      <c r="AE37" s="57">
        <f t="shared" ref="AE37" si="315">IF(E37&lt;=0,NA(),ATAN(Y37/X37)*180/PI())</f>
        <v>-53.517339950521013</v>
      </c>
      <c r="AF37" s="29"/>
      <c r="AG37" s="71">
        <f t="shared" ref="AG37" si="316">1/(O37/E37)</f>
        <v>2.4249924044170466</v>
      </c>
      <c r="AH37" s="71">
        <f t="shared" ref="AH37" si="317">1/(Z37/F37)</f>
        <v>5.9854777395592365</v>
      </c>
      <c r="AI37" s="29"/>
      <c r="AJ37" s="21">
        <f t="shared" ref="AJ37" si="318">SQRT((G37-$E$11)^2+(H37-$F$11)^2+(I37-$G$11)^2)</f>
        <v>529.20044890937618</v>
      </c>
    </row>
    <row r="38" spans="2:37" ht="15.75" x14ac:dyDescent="0.25">
      <c r="B38" s="166">
        <v>19</v>
      </c>
      <c r="C38" s="167"/>
      <c r="D38" s="96">
        <v>45479.625</v>
      </c>
      <c r="E38" s="28">
        <f t="shared" ref="E38" si="319">D38-D37</f>
        <v>9.9583333333357587</v>
      </c>
      <c r="F38" s="27">
        <f t="shared" ref="F38" si="320">D38-D$20</f>
        <v>138</v>
      </c>
      <c r="G38" s="108">
        <v>808988.9375</v>
      </c>
      <c r="H38" s="21">
        <v>9156415.7289999984</v>
      </c>
      <c r="I38" s="109">
        <v>2798.9735000000001</v>
      </c>
      <c r="K38" s="20">
        <f t="shared" ref="K38" si="321">(G38-G37)*100</f>
        <v>-4.6000000089406967</v>
      </c>
      <c r="L38" s="21">
        <f t="shared" ref="L38" si="322">(H38-H37)*100</f>
        <v>7.9499997198581696</v>
      </c>
      <c r="M38" s="21">
        <f t="shared" ref="M38" si="323">SQRT(K38^2+L38^2)</f>
        <v>9.1849058584178955</v>
      </c>
      <c r="N38" s="21">
        <f t="shared" ref="N38" si="324">(I38-I37)*100</f>
        <v>0.7500000000163709</v>
      </c>
      <c r="O38" s="22">
        <f t="shared" ref="O38" si="325">(SQRT((G38-G37)^2+(H38-H37)^2+(I38-I37)^2)*100)</f>
        <v>9.2154758763736098</v>
      </c>
      <c r="P38" s="22">
        <f t="shared" ref="P38" si="326">O38/(F38-F37)</f>
        <v>0.92540343528415381</v>
      </c>
      <c r="Q38" s="23">
        <f t="shared" ref="Q38" si="327">(P38-P37)/(F38-F37)</f>
        <v>5.151775828929004E-2</v>
      </c>
      <c r="R38" s="29"/>
      <c r="S38" s="56">
        <f t="shared" ref="S38" si="328">IF(K38&lt;0, ATAN2(L38,K38)*180/PI()+360,ATAN2(L38,K38)*180/PI())</f>
        <v>329.94562299364839</v>
      </c>
      <c r="T38" s="57">
        <f t="shared" ref="T38" si="329">ATAN(N38/M38)*180/PI()</f>
        <v>4.6681706324957792</v>
      </c>
      <c r="U38" s="29"/>
      <c r="V38" s="24">
        <f t="shared" ref="V38" si="330">(G38-$G$20)*100</f>
        <v>8.1000000005587935</v>
      </c>
      <c r="W38" s="22">
        <f t="shared" ref="W38" si="331">(H38-$H$20)*100</f>
        <v>8.6499998345971107</v>
      </c>
      <c r="X38" s="22">
        <f t="shared" ref="X38" si="332">SQRT(V38^2+W38^2)</f>
        <v>11.850421813065664</v>
      </c>
      <c r="Y38" s="22">
        <f t="shared" ref="Y38" si="333">(I38-$I$20)*100</f>
        <v>-16.449999999986176</v>
      </c>
      <c r="Z38" s="22">
        <f t="shared" ref="Z38" si="334">SQRT((G38-$G$20)^2+(H38-$H$20)^2+(I38-$I$20)^2)*100</f>
        <v>20.273998055320209</v>
      </c>
      <c r="AA38" s="22">
        <f t="shared" ref="AA38" si="335">Z38/F38</f>
        <v>0.14691302938637832</v>
      </c>
      <c r="AB38" s="23">
        <f t="shared" ref="AB38" si="336">(AA38-$AA$20)/(F38-$F$20)</f>
        <v>1.0645871694665095E-3</v>
      </c>
      <c r="AC38" s="29"/>
      <c r="AD38" s="56">
        <f t="shared" ref="AD38" si="337">IF(F38&lt;=0,NA(),IF((G38-$G$20)&lt;0,ATAN2((H38-$H$20),(G38-$G$20))*180/PI()+360,ATAN2((H38-$H$20),(G38-$G$20))*180/PI()))</f>
        <v>43.119322310402417</v>
      </c>
      <c r="AE38" s="57">
        <f t="shared" ref="AE38" si="338">IF(E38&lt;=0,NA(),ATAN(Y38/X38)*180/PI())</f>
        <v>-54.231384609107565</v>
      </c>
      <c r="AF38" s="29"/>
      <c r="AG38" s="71">
        <f t="shared" ref="AG38" si="339">1/(O38/E38)</f>
        <v>1.0806097771756602</v>
      </c>
      <c r="AH38" s="71">
        <f t="shared" ref="AH38" si="340">1/(Z38/F38)</f>
        <v>6.8067482113517652</v>
      </c>
      <c r="AI38" s="29"/>
      <c r="AJ38" s="21">
        <f t="shared" ref="AJ38" si="341">SQRT((G38-$E$11)^2+(H38-$F$11)^2+(I38-$G$11)^2)</f>
        <v>529.19364208920479</v>
      </c>
    </row>
    <row r="39" spans="2:37" ht="15.75" x14ac:dyDescent="0.25">
      <c r="B39" s="166">
        <v>20</v>
      </c>
      <c r="C39" s="167"/>
      <c r="D39" s="96">
        <v>45489.625</v>
      </c>
      <c r="E39" s="28">
        <f t="shared" ref="E39" si="342">D39-D38</f>
        <v>10</v>
      </c>
      <c r="F39" s="27">
        <f t="shared" ref="F39" si="343">D39-D$20</f>
        <v>148</v>
      </c>
      <c r="G39" s="108">
        <v>808988.96</v>
      </c>
      <c r="H39" s="21">
        <v>9156415.692499999</v>
      </c>
      <c r="I39" s="109">
        <v>2798.9515000000001</v>
      </c>
      <c r="K39" s="20">
        <f t="shared" ref="K39" si="344">(G39-G38)*100</f>
        <v>2.2499999962747097</v>
      </c>
      <c r="L39" s="21">
        <f t="shared" ref="L39" si="345">(H39-H38)*100</f>
        <v>-3.6499999463558197</v>
      </c>
      <c r="M39" s="21">
        <f t="shared" ref="M39" si="346">SQRT(K39^2+L39^2)</f>
        <v>4.2877732672838098</v>
      </c>
      <c r="N39" s="21">
        <f t="shared" ref="N39" si="347">(I39-I38)*100</f>
        <v>-2.1999999999934516</v>
      </c>
      <c r="O39" s="22">
        <f t="shared" ref="O39" si="348">(SQRT((G39-G38)^2+(H39-H38)^2+(I39-I38)^2)*100)</f>
        <v>4.8192322616372065</v>
      </c>
      <c r="P39" s="22">
        <f t="shared" ref="P39" si="349">O39/(F39-F38)</f>
        <v>0.48192322616372063</v>
      </c>
      <c r="Q39" s="23">
        <f t="shared" ref="Q39" si="350">(P39-P38)/(F39-F38)</f>
        <v>-4.4348020912043318E-2</v>
      </c>
      <c r="R39" s="29"/>
      <c r="S39" s="56">
        <f t="shared" ref="S39" si="351">IF(K39&lt;0, ATAN2(L39,K39)*180/PI()+360,ATAN2(L39,K39)*180/PI())</f>
        <v>148.34872677950995</v>
      </c>
      <c r="T39" s="57">
        <f t="shared" ref="T39" si="352">ATAN(N39/M39)*180/PI()</f>
        <v>-27.161762038374157</v>
      </c>
      <c r="U39" s="29"/>
      <c r="V39" s="24">
        <f t="shared" ref="V39" si="353">(G39-$G$20)*100</f>
        <v>10.349999996833503</v>
      </c>
      <c r="W39" s="22">
        <f t="shared" ref="W39" si="354">(H39-$H$20)*100</f>
        <v>4.999999888241291</v>
      </c>
      <c r="X39" s="22">
        <f t="shared" ref="X39" si="355">SQRT(V39^2+W39^2)</f>
        <v>11.494455133535753</v>
      </c>
      <c r="Y39" s="22">
        <f t="shared" ref="Y39" si="356">(I39-$I$20)*100</f>
        <v>-18.649999999979627</v>
      </c>
      <c r="Z39" s="22">
        <f t="shared" ref="Z39" si="357">SQRT((G39-$G$20)^2+(H39-$H$20)^2+(I39-$I$20)^2)*100</f>
        <v>21.907647039700691</v>
      </c>
      <c r="AA39" s="22">
        <f t="shared" ref="AA39" si="358">Z39/F39</f>
        <v>0.1480246421601398</v>
      </c>
      <c r="AB39" s="23">
        <f t="shared" ref="AB39" si="359">(AA39-$AA$20)/(F39-$F$20)</f>
        <v>1.0001665010820257E-3</v>
      </c>
      <c r="AC39" s="29"/>
      <c r="AD39" s="56">
        <f t="shared" ref="AD39" si="360">IF(F39&lt;=0,NA(),IF((G39-$G$20)&lt;0,ATAN2((H39-$H$20),(G39-$G$20))*180/PI()+360,ATAN2((H39-$H$20),(G39-$G$20))*180/PI()))</f>
        <v>64.215193800268139</v>
      </c>
      <c r="AE39" s="57">
        <f t="shared" ref="AE39" si="361">IF(E39&lt;=0,NA(),ATAN(Y39/X39)*180/PI())</f>
        <v>-58.353447380686809</v>
      </c>
      <c r="AF39" s="29"/>
      <c r="AG39" s="71">
        <f t="shared" ref="AG39" si="362">1/(O39/E39)</f>
        <v>2.0750193095285194</v>
      </c>
      <c r="AH39" s="71">
        <f t="shared" ref="AH39" si="363">1/(Z39/F39)</f>
        <v>6.7556319367295243</v>
      </c>
      <c r="AI39" s="29"/>
      <c r="AJ39" s="21">
        <f t="shared" ref="AJ39" si="364">SQRT((G39-$E$11)^2+(H39-$F$11)^2+(I39-$G$11)^2)</f>
        <v>529.19532859838193</v>
      </c>
    </row>
    <row r="40" spans="2:37" ht="15.75" x14ac:dyDescent="0.25">
      <c r="B40" s="166">
        <v>21</v>
      </c>
      <c r="C40" s="167"/>
      <c r="D40" s="96">
        <v>45498.583333333336</v>
      </c>
      <c r="E40" s="28">
        <f t="shared" ref="E40" si="365">D40-D39</f>
        <v>8.9583333333357587</v>
      </c>
      <c r="F40" s="27">
        <f t="shared" ref="F40" si="366">D40-D$20</f>
        <v>156.95833333333576</v>
      </c>
      <c r="G40" s="108">
        <v>808988.97499999998</v>
      </c>
      <c r="H40" s="21">
        <v>9156415.6844999995</v>
      </c>
      <c r="I40" s="109">
        <v>2798.9555</v>
      </c>
      <c r="K40" s="20">
        <f t="shared" ref="K40" si="367">(G40-G39)*100</f>
        <v>1.5000000013969839</v>
      </c>
      <c r="L40" s="21">
        <f t="shared" ref="L40" si="368">(H40-H39)*100</f>
        <v>-0.79999994486570358</v>
      </c>
      <c r="M40" s="21">
        <f t="shared" ref="M40" si="369">SQRT(K40^2+L40^2)</f>
        <v>1.6999999752870822</v>
      </c>
      <c r="N40" s="21">
        <f t="shared" ref="N40" si="370">(I40-I39)*100</f>
        <v>0.39999999999054126</v>
      </c>
      <c r="O40" s="22">
        <f t="shared" ref="O40" si="371">(SQRT((G40-G39)^2+(H40-H39)^2+(I40-I39)^2)*100)</f>
        <v>1.746424895599153</v>
      </c>
      <c r="P40" s="22">
        <f t="shared" ref="P40" si="372">O40/(F40-F39)</f>
        <v>0.19494975578775967</v>
      </c>
      <c r="Q40" s="23">
        <f t="shared" ref="Q40" si="373">(P40-P39)/(F40-F39)</f>
        <v>-3.2034247855912551E-2</v>
      </c>
      <c r="R40" s="29"/>
      <c r="S40" s="56">
        <f t="shared" ref="S40" si="374">IF(K40&lt;0, ATAN2(L40,K40)*180/PI()+360,ATAN2(L40,K40)*180/PI())</f>
        <v>118.07248527409625</v>
      </c>
      <c r="T40" s="57">
        <f t="shared" ref="T40" si="375">ATAN(N40/M40)*180/PI()</f>
        <v>13.240520100582961</v>
      </c>
      <c r="U40" s="29"/>
      <c r="V40" s="24">
        <f t="shared" ref="V40" si="376">(G40-$G$20)*100</f>
        <v>11.849999998230487</v>
      </c>
      <c r="W40" s="22">
        <f t="shared" ref="W40" si="377">(H40-$H$20)*100</f>
        <v>4.1999999433755875</v>
      </c>
      <c r="X40" s="22">
        <f t="shared" ref="X40" si="378">SQRT(V40^2+W40^2)</f>
        <v>12.5722909400959</v>
      </c>
      <c r="Y40" s="22">
        <f t="shared" ref="Y40" si="379">(I40-$I$20)*100</f>
        <v>-18.249999999989086</v>
      </c>
      <c r="Z40" s="22">
        <f t="shared" ref="Z40" si="380">SQRT((G40-$G$20)^2+(H40-$H$20)^2+(I40-$I$20)^2)*100</f>
        <v>22.161340200493722</v>
      </c>
      <c r="AA40" s="22">
        <f t="shared" ref="AA40" si="381">Z40/F40</f>
        <v>0.14119250459565733</v>
      </c>
      <c r="AB40" s="23">
        <f t="shared" ref="AB40" si="382">(AA40-$AA$20)/(F40-$F$20)</f>
        <v>8.9955405104744448E-4</v>
      </c>
      <c r="AC40" s="29"/>
      <c r="AD40" s="56">
        <f t="shared" ref="AD40" si="383">IF(F40&lt;=0,NA(),IF((G40-$G$20)&lt;0,ATAN2((H40-$H$20),(G40-$G$20))*180/PI()+360,ATAN2((H40-$H$20),(G40-$G$20))*180/PI()))</f>
        <v>70.484127230952581</v>
      </c>
      <c r="AE40" s="57">
        <f t="shared" ref="AE40" si="384">IF(E40&lt;=0,NA(),ATAN(Y40/X40)*180/PI())</f>
        <v>-55.437329044495897</v>
      </c>
      <c r="AF40" s="29"/>
      <c r="AG40" s="71">
        <f t="shared" ref="AG40" si="385">1/(O40/E40)</f>
        <v>5.1295268155590437</v>
      </c>
      <c r="AH40" s="71">
        <f t="shared" ref="AH40" si="386">1/(Z40/F40)</f>
        <v>7.0825289406386602</v>
      </c>
      <c r="AI40" s="29"/>
      <c r="AJ40" s="21">
        <f t="shared" ref="AJ40" si="387">SQRT((G40-$E$11)^2+(H40-$F$11)^2+(I40-$G$11)^2)</f>
        <v>529.18753163411532</v>
      </c>
    </row>
    <row r="41" spans="2:37" ht="15.75" x14ac:dyDescent="0.25">
      <c r="B41" s="166">
        <v>22</v>
      </c>
      <c r="C41" s="167"/>
      <c r="D41" s="96">
        <v>45503.375</v>
      </c>
      <c r="E41" s="28">
        <f t="shared" ref="E41" si="388">D41-D40</f>
        <v>4.7916666666642413</v>
      </c>
      <c r="F41" s="27">
        <f t="shared" ref="F41" si="389">D41-D$20</f>
        <v>161.75</v>
      </c>
      <c r="G41" s="108">
        <v>808988.89199999999</v>
      </c>
      <c r="H41" s="21">
        <v>9156415.8055000007</v>
      </c>
      <c r="I41" s="109">
        <v>2798.9454999999998</v>
      </c>
      <c r="K41" s="20">
        <f t="shared" ref="K41" si="390">(G41-G40)*100</f>
        <v>-8.2999999984167516</v>
      </c>
      <c r="L41" s="21">
        <f t="shared" ref="L41" si="391">(H41-H40)*100</f>
        <v>12.100000120699406</v>
      </c>
      <c r="M41" s="21">
        <f t="shared" ref="M41" si="392">SQRT(K41^2+L41^2)</f>
        <v>14.673104746257476</v>
      </c>
      <c r="N41" s="21">
        <f t="shared" ref="N41" si="393">(I41-I40)*100</f>
        <v>-1.0000000000218279</v>
      </c>
      <c r="O41" s="22">
        <f t="shared" ref="O41" si="394">(SQRT((G41-G40)^2+(H41-H40)^2+(I41-I40)^2)*100)</f>
        <v>14.707141221008499</v>
      </c>
      <c r="P41" s="22">
        <f t="shared" ref="P41" si="395">O41/(F41-F40)</f>
        <v>3.069316428733762</v>
      </c>
      <c r="Q41" s="23">
        <f t="shared" ref="Q41" si="396">(P41-P40)/(F41-F40)</f>
        <v>0.59986782739773015</v>
      </c>
      <c r="R41" s="29"/>
      <c r="S41" s="56">
        <f t="shared" ref="S41" si="397">IF(K41&lt;0, ATAN2(L41,K41)*180/PI()+360,ATAN2(L41,K41)*180/PI())</f>
        <v>325.55180977789149</v>
      </c>
      <c r="T41" s="57">
        <f t="shared" ref="T41" si="398">ATAN(N41/M41)*180/PI()</f>
        <v>-3.8987876122955827</v>
      </c>
      <c r="U41" s="29"/>
      <c r="V41" s="24">
        <f t="shared" ref="V41" si="399">(G41-$G$20)*100</f>
        <v>3.5499999998137355</v>
      </c>
      <c r="W41" s="22">
        <f t="shared" ref="W41" si="400">(H41-$H$20)*100</f>
        <v>16.300000064074993</v>
      </c>
      <c r="X41" s="22">
        <f t="shared" ref="X41" si="401">SQRT(V41^2+W41^2)</f>
        <v>16.682101249168891</v>
      </c>
      <c r="Y41" s="22">
        <f t="shared" ref="Y41" si="402">(I41-$I$20)*100</f>
        <v>-19.250000000010914</v>
      </c>
      <c r="Z41" s="22">
        <f t="shared" ref="Z41" si="403">SQRT((G41-$G$20)^2+(H41-$H$20)^2+(I41-$I$20)^2)*100</f>
        <v>25.472632413787593</v>
      </c>
      <c r="AA41" s="22">
        <f t="shared" ref="AA41" si="404">Z41/F41</f>
        <v>0.15748149869420461</v>
      </c>
      <c r="AB41" s="23">
        <f t="shared" ref="AB41" si="405">(AA41-$AA$20)/(F41-$F$20)</f>
        <v>9.7361050197344423E-4</v>
      </c>
      <c r="AC41" s="29"/>
      <c r="AD41" s="56">
        <f t="shared" ref="AD41" si="406">IF(F41&lt;=0,NA(),IF((G41-$G$20)&lt;0,ATAN2((H41-$H$20),(G41-$G$20))*180/PI()+360,ATAN2((H41-$H$20),(G41-$G$20))*180/PI()))</f>
        <v>12.286661790734758</v>
      </c>
      <c r="AE41" s="57">
        <f t="shared" ref="AE41" si="407">IF(E41&lt;=0,NA(),ATAN(Y41/X41)*180/PI())</f>
        <v>-49.087711048333695</v>
      </c>
      <c r="AF41" s="29"/>
      <c r="AG41" s="71">
        <f t="shared" ref="AG41" si="408">1/(O41/E41)</f>
        <v>0.32580544340048617</v>
      </c>
      <c r="AH41" s="71">
        <f t="shared" ref="AH41" si="409">1/(Z41/F41)</f>
        <v>6.3499522692617125</v>
      </c>
      <c r="AI41" s="29"/>
      <c r="AJ41" s="21">
        <f t="shared" ref="AJ41" si="410">SQRT((G41-$E$11)^2+(H41-$F$11)^2+(I41-$G$11)^2)</f>
        <v>529.18756252133585</v>
      </c>
    </row>
    <row r="42" spans="2:37" ht="15.75" x14ac:dyDescent="0.25">
      <c r="B42" s="166">
        <v>23</v>
      </c>
      <c r="C42" s="167"/>
      <c r="D42" s="96">
        <v>45507.375</v>
      </c>
      <c r="E42" s="28">
        <f t="shared" ref="E42:E43" si="411">D42-D41</f>
        <v>4</v>
      </c>
      <c r="F42" s="27">
        <f t="shared" ref="F42:F43" si="412">D42-D$20</f>
        <v>165.75</v>
      </c>
      <c r="G42" s="108">
        <v>808989.00349999999</v>
      </c>
      <c r="H42" s="21">
        <v>9156415.6520000007</v>
      </c>
      <c r="I42" s="109">
        <v>2798.9380000000001</v>
      </c>
      <c r="K42" s="20">
        <f t="shared" ref="K42" si="413">(G42-G41)*100</f>
        <v>11.149999999906868</v>
      </c>
      <c r="L42" s="21">
        <f t="shared" ref="L42" si="414">(H42-H41)*100</f>
        <v>-15.350000001490116</v>
      </c>
      <c r="M42" s="21">
        <f t="shared" ref="M42" si="415">SQRT(K42^2+L42^2)</f>
        <v>18.972216529537864</v>
      </c>
      <c r="N42" s="21">
        <f t="shared" ref="N42" si="416">(I42-I41)*100</f>
        <v>-0.74999999997089617</v>
      </c>
      <c r="O42" s="22">
        <f t="shared" ref="O42" si="417">(SQRT((G42-G41)^2+(H42-H41)^2+(I42-I41)^2)*100)</f>
        <v>18.987035051414058</v>
      </c>
      <c r="P42" s="22">
        <f t="shared" ref="P42" si="418">O42/(F42-F41)</f>
        <v>4.7467587628535144</v>
      </c>
      <c r="Q42" s="23">
        <f t="shared" ref="Q42" si="419">(P42-P41)/(F42-F41)</f>
        <v>0.4193605835299381</v>
      </c>
      <c r="R42" s="29"/>
      <c r="S42" s="56">
        <f t="shared" ref="S42" si="420">IF(K42&lt;0, ATAN2(L42,K42)*180/PI()+360,ATAN2(L42,K42)*180/PI())</f>
        <v>144.0059316592683</v>
      </c>
      <c r="T42" s="57">
        <f t="shared" ref="T42" si="421">ATAN(N42/M42)*180/PI()</f>
        <v>-2.2638088147421245</v>
      </c>
      <c r="U42" s="29"/>
      <c r="V42" s="24">
        <f t="shared" ref="V42" si="422">(G42-$G$20)*100</f>
        <v>14.699999999720603</v>
      </c>
      <c r="W42" s="22">
        <f t="shared" ref="W42" si="423">(H42-$H$20)*100</f>
        <v>0.95000006258487701</v>
      </c>
      <c r="X42" s="22">
        <f t="shared" ref="X42" si="424">SQRT(V42^2+W42^2)</f>
        <v>14.730665297626478</v>
      </c>
      <c r="Y42" s="22">
        <f t="shared" ref="Y42" si="425">(I42-$I$20)*100</f>
        <v>-19.99999999998181</v>
      </c>
      <c r="Z42" s="22">
        <f t="shared" ref="Z42" si="426">SQRT((G42-$G$20)^2+(H42-$H$20)^2+(I42-$I$20)^2)*100</f>
        <v>24.839333729187853</v>
      </c>
      <c r="AA42" s="22">
        <f t="shared" ref="AA42" si="427">Z42/F42</f>
        <v>0.14986023366025855</v>
      </c>
      <c r="AB42" s="23">
        <f t="shared" ref="AB42" si="428">(AA42-$AA$20)/(F42-$F$20)</f>
        <v>9.0413413973006672E-4</v>
      </c>
      <c r="AC42" s="29"/>
      <c r="AD42" s="56">
        <f t="shared" ref="AD42" si="429">IF(F42&lt;=0,NA(),IF((G42-$G$20)&lt;0,ATAN2((H42-$H$20),(G42-$G$20))*180/PI()+360,ATAN2((H42-$H$20),(G42-$G$20))*180/PI()))</f>
        <v>86.302353305163962</v>
      </c>
      <c r="AE42" s="57">
        <f t="shared" ref="AE42" si="430">IF(E42&lt;=0,NA(),ATAN(Y42/X42)*180/PI())</f>
        <v>-53.627118431204927</v>
      </c>
      <c r="AF42" s="29"/>
      <c r="AG42" s="71">
        <f t="shared" ref="AG42" si="431">1/(O42/E42)</f>
        <v>0.21067006982230754</v>
      </c>
      <c r="AH42" s="71">
        <f t="shared" ref="AH42" si="432">1/(Z42/F42)</f>
        <v>6.6728842974251288</v>
      </c>
      <c r="AI42" s="29"/>
      <c r="AJ42" s="21">
        <f t="shared" ref="AJ42" si="433">SQRT((G42-$E$11)^2+(H42-$F$11)^2+(I42-$G$11)^2)</f>
        <v>529.18208584667002</v>
      </c>
    </row>
    <row r="43" spans="2:37" ht="15.75" x14ac:dyDescent="0.25">
      <c r="B43" s="166">
        <v>24</v>
      </c>
      <c r="C43" s="167"/>
      <c r="D43" s="96">
        <v>45516.375</v>
      </c>
      <c r="E43" s="104">
        <f t="shared" si="411"/>
        <v>9</v>
      </c>
      <c r="F43" s="27">
        <f t="shared" si="412"/>
        <v>174.75</v>
      </c>
      <c r="G43" s="108">
        <v>808989.07250000001</v>
      </c>
      <c r="H43" s="21">
        <v>9156415.5529999994</v>
      </c>
      <c r="I43" s="109">
        <v>2798.9454999999998</v>
      </c>
      <c r="K43" s="20">
        <f t="shared" ref="K43" si="434">(G43-G42)*100</f>
        <v>6.9000000017695129</v>
      </c>
      <c r="L43" s="21">
        <f t="shared" ref="L43" si="435">(H43-H42)*100</f>
        <v>-9.9000001326203346</v>
      </c>
      <c r="M43" s="21">
        <f t="shared" ref="M43" si="436">SQRT(K43^2+L43^2)</f>
        <v>12.067311326484534</v>
      </c>
      <c r="N43" s="21">
        <f t="shared" ref="N43" si="437">(I43-I42)*100</f>
        <v>0.74999999997089617</v>
      </c>
      <c r="O43" s="22">
        <f t="shared" ref="O43" si="438">(SQRT((G43-G42)^2+(H43-H42)^2+(I43-I42)^2)*100)</f>
        <v>12.09059562843197</v>
      </c>
      <c r="P43" s="22">
        <f t="shared" ref="P43" si="439">O43/(F43-F42)</f>
        <v>1.3433995142702189</v>
      </c>
      <c r="Q43" s="23">
        <f t="shared" ref="Q43" si="440">(P43-P42)/(F43-F42)</f>
        <v>-0.37815102762036612</v>
      </c>
      <c r="R43" s="29"/>
      <c r="S43" s="56">
        <f t="shared" ref="S43" si="441">IF(K43&lt;0, ATAN2(L43,K43)*180/PI()+360,ATAN2(L43,K43)*180/PI())</f>
        <v>145.12467200855343</v>
      </c>
      <c r="T43" s="57">
        <f t="shared" ref="T43" si="442">ATAN(N43/M43)*180/PI()</f>
        <v>3.5564369656259376</v>
      </c>
      <c r="U43" s="29"/>
      <c r="V43" s="24">
        <f t="shared" ref="V43" si="443">(G43-$G$20)*100</f>
        <v>21.600000001490116</v>
      </c>
      <c r="W43" s="22">
        <f t="shared" ref="W43" si="444">(H43-$H$20)*100</f>
        <v>-8.9500000700354576</v>
      </c>
      <c r="X43" s="22">
        <f t="shared" ref="X43" si="445">SQRT(V43^2+W43^2)</f>
        <v>23.380814812961667</v>
      </c>
      <c r="Y43" s="22">
        <f t="shared" ref="Y43" si="446">(I43-$I$20)*100</f>
        <v>-19.250000000010914</v>
      </c>
      <c r="Z43" s="22">
        <f t="shared" ref="Z43" si="447">SQRT((G43-$G$20)^2+(H43-$H$20)^2+(I43-$I$20)^2)*100</f>
        <v>30.285722730660197</v>
      </c>
      <c r="AA43" s="22">
        <f t="shared" ref="AA43" si="448">Z43/F43</f>
        <v>0.17330885682781227</v>
      </c>
      <c r="AB43" s="23">
        <f t="shared" ref="AB43" si="449">(AA43-$AA$20)/(F43-$F$20)</f>
        <v>9.9175311489449079E-4</v>
      </c>
      <c r="AC43" s="29"/>
      <c r="AD43" s="56">
        <f t="shared" ref="AD43" si="450">IF(F43&lt;=0,NA(),IF((G43-$G$20)&lt;0,ATAN2((H43-$H$20),(G43-$G$20))*180/PI()+360,ATAN2((H43-$H$20),(G43-$G$20))*180/PI()))</f>
        <v>112.50676287438507</v>
      </c>
      <c r="AE43" s="57">
        <f t="shared" ref="AE43" si="451">IF(E43&lt;=0,NA(),ATAN(Y43/X43)*180/PI())</f>
        <v>-39.465466621649057</v>
      </c>
      <c r="AF43" s="29"/>
      <c r="AG43" s="71">
        <f t="shared" ref="AG43" si="452">1/(O43/E43)</f>
        <v>0.7443802006607354</v>
      </c>
      <c r="AH43" s="71">
        <f t="shared" ref="AH43" si="453">1/(Z43/F43)</f>
        <v>5.7700455608770822</v>
      </c>
      <c r="AI43" s="29"/>
      <c r="AJ43" s="21">
        <f t="shared" ref="AJ43" si="454">SQRT((G43-$E$11)^2+(H43-$F$11)^2+(I43-$G$11)^2)</f>
        <v>529.18118951740882</v>
      </c>
    </row>
    <row r="44" spans="2:37" ht="15.75" x14ac:dyDescent="0.25">
      <c r="B44" s="166">
        <v>25</v>
      </c>
      <c r="C44" s="167"/>
      <c r="D44" s="96">
        <v>45523.375</v>
      </c>
      <c r="E44" s="104">
        <f t="shared" ref="E44:E45" si="455">D44-D43</f>
        <v>7</v>
      </c>
      <c r="F44" s="27">
        <f t="shared" ref="F44:F45" si="456">D44-D$20</f>
        <v>181.75</v>
      </c>
      <c r="G44" s="108">
        <v>808989.01050000009</v>
      </c>
      <c r="H44" s="21">
        <v>9156415.6440000013</v>
      </c>
      <c r="I44" s="109">
        <v>2798.9259999999999</v>
      </c>
      <c r="K44" s="20">
        <f t="shared" ref="K44:K45" si="457">(G44-G43)*100</f>
        <v>-6.1999999918043613</v>
      </c>
      <c r="L44" s="21">
        <f t="shared" ref="L44:L45" si="458">(H44-H43)*100</f>
        <v>9.100000187754631</v>
      </c>
      <c r="M44" s="21">
        <f t="shared" ref="M44:M45" si="459">SQRT(K44^2+L44^2)</f>
        <v>11.0113579233221</v>
      </c>
      <c r="N44" s="21">
        <f t="shared" ref="N44:N45" si="460">(I44-I43)*100</f>
        <v>-1.9499999999879947</v>
      </c>
      <c r="O44" s="22">
        <f t="shared" ref="O44:O45" si="461">(SQRT((G44-G43)^2+(H44-H43)^2+(I44-I43)^2)*100)</f>
        <v>11.182687660641406</v>
      </c>
      <c r="P44" s="22">
        <f t="shared" ref="P44:P45" si="462">O44/(F44-F43)</f>
        <v>1.5975268086630581</v>
      </c>
      <c r="Q44" s="23">
        <f t="shared" ref="Q44:Q45" si="463">(P44-P43)/(F44-F43)</f>
        <v>3.630389919897703E-2</v>
      </c>
      <c r="R44" s="29"/>
      <c r="S44" s="56">
        <f t="shared" ref="S44:S45" si="464">IF(K44&lt;0, ATAN2(L44,K44)*180/PI()+360,ATAN2(L44,K44)*180/PI())</f>
        <v>325.73266514197485</v>
      </c>
      <c r="T44" s="57">
        <f t="shared" ref="T44:T45" si="465">ATAN(N44/M44)*180/PI()</f>
        <v>-10.042387057811661</v>
      </c>
      <c r="U44" s="29"/>
      <c r="V44" s="24">
        <f t="shared" ref="V44:V45" si="466">(G44-$G$20)*100</f>
        <v>15.400000009685755</v>
      </c>
      <c r="W44" s="22">
        <f t="shared" ref="W44:W45" si="467">(H44-$H$20)*100</f>
        <v>0.15000011771917343</v>
      </c>
      <c r="X44" s="22">
        <f t="shared" ref="X44:X45" si="468">SQRT(V44^2+W44^2)</f>
        <v>15.400730512986616</v>
      </c>
      <c r="Y44" s="22">
        <f t="shared" ref="Y44:Y45" si="469">(I44-$I$20)*100</f>
        <v>-21.199999999998909</v>
      </c>
      <c r="Z44" s="22">
        <f t="shared" ref="Z44:Z45" si="470">SQRT((G44-$G$20)^2+(H44-$H$20)^2+(I44-$I$20)^2)*100</f>
        <v>26.203482599333828</v>
      </c>
      <c r="AA44" s="22">
        <f t="shared" ref="AA44:AA45" si="471">Z44/F44</f>
        <v>0.14417321925355614</v>
      </c>
      <c r="AB44" s="23">
        <f t="shared" ref="AB44:AB45" si="472">(AA44-$AA$20)/(F44-$F$20)</f>
        <v>7.9325017471007508E-4</v>
      </c>
      <c r="AC44" s="29"/>
      <c r="AD44" s="56">
        <f t="shared" ref="AD44:AD45" si="473">IF(F44&lt;=0,NA(),IF((G44-$G$20)&lt;0,ATAN2((H44-$H$20),(G44-$G$20))*180/PI()+360,ATAN2((H44-$H$20),(G44-$G$20))*180/PI()))</f>
        <v>89.441941435646115</v>
      </c>
      <c r="AE44" s="57">
        <f t="shared" ref="AE44:AE45" si="474">IF(E44&lt;=0,NA(),ATAN(Y44/X44)*180/PI())</f>
        <v>-54.003486789047138</v>
      </c>
      <c r="AF44" s="29"/>
      <c r="AG44" s="71">
        <f t="shared" ref="AG44:AG45" si="475">1/(O44/E44)</f>
        <v>0.62596758600682412</v>
      </c>
      <c r="AH44" s="71">
        <f t="shared" ref="AH44:AH45" si="476">1/(Z44/F44)</f>
        <v>6.936100928989517</v>
      </c>
      <c r="AI44" s="29"/>
      <c r="AJ44" s="21">
        <f t="shared" ref="AJ44:AJ45" si="477">SQRT((G44-$E$11)^2+(H44-$F$11)^2+(I44-$G$11)^2)</f>
        <v>529.18063580276237</v>
      </c>
    </row>
    <row r="45" spans="2:37" ht="15.75" x14ac:dyDescent="0.25">
      <c r="B45" s="166">
        <v>26</v>
      </c>
      <c r="C45" s="167"/>
      <c r="D45" s="96">
        <v>45530.375</v>
      </c>
      <c r="E45" s="104">
        <f t="shared" si="455"/>
        <v>7</v>
      </c>
      <c r="F45" s="27">
        <f t="shared" si="456"/>
        <v>188.75</v>
      </c>
      <c r="G45" s="108">
        <v>808988.995</v>
      </c>
      <c r="H45" s="21">
        <v>9156415.6775000002</v>
      </c>
      <c r="I45" s="109">
        <v>2798.9175</v>
      </c>
      <c r="K45" s="20">
        <f t="shared" si="457"/>
        <v>-1.5500000095926225</v>
      </c>
      <c r="L45" s="21">
        <f t="shared" si="458"/>
        <v>3.3499998971819878</v>
      </c>
      <c r="M45" s="21">
        <f t="shared" si="459"/>
        <v>3.6912056757726814</v>
      </c>
      <c r="N45" s="21">
        <f t="shared" si="460"/>
        <v>-0.84999999999126885</v>
      </c>
      <c r="O45" s="22">
        <f t="shared" si="461"/>
        <v>3.7878093062932319</v>
      </c>
      <c r="P45" s="22">
        <f t="shared" si="462"/>
        <v>0.54111561518474738</v>
      </c>
      <c r="Q45" s="23">
        <f t="shared" si="463"/>
        <v>-0.15091588478261581</v>
      </c>
      <c r="R45" s="29"/>
      <c r="S45" s="56">
        <f t="shared" si="464"/>
        <v>335.17065260654209</v>
      </c>
      <c r="T45" s="57">
        <f t="shared" si="465"/>
        <v>-12.967840540674288</v>
      </c>
      <c r="U45" s="29"/>
      <c r="V45" s="24">
        <f t="shared" si="466"/>
        <v>13.850000000093132</v>
      </c>
      <c r="W45" s="22">
        <f t="shared" si="467"/>
        <v>3.5000000149011612</v>
      </c>
      <c r="X45" s="22">
        <f t="shared" si="468"/>
        <v>14.285394643022219</v>
      </c>
      <c r="Y45" s="22">
        <f t="shared" si="469"/>
        <v>-22.049999999990177</v>
      </c>
      <c r="Z45" s="22">
        <f t="shared" si="470"/>
        <v>26.273085089240183</v>
      </c>
      <c r="AA45" s="22">
        <f t="shared" si="471"/>
        <v>0.13919515279067646</v>
      </c>
      <c r="AB45" s="23">
        <f t="shared" si="472"/>
        <v>7.3745776312941172E-4</v>
      </c>
      <c r="AC45" s="29"/>
      <c r="AD45" s="56">
        <f t="shared" si="473"/>
        <v>75.817842240824092</v>
      </c>
      <c r="AE45" s="57">
        <f t="shared" si="474"/>
        <v>-57.062262729423658</v>
      </c>
      <c r="AF45" s="29"/>
      <c r="AG45" s="71">
        <f t="shared" si="475"/>
        <v>1.8480338987419178</v>
      </c>
      <c r="AH45" s="71">
        <f t="shared" si="476"/>
        <v>7.1841582120593914</v>
      </c>
      <c r="AI45" s="29"/>
      <c r="AJ45" s="21">
        <f t="shared" si="477"/>
        <v>529.17437311586059</v>
      </c>
    </row>
    <row r="46" spans="2:37" ht="15.75" x14ac:dyDescent="0.25">
      <c r="B46" s="166">
        <v>27</v>
      </c>
      <c r="C46" s="167"/>
      <c r="D46" s="96">
        <v>45537.625</v>
      </c>
      <c r="E46" s="104">
        <f t="shared" ref="E46:E48" si="478">D46-D45</f>
        <v>7.25</v>
      </c>
      <c r="F46" s="27">
        <f t="shared" ref="F46:F48" si="479">D46-D$20</f>
        <v>196</v>
      </c>
      <c r="G46" s="108">
        <v>808988.98900000006</v>
      </c>
      <c r="H46" s="21">
        <v>9156415.6864999998</v>
      </c>
      <c r="I46" s="109">
        <v>2798.9364999999998</v>
      </c>
      <c r="K46" s="20">
        <f t="shared" ref="K46:K48" si="480">(G46-G45)*100</f>
        <v>-0.59999999357387424</v>
      </c>
      <c r="L46" s="21">
        <f t="shared" ref="L46:L48" si="481">(H46-H45)*100</f>
        <v>0.8999999612569809</v>
      </c>
      <c r="M46" s="21">
        <f t="shared" ref="M46:M48" si="482">SQRT(K46^2+L46^2)</f>
        <v>1.0816653468384834</v>
      </c>
      <c r="N46" s="21">
        <f t="shared" ref="N46:N48" si="483">(I46-I45)*100</f>
        <v>1.8999999999778083</v>
      </c>
      <c r="O46" s="22">
        <f t="shared" ref="O46:O48" si="484">(SQRT((G46-G45)^2+(H46-H45)^2+(I46-I45)^2)*100)</f>
        <v>2.1863210931761348</v>
      </c>
      <c r="P46" s="22">
        <f t="shared" ref="P46:P48" si="485">O46/(F46-F45)</f>
        <v>0.30156153009325998</v>
      </c>
      <c r="Q46" s="23">
        <f t="shared" ref="Q46:Q48" si="486">(P46-P45)/(F46-F45)</f>
        <v>-3.3041942771239639E-2</v>
      </c>
      <c r="R46" s="29"/>
      <c r="S46" s="56">
        <f t="shared" ref="S46:S48" si="487">IF(K46&lt;0, ATAN2(L46,K46)*180/PI()+360,ATAN2(L46,K46)*180/PI())</f>
        <v>326.3099316188783</v>
      </c>
      <c r="T46" s="57">
        <f t="shared" ref="T46:T48" si="488">ATAN(N46/M46)*180/PI()</f>
        <v>60.34724666327407</v>
      </c>
      <c r="U46" s="29"/>
      <c r="V46" s="24">
        <f t="shared" ref="V46:V48" si="489">(G46-$G$20)*100</f>
        <v>13.250000006519258</v>
      </c>
      <c r="W46" s="22">
        <f t="shared" ref="W46:W48" si="490">(H46-$H$20)*100</f>
        <v>4.3999999761581421</v>
      </c>
      <c r="X46" s="22">
        <f t="shared" ref="X46:X48" si="491">SQRT(V46^2+W46^2)</f>
        <v>13.961464821534737</v>
      </c>
      <c r="Y46" s="22">
        <f t="shared" ref="Y46:Y48" si="492">(I46-$I$20)*100</f>
        <v>-20.150000000012369</v>
      </c>
      <c r="Z46" s="22">
        <f t="shared" ref="Z46:Z48" si="493">SQRT((G46-$G$20)^2+(H46-$H$20)^2+(I46-$I$20)^2)*100</f>
        <v>24.514179569454299</v>
      </c>
      <c r="AA46" s="22">
        <f t="shared" ref="AA46:AA48" si="494">Z46/F46</f>
        <v>0.12507234474211376</v>
      </c>
      <c r="AB46" s="23">
        <f t="shared" ref="AB46:AB48" si="495">(AA46-$AA$20)/(F46-$F$20)</f>
        <v>6.381242078679273E-4</v>
      </c>
      <c r="AC46" s="29"/>
      <c r="AD46" s="56">
        <f t="shared" ref="AD46:AD48" si="496">IF(F46&lt;=0,NA(),IF((G46-$G$20)&lt;0,ATAN2((H46-$H$20),(G46-$G$20))*180/PI()+360,ATAN2((H46-$H$20),(G46-$G$20))*180/PI()))</f>
        <v>71.629938883143893</v>
      </c>
      <c r="AE46" s="57">
        <f t="shared" ref="AE46:AE48" si="497">IF(E46&lt;=0,NA(),ATAN(Y46/X46)*180/PI())</f>
        <v>-55.2828148744264</v>
      </c>
      <c r="AF46" s="29"/>
      <c r="AG46" s="71">
        <f t="shared" ref="AG46:AG48" si="498">1/(O46/E46)</f>
        <v>3.3160728415548997</v>
      </c>
      <c r="AH46" s="71">
        <f t="shared" ref="AH46:AH48" si="499">1/(Z46/F46)</f>
        <v>7.9953726146407229</v>
      </c>
      <c r="AI46" s="29"/>
      <c r="AJ46" s="21">
        <f t="shared" ref="AJ46:AJ48" si="500">SQRT((G46-$E$11)^2+(H46-$F$11)^2+(I46-$G$11)^2)</f>
        <v>529.17454571694907</v>
      </c>
    </row>
    <row r="47" spans="2:37" ht="15.75" x14ac:dyDescent="0.25">
      <c r="B47" s="166">
        <v>28</v>
      </c>
      <c r="C47" s="167"/>
      <c r="D47" s="96">
        <v>45551.625</v>
      </c>
      <c r="E47" s="104">
        <f t="shared" si="478"/>
        <v>14</v>
      </c>
      <c r="F47" s="27">
        <f t="shared" si="479"/>
        <v>210</v>
      </c>
      <c r="G47" s="108">
        <v>808989.01600000006</v>
      </c>
      <c r="H47" s="21">
        <v>9156415.6519999988</v>
      </c>
      <c r="I47" s="109">
        <v>2798.9179999999997</v>
      </c>
      <c r="K47" s="20">
        <f t="shared" si="480"/>
        <v>2.7000000001862645</v>
      </c>
      <c r="L47" s="21">
        <f t="shared" si="481"/>
        <v>-3.45000009983778</v>
      </c>
      <c r="M47" s="21">
        <f t="shared" si="482"/>
        <v>4.380924638690618</v>
      </c>
      <c r="N47" s="21">
        <f t="shared" si="483"/>
        <v>-1.8500000000130967</v>
      </c>
      <c r="O47" s="22">
        <f t="shared" si="484"/>
        <v>4.7555231773102502</v>
      </c>
      <c r="P47" s="22">
        <f t="shared" si="485"/>
        <v>0.33968022695073213</v>
      </c>
      <c r="Q47" s="23">
        <f t="shared" si="486"/>
        <v>2.7227640612480114E-3</v>
      </c>
      <c r="R47" s="29"/>
      <c r="S47" s="56">
        <f t="shared" si="487"/>
        <v>141.95295827098471</v>
      </c>
      <c r="T47" s="57">
        <f t="shared" si="488"/>
        <v>-22.893618032282948</v>
      </c>
      <c r="U47" s="29"/>
      <c r="V47" s="24">
        <f t="shared" si="489"/>
        <v>15.950000006705523</v>
      </c>
      <c r="W47" s="22">
        <f t="shared" si="490"/>
        <v>0.94999987632036209</v>
      </c>
      <c r="X47" s="22">
        <f t="shared" si="491"/>
        <v>15.978266488543582</v>
      </c>
      <c r="Y47" s="22">
        <f t="shared" si="492"/>
        <v>-22.000000000025466</v>
      </c>
      <c r="Z47" s="22">
        <f t="shared" si="493"/>
        <v>27.190163662251749</v>
      </c>
      <c r="AA47" s="22">
        <f t="shared" si="494"/>
        <v>0.12947696982024642</v>
      </c>
      <c r="AB47" s="23">
        <f t="shared" si="495"/>
        <v>6.1655699914403062E-4</v>
      </c>
      <c r="AC47" s="29"/>
      <c r="AD47" s="56">
        <f t="shared" si="496"/>
        <v>86.591426021657341</v>
      </c>
      <c r="AE47" s="57">
        <f t="shared" si="497"/>
        <v>-54.009664617911412</v>
      </c>
      <c r="AF47" s="29"/>
      <c r="AG47" s="71">
        <f t="shared" si="498"/>
        <v>2.9439452775243287</v>
      </c>
      <c r="AH47" s="71">
        <f t="shared" si="499"/>
        <v>7.7233812421491281</v>
      </c>
      <c r="AI47" s="29"/>
      <c r="AJ47" s="21">
        <f t="shared" si="500"/>
        <v>529.17145222586851</v>
      </c>
    </row>
    <row r="48" spans="2:37" ht="15.75" x14ac:dyDescent="0.25">
      <c r="B48" s="166">
        <v>29</v>
      </c>
      <c r="C48" s="167"/>
      <c r="D48" s="96">
        <v>45555.625</v>
      </c>
      <c r="E48" s="104">
        <f t="shared" si="478"/>
        <v>4</v>
      </c>
      <c r="F48" s="27">
        <f t="shared" si="479"/>
        <v>214</v>
      </c>
      <c r="G48" s="108">
        <v>808988.9645</v>
      </c>
      <c r="H48" s="21">
        <v>9156415.7400000002</v>
      </c>
      <c r="I48" s="109">
        <v>2798.915</v>
      </c>
      <c r="K48" s="20">
        <f t="shared" si="480"/>
        <v>-5.1500000059604645</v>
      </c>
      <c r="L48" s="21">
        <f t="shared" si="481"/>
        <v>8.8000001385807991</v>
      </c>
      <c r="M48" s="21">
        <f t="shared" si="482"/>
        <v>10.196200395265624</v>
      </c>
      <c r="N48" s="21">
        <f t="shared" si="483"/>
        <v>-0.29999999997016857</v>
      </c>
      <c r="O48" s="22">
        <f t="shared" si="484"/>
        <v>10.200612849255528</v>
      </c>
      <c r="P48" s="22">
        <f t="shared" si="485"/>
        <v>2.5501532123138819</v>
      </c>
      <c r="Q48" s="23">
        <f t="shared" si="486"/>
        <v>0.55261824634078749</v>
      </c>
      <c r="R48" s="29"/>
      <c r="S48" s="56">
        <f t="shared" si="487"/>
        <v>329.66266557796399</v>
      </c>
      <c r="T48" s="57">
        <f t="shared" si="488"/>
        <v>-1.6853117518144871</v>
      </c>
      <c r="U48" s="29"/>
      <c r="V48" s="24">
        <f t="shared" si="489"/>
        <v>10.800000000745058</v>
      </c>
      <c r="W48" s="22">
        <f t="shared" si="490"/>
        <v>9.7500000149011612</v>
      </c>
      <c r="X48" s="22">
        <f t="shared" si="491"/>
        <v>14.550000010538348</v>
      </c>
      <c r="Y48" s="22">
        <f t="shared" si="492"/>
        <v>-22.299999999995634</v>
      </c>
      <c r="Z48" s="22">
        <f t="shared" si="493"/>
        <v>26.626913082565</v>
      </c>
      <c r="AA48" s="22">
        <f t="shared" si="494"/>
        <v>0.12442482748862149</v>
      </c>
      <c r="AB48" s="23">
        <f t="shared" si="495"/>
        <v>5.8142442751692289E-4</v>
      </c>
      <c r="AC48" s="29"/>
      <c r="AD48" s="56">
        <f t="shared" si="496"/>
        <v>47.924977907567154</v>
      </c>
      <c r="AE48" s="57">
        <f t="shared" si="497"/>
        <v>-56.876903432918347</v>
      </c>
      <c r="AF48" s="29"/>
      <c r="AG48" s="71">
        <f t="shared" si="498"/>
        <v>0.39213330209781783</v>
      </c>
      <c r="AH48" s="71">
        <f t="shared" si="499"/>
        <v>8.0369812053100809</v>
      </c>
      <c r="AI48" s="29"/>
      <c r="AJ48" s="21">
        <f t="shared" si="500"/>
        <v>529.16421447439961</v>
      </c>
    </row>
    <row r="49" spans="2:36" ht="15.75" x14ac:dyDescent="0.25">
      <c r="B49" s="166">
        <v>30</v>
      </c>
      <c r="C49" s="167"/>
      <c r="D49" s="96">
        <v>45565.625</v>
      </c>
      <c r="E49" s="104">
        <f t="shared" ref="E49:E50" si="501">D49-D48</f>
        <v>10</v>
      </c>
      <c r="F49" s="27">
        <f t="shared" ref="F49:F50" si="502">D49-D$20</f>
        <v>224</v>
      </c>
      <c r="G49" s="108">
        <v>808988.99050000007</v>
      </c>
      <c r="H49" s="21">
        <v>9156415.7054999992</v>
      </c>
      <c r="I49" s="109">
        <v>2798.89</v>
      </c>
      <c r="K49" s="20">
        <f t="shared" ref="K49:K50" si="503">(G49-G48)*100</f>
        <v>2.6000000070780516</v>
      </c>
      <c r="L49" s="21">
        <f t="shared" ref="L49:L50" si="504">(H49-H48)*100</f>
        <v>-3.45000009983778</v>
      </c>
      <c r="M49" s="21">
        <f t="shared" ref="M49:M50" si="505">SQRT(K49^2+L49^2)</f>
        <v>4.320011658049844</v>
      </c>
      <c r="N49" s="21">
        <f t="shared" ref="N49:N50" si="506">(I49-I48)*100</f>
        <v>-2.5000000000090949</v>
      </c>
      <c r="O49" s="22">
        <f t="shared" ref="O49:O50" si="507">(SQRT((G49-G48)^2+(H49-H48)^2+(I49-I48)^2)*100)</f>
        <v>4.9912424030227225</v>
      </c>
      <c r="P49" s="22">
        <f t="shared" ref="P49:P50" si="508">O49/(F49-F48)</f>
        <v>0.49912424030227226</v>
      </c>
      <c r="Q49" s="23">
        <f t="shared" ref="Q49:Q50" si="509">(P49-P48)/(F49-F48)</f>
        <v>-0.20510289720116096</v>
      </c>
      <c r="R49" s="29"/>
      <c r="S49" s="56">
        <f t="shared" ref="S49:S50" si="510">IF(K49&lt;0, ATAN2(L49,K49)*180/PI()+360,ATAN2(L49,K49)*180/PI())</f>
        <v>142.99747419376581</v>
      </c>
      <c r="T49" s="57">
        <f t="shared" ref="T49:T50" si="511">ATAN(N49/M49)*180/PI()</f>
        <v>-30.058058449132048</v>
      </c>
      <c r="U49" s="29"/>
      <c r="V49" s="24">
        <f t="shared" ref="V49:V50" si="512">(G49-$G$20)*100</f>
        <v>13.40000000782311</v>
      </c>
      <c r="W49" s="22">
        <f t="shared" ref="W49:W50" si="513">(H49-$H$20)*100</f>
        <v>6.2999999150633812</v>
      </c>
      <c r="X49" s="22">
        <f t="shared" ref="X49:X50" si="514">SQRT(V49^2+W49^2)</f>
        <v>14.807092865902407</v>
      </c>
      <c r="Y49" s="22">
        <f t="shared" ref="Y49:Y50" si="515">(I49-$I$20)*100</f>
        <v>-24.800000000004729</v>
      </c>
      <c r="Z49" s="22">
        <f t="shared" ref="Z49:Z50" si="516">SQRT((G49-$G$20)^2+(H49-$H$20)^2+(I49-$I$20)^2)*100</f>
        <v>28.884078644465927</v>
      </c>
      <c r="AA49" s="22">
        <f t="shared" ref="AA49:AA50" si="517">Z49/F49</f>
        <v>0.1289467796627943</v>
      </c>
      <c r="AB49" s="23">
        <f t="shared" ref="AB49:AB50" si="518">(AA49-$AA$20)/(F49-$F$20)</f>
        <v>5.7565526635176031E-4</v>
      </c>
      <c r="AC49" s="29"/>
      <c r="AD49" s="56">
        <f t="shared" ref="AD49:AD50" si="519">IF(F49&lt;=0,NA(),IF((G49-$G$20)&lt;0,ATAN2((H49-$H$20),(G49-$G$20))*180/PI()+360,ATAN2((H49-$H$20),(G49-$G$20))*180/PI()))</f>
        <v>64.819471839903429</v>
      </c>
      <c r="AE49" s="57">
        <f t="shared" ref="AE49:AE50" si="520">IF(E49&lt;=0,NA(),ATAN(Y49/X49)*180/PI())</f>
        <v>-59.160255843084606</v>
      </c>
      <c r="AF49" s="29"/>
      <c r="AG49" s="71">
        <f t="shared" ref="AG49:AG50" si="521">1/(O49/E49)</f>
        <v>2.0035091851968456</v>
      </c>
      <c r="AH49" s="71">
        <f t="shared" ref="AH49:AH50" si="522">1/(Z49/F49)</f>
        <v>7.7551374498461811</v>
      </c>
      <c r="AI49" s="29"/>
      <c r="AJ49" s="21">
        <f t="shared" ref="AJ49:AJ50" si="523">SQRT((G49-$E$11)^2+(H49-$F$11)^2+(I49-$G$11)^2)</f>
        <v>529.16183876683056</v>
      </c>
    </row>
    <row r="50" spans="2:36" ht="15.75" x14ac:dyDescent="0.25">
      <c r="B50" s="166">
        <v>31</v>
      </c>
      <c r="C50" s="167"/>
      <c r="D50" s="96">
        <v>45572.625</v>
      </c>
      <c r="E50" s="104">
        <f t="shared" si="501"/>
        <v>7</v>
      </c>
      <c r="F50" s="27">
        <f t="shared" si="502"/>
        <v>231</v>
      </c>
      <c r="G50" s="108">
        <v>808989.03949999996</v>
      </c>
      <c r="H50" s="22">
        <v>9156415.636500001</v>
      </c>
      <c r="I50" s="109">
        <v>2798.8895000000002</v>
      </c>
      <c r="K50" s="20">
        <f t="shared" si="503"/>
        <v>4.8999999882653356</v>
      </c>
      <c r="L50" s="21">
        <f t="shared" si="504"/>
        <v>-6.8999998271465302</v>
      </c>
      <c r="M50" s="21">
        <f t="shared" si="505"/>
        <v>8.4628598889277633</v>
      </c>
      <c r="N50" s="21">
        <f t="shared" si="506"/>
        <v>-4.9999999964711606E-2</v>
      </c>
      <c r="O50" s="22">
        <f t="shared" si="507"/>
        <v>8.4630075918445744</v>
      </c>
      <c r="P50" s="22">
        <f t="shared" si="508"/>
        <v>1.2090010845492249</v>
      </c>
      <c r="Q50" s="23">
        <f t="shared" si="509"/>
        <v>0.10141097774956467</v>
      </c>
      <c r="R50" s="29"/>
      <c r="S50" s="56">
        <f t="shared" si="510"/>
        <v>144.61972718689094</v>
      </c>
      <c r="T50" s="57">
        <f t="shared" si="511"/>
        <v>-0.33850916578120949</v>
      </c>
      <c r="U50" s="29"/>
      <c r="V50" s="24">
        <f t="shared" si="512"/>
        <v>18.299999996088445</v>
      </c>
      <c r="W50" s="22">
        <f t="shared" si="513"/>
        <v>-0.59999991208314896</v>
      </c>
      <c r="X50" s="22">
        <f t="shared" si="514"/>
        <v>18.309833416810129</v>
      </c>
      <c r="Y50" s="22">
        <f t="shared" si="515"/>
        <v>-24.849999999969441</v>
      </c>
      <c r="Z50" s="22">
        <f t="shared" si="516"/>
        <v>30.867013132951787</v>
      </c>
      <c r="AA50" s="22">
        <f t="shared" si="517"/>
        <v>0.13362343347598177</v>
      </c>
      <c r="AB50" s="23">
        <f t="shared" si="518"/>
        <v>5.7845642197394708E-4</v>
      </c>
      <c r="AC50" s="29"/>
      <c r="AD50" s="56">
        <f t="shared" si="519"/>
        <v>91.877877172721682</v>
      </c>
      <c r="AE50" s="57">
        <f t="shared" si="520"/>
        <v>-53.616683621776126</v>
      </c>
      <c r="AF50" s="29"/>
      <c r="AG50" s="71">
        <f t="shared" si="521"/>
        <v>0.82712911740095685</v>
      </c>
      <c r="AH50" s="71">
        <f t="shared" si="522"/>
        <v>7.4837172940908276</v>
      </c>
      <c r="AI50" s="29"/>
      <c r="AJ50" s="21">
        <f t="shared" si="523"/>
        <v>529.16036130686575</v>
      </c>
    </row>
    <row r="51" spans="2:36" ht="15.75" x14ac:dyDescent="0.25">
      <c r="B51" s="166">
        <v>32</v>
      </c>
      <c r="C51" s="167"/>
      <c r="D51" s="96">
        <v>45581.458333333336</v>
      </c>
      <c r="E51" s="104">
        <f t="shared" ref="E51" si="524">D51-D50</f>
        <v>8.8333333333357587</v>
      </c>
      <c r="F51" s="27">
        <f t="shared" ref="F51" si="525">D51-D$20</f>
        <v>239.83333333333576</v>
      </c>
      <c r="G51" s="108">
        <v>808988.97649999999</v>
      </c>
      <c r="H51" s="21">
        <v>9156415.7355000004</v>
      </c>
      <c r="I51" s="109">
        <v>2798.9044999999996</v>
      </c>
      <c r="K51" s="20">
        <f t="shared" ref="K51" si="526">(G51-G50)*100</f>
        <v>-6.2999999965541065</v>
      </c>
      <c r="L51" s="21">
        <f t="shared" ref="L51" si="527">(H51-H50)*100</f>
        <v>9.8999999463558197</v>
      </c>
      <c r="M51" s="21">
        <f t="shared" ref="M51" si="528">SQRT(K51^2+L51^2)</f>
        <v>11.734564282257223</v>
      </c>
      <c r="N51" s="21">
        <f t="shared" ref="N51" si="529">(I51-I50)*100</f>
        <v>1.4999999999417923</v>
      </c>
      <c r="O51" s="22">
        <f t="shared" ref="O51" si="530">(SQRT((G51-G50)^2+(H51-H50)^2+(I51-I50)^2)*100)</f>
        <v>11.8300464451435</v>
      </c>
      <c r="P51" s="22">
        <f t="shared" ref="P51" si="531">O51/(F51-F50)</f>
        <v>1.3392505409592739</v>
      </c>
      <c r="Q51" s="23">
        <f t="shared" ref="Q51" si="532">(P51-P50)/(F51-F50)</f>
        <v>1.4745221480378849E-2</v>
      </c>
      <c r="R51" s="29"/>
      <c r="S51" s="56">
        <f t="shared" ref="S51" si="533">IF(K51&lt;0, ATAN2(L51,K51)*180/PI()+360,ATAN2(L51,K51)*180/PI())</f>
        <v>327.52880758272465</v>
      </c>
      <c r="T51" s="57">
        <f t="shared" ref="T51" si="534">ATAN(N51/M51)*180/PI()</f>
        <v>7.2844718205797214</v>
      </c>
      <c r="U51" s="29"/>
      <c r="V51" s="24">
        <f t="shared" ref="V51" si="535">(G51-$G$20)*100</f>
        <v>11.999999999534339</v>
      </c>
      <c r="W51" s="22">
        <f t="shared" ref="W51" si="536">(H51-$H$20)*100</f>
        <v>9.3000000342726707</v>
      </c>
      <c r="X51" s="22">
        <f t="shared" ref="X51" si="537">SQRT(V51^2+W51^2)</f>
        <v>15.181897135282394</v>
      </c>
      <c r="Y51" s="22">
        <f t="shared" ref="Y51" si="538">(I51-$I$20)*100</f>
        <v>-23.350000000027649</v>
      </c>
      <c r="Z51" s="22">
        <f t="shared" ref="Z51" si="539">SQRT((G51-$G$20)^2+(H51-$H$20)^2+(I51-$I$20)^2)*100</f>
        <v>27.851615763319494</v>
      </c>
      <c r="AA51" s="22">
        <f t="shared" ref="AA51" si="540">Z51/F51</f>
        <v>0.11612904418340185</v>
      </c>
      <c r="AB51" s="23">
        <f t="shared" ref="AB51" si="541">(AA51-$AA$20)/(F51-$F$20)</f>
        <v>4.8420727248117028E-4</v>
      </c>
      <c r="AC51" s="29"/>
      <c r="AD51" s="56">
        <f t="shared" ref="AD51" si="542">IF(F51&lt;=0,NA(),IF((G51-$G$20)&lt;0,ATAN2((H51-$H$20),(G51-$G$20))*180/PI()+360,ATAN2((H51-$H$20),(G51-$G$20))*180/PI()))</f>
        <v>52.224315590733788</v>
      </c>
      <c r="AE51" s="57">
        <f t="shared" ref="AE51" si="543">IF(E51&lt;=0,NA(),ATAN(Y51/X51)*180/PI())</f>
        <v>-56.968548136811641</v>
      </c>
      <c r="AF51" s="29"/>
      <c r="AG51" s="71">
        <f t="shared" ref="AG51" si="544">1/(O51/E51)</f>
        <v>0.7466862767019854</v>
      </c>
      <c r="AH51" s="71">
        <f t="shared" ref="AH51" si="545">1/(Z51/F51)</f>
        <v>8.6111102268327162</v>
      </c>
      <c r="AI51" s="29"/>
      <c r="AJ51" s="21">
        <f t="shared" ref="AJ51" si="546">SQRT((G51-$E$11)^2+(H51-$F$11)^2+(I51-$G$11)^2)</f>
        <v>529.1566847888281</v>
      </c>
    </row>
    <row r="52" spans="2:36" ht="15.75" x14ac:dyDescent="0.25">
      <c r="B52" s="166">
        <v>33</v>
      </c>
      <c r="C52" s="167"/>
      <c r="D52" s="96">
        <v>45588.583333333336</v>
      </c>
      <c r="E52" s="104">
        <f t="shared" ref="E52" si="547">D52-D51</f>
        <v>7.125</v>
      </c>
      <c r="F52" s="27">
        <f t="shared" ref="F52" si="548">D52-D$20</f>
        <v>246.95833333333576</v>
      </c>
      <c r="G52" s="108">
        <v>808988.99450000003</v>
      </c>
      <c r="H52" s="21">
        <v>9156415.7119999994</v>
      </c>
      <c r="I52" s="109">
        <v>2798.884</v>
      </c>
      <c r="K52" s="20">
        <f t="shared" ref="K52" si="549">(G52-G51)*100</f>
        <v>1.8000000040046871</v>
      </c>
      <c r="L52" s="21">
        <f t="shared" ref="L52" si="550">(H52-H51)*100</f>
        <v>-2.3500001057982445</v>
      </c>
      <c r="M52" s="21">
        <f t="shared" ref="M52" si="551">SQRT(K52^2+L52^2)</f>
        <v>2.9601521095492092</v>
      </c>
      <c r="N52" s="21">
        <f t="shared" ref="N52" si="552">(I52-I51)*100</f>
        <v>-2.0499999999628926</v>
      </c>
      <c r="O52" s="22">
        <f t="shared" ref="O52" si="553">(SQRT((G52-G51)^2+(H52-H51)^2+(I52-I51)^2)*100)</f>
        <v>3.6006944485080226</v>
      </c>
      <c r="P52" s="22">
        <f t="shared" ref="P52" si="554">O52/(F52-F51)</f>
        <v>0.50536062435200313</v>
      </c>
      <c r="Q52" s="23">
        <f t="shared" ref="Q52" si="555">(P52-P51)/(F52-F51)</f>
        <v>-0.11703718127821344</v>
      </c>
      <c r="R52" s="29"/>
      <c r="S52" s="56">
        <f t="shared" ref="S52" si="556">IF(K52&lt;0, ATAN2(L52,K52)*180/PI()+360,ATAN2(L52,K52)*180/PI())</f>
        <v>142.5494229519455</v>
      </c>
      <c r="T52" s="57">
        <f t="shared" ref="T52" si="557">ATAN(N52/M52)*180/PI()</f>
        <v>-34.703839697942733</v>
      </c>
      <c r="U52" s="29"/>
      <c r="V52" s="24">
        <f t="shared" ref="V52" si="558">(G52-$G$20)*100</f>
        <v>13.800000003539026</v>
      </c>
      <c r="W52" s="22">
        <f t="shared" ref="W52" si="559">(H52-$H$20)*100</f>
        <v>6.9499999284744263</v>
      </c>
      <c r="X52" s="22">
        <f t="shared" ref="X52" si="560">SQRT(V52^2+W52^2)</f>
        <v>15.451294415144371</v>
      </c>
      <c r="Y52" s="22">
        <f t="shared" ref="Y52" si="561">(I52-$I$20)*100</f>
        <v>-25.399999999990541</v>
      </c>
      <c r="Z52" s="22">
        <f t="shared" ref="Z52" si="562">SQRT((G52-$G$20)^2+(H52-$H$20)^2+(I52-$I$20)^2)*100</f>
        <v>29.730497794402822</v>
      </c>
      <c r="AA52" s="22">
        <f t="shared" ref="AA52" si="563">Z52/F52</f>
        <v>0.12038669597868411</v>
      </c>
      <c r="AB52" s="23">
        <f t="shared" ref="AB52" si="564">(AA52-$AA$20)/(F52-$F$20)</f>
        <v>4.8747776336905519E-4</v>
      </c>
      <c r="AC52" s="29"/>
      <c r="AD52" s="56">
        <f t="shared" ref="AD52" si="565">IF(F52&lt;=0,NA(),IF((G52-$G$20)&lt;0,ATAN2((H52-$H$20),(G52-$G$20))*180/PI()+360,ATAN2((H52-$H$20),(G52-$G$20))*180/PI()))</f>
        <v>63.26911514524646</v>
      </c>
      <c r="AE52" s="57">
        <f t="shared" ref="AE52" si="566">IF(E52&lt;=0,NA(),ATAN(Y52/X52)*180/PI())</f>
        <v>-58.68706962418721</v>
      </c>
      <c r="AF52" s="29"/>
      <c r="AG52" s="71">
        <f t="shared" ref="AG52" si="567">1/(O52/E52)</f>
        <v>1.9787849543724276</v>
      </c>
      <c r="AH52" s="71">
        <f t="shared" ref="AH52" si="568">1/(Z52/F52)</f>
        <v>8.3065657037141527</v>
      </c>
      <c r="AI52" s="29"/>
      <c r="AJ52" s="21">
        <f t="shared" ref="AJ52" si="569">SQRT((G52-$E$11)^2+(H52-$F$11)^2+(I52-$G$11)^2)</f>
        <v>529.15477261931642</v>
      </c>
    </row>
    <row r="53" spans="2:36" ht="15.75" x14ac:dyDescent="0.25">
      <c r="B53" s="166">
        <v>34</v>
      </c>
      <c r="C53" s="167"/>
      <c r="D53" s="96">
        <v>45593.458333333336</v>
      </c>
      <c r="E53" s="104">
        <f t="shared" ref="E53:E55" si="570">D53-D52</f>
        <v>4.875</v>
      </c>
      <c r="F53" s="27">
        <f t="shared" ref="F53:F55" si="571">D53-D$20</f>
        <v>251.83333333333576</v>
      </c>
      <c r="G53" s="108">
        <v>808989.01850000001</v>
      </c>
      <c r="H53" s="21">
        <v>9156415.6779999994</v>
      </c>
      <c r="I53" s="109">
        <v>2798.8815</v>
      </c>
      <c r="K53" s="20">
        <f t="shared" ref="K53:K55" si="572">(G53-G52)*100</f>
        <v>2.3999999975785613</v>
      </c>
      <c r="L53" s="21">
        <f t="shared" ref="L53:L55" si="573">(H53-H52)*100</f>
        <v>-3.3999999985098839</v>
      </c>
      <c r="M53" s="21">
        <f t="shared" ref="M53:M55" si="574">SQRT(K53^2+L53^2)</f>
        <v>4.1617304067231826</v>
      </c>
      <c r="N53" s="21">
        <f t="shared" ref="N53:N55" si="575">(I53-I52)*100</f>
        <v>-0.25000000000545697</v>
      </c>
      <c r="O53" s="22">
        <f t="shared" ref="O53:O55" si="576">(SQRT((G53-G52)^2+(H53-H52)^2+(I53-I52)^2)*100)</f>
        <v>4.1692325406778439</v>
      </c>
      <c r="P53" s="22">
        <f t="shared" ref="P53:P55" si="577">O53/(F53-F52)</f>
        <v>0.85522718783135254</v>
      </c>
      <c r="Q53" s="23">
        <f t="shared" ref="Q53:Q55" si="578">(P53-P52)/(F53-F52)</f>
        <v>7.176750020089219E-2</v>
      </c>
      <c r="R53" s="29"/>
      <c r="S53" s="56">
        <f t="shared" ref="S53:S55" si="579">IF(K53&lt;0, ATAN2(L53,K53)*180/PI()+360,ATAN2(L53,K53)*180/PI())</f>
        <v>144.78240704721168</v>
      </c>
      <c r="T53" s="57">
        <f t="shared" ref="T53:T55" si="580">ATAN(N53/M53)*180/PI()</f>
        <v>-3.4376932562244105</v>
      </c>
      <c r="U53" s="29"/>
      <c r="V53" s="24">
        <f t="shared" ref="V53:V55" si="581">(G53-$G$20)*100</f>
        <v>16.200000001117587</v>
      </c>
      <c r="W53" s="22">
        <f t="shared" ref="W53:W55" si="582">(H53-$H$20)*100</f>
        <v>3.5499999299645424</v>
      </c>
      <c r="X53" s="22">
        <f t="shared" ref="X53:X55" si="583">SQRT(V53^2+W53^2)</f>
        <v>16.584405311585883</v>
      </c>
      <c r="Y53" s="22">
        <f t="shared" ref="Y53:Y55" si="584">(I53-$I$20)*100</f>
        <v>-25.649999999995998</v>
      </c>
      <c r="Z53" s="22">
        <f t="shared" ref="Z53:Z55" si="585">SQRT((G53-$G$20)^2+(H53-$H$20)^2+(I53-$I$20)^2)*100</f>
        <v>30.544475761400008</v>
      </c>
      <c r="AA53" s="22">
        <f t="shared" ref="AA53:AA55" si="586">Z53/F53</f>
        <v>0.12128845438014446</v>
      </c>
      <c r="AB53" s="23">
        <f t="shared" ref="AB53:AB55" si="587">(AA53-$AA$20)/(F53-$F$20)</f>
        <v>4.8162192341552596E-4</v>
      </c>
      <c r="AC53" s="29"/>
      <c r="AD53" s="56">
        <f t="shared" ref="AD53:AD55" si="588">IF(F53&lt;=0,NA(),IF((G53-$G$20)&lt;0,ATAN2((H53-$H$20),(G53-$G$20))*180/PI()+360,ATAN2((H53-$H$20),(G53-$G$20))*180/PI()))</f>
        <v>77.639819253585969</v>
      </c>
      <c r="AE53" s="57">
        <f t="shared" ref="AE53:AE55" si="589">IF(E53&lt;=0,NA(),ATAN(Y53/X53)*180/PI())</f>
        <v>-57.114684816530065</v>
      </c>
      <c r="AF53" s="29"/>
      <c r="AG53" s="71">
        <f t="shared" ref="AG53:AG55" si="590">1/(O53/E53)</f>
        <v>1.169279945993948</v>
      </c>
      <c r="AH53" s="71">
        <f t="shared" ref="AH53:AH55" si="591">1/(Z53/F53)</f>
        <v>8.2448078435048888</v>
      </c>
      <c r="AI53" s="29"/>
      <c r="AJ53" s="21">
        <f t="shared" ref="AJ53:AJ55" si="592">SQRT((G53-$E$11)^2+(H53-$F$11)^2+(I53-$G$11)^2)</f>
        <v>529.15412645661445</v>
      </c>
    </row>
    <row r="54" spans="2:36" ht="15.75" x14ac:dyDescent="0.25">
      <c r="B54" s="166">
        <v>35</v>
      </c>
      <c r="C54" s="167"/>
      <c r="D54" s="96">
        <v>45609.625</v>
      </c>
      <c r="E54" s="104">
        <f t="shared" si="570"/>
        <v>16.166666666664241</v>
      </c>
      <c r="F54" s="27">
        <f t="shared" si="571"/>
        <v>268</v>
      </c>
      <c r="G54" s="108">
        <v>808989.07150000008</v>
      </c>
      <c r="H54" s="21">
        <v>9156415.6105000004</v>
      </c>
      <c r="I54" s="109">
        <v>2798.8719999999998</v>
      </c>
      <c r="K54" s="20">
        <f t="shared" si="572"/>
        <v>5.3000000072643161</v>
      </c>
      <c r="L54" s="21">
        <f t="shared" si="573"/>
        <v>-6.7499998956918716</v>
      </c>
      <c r="M54" s="21">
        <f t="shared" si="574"/>
        <v>8.5821033942059923</v>
      </c>
      <c r="N54" s="21">
        <f t="shared" si="575"/>
        <v>-0.95000000001164153</v>
      </c>
      <c r="O54" s="22">
        <f t="shared" si="576"/>
        <v>8.6345236503737794</v>
      </c>
      <c r="P54" s="22">
        <f t="shared" si="577"/>
        <v>0.53409424641495307</v>
      </c>
      <c r="Q54" s="23">
        <f t="shared" si="578"/>
        <v>-1.9863893283491606E-2</v>
      </c>
      <c r="R54" s="29"/>
      <c r="S54" s="56">
        <f t="shared" si="579"/>
        <v>141.86152156270762</v>
      </c>
      <c r="T54" s="57">
        <f t="shared" si="580"/>
        <v>-6.3166668188672475</v>
      </c>
      <c r="U54" s="29"/>
      <c r="V54" s="24">
        <f t="shared" si="581"/>
        <v>21.500000008381903</v>
      </c>
      <c r="W54" s="22">
        <f t="shared" si="582"/>
        <v>-3.1999999657273293</v>
      </c>
      <c r="X54" s="22">
        <f t="shared" si="583"/>
        <v>21.736835099459093</v>
      </c>
      <c r="Y54" s="22">
        <f t="shared" si="584"/>
        <v>-26.60000000000764</v>
      </c>
      <c r="Z54" s="22">
        <f t="shared" si="585"/>
        <v>34.351855847122486</v>
      </c>
      <c r="AA54" s="22">
        <f t="shared" si="586"/>
        <v>0.12817856659374063</v>
      </c>
      <c r="AB54" s="23">
        <f t="shared" si="587"/>
        <v>4.7827823355873372E-4</v>
      </c>
      <c r="AC54" s="29"/>
      <c r="AD54" s="56">
        <f t="shared" si="588"/>
        <v>98.465597461374585</v>
      </c>
      <c r="AE54" s="57">
        <f t="shared" si="589"/>
        <v>-50.745190638795002</v>
      </c>
      <c r="AF54" s="29"/>
      <c r="AG54" s="71">
        <f t="shared" si="590"/>
        <v>1.8723287260860539</v>
      </c>
      <c r="AH54" s="71">
        <f t="shared" si="591"/>
        <v>7.8016163433117462</v>
      </c>
      <c r="AI54" s="29"/>
      <c r="AJ54" s="21">
        <f t="shared" si="592"/>
        <v>529.14836482821704</v>
      </c>
    </row>
    <row r="55" spans="2:36" ht="15.75" x14ac:dyDescent="0.25">
      <c r="B55" s="166">
        <v>36</v>
      </c>
      <c r="C55" s="167"/>
      <c r="D55" s="96">
        <v>45613.625</v>
      </c>
      <c r="E55" s="104">
        <f t="shared" si="570"/>
        <v>4</v>
      </c>
      <c r="F55" s="27">
        <f t="shared" si="571"/>
        <v>272</v>
      </c>
      <c r="G55" s="108">
        <v>808989.10899999994</v>
      </c>
      <c r="H55" s="22">
        <v>9156415.5595000014</v>
      </c>
      <c r="I55" s="109">
        <v>2798.864</v>
      </c>
      <c r="K55" s="20">
        <f t="shared" si="572"/>
        <v>3.7499999860301614</v>
      </c>
      <c r="L55" s="21">
        <f t="shared" si="573"/>
        <v>-5.0999999046325684</v>
      </c>
      <c r="M55" s="21">
        <f t="shared" si="574"/>
        <v>6.3302842686942915</v>
      </c>
      <c r="N55" s="21">
        <f t="shared" si="575"/>
        <v>-0.79999999998108251</v>
      </c>
      <c r="O55" s="22">
        <f t="shared" si="576"/>
        <v>6.3806346802217222</v>
      </c>
      <c r="P55" s="22">
        <f t="shared" si="577"/>
        <v>1.5951586700554305</v>
      </c>
      <c r="Q55" s="23">
        <f t="shared" si="578"/>
        <v>0.26526610591011934</v>
      </c>
      <c r="R55" s="29"/>
      <c r="S55" s="56">
        <f t="shared" si="579"/>
        <v>143.67317363841039</v>
      </c>
      <c r="T55" s="57">
        <f t="shared" si="580"/>
        <v>-7.2026648351212392</v>
      </c>
      <c r="U55" s="29"/>
      <c r="V55" s="24">
        <f t="shared" si="581"/>
        <v>25.249999994412065</v>
      </c>
      <c r="W55" s="22">
        <f t="shared" si="582"/>
        <v>-8.2999998703598976</v>
      </c>
      <c r="X55" s="22">
        <f t="shared" si="583"/>
        <v>26.579174132500498</v>
      </c>
      <c r="Y55" s="22">
        <f t="shared" si="584"/>
        <v>-27.399999999988722</v>
      </c>
      <c r="Z55" s="22">
        <f t="shared" si="585"/>
        <v>38.173452785478617</v>
      </c>
      <c r="AA55" s="22">
        <f t="shared" si="586"/>
        <v>0.1403435764172008</v>
      </c>
      <c r="AB55" s="23">
        <f t="shared" si="587"/>
        <v>5.1596903094559116E-4</v>
      </c>
      <c r="AC55" s="29"/>
      <c r="AD55" s="56">
        <f t="shared" si="588"/>
        <v>108.19635954372852</v>
      </c>
      <c r="AE55" s="57">
        <f t="shared" si="589"/>
        <v>-45.871192163106315</v>
      </c>
      <c r="AF55" s="29"/>
      <c r="AG55" s="71">
        <f t="shared" si="590"/>
        <v>0.62689688416090339</v>
      </c>
      <c r="AH55" s="71">
        <f t="shared" si="591"/>
        <v>7.1253706477259042</v>
      </c>
      <c r="AI55" s="29"/>
      <c r="AJ55" s="21">
        <f t="shared" si="592"/>
        <v>529.14610703630592</v>
      </c>
    </row>
    <row r="56" spans="2:36" ht="15.75" x14ac:dyDescent="0.25">
      <c r="B56" s="166">
        <v>37</v>
      </c>
      <c r="C56" s="167"/>
      <c r="D56" s="96">
        <v>45628.583333333336</v>
      </c>
      <c r="E56" s="104">
        <f t="shared" ref="E56:E57" si="593">D56-D55</f>
        <v>14.958333333335759</v>
      </c>
      <c r="F56" s="27">
        <f t="shared" ref="F56:F57" si="594">D56-D$20</f>
        <v>286.95833333333576</v>
      </c>
      <c r="G56" s="108">
        <v>808989.05</v>
      </c>
      <c r="H56" s="21">
        <v>9156415.6555000003</v>
      </c>
      <c r="I56" s="109">
        <v>2798.8675000000003</v>
      </c>
      <c r="K56" s="20">
        <f t="shared" ref="K56:K57" si="595">(G56-G55)*100</f>
        <v>-5.8999999891966581</v>
      </c>
      <c r="L56" s="21">
        <f t="shared" ref="L56:L57" si="596">(H56-H55)*100</f>
        <v>9.5999998971819878</v>
      </c>
      <c r="M56" s="21">
        <f t="shared" ref="M56:M57" si="597">SQRT(K56^2+L56^2)</f>
        <v>11.268096462953038</v>
      </c>
      <c r="N56" s="21">
        <f t="shared" ref="N56:N57" si="598">(I56-I55)*100</f>
        <v>0.35000000002582965</v>
      </c>
      <c r="O56" s="22">
        <f t="shared" ref="O56:O57" si="599">(SQRT((G56-G55)^2+(H56-H55)^2+(I56-I55)^2)*100)</f>
        <v>11.273530853216876</v>
      </c>
      <c r="P56" s="22">
        <f t="shared" ref="P56:P57" si="600">O56/(F56-F55)</f>
        <v>0.75366222974139596</v>
      </c>
      <c r="Q56" s="23">
        <f t="shared" ref="Q56:Q57" si="601">(P56-P55)/(F56-F55)</f>
        <v>-5.6256029436026617E-2</v>
      </c>
      <c r="R56" s="29"/>
      <c r="S56" s="56">
        <f t="shared" ref="S56:S57" si="602">IF(K56&lt;0, ATAN2(L56,K56)*180/PI()+360,ATAN2(L56,K56)*180/PI())</f>
        <v>328.4258090227724</v>
      </c>
      <c r="T56" s="57">
        <f t="shared" ref="T56:T57" si="603">ATAN(N56/M56)*180/PI()</f>
        <v>1.7791006182068612</v>
      </c>
      <c r="U56" s="29"/>
      <c r="V56" s="24">
        <f t="shared" ref="V56:V57" si="604">(G56-$G$20)*100</f>
        <v>19.350000005215406</v>
      </c>
      <c r="W56" s="22">
        <f t="shared" ref="W56:W57" si="605">(H56-$H$20)*100</f>
        <v>1.3000000268220901</v>
      </c>
      <c r="X56" s="22">
        <f t="shared" ref="X56:X57" si="606">SQRT(V56^2+W56^2)</f>
        <v>19.393620091967708</v>
      </c>
      <c r="Y56" s="22">
        <f t="shared" ref="Y56:Y57" si="607">(I56-$I$20)*100</f>
        <v>-27.049999999962893</v>
      </c>
      <c r="Z56" s="22">
        <f t="shared" ref="Z56:Z57" si="608">SQRT((G56-$G$20)^2+(H56-$H$20)^2+(I56-$I$20)^2)*100</f>
        <v>33.283854949052497</v>
      </c>
      <c r="AA56" s="22">
        <f t="shared" ref="AA56:AA57" si="609">Z56/F56</f>
        <v>0.11598845923874737</v>
      </c>
      <c r="AB56" s="23">
        <f t="shared" ref="AB56:AB57" si="610">(AA56-$AA$20)/(F56-$F$20)</f>
        <v>4.0419965467255895E-4</v>
      </c>
      <c r="AC56" s="29"/>
      <c r="AD56" s="56">
        <f t="shared" ref="AD56:AD57" si="611">IF(F56&lt;=0,NA(),IF((G56-$G$20)&lt;0,ATAN2((H56-$H$20),(G56-$G$20))*180/PI()+360,ATAN2((H56-$H$20),(G56-$G$20))*180/PI()))</f>
        <v>86.156446898110218</v>
      </c>
      <c r="AE56" s="57">
        <f t="shared" ref="AE56:AE57" si="612">IF(E56&lt;=0,NA(),ATAN(Y56/X56)*180/PI())</f>
        <v>-54.36119742407304</v>
      </c>
      <c r="AF56" s="29"/>
      <c r="AG56" s="71">
        <f t="shared" ref="AG56:AG57" si="613">1/(O56/E56)</f>
        <v>1.3268543394341652</v>
      </c>
      <c r="AH56" s="71">
        <f t="shared" ref="AH56:AH57" si="614">1/(Z56/F56)</f>
        <v>8.621547407071148</v>
      </c>
      <c r="AI56" s="29"/>
      <c r="AJ56" s="21">
        <f t="shared" ref="AJ56:AJ57" si="615">SQRT((G56-$E$11)^2+(H56-$F$11)^2+(I56-$G$11)^2)</f>
        <v>529.14061825515546</v>
      </c>
    </row>
    <row r="57" spans="2:36" ht="15.75" x14ac:dyDescent="0.25">
      <c r="B57" s="166">
        <v>38</v>
      </c>
      <c r="C57" s="167"/>
      <c r="D57" s="96">
        <v>45634.583333333336</v>
      </c>
      <c r="E57" s="104">
        <f t="shared" si="593"/>
        <v>6</v>
      </c>
      <c r="F57" s="27">
        <f t="shared" si="594"/>
        <v>292.95833333333576</v>
      </c>
      <c r="G57" s="108">
        <v>808989.08499999996</v>
      </c>
      <c r="H57" s="21">
        <v>9156415.6024999991</v>
      </c>
      <c r="I57" s="109">
        <v>2798.8780000000002</v>
      </c>
      <c r="K57" s="20">
        <f t="shared" si="595"/>
        <v>3.4999999916180968</v>
      </c>
      <c r="L57" s="21">
        <f t="shared" si="596"/>
        <v>-5.3000001236796379</v>
      </c>
      <c r="M57" s="21">
        <f t="shared" si="597"/>
        <v>6.3513779018675036</v>
      </c>
      <c r="N57" s="21">
        <f t="shared" si="598"/>
        <v>1.0499999999865395</v>
      </c>
      <c r="O57" s="22">
        <f t="shared" si="599"/>
        <v>6.4375850481607291</v>
      </c>
      <c r="P57" s="22">
        <f t="shared" si="600"/>
        <v>1.0729308413601215</v>
      </c>
      <c r="Q57" s="23">
        <f t="shared" si="601"/>
        <v>5.3211435269787589E-2</v>
      </c>
      <c r="R57" s="29"/>
      <c r="S57" s="56">
        <f t="shared" si="602"/>
        <v>146.56013147214134</v>
      </c>
      <c r="T57" s="57">
        <f t="shared" si="603"/>
        <v>9.3871468888074983</v>
      </c>
      <c r="U57" s="29"/>
      <c r="V57" s="24">
        <f t="shared" si="604"/>
        <v>22.849999996833503</v>
      </c>
      <c r="W57" s="22">
        <f t="shared" si="605"/>
        <v>-4.0000000968575478</v>
      </c>
      <c r="X57" s="22">
        <f t="shared" si="606"/>
        <v>23.197467547776665</v>
      </c>
      <c r="Y57" s="22">
        <f t="shared" si="607"/>
        <v>-25.999999999976353</v>
      </c>
      <c r="Z57" s="22">
        <f t="shared" si="608"/>
        <v>34.844260655507128</v>
      </c>
      <c r="AA57" s="22">
        <f t="shared" si="609"/>
        <v>0.11893930532387487</v>
      </c>
      <c r="AB57" s="23">
        <f t="shared" si="610"/>
        <v>4.0599393084525293E-4</v>
      </c>
      <c r="AC57" s="29"/>
      <c r="AD57" s="56">
        <f t="shared" si="611"/>
        <v>99.929286920900552</v>
      </c>
      <c r="AE57" s="57">
        <f t="shared" si="612"/>
        <v>-48.260329029829684</v>
      </c>
      <c r="AF57" s="29"/>
      <c r="AG57" s="71">
        <f t="shared" si="613"/>
        <v>0.93202652160910082</v>
      </c>
      <c r="AH57" s="71">
        <f t="shared" si="614"/>
        <v>8.4076495762016901</v>
      </c>
      <c r="AI57" s="29"/>
      <c r="AJ57" s="21">
        <f t="shared" si="615"/>
        <v>529.14184029710839</v>
      </c>
    </row>
    <row r="58" spans="2:36" ht="15.75" x14ac:dyDescent="0.25">
      <c r="B58" s="166">
        <v>39</v>
      </c>
      <c r="C58" s="167"/>
      <c r="D58" s="96">
        <v>45643.583333333336</v>
      </c>
      <c r="E58" s="104">
        <f t="shared" ref="E58" si="616">D58-D57</f>
        <v>9</v>
      </c>
      <c r="F58" s="27">
        <f t="shared" ref="F58" si="617">D58-D$20</f>
        <v>301.95833333333576</v>
      </c>
      <c r="G58" s="108">
        <v>808989.06150000007</v>
      </c>
      <c r="H58" s="21">
        <v>9156415.6475000009</v>
      </c>
      <c r="I58" s="109">
        <v>2798.8559999999998</v>
      </c>
      <c r="K58" s="20">
        <f t="shared" ref="K58" si="618">(G58-G57)*100</f>
        <v>-2.3499999893829226</v>
      </c>
      <c r="L58" s="21">
        <f t="shared" ref="L58" si="619">(H58-H57)*100</f>
        <v>4.5000001788139343</v>
      </c>
      <c r="M58" s="21">
        <f t="shared" ref="M58" si="620">SQRT(K58^2+L58^2)</f>
        <v>5.0766624429269642</v>
      </c>
      <c r="N58" s="21">
        <f t="shared" ref="N58" si="621">(I58-I57)*100</f>
        <v>-2.2000000000389264</v>
      </c>
      <c r="O58" s="22">
        <f t="shared" ref="O58" si="622">(SQRT((G58-G57)^2+(H58-H57)^2+(I58-I57)^2)*100)</f>
        <v>5.5328565460886887</v>
      </c>
      <c r="P58" s="22">
        <f t="shared" ref="P58" si="623">O58/(F58-F57)</f>
        <v>0.61476183845429877</v>
      </c>
      <c r="Q58" s="23">
        <f t="shared" ref="Q58" si="624">(P58-P57)/(F58-F57)</f>
        <v>-5.090766698953586E-2</v>
      </c>
      <c r="R58" s="29"/>
      <c r="S58" s="56">
        <f t="shared" ref="S58" si="625">IF(K58&lt;0, ATAN2(L58,K58)*180/PI()+360,ATAN2(L58,K58)*180/PI())</f>
        <v>332.42543708071025</v>
      </c>
      <c r="T58" s="57">
        <f t="shared" ref="T58" si="626">ATAN(N58/M58)*180/PI()</f>
        <v>-23.429765955050215</v>
      </c>
      <c r="U58" s="29"/>
      <c r="V58" s="24">
        <f t="shared" ref="V58" si="627">(G58-$G$20)*100</f>
        <v>20.500000007450581</v>
      </c>
      <c r="W58" s="22">
        <f t="shared" ref="W58" si="628">(H58-$H$20)*100</f>
        <v>0.50000008195638657</v>
      </c>
      <c r="X58" s="22">
        <f t="shared" ref="X58" si="629">SQRT(V58^2+W58^2)</f>
        <v>20.506096663856585</v>
      </c>
      <c r="Y58" s="22">
        <f t="shared" ref="Y58" si="630">(I58-$I$20)*100</f>
        <v>-28.20000000001528</v>
      </c>
      <c r="Z58" s="22">
        <f t="shared" ref="Z58" si="631">SQRT((G58-$G$20)^2+(H58-$H$20)^2+(I58-$I$20)^2)*100</f>
        <v>34.867463348920182</v>
      </c>
      <c r="AA58" s="22">
        <f t="shared" ref="AA58" si="632">Z58/F58</f>
        <v>0.11547110809632644</v>
      </c>
      <c r="AB58" s="23">
        <f t="shared" ref="AB58" si="633">(AA58-$AA$20)/(F58-$F$20)</f>
        <v>3.8240742297665411E-4</v>
      </c>
      <c r="AC58" s="29"/>
      <c r="AD58" s="56">
        <f t="shared" ref="AD58" si="634">IF(F58&lt;=0,NA(),IF((G58-$G$20)&lt;0,ATAN2((H58-$H$20),(G58-$G$20))*180/PI()+360,ATAN2((H58-$H$20),(G58-$G$20))*180/PI()))</f>
        <v>88.602818744286182</v>
      </c>
      <c r="AE58" s="57">
        <f t="shared" ref="AE58" si="635">IF(E58&lt;=0,NA(),ATAN(Y58/X58)*180/PI())</f>
        <v>-53.976605821322359</v>
      </c>
      <c r="AF58" s="29"/>
      <c r="AG58" s="71">
        <f t="shared" ref="AG58" si="636">1/(O58/E58)</f>
        <v>1.6266461862927422</v>
      </c>
      <c r="AH58" s="71">
        <f t="shared" ref="AH58" si="637">1/(Z58/F58)</f>
        <v>8.6601749691861993</v>
      </c>
      <c r="AI58" s="29"/>
      <c r="AJ58" s="21">
        <f t="shared" ref="AJ58" si="638">SQRT((G58-$E$11)^2+(H58-$F$11)^2+(I58-$G$11)^2)</f>
        <v>529.13546518646729</v>
      </c>
    </row>
    <row r="59" spans="2:36" ht="15.75" x14ac:dyDescent="0.25">
      <c r="B59" s="166">
        <v>40</v>
      </c>
      <c r="C59" s="167"/>
      <c r="D59" s="96">
        <v>45649.625</v>
      </c>
      <c r="E59" s="104">
        <f t="shared" ref="E59:E60" si="639">D59-D58</f>
        <v>6.0416666666642413</v>
      </c>
      <c r="F59" s="27">
        <f t="shared" ref="F59:F60" si="640">D59-D$20</f>
        <v>308</v>
      </c>
      <c r="G59" s="108">
        <v>808989.14199999999</v>
      </c>
      <c r="H59" s="21">
        <v>9156415.5305000003</v>
      </c>
      <c r="I59" s="109">
        <v>2798.8670000000002</v>
      </c>
      <c r="K59" s="20">
        <f t="shared" ref="K59:K60" si="641">(G59-G58)*100</f>
        <v>8.0499999923631549</v>
      </c>
      <c r="L59" s="21">
        <f t="shared" ref="L59:L60" si="642">(H59-H58)*100</f>
        <v>-11.700000055134296</v>
      </c>
      <c r="M59" s="21">
        <f t="shared" ref="M59:M60" si="643">SQRT(K59^2+L59^2)</f>
        <v>14.201848512330686</v>
      </c>
      <c r="N59" s="21">
        <f t="shared" ref="N59:N60" si="644">(I59-I58)*100</f>
        <v>1.1000000000422006</v>
      </c>
      <c r="O59" s="22">
        <f t="shared" ref="O59:O60" si="645">(SQRT((G59-G58)^2+(H59-H58)^2+(I59-I58)^2)*100)</f>
        <v>14.24438489957647</v>
      </c>
      <c r="P59" s="22">
        <f t="shared" ref="P59:P60" si="646">O59/(F59-F58)</f>
        <v>2.3576912937239483</v>
      </c>
      <c r="Q59" s="23">
        <f t="shared" ref="Q59:Q60" si="647">(P59-P58)/(F59-F58)</f>
        <v>0.28848487535509226</v>
      </c>
      <c r="R59" s="29"/>
      <c r="S59" s="56">
        <f t="shared" ref="S59:S60" si="648">IF(K59&lt;0, ATAN2(L59,K59)*180/PI()+360,ATAN2(L59,K59)*180/PI())</f>
        <v>145.47069900350468</v>
      </c>
      <c r="T59" s="57">
        <f t="shared" ref="T59:T60" si="649">ATAN(N59/M59)*180/PI()</f>
        <v>4.4289850419281969</v>
      </c>
      <c r="U59" s="29"/>
      <c r="V59" s="24">
        <f t="shared" ref="V59:V60" si="650">(G59-$G$20)*100</f>
        <v>28.549999999813735</v>
      </c>
      <c r="W59" s="22">
        <f t="shared" ref="W59:W60" si="651">(H59-$H$20)*100</f>
        <v>-11.19999997317791</v>
      </c>
      <c r="X59" s="22">
        <f t="shared" ref="X59:X60" si="652">SQRT(V59^2+W59^2)</f>
        <v>30.66826534691112</v>
      </c>
      <c r="Y59" s="22">
        <f t="shared" ref="Y59:Y60" si="653">(I59-$I$20)*100</f>
        <v>-27.099999999973079</v>
      </c>
      <c r="Z59" s="22">
        <f t="shared" ref="Z59:Z60" si="654">SQRT((G59-$G$20)^2+(H59-$H$20)^2+(I59-$I$20)^2)*100</f>
        <v>40.926183542899409</v>
      </c>
      <c r="AA59" s="22">
        <f t="shared" ref="AA59:AA60" si="655">Z59/F59</f>
        <v>0.13287721929512794</v>
      </c>
      <c r="AB59" s="23">
        <f t="shared" ref="AB59:AB60" si="656">(AA59-$AA$20)/(F59-$F$20)</f>
        <v>4.3141954316599981E-4</v>
      </c>
      <c r="AC59" s="29"/>
      <c r="AD59" s="56">
        <f t="shared" ref="AD59:AD60" si="657">IF(F59&lt;=0,NA(),IF((G59-$G$20)&lt;0,ATAN2((H59-$H$20),(G59-$G$20))*180/PI()+360,ATAN2((H59-$H$20),(G59-$G$20))*180/PI()))</f>
        <v>111.41979015145235</v>
      </c>
      <c r="AE59" s="57">
        <f t="shared" ref="AE59:AE60" si="658">IF(E59&lt;=0,NA(),ATAN(Y59/X59)*180/PI())</f>
        <v>-41.465410126317821</v>
      </c>
      <c r="AF59" s="29"/>
      <c r="AG59" s="71">
        <f t="shared" ref="AG59:AG60" si="659">1/(O59/E59)</f>
        <v>0.42414373869129857</v>
      </c>
      <c r="AH59" s="71">
        <f t="shared" ref="AH59:AH60" si="660">1/(Z59/F59)</f>
        <v>7.5257444827991362</v>
      </c>
      <c r="AI59" s="29"/>
      <c r="AJ59" s="21">
        <f t="shared" ref="AJ59:AJ60" si="661">SQRT((G59-$E$11)^2+(H59-$F$11)^2+(I59-$G$11)^2)</f>
        <v>529.13531364127005</v>
      </c>
    </row>
    <row r="60" spans="2:36" ht="15.75" x14ac:dyDescent="0.25">
      <c r="B60" s="166">
        <v>41</v>
      </c>
      <c r="C60" s="167"/>
      <c r="D60" s="96">
        <v>45672.625</v>
      </c>
      <c r="E60" s="104">
        <f t="shared" si="639"/>
        <v>23</v>
      </c>
      <c r="F60" s="27">
        <f t="shared" si="640"/>
        <v>331</v>
      </c>
      <c r="G60" s="108">
        <v>808989.54015000002</v>
      </c>
      <c r="H60" s="22">
        <v>9156415.4010499995</v>
      </c>
      <c r="I60" s="109">
        <v>2798.8869</v>
      </c>
      <c r="K60" s="20">
        <f t="shared" si="641"/>
        <v>39.815000002272427</v>
      </c>
      <c r="L60" s="21">
        <f t="shared" si="642"/>
        <v>-12.94500008225441</v>
      </c>
      <c r="M60" s="21">
        <f t="shared" si="643"/>
        <v>41.866540964241601</v>
      </c>
      <c r="N60" s="21">
        <f t="shared" si="644"/>
        <v>1.9899999999779538</v>
      </c>
      <c r="O60" s="22">
        <f t="shared" si="645"/>
        <v>41.913808611368552</v>
      </c>
      <c r="P60" s="22">
        <f t="shared" si="646"/>
        <v>1.8223395048421109</v>
      </c>
      <c r="Q60" s="23">
        <f t="shared" si="647"/>
        <v>-2.3276164733992927E-2</v>
      </c>
      <c r="R60" s="29"/>
      <c r="S60" s="56">
        <f t="shared" si="648"/>
        <v>108.01083201400931</v>
      </c>
      <c r="T60" s="57">
        <f t="shared" si="649"/>
        <v>2.721334215499954</v>
      </c>
      <c r="U60" s="29"/>
      <c r="V60" s="24">
        <f t="shared" si="650"/>
        <v>68.365000002086163</v>
      </c>
      <c r="W60" s="22">
        <f t="shared" si="651"/>
        <v>-24.14500005543232</v>
      </c>
      <c r="X60" s="22">
        <f t="shared" si="652"/>
        <v>72.503477523233798</v>
      </c>
      <c r="Y60" s="22">
        <f t="shared" si="653"/>
        <v>-25.109999999995125</v>
      </c>
      <c r="Z60" s="22">
        <f t="shared" si="654"/>
        <v>76.728523724634655</v>
      </c>
      <c r="AA60" s="22">
        <f t="shared" si="655"/>
        <v>0.23180822877533128</v>
      </c>
      <c r="AB60" s="23">
        <f t="shared" si="656"/>
        <v>7.003269751520582E-4</v>
      </c>
      <c r="AC60" s="29"/>
      <c r="AD60" s="56">
        <f t="shared" si="657"/>
        <v>109.45208952465853</v>
      </c>
      <c r="AE60" s="57">
        <f t="shared" si="658"/>
        <v>-19.102413145168665</v>
      </c>
      <c r="AF60" s="29"/>
      <c r="AG60" s="71">
        <f t="shared" si="659"/>
        <v>0.54874516924146954</v>
      </c>
      <c r="AH60" s="71">
        <f t="shared" si="660"/>
        <v>4.3139107066350126</v>
      </c>
      <c r="AI60" s="29"/>
      <c r="AJ60" s="21">
        <f t="shared" si="661"/>
        <v>528.88041386158591</v>
      </c>
    </row>
    <row r="61" spans="2:36" ht="15.75" x14ac:dyDescent="0.25">
      <c r="B61" s="166">
        <v>42</v>
      </c>
      <c r="C61" s="167"/>
      <c r="D61" s="96">
        <v>45692.583333333336</v>
      </c>
      <c r="E61" s="104">
        <f t="shared" ref="E61" si="662">D61-D60</f>
        <v>19.958333333335759</v>
      </c>
      <c r="F61" s="27">
        <f t="shared" ref="F61" si="663">D61-D$20</f>
        <v>350.95833333333576</v>
      </c>
      <c r="G61" s="108">
        <v>808989.16249999998</v>
      </c>
      <c r="H61" s="21">
        <v>9156415.648</v>
      </c>
      <c r="I61" s="109">
        <v>2798.8415</v>
      </c>
      <c r="K61" s="20">
        <f t="shared" ref="K61" si="664">(G61-G60)*100</f>
        <v>-37.765000003855675</v>
      </c>
      <c r="L61" s="21">
        <f t="shared" ref="L61" si="665">(H61-H60)*100</f>
        <v>24.695000052452087</v>
      </c>
      <c r="M61" s="21">
        <f t="shared" ref="M61" si="666">SQRT(K61^2+L61^2)</f>
        <v>45.122480571017235</v>
      </c>
      <c r="N61" s="21">
        <f t="shared" ref="N61" si="667">(I61-I60)*100</f>
        <v>-4.5399999999972351</v>
      </c>
      <c r="O61" s="22">
        <f t="shared" ref="O61" si="668">(SQRT((G61-G60)^2+(H61-H60)^2+(I61-I60)^2)*100)</f>
        <v>45.350301574320348</v>
      </c>
      <c r="P61" s="22">
        <f t="shared" ref="P61" si="669">O61/(F61-F60)</f>
        <v>2.2722489306546056</v>
      </c>
      <c r="Q61" s="23">
        <f t="shared" ref="Q61" si="670">(P61-P60)/(F61-F60)</f>
        <v>2.2542434696239167E-2</v>
      </c>
      <c r="R61" s="29"/>
      <c r="S61" s="56">
        <f t="shared" ref="S61" si="671">IF(K61&lt;0, ATAN2(L61,K61)*180/PI()+360,ATAN2(L61,K61)*180/PI())</f>
        <v>303.18116863789027</v>
      </c>
      <c r="T61" s="57">
        <f t="shared" ref="T61" si="672">ATAN(N61/M61)*180/PI()</f>
        <v>-5.7454810662023945</v>
      </c>
      <c r="U61" s="29"/>
      <c r="V61" s="24">
        <f t="shared" ref="V61" si="673">(G61-$G$20)*100</f>
        <v>30.599999998230487</v>
      </c>
      <c r="W61" s="22">
        <f t="shared" ref="W61" si="674">(H61-$H$20)*100</f>
        <v>0.54999999701976776</v>
      </c>
      <c r="X61" s="22">
        <f t="shared" ref="X61" si="675">SQRT(V61^2+W61^2)</f>
        <v>30.604942409493724</v>
      </c>
      <c r="Y61" s="22">
        <f t="shared" ref="Y61" si="676">(I61-$I$20)*100</f>
        <v>-29.64999999999236</v>
      </c>
      <c r="Z61" s="22">
        <f t="shared" ref="Z61" si="677">SQRT((G61-$G$20)^2+(H61-$H$20)^2+(I61-$I$20)^2)*100</f>
        <v>42.612028816849055</v>
      </c>
      <c r="AA61" s="22">
        <f t="shared" ref="AA61" si="678">Z61/F61</f>
        <v>0.12141620463069812</v>
      </c>
      <c r="AB61" s="23">
        <f t="shared" ref="AB61" si="679">(AA61-$AA$20)/(F61-$F$20)</f>
        <v>3.4595618083067017E-4</v>
      </c>
      <c r="AC61" s="29"/>
      <c r="AD61" s="56">
        <f t="shared" ref="AD61" si="680">IF(F61&lt;=0,NA(),IF((G61-$G$20)&lt;0,ATAN2((H61-$H$20),(G61-$G$20))*180/PI()+360,ATAN2((H61-$H$20),(G61-$G$20))*180/PI()))</f>
        <v>88.970284780039449</v>
      </c>
      <c r="AE61" s="57">
        <f t="shared" ref="AE61" si="681">IF(E61&lt;=0,NA(),ATAN(Y61/X61)*180/PI())</f>
        <v>-44.092031501829325</v>
      </c>
      <c r="AF61" s="29"/>
      <c r="AG61" s="71">
        <f t="shared" ref="AG61" si="682">1/(O61/E61)</f>
        <v>0.44009262652041953</v>
      </c>
      <c r="AH61" s="71">
        <f t="shared" ref="AH61" si="683">1/(Z61/F61)</f>
        <v>8.2361329201618467</v>
      </c>
      <c r="AI61" s="29"/>
      <c r="AJ61" s="21">
        <f t="shared" ref="AJ61" si="684">SQRT((G61-$E$11)^2+(H61-$F$11)^2+(I61-$G$11)^2)</f>
        <v>529.05162059073893</v>
      </c>
    </row>
    <row r="62" spans="2:36" ht="15.75" x14ac:dyDescent="0.25">
      <c r="B62" s="166">
        <v>43</v>
      </c>
      <c r="C62" s="167"/>
      <c r="D62" s="96">
        <v>45699.625</v>
      </c>
      <c r="E62" s="104">
        <f t="shared" ref="E62" si="685">D62-D61</f>
        <v>7.0416666666642413</v>
      </c>
      <c r="F62" s="27">
        <f t="shared" ref="F62" si="686">D62-D$20</f>
        <v>358</v>
      </c>
      <c r="G62" s="108">
        <v>808989.2024999999</v>
      </c>
      <c r="H62" s="21">
        <v>9156415.5934999995</v>
      </c>
      <c r="I62" s="109">
        <v>2798.8159999999998</v>
      </c>
      <c r="K62" s="20">
        <f t="shared" ref="K62" si="687">(G62-G61)*100</f>
        <v>3.9999999920837581</v>
      </c>
      <c r="L62" s="21">
        <f t="shared" ref="L62" si="688">(H62-H61)*100</f>
        <v>-5.4500000551342964</v>
      </c>
      <c r="M62" s="21">
        <f t="shared" ref="M62" si="689">SQRT(K62^2+L62^2)</f>
        <v>6.7603624560842812</v>
      </c>
      <c r="N62" s="21">
        <f t="shared" ref="N62" si="690">(I62-I61)*100</f>
        <v>-2.5500000000192813</v>
      </c>
      <c r="O62" s="22">
        <f t="shared" ref="O62" si="691">(SQRT((G62-G61)^2+(H62-H61)^2+(I62-I61)^2)*100)</f>
        <v>7.225302799034254</v>
      </c>
      <c r="P62" s="22">
        <f t="shared" ref="P62" si="692">O62/(F62-F61)</f>
        <v>1.0260785040052178</v>
      </c>
      <c r="Q62" s="23">
        <f t="shared" ref="Q62" si="693">(P62-P61)/(F62-F61)</f>
        <v>-0.17697094816328762</v>
      </c>
      <c r="R62" s="29"/>
      <c r="S62" s="56">
        <f t="shared" ref="S62" si="694">IF(K62&lt;0, ATAN2(L62,K62)*180/PI()+360,ATAN2(L62,K62)*180/PI())</f>
        <v>143.72338097225114</v>
      </c>
      <c r="T62" s="57">
        <f t="shared" ref="T62" si="695">ATAN(N62/M62)*180/PI()</f>
        <v>-20.666410738633068</v>
      </c>
      <c r="U62" s="29"/>
      <c r="V62" s="24">
        <f t="shared" ref="V62" si="696">(G62-$G$20)*100</f>
        <v>34.599999990314245</v>
      </c>
      <c r="W62" s="22">
        <f t="shared" ref="W62" si="697">(H62-$H$20)*100</f>
        <v>-4.9000000581145287</v>
      </c>
      <c r="X62" s="22">
        <f t="shared" ref="X62" si="698">SQRT(V62^2+W62^2)</f>
        <v>34.945242879385859</v>
      </c>
      <c r="Y62" s="22">
        <f t="shared" ref="Y62" si="699">(I62-$I$20)*100</f>
        <v>-32.200000000011642</v>
      </c>
      <c r="Z62" s="22">
        <f t="shared" ref="Z62" si="700">SQRT((G62-$G$20)^2+(H62-$H$20)^2+(I62-$I$20)^2)*100</f>
        <v>47.518522703257702</v>
      </c>
      <c r="AA62" s="22">
        <f t="shared" ref="AA62" si="701">Z62/F62</f>
        <v>0.13273330364038463</v>
      </c>
      <c r="AB62" s="23">
        <f t="shared" ref="AB62" si="702">(AA62-$AA$20)/(F62-$F$20)</f>
        <v>3.7076341798990118E-4</v>
      </c>
      <c r="AC62" s="29"/>
      <c r="AD62" s="56">
        <f t="shared" ref="AD62" si="703">IF(F62&lt;=0,NA(),IF((G62-$G$20)&lt;0,ATAN2((H62-$H$20),(G62-$G$20))*180/PI()+360,ATAN2((H62-$H$20),(G62-$G$20))*180/PI()))</f>
        <v>98.060540631993774</v>
      </c>
      <c r="AE62" s="57">
        <f t="shared" ref="AE62" si="704">IF(E62&lt;=0,NA(),ATAN(Y62/X62)*180/PI())</f>
        <v>-42.658757797339497</v>
      </c>
      <c r="AF62" s="29"/>
      <c r="AG62" s="71">
        <f t="shared" ref="AG62" si="705">1/(O62/E62)</f>
        <v>0.9745842994435393</v>
      </c>
      <c r="AH62" s="71">
        <f t="shared" ref="AH62" si="706">1/(Z62/F62)</f>
        <v>7.5339042468897466</v>
      </c>
      <c r="AI62" s="29"/>
      <c r="AJ62" s="21">
        <f t="shared" ref="AJ62" si="707">SQRT((G62-$E$11)^2+(H62-$F$11)^2+(I62-$G$11)^2)</f>
        <v>529.04900445146461</v>
      </c>
    </row>
    <row r="63" spans="2:36" ht="15.75" x14ac:dyDescent="0.25">
      <c r="B63" s="166">
        <v>44</v>
      </c>
      <c r="C63" s="167"/>
      <c r="D63" s="96">
        <v>45706.625</v>
      </c>
      <c r="E63" s="104">
        <f t="shared" ref="E63" si="708">D63-D62</f>
        <v>7</v>
      </c>
      <c r="F63" s="27">
        <f t="shared" ref="F63" si="709">D63-D$20</f>
        <v>365</v>
      </c>
      <c r="G63" s="108">
        <v>808989.23350000009</v>
      </c>
      <c r="H63" s="21">
        <v>9156415.5604999997</v>
      </c>
      <c r="I63" s="109">
        <v>2798.7894999999999</v>
      </c>
      <c r="K63" s="20">
        <f t="shared" ref="K63" si="710">(G63-G62)*100</f>
        <v>3.100000019185245</v>
      </c>
      <c r="L63" s="21">
        <f t="shared" ref="L63" si="711">(H63-H62)*100</f>
        <v>-3.2999999821186066</v>
      </c>
      <c r="M63" s="21">
        <f t="shared" ref="M63" si="712">SQRT(K63^2+L63^2)</f>
        <v>4.5276925691715553</v>
      </c>
      <c r="N63" s="21">
        <f t="shared" ref="N63" si="713">(I63-I62)*100</f>
        <v>-2.6499999999941792</v>
      </c>
      <c r="O63" s="22">
        <f t="shared" ref="O63" si="714">(SQRT((G63-G62)^2+(H63-H62)^2+(I63-I62)^2)*100)</f>
        <v>5.2461890931323163</v>
      </c>
      <c r="P63" s="22">
        <f t="shared" ref="P63" si="715">O63/(F63-F62)</f>
        <v>0.74945558473318807</v>
      </c>
      <c r="Q63" s="23">
        <f t="shared" ref="Q63" si="716">(P63-P62)/(F63-F62)</f>
        <v>-3.9517559896004251E-2</v>
      </c>
      <c r="R63" s="29"/>
      <c r="S63" s="56">
        <f t="shared" ref="S63" si="717">IF(K63&lt;0, ATAN2(L63,K63)*180/PI()+360,ATAN2(L63,K63)*180/PI())</f>
        <v>136.78991027636761</v>
      </c>
      <c r="T63" s="57">
        <f t="shared" ref="T63" si="718">ATAN(N63/M63)*180/PI()</f>
        <v>-30.33988756621418</v>
      </c>
      <c r="U63" s="29"/>
      <c r="V63" s="24">
        <f t="shared" ref="V63" si="719">(G63-$G$20)*100</f>
        <v>37.70000000949949</v>
      </c>
      <c r="W63" s="22">
        <f t="shared" ref="W63" si="720">(H63-$H$20)*100</f>
        <v>-8.2000000402331352</v>
      </c>
      <c r="X63" s="22">
        <f t="shared" ref="X63" si="721">SQRT(V63^2+W63^2)</f>
        <v>38.581472255165238</v>
      </c>
      <c r="Y63" s="22">
        <f t="shared" ref="Y63" si="722">(I63-$I$20)*100</f>
        <v>-34.850000000005821</v>
      </c>
      <c r="Z63" s="22">
        <f t="shared" ref="Z63" si="723">SQRT((G63-$G$20)^2+(H63-$H$20)^2+(I63-$I$20)^2)*100</f>
        <v>51.990888638072832</v>
      </c>
      <c r="AA63" s="22">
        <f t="shared" ref="AA63" si="724">Z63/F63</f>
        <v>0.14244079078924063</v>
      </c>
      <c r="AB63" s="23">
        <f t="shared" ref="AB63" si="725">(AA63-$AA$20)/(F63-$F$20)</f>
        <v>3.9024874188833049E-4</v>
      </c>
      <c r="AC63" s="29"/>
      <c r="AD63" s="56">
        <f t="shared" ref="AD63" si="726">IF(F63&lt;=0,NA(),IF((G63-$G$20)&lt;0,ATAN2((H63-$H$20),(G63-$G$20))*180/PI()+360,ATAN2((H63-$H$20),(G63-$G$20))*180/PI()))</f>
        <v>102.27108319625872</v>
      </c>
      <c r="AE63" s="57">
        <f t="shared" ref="AE63" si="727">IF(E63&lt;=0,NA(),ATAN(Y63/X63)*180/PI())</f>
        <v>-42.090976602890308</v>
      </c>
      <c r="AF63" s="29"/>
      <c r="AG63" s="71">
        <f t="shared" ref="AG63" si="728">1/(O63/E63)</f>
        <v>1.3343018857561888</v>
      </c>
      <c r="AH63" s="71">
        <f t="shared" ref="AH63" si="729">1/(Z63/F63)</f>
        <v>7.0204608838463125</v>
      </c>
      <c r="AI63" s="29"/>
      <c r="AJ63" s="21">
        <f t="shared" ref="AJ63" si="730">SQRT((G63-$E$11)^2+(H63-$F$11)^2+(I63-$G$11)^2)</f>
        <v>529.0416584136467</v>
      </c>
    </row>
    <row r="64" spans="2:36" ht="15.75" x14ac:dyDescent="0.25">
      <c r="B64" s="166">
        <v>45</v>
      </c>
      <c r="C64" s="167"/>
      <c r="D64" s="96">
        <v>45720.625</v>
      </c>
      <c r="E64" s="104">
        <f t="shared" ref="E64" si="731">D64-D63</f>
        <v>14</v>
      </c>
      <c r="F64" s="27">
        <f t="shared" ref="F64" si="732">D64-D$20</f>
        <v>379</v>
      </c>
      <c r="G64" s="108">
        <v>808989.35599999991</v>
      </c>
      <c r="H64" s="21">
        <v>9156415.3955000006</v>
      </c>
      <c r="I64" s="109">
        <v>2798.7749999999996</v>
      </c>
      <c r="K64" s="20">
        <f t="shared" ref="K64" si="733">(G64-G63)*100</f>
        <v>12.249999982304871</v>
      </c>
      <c r="L64" s="21">
        <f t="shared" ref="L64" si="734">(H64-H63)*100</f>
        <v>-16.499999910593033</v>
      </c>
      <c r="M64" s="21">
        <f t="shared" ref="M64" si="735">SQRT(K64^2+L64^2)</f>
        <v>20.550243225228247</v>
      </c>
      <c r="N64" s="21">
        <f t="shared" ref="N64" si="736">(I64-I63)*100</f>
        <v>-1.4500000000225555</v>
      </c>
      <c r="O64" s="22">
        <f t="shared" ref="O64" si="737">(SQRT((G64-G63)^2+(H64-H63)^2+(I64-I63)^2)*100)</f>
        <v>20.601334826076314</v>
      </c>
      <c r="P64" s="22">
        <f t="shared" ref="P64" si="738">O64/(F64-F63)</f>
        <v>1.4715239161483082</v>
      </c>
      <c r="Q64" s="23">
        <f t="shared" ref="Q64" si="739">(P64-P63)/(F64-F63)</f>
        <v>5.1576309386794299E-2</v>
      </c>
      <c r="R64" s="29"/>
      <c r="S64" s="56">
        <f t="shared" ref="S64" si="740">IF(K64&lt;0, ATAN2(L64,K64)*180/PI()+360,ATAN2(L64,K64)*180/PI())</f>
        <v>143.40891162362041</v>
      </c>
      <c r="T64" s="57">
        <f t="shared" ref="T64" si="741">ATAN(N64/M64)*180/PI()</f>
        <v>-4.0360310694000541</v>
      </c>
      <c r="U64" s="29"/>
      <c r="V64" s="24">
        <f t="shared" ref="V64" si="742">(G64-$G$20)*100</f>
        <v>49.949999991804361</v>
      </c>
      <c r="W64" s="22">
        <f t="shared" ref="W64" si="743">(H64-$H$20)*100</f>
        <v>-24.699999950826168</v>
      </c>
      <c r="X64" s="22">
        <f t="shared" ref="X64" si="744">SQRT(V64^2+W64^2)</f>
        <v>55.723356833127596</v>
      </c>
      <c r="Y64" s="22">
        <f t="shared" ref="Y64" si="745">(I64-$I$20)*100</f>
        <v>-36.300000000028376</v>
      </c>
      <c r="Z64" s="22">
        <f t="shared" ref="Z64" si="746">SQRT((G64-$G$20)^2+(H64-$H$20)^2+(I64-$I$20)^2)*100</f>
        <v>66.504003614475181</v>
      </c>
      <c r="AA64" s="22">
        <f t="shared" ref="AA64" si="747">Z64/F64</f>
        <v>0.1754723050513857</v>
      </c>
      <c r="AB64" s="23">
        <f t="shared" ref="AB64" si="748">(AA64-$AA$20)/(F64-$F$20)</f>
        <v>4.6298761227278547E-4</v>
      </c>
      <c r="AC64" s="29"/>
      <c r="AD64" s="56">
        <f t="shared" ref="AD64" si="749">IF(F64&lt;=0,NA(),IF((G64-$G$20)&lt;0,ATAN2((H64-$H$20),(G64-$G$20))*180/PI()+360,ATAN2((H64-$H$20),(G64-$G$20))*180/PI()))</f>
        <v>116.31214203384535</v>
      </c>
      <c r="AE64" s="57">
        <f t="shared" ref="AE64" si="750">IF(E64&lt;=0,NA(),ATAN(Y64/X64)*180/PI())</f>
        <v>-33.081524276379724</v>
      </c>
      <c r="AF64" s="29"/>
      <c r="AG64" s="71">
        <f t="shared" ref="AG64" si="751">1/(O64/E64)</f>
        <v>0.67956761628277507</v>
      </c>
      <c r="AH64" s="71">
        <f t="shared" ref="AH64" si="752">1/(Z64/F64)</f>
        <v>5.6989050192687545</v>
      </c>
      <c r="AI64" s="29"/>
      <c r="AJ64" s="21">
        <f t="shared" ref="AJ64" si="753">SQRT((G64-$E$11)^2+(H64-$F$11)^2+(I64-$G$11)^2)</f>
        <v>529.03364503798946</v>
      </c>
    </row>
    <row r="65" spans="2:9" ht="15.75" x14ac:dyDescent="0.25">
      <c r="B65" s="166">
        <v>46</v>
      </c>
      <c r="C65" s="167"/>
      <c r="D65" s="96"/>
      <c r="E65" s="28"/>
      <c r="F65" s="27"/>
      <c r="G65" s="108"/>
      <c r="H65" s="21"/>
      <c r="I65" s="109"/>
    </row>
    <row r="66" spans="2:9" ht="15.75" x14ac:dyDescent="0.25">
      <c r="B66" s="166">
        <v>47</v>
      </c>
      <c r="C66" s="167"/>
      <c r="D66" s="96"/>
      <c r="E66" s="28"/>
      <c r="F66" s="27"/>
      <c r="G66" s="108"/>
      <c r="H66" s="21"/>
      <c r="I66" s="109"/>
    </row>
    <row r="67" spans="2:9" ht="15.75" x14ac:dyDescent="0.25">
      <c r="B67" s="166">
        <v>48</v>
      </c>
      <c r="C67" s="167"/>
      <c r="D67" s="96"/>
      <c r="E67" s="28"/>
      <c r="F67" s="27"/>
      <c r="G67" s="108"/>
      <c r="H67" s="21"/>
      <c r="I67" s="109"/>
    </row>
    <row r="68" spans="2:9" ht="15.75" x14ac:dyDescent="0.25">
      <c r="B68" s="166">
        <v>49</v>
      </c>
      <c r="C68" s="167"/>
      <c r="D68" s="96"/>
      <c r="E68" s="28"/>
      <c r="F68" s="27"/>
      <c r="G68" s="108"/>
      <c r="H68" s="21"/>
      <c r="I68" s="109"/>
    </row>
    <row r="69" spans="2:9" ht="15.75" x14ac:dyDescent="0.25">
      <c r="B69" s="166">
        <v>50</v>
      </c>
      <c r="C69" s="167"/>
      <c r="D69" s="96"/>
      <c r="E69" s="28"/>
      <c r="F69" s="27"/>
      <c r="G69" s="108"/>
      <c r="H69" s="21"/>
      <c r="I69" s="109"/>
    </row>
    <row r="70" spans="2:9" ht="15.75" x14ac:dyDescent="0.25">
      <c r="B70" s="166">
        <v>51</v>
      </c>
      <c r="C70" s="167"/>
      <c r="D70" s="96"/>
      <c r="E70" s="28"/>
      <c r="F70" s="27"/>
      <c r="G70" s="108"/>
      <c r="H70" s="21"/>
      <c r="I70" s="109"/>
    </row>
    <row r="71" spans="2:9" ht="15.75" x14ac:dyDescent="0.25">
      <c r="B71" s="166">
        <v>52</v>
      </c>
      <c r="C71" s="167"/>
      <c r="D71" s="96"/>
      <c r="E71" s="28"/>
      <c r="F71" s="27"/>
      <c r="G71" s="108"/>
      <c r="H71" s="21"/>
      <c r="I71" s="109"/>
    </row>
    <row r="72" spans="2:9" ht="15.75" x14ac:dyDescent="0.25">
      <c r="B72" s="166">
        <v>53</v>
      </c>
      <c r="C72" s="167"/>
      <c r="D72" s="96"/>
      <c r="E72" s="28"/>
      <c r="F72" s="27"/>
      <c r="G72" s="108"/>
      <c r="H72" s="21"/>
      <c r="I72" s="109"/>
    </row>
    <row r="73" spans="2:9" ht="15.75" x14ac:dyDescent="0.25">
      <c r="B73" s="166">
        <v>54</v>
      </c>
      <c r="C73" s="167"/>
      <c r="D73" s="96"/>
      <c r="E73" s="28"/>
      <c r="F73" s="27"/>
      <c r="G73" s="108"/>
      <c r="H73" s="21"/>
      <c r="I73" s="109"/>
    </row>
    <row r="74" spans="2:9" ht="15.75" x14ac:dyDescent="0.25">
      <c r="B74" s="166">
        <v>55</v>
      </c>
      <c r="C74" s="167"/>
      <c r="D74" s="96"/>
      <c r="E74" s="28"/>
      <c r="F74" s="27"/>
      <c r="G74" s="108"/>
      <c r="H74" s="21"/>
      <c r="I74" s="109"/>
    </row>
    <row r="75" spans="2:9" ht="15.75" x14ac:dyDescent="0.25">
      <c r="B75" s="166">
        <v>56</v>
      </c>
      <c r="C75" s="167"/>
      <c r="D75" s="96"/>
      <c r="E75" s="28"/>
      <c r="F75" s="27"/>
      <c r="G75" s="108"/>
      <c r="H75" s="21"/>
      <c r="I75" s="109"/>
    </row>
    <row r="76" spans="2:9" ht="15.75" x14ac:dyDescent="0.25">
      <c r="B76" s="166">
        <v>57</v>
      </c>
      <c r="C76" s="167"/>
      <c r="D76" s="96"/>
      <c r="E76" s="28"/>
      <c r="F76" s="27"/>
      <c r="G76" s="108"/>
      <c r="H76" s="21"/>
      <c r="I76" s="109"/>
    </row>
    <row r="77" spans="2:9" ht="15.75" x14ac:dyDescent="0.25">
      <c r="B77" s="166">
        <v>58</v>
      </c>
      <c r="C77" s="167"/>
      <c r="D77" s="96"/>
      <c r="E77" s="28"/>
      <c r="F77" s="27"/>
      <c r="G77" s="108"/>
      <c r="H77" s="21"/>
      <c r="I77" s="109"/>
    </row>
    <row r="78" spans="2:9" ht="15.75" x14ac:dyDescent="0.25">
      <c r="B78" s="166">
        <v>59</v>
      </c>
      <c r="C78" s="167"/>
      <c r="D78" s="96"/>
      <c r="E78" s="28"/>
      <c r="F78" s="27"/>
      <c r="G78" s="108"/>
      <c r="H78" s="21"/>
      <c r="I78" s="109"/>
    </row>
    <row r="79" spans="2:9" ht="15.75" x14ac:dyDescent="0.25">
      <c r="B79" s="166">
        <v>60</v>
      </c>
      <c r="C79" s="167"/>
      <c r="D79" s="96"/>
      <c r="E79" s="28"/>
      <c r="F79" s="27"/>
      <c r="G79" s="108"/>
      <c r="H79" s="21"/>
      <c r="I79" s="109"/>
    </row>
    <row r="80" spans="2:9" ht="15.75" x14ac:dyDescent="0.25">
      <c r="B80" s="166">
        <v>61</v>
      </c>
      <c r="C80" s="167"/>
      <c r="D80" s="96"/>
      <c r="E80" s="28"/>
      <c r="F80" s="27"/>
      <c r="G80" s="108"/>
      <c r="H80" s="21"/>
      <c r="I80" s="109"/>
    </row>
    <row r="81" spans="2:9" ht="15.75" x14ac:dyDescent="0.25">
      <c r="B81" s="166">
        <v>62</v>
      </c>
      <c r="C81" s="167"/>
      <c r="D81" s="96"/>
      <c r="E81" s="28"/>
      <c r="F81" s="27"/>
      <c r="G81" s="108"/>
      <c r="H81" s="21"/>
      <c r="I81" s="109"/>
    </row>
    <row r="82" spans="2:9" ht="15.75" x14ac:dyDescent="0.25">
      <c r="B82" s="166">
        <v>63</v>
      </c>
      <c r="C82" s="167"/>
      <c r="D82" s="96"/>
      <c r="E82" s="28"/>
      <c r="F82" s="27"/>
      <c r="G82" s="108"/>
      <c r="H82" s="21"/>
      <c r="I82" s="109"/>
    </row>
    <row r="83" spans="2:9" ht="15.75" x14ac:dyDescent="0.25">
      <c r="B83" s="166">
        <v>64</v>
      </c>
      <c r="C83" s="167"/>
      <c r="D83" s="96"/>
      <c r="E83" s="28"/>
      <c r="F83" s="27"/>
      <c r="G83" s="108"/>
      <c r="H83" s="21"/>
      <c r="I83" s="109"/>
    </row>
    <row r="84" spans="2:9" ht="15.75" x14ac:dyDescent="0.25">
      <c r="B84" s="166"/>
      <c r="C84" s="167"/>
      <c r="D84" s="96"/>
      <c r="E84" s="28"/>
      <c r="F84" s="27"/>
      <c r="G84" s="108"/>
      <c r="H84" s="21"/>
      <c r="I84" s="109"/>
    </row>
    <row r="85" spans="2:9" ht="15.75" x14ac:dyDescent="0.25">
      <c r="B85" s="166"/>
      <c r="C85" s="167"/>
      <c r="D85" s="96"/>
      <c r="E85" s="28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28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28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28"/>
      <c r="F88" s="27"/>
      <c r="G88" s="108"/>
      <c r="H88" s="21"/>
      <c r="I88" s="109"/>
    </row>
    <row r="89" spans="2:9" ht="15.75" x14ac:dyDescent="0.25">
      <c r="B89" s="166"/>
      <c r="C89" s="167"/>
      <c r="D89" s="96"/>
      <c r="E89" s="28"/>
      <c r="F89" s="27"/>
      <c r="G89" s="108"/>
      <c r="H89" s="21"/>
      <c r="I89" s="109"/>
    </row>
    <row r="90" spans="2:9" ht="15.75" x14ac:dyDescent="0.25">
      <c r="B90" s="166"/>
      <c r="C90" s="167"/>
      <c r="D90" s="96"/>
      <c r="E90" s="28"/>
      <c r="F90" s="27"/>
      <c r="G90" s="108"/>
      <c r="H90" s="21"/>
      <c r="I90" s="109"/>
    </row>
    <row r="91" spans="2:9" ht="15.75" x14ac:dyDescent="0.25">
      <c r="B91" s="166"/>
      <c r="C91" s="167"/>
      <c r="D91" s="96"/>
      <c r="E91" s="28"/>
      <c r="F91" s="27"/>
      <c r="G91" s="108"/>
      <c r="H91" s="21"/>
      <c r="I91" s="109"/>
    </row>
    <row r="92" spans="2:9" ht="15.75" x14ac:dyDescent="0.25">
      <c r="B92" s="166"/>
      <c r="C92" s="167"/>
      <c r="D92" s="96"/>
      <c r="E92" s="28"/>
      <c r="F92" s="27"/>
      <c r="G92" s="108"/>
      <c r="H92" s="21"/>
      <c r="I92" s="109"/>
    </row>
    <row r="93" spans="2:9" ht="15.75" x14ac:dyDescent="0.25">
      <c r="B93" s="166"/>
      <c r="C93" s="167"/>
      <c r="D93" s="96"/>
      <c r="E93" s="28"/>
      <c r="F93" s="27"/>
      <c r="G93" s="108"/>
      <c r="H93" s="21"/>
      <c r="I93" s="109"/>
    </row>
  </sheetData>
  <mergeCells count="86"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  <mergeCell ref="B20:C20"/>
    <mergeCell ref="B21:C21"/>
    <mergeCell ref="K17:Q17"/>
    <mergeCell ref="S17:T17"/>
    <mergeCell ref="V17:AB17"/>
    <mergeCell ref="B22:C22"/>
    <mergeCell ref="B23:C23"/>
    <mergeCell ref="B24:C24"/>
    <mergeCell ref="B25:C25"/>
    <mergeCell ref="B26:C26"/>
    <mergeCell ref="B32:C32"/>
    <mergeCell ref="B33:C33"/>
    <mergeCell ref="B34:C34"/>
    <mergeCell ref="B35:C35"/>
    <mergeCell ref="B27:C27"/>
    <mergeCell ref="B28:C28"/>
    <mergeCell ref="B29:C29"/>
    <mergeCell ref="B30:C30"/>
    <mergeCell ref="B31:C31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1:C51"/>
    <mergeCell ref="B52:C52"/>
    <mergeCell ref="B53:C53"/>
    <mergeCell ref="B46:C46"/>
    <mergeCell ref="B47:C47"/>
    <mergeCell ref="B48:C48"/>
    <mergeCell ref="B49:C49"/>
    <mergeCell ref="B50:C50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93:C93"/>
    <mergeCell ref="B88:C88"/>
    <mergeCell ref="B89:C89"/>
    <mergeCell ref="B90:C90"/>
    <mergeCell ref="B91:C91"/>
    <mergeCell ref="B92:C92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608B-95FA-4A7D-A77D-25E7C661B5A1}">
  <dimension ref="B1:CV92"/>
  <sheetViews>
    <sheetView zoomScale="75" zoomScaleNormal="75" workbookViewId="0">
      <pane ySplit="19" topLeftCell="A26" activePane="bottomLeft" state="frozen"/>
      <selection activeCell="M121" sqref="M121"/>
      <selection pane="bottomLeft" activeCell="M42" sqref="M4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155"/>
      <c r="M5" s="156"/>
      <c r="N5" s="156"/>
      <c r="O5" s="156"/>
      <c r="P5" s="156"/>
      <c r="Q5" s="156"/>
      <c r="R5" s="156"/>
      <c r="S5" s="15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L6" s="156"/>
      <c r="M6" s="156"/>
      <c r="N6" s="156"/>
      <c r="O6" s="156"/>
      <c r="P6" s="156"/>
      <c r="Q6" s="156"/>
      <c r="R6" s="156"/>
      <c r="S6" s="15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L7" s="156"/>
      <c r="M7" s="156"/>
      <c r="N7" s="156"/>
      <c r="O7" s="156"/>
      <c r="P7" s="156"/>
      <c r="Q7" s="156"/>
      <c r="R7" s="156"/>
      <c r="S7" s="15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66</v>
      </c>
      <c r="J8" s="3"/>
      <c r="K8" s="73"/>
      <c r="L8" s="156"/>
      <c r="M8" s="156"/>
      <c r="N8" s="156"/>
      <c r="O8" s="156"/>
      <c r="P8" s="156"/>
      <c r="Q8" s="156"/>
      <c r="R8" s="156"/>
      <c r="S8" s="15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156"/>
      <c r="M9" s="156"/>
      <c r="N9" s="156"/>
      <c r="O9" s="156"/>
      <c r="P9" s="156"/>
      <c r="Q9" s="156"/>
      <c r="R9" s="156"/>
      <c r="S9" s="15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L10" s="156"/>
      <c r="M10" s="156"/>
      <c r="N10" s="156"/>
      <c r="O10" s="156"/>
      <c r="P10" s="156"/>
      <c r="Q10" s="156"/>
      <c r="R10" s="156"/>
      <c r="S10" s="15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f>+G20</f>
        <v>809483.59199999995</v>
      </c>
      <c r="F14" s="133">
        <f>+H20</f>
        <v>9156338.5109999999</v>
      </c>
      <c r="G14" s="133">
        <f>+I20</f>
        <v>2607.4645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45479.625</v>
      </c>
      <c r="E20" s="26">
        <v>0</v>
      </c>
      <c r="F20" s="25">
        <v>0</v>
      </c>
      <c r="G20" s="134">
        <v>809483.59199999995</v>
      </c>
      <c r="H20" s="135">
        <v>9156338.5109999999</v>
      </c>
      <c r="I20" s="136">
        <v>2607.4645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422.14046735121025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s="153" customFormat="1" ht="15.75" x14ac:dyDescent="0.25">
      <c r="B21" s="206">
        <v>2</v>
      </c>
      <c r="C21" s="207"/>
      <c r="D21" s="137">
        <v>45489.625</v>
      </c>
      <c r="E21" s="138">
        <f t="shared" ref="E21" si="4">D21-D20</f>
        <v>10</v>
      </c>
      <c r="F21" s="139">
        <f t="shared" ref="F21" si="5">D21-D$20</f>
        <v>10</v>
      </c>
      <c r="G21" s="140">
        <v>809483.62849999999</v>
      </c>
      <c r="H21" s="141">
        <v>9156338.5154999997</v>
      </c>
      <c r="I21" s="142">
        <v>2607.444</v>
      </c>
      <c r="J21" s="143"/>
      <c r="K21" s="144">
        <f t="shared" ref="K21:L21" si="6">(G21-G20)*100</f>
        <v>3.6500000045634806</v>
      </c>
      <c r="L21" s="141">
        <f t="shared" si="6"/>
        <v>0.44999998062849045</v>
      </c>
      <c r="M21" s="141">
        <f t="shared" ref="M21" si="7">SQRT(K21^2+L21^2)</f>
        <v>3.6776351118455257</v>
      </c>
      <c r="N21" s="141">
        <f t="shared" ref="N21" si="8">(I21-I20)*100</f>
        <v>-2.0500000000083674</v>
      </c>
      <c r="O21" s="145">
        <f t="shared" ref="O21" si="9">(SQRT((G21-G20)^2+(H21-H20)^2+(I21-I20)^2)*100)</f>
        <v>4.2104037830015022</v>
      </c>
      <c r="P21" s="145">
        <f t="shared" ref="P21" si="10">O21/(F21-F20)</f>
        <v>0.42104037830015023</v>
      </c>
      <c r="Q21" s="146">
        <f t="shared" ref="Q21" si="11">(P21-P20)/(F21-F20)</f>
        <v>4.2104037830015026E-2</v>
      </c>
      <c r="R21" s="147"/>
      <c r="S21" s="148">
        <f t="shared" ref="S21" si="12">IF(K21&lt;0, ATAN2(L21,K21)*180/PI()+360,ATAN2(L21,K21)*180/PI())</f>
        <v>82.971604069280843</v>
      </c>
      <c r="T21" s="149">
        <f t="shared" ref="T21" si="13">ATAN(N21/M21)*180/PI()</f>
        <v>-29.136319948031662</v>
      </c>
      <c r="U21" s="147"/>
      <c r="V21" s="150">
        <f t="shared" si="0"/>
        <v>3.6500000045634806</v>
      </c>
      <c r="W21" s="145">
        <f t="shared" si="1"/>
        <v>0.44999998062849045</v>
      </c>
      <c r="X21" s="145">
        <f t="shared" ref="X21" si="14">SQRT(V21^2+W21^2)</f>
        <v>3.6776351118455257</v>
      </c>
      <c r="Y21" s="145">
        <f t="shared" si="2"/>
        <v>-2.0500000000083674</v>
      </c>
      <c r="Z21" s="145">
        <f t="shared" ref="Z21" si="15">SQRT((G21-$G$20)^2+(H21-$H$20)^2+(I21-$I$20)^2)*100</f>
        <v>4.2104037830015022</v>
      </c>
      <c r="AA21" s="145">
        <f t="shared" ref="AA21" si="16">Z21/F21</f>
        <v>0.42104037830015023</v>
      </c>
      <c r="AB21" s="146">
        <f t="shared" ref="AB21" si="17">(AA21-$AA$20)/(F21-$F$20)</f>
        <v>4.2104037830015026E-2</v>
      </c>
      <c r="AC21" s="147"/>
      <c r="AD21" s="148">
        <f t="shared" ref="AD21" si="18">IF(F21&lt;=0,NA(),IF((G21-$G$20)&lt;0,ATAN2((H21-$H$20),(G21-$G$20))*180/PI()+360,ATAN2((H21-$H$20),(G21-$G$20))*180/PI()))</f>
        <v>82.971604069280843</v>
      </c>
      <c r="AE21" s="149">
        <f t="shared" ref="AE21" si="19">IF(E21&lt;=0,NA(),ATAN(Y21/X21)*180/PI())</f>
        <v>-29.136319948031662</v>
      </c>
      <c r="AF21" s="147"/>
      <c r="AG21" s="151">
        <f t="shared" ref="AG21" si="20">1/(O21/E21)</f>
        <v>2.3750691181621599</v>
      </c>
      <c r="AH21" s="151">
        <f t="shared" ref="AH21" si="21">1/(Z21/F21)</f>
        <v>2.3750691181621599</v>
      </c>
      <c r="AI21" s="147"/>
      <c r="AJ21" s="141">
        <f t="shared" si="3"/>
        <v>422.15035851092102</v>
      </c>
      <c r="AK21" s="14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</row>
    <row r="22" spans="2:100" ht="15.75" x14ac:dyDescent="0.25">
      <c r="B22" s="206">
        <v>3</v>
      </c>
      <c r="C22" s="207"/>
      <c r="D22" s="96">
        <v>45498.583333333336</v>
      </c>
      <c r="E22" s="138">
        <f t="shared" ref="E22" si="22">D22-D21</f>
        <v>8.9583333333357587</v>
      </c>
      <c r="F22" s="139">
        <f t="shared" ref="F22" si="23">D22-D$20</f>
        <v>18.958333333335759</v>
      </c>
      <c r="G22" s="108">
        <v>809483.62800000003</v>
      </c>
      <c r="H22" s="21">
        <v>9156338.5190000013</v>
      </c>
      <c r="I22" s="109">
        <v>2607.4335000000001</v>
      </c>
      <c r="K22" s="144">
        <f t="shared" ref="K22" si="24">(G22-G21)*100</f>
        <v>-4.9999996554106474E-2</v>
      </c>
      <c r="L22" s="141">
        <f t="shared" ref="L22" si="25">(H22-H21)*100</f>
        <v>0.35000015050172806</v>
      </c>
      <c r="M22" s="141">
        <f t="shared" ref="M22" si="26">SQRT(K22^2+L22^2)</f>
        <v>0.35355353909506115</v>
      </c>
      <c r="N22" s="141">
        <f t="shared" ref="N22" si="27">(I22-I21)*100</f>
        <v>-1.0499999999865395</v>
      </c>
      <c r="O22" s="145">
        <f t="shared" ref="O22" si="28">(SQRT((G22-G21)^2+(H22-H21)^2+(I22-I21)^2)*100)</f>
        <v>1.1079260376840938</v>
      </c>
      <c r="P22" s="145">
        <f t="shared" ref="P22" si="29">O22/(F22-F21)</f>
        <v>0.12367546467167931</v>
      </c>
      <c r="Q22" s="146">
        <f t="shared" ref="Q22" si="30">(P22-P21)/(F22-F21)</f>
        <v>-3.3194222916657537E-2</v>
      </c>
      <c r="R22" s="147"/>
      <c r="S22" s="148">
        <f t="shared" ref="S22" si="31">IF(K22&lt;0, ATAN2(L22,K22)*180/PI()+360,ATAN2(L22,K22)*180/PI())</f>
        <v>351.86990164790632</v>
      </c>
      <c r="T22" s="149">
        <f t="shared" ref="T22" si="32">ATAN(N22/M22)*180/PI()</f>
        <v>-71.390712042158768</v>
      </c>
      <c r="U22" s="147"/>
      <c r="V22" s="150">
        <f t="shared" ref="V22" si="33">(G22-$G$20)*100</f>
        <v>3.6000000080093741</v>
      </c>
      <c r="W22" s="145">
        <f t="shared" ref="W22" si="34">(H22-$H$20)*100</f>
        <v>0.80000013113021851</v>
      </c>
      <c r="X22" s="145">
        <f t="shared" ref="X22" si="35">SQRT(V22^2+W22^2)</f>
        <v>3.6878178191819431</v>
      </c>
      <c r="Y22" s="145">
        <f t="shared" ref="Y22" si="36">(I22-$I$20)*100</f>
        <v>-3.0999999999949068</v>
      </c>
      <c r="Z22" s="145">
        <f t="shared" ref="Z22" si="37">SQRT((G22-$G$20)^2+(H22-$H$20)^2+(I22-$I$20)^2)*100</f>
        <v>4.817675815934928</v>
      </c>
      <c r="AA22" s="145">
        <f t="shared" ref="AA22" si="38">Z22/F22</f>
        <v>0.25411916391741424</v>
      </c>
      <c r="AB22" s="146">
        <f t="shared" ref="AB22" si="39">(AA22-$AA$20)/(F22-$F$20)</f>
        <v>1.3404087767070685E-2</v>
      </c>
      <c r="AC22" s="147"/>
      <c r="AD22" s="148">
        <f t="shared" ref="AD22" si="40">IF(F22&lt;=0,NA(),IF((G22-$G$20)&lt;0,ATAN2((H22-$H$20),(G22-$G$20))*180/PI()+360,ATAN2((H22-$H$20),(G22-$G$20))*180/PI()))</f>
        <v>77.471190329052448</v>
      </c>
      <c r="AE22" s="149">
        <f t="shared" ref="AE22" si="41">IF(E22&lt;=0,NA(),ATAN(Y22/X22)*180/PI())</f>
        <v>-40.05059414182174</v>
      </c>
      <c r="AF22" s="147"/>
      <c r="AG22" s="151">
        <f t="shared" ref="AG22" si="42">1/(O22/E22)</f>
        <v>8.0856781307003409</v>
      </c>
      <c r="AH22" s="151">
        <f t="shared" ref="AH22" si="43">1/(Z22/F22)</f>
        <v>3.9351616957349518</v>
      </c>
      <c r="AI22" s="147"/>
      <c r="AJ22" s="141">
        <f t="shared" ref="AJ22" si="44">SQRT((G22-$E$11)^2+(H22-$F$11)^2+(I22-$G$11)^2)</f>
        <v>422.15172545960473</v>
      </c>
    </row>
    <row r="23" spans="2:100" ht="15.75" x14ac:dyDescent="0.25">
      <c r="B23" s="199">
        <v>4</v>
      </c>
      <c r="C23" s="200"/>
      <c r="D23" s="96">
        <v>45503.375</v>
      </c>
      <c r="E23" s="138">
        <f t="shared" ref="E23" si="45">D23-D22</f>
        <v>4.7916666666642413</v>
      </c>
      <c r="F23" s="139">
        <f t="shared" ref="F23" si="46">D23-D$20</f>
        <v>23.75</v>
      </c>
      <c r="G23" s="108">
        <v>809483.52450000006</v>
      </c>
      <c r="H23" s="21">
        <v>9156338.4959999993</v>
      </c>
      <c r="I23" s="109">
        <v>2607.4340000000002</v>
      </c>
      <c r="K23" s="144">
        <f t="shared" ref="K23" si="47">(G23-G22)*100</f>
        <v>-10.349999996833503</v>
      </c>
      <c r="L23" s="141">
        <f t="shared" ref="L23" si="48">(H23-H22)*100</f>
        <v>-2.3000001907348633</v>
      </c>
      <c r="M23" s="141">
        <f t="shared" ref="M23" si="49">SQRT(K23^2+L23^2)</f>
        <v>10.602476164171931</v>
      </c>
      <c r="N23" s="141">
        <f t="shared" ref="N23" si="50">(I23-I22)*100</f>
        <v>5.0000000010186341E-2</v>
      </c>
      <c r="O23" s="145">
        <f t="shared" ref="O23" si="51">(SQRT((G23-G22)^2+(H23-H22)^2+(I23-I22)^2)*100)</f>
        <v>10.602594060504011</v>
      </c>
      <c r="P23" s="145">
        <f t="shared" ref="P23" si="52">O23/(F23-F22)</f>
        <v>2.2127152821932614</v>
      </c>
      <c r="Q23" s="146">
        <f t="shared" ref="Q23" si="53">(P23-P22)/(F23-F22)</f>
        <v>0.43597352713515952</v>
      </c>
      <c r="R23" s="147"/>
      <c r="S23" s="148">
        <f t="shared" ref="S23" si="54">IF(K23&lt;0, ATAN2(L23,K23)*180/PI()+360,ATAN2(L23,K23)*180/PI())</f>
        <v>257.47119128094999</v>
      </c>
      <c r="T23" s="149">
        <f t="shared" ref="T23" si="55">ATAN(N23/M23)*180/PI()</f>
        <v>0.27019798912871484</v>
      </c>
      <c r="U23" s="147"/>
      <c r="V23" s="150">
        <f t="shared" ref="V23" si="56">(G23-$G$20)*100</f>
        <v>-6.7499999888241291</v>
      </c>
      <c r="W23" s="145">
        <f t="shared" ref="W23" si="57">(H23-$H$20)*100</f>
        <v>-1.5000000596046448</v>
      </c>
      <c r="X23" s="145">
        <f t="shared" ref="X23" si="58">SQRT(V23^2+W23^2)</f>
        <v>6.9146583449899879</v>
      </c>
      <c r="Y23" s="145">
        <f t="shared" ref="Y23" si="59">(I23-$I$20)*100</f>
        <v>-3.0499999999847205</v>
      </c>
      <c r="Z23" s="145">
        <f t="shared" ref="Z23" si="60">SQRT((G23-$G$20)^2+(H23-$H$20)^2+(I23-$I$20)^2)*100</f>
        <v>7.5574466606021433</v>
      </c>
      <c r="AA23" s="145">
        <f t="shared" ref="AA23" si="61">Z23/F23</f>
        <v>0.31820828044640603</v>
      </c>
      <c r="AB23" s="146">
        <f t="shared" ref="AB23" si="62">(AA23-$AA$20)/(F23-$F$20)</f>
        <v>1.3398243387217096E-2</v>
      </c>
      <c r="AC23" s="147"/>
      <c r="AD23" s="148">
        <f t="shared" ref="AD23" si="63">IF(F23&lt;=0,NA(),IF((G23-$G$20)&lt;0,ATAN2((H23-$H$20),(G23-$G$20))*180/PI()+360,ATAN2((H23-$H$20),(G23-$G$20))*180/PI()))</f>
        <v>257.47119178862869</v>
      </c>
      <c r="AE23" s="149">
        <f t="shared" ref="AE23" si="64">IF(E23&lt;=0,NA(),ATAN(Y23/X23)*180/PI())</f>
        <v>-23.801888790961261</v>
      </c>
      <c r="AF23" s="147"/>
      <c r="AG23" s="151">
        <f t="shared" ref="AG23" si="65">1/(O23/E23)</f>
        <v>0.45193342679352394</v>
      </c>
      <c r="AH23" s="151">
        <f t="shared" ref="AH23" si="66">1/(Z23/F23)</f>
        <v>3.1425957822251713</v>
      </c>
      <c r="AI23" s="147"/>
      <c r="AJ23" s="141">
        <f t="shared" ref="AJ23" si="67">SQRT((G23-$E$11)^2+(H23-$F$11)^2+(I23-$G$11)^2)</f>
        <v>422.1577918929832</v>
      </c>
    </row>
    <row r="24" spans="2:100" ht="15.75" x14ac:dyDescent="0.25">
      <c r="B24" s="206">
        <v>5</v>
      </c>
      <c r="C24" s="207"/>
      <c r="D24" s="96">
        <v>45507.375</v>
      </c>
      <c r="E24" s="138">
        <f t="shared" ref="E24:E25" si="68">D24-D23</f>
        <v>4</v>
      </c>
      <c r="F24" s="139">
        <f t="shared" ref="F24:F25" si="69">D24-D$20</f>
        <v>27.75</v>
      </c>
      <c r="G24" s="108">
        <v>809483.66100000008</v>
      </c>
      <c r="H24" s="21">
        <v>9156338.5190000013</v>
      </c>
      <c r="I24" s="109">
        <v>2607.4295000000002</v>
      </c>
      <c r="K24" s="144">
        <f t="shared" ref="K24" si="70">(G24-G23)*100</f>
        <v>13.650000002235174</v>
      </c>
      <c r="L24" s="141">
        <f t="shared" ref="L24" si="71">(H24-H23)*100</f>
        <v>2.3000001907348633</v>
      </c>
      <c r="M24" s="141">
        <f t="shared" ref="M24" si="72">SQRT(K24^2+L24^2)</f>
        <v>13.842416730412383</v>
      </c>
      <c r="N24" s="141">
        <f t="shared" ref="N24" si="73">(I24-I23)*100</f>
        <v>-0.4500000000007276</v>
      </c>
      <c r="O24" s="145">
        <f t="shared" ref="O24" si="74">(SQRT((G24-G23)^2+(H24-H23)^2+(I24-I23)^2)*100)</f>
        <v>13.849729273108602</v>
      </c>
      <c r="P24" s="145">
        <f t="shared" ref="P24" si="75">O24/(F24-F23)</f>
        <v>3.4624323182771506</v>
      </c>
      <c r="Q24" s="146">
        <f t="shared" ref="Q24" si="76">(P24-P23)/(F24-F23)</f>
        <v>0.31242925902097229</v>
      </c>
      <c r="R24" s="147"/>
      <c r="S24" s="148">
        <f t="shared" ref="S24" si="77">IF(K24&lt;0, ATAN2(L24,K24)*180/PI()+360,ATAN2(L24,K24)*180/PI())</f>
        <v>80.435606256869136</v>
      </c>
      <c r="T24" s="149">
        <f t="shared" ref="T24" si="78">ATAN(N24/M24)*180/PI()</f>
        <v>-1.8619598250448985</v>
      </c>
      <c r="U24" s="147"/>
      <c r="V24" s="150">
        <f t="shared" ref="V24" si="79">(G24-$G$20)*100</f>
        <v>6.9000000134110451</v>
      </c>
      <c r="W24" s="145">
        <f t="shared" ref="W24" si="80">(H24-$H$20)*100</f>
        <v>0.80000013113021851</v>
      </c>
      <c r="X24" s="145">
        <f t="shared" ref="X24" si="81">SQRT(V24^2+W24^2)</f>
        <v>6.9462220231490432</v>
      </c>
      <c r="Y24" s="145">
        <f t="shared" ref="Y24" si="82">(I24-$I$20)*100</f>
        <v>-3.4999999999854481</v>
      </c>
      <c r="Z24" s="145">
        <f t="shared" ref="Z24" si="83">SQRT((G24-$G$20)^2+(H24-$H$20)^2+(I24-$I$20)^2)*100</f>
        <v>7.7781746184293734</v>
      </c>
      <c r="AA24" s="145">
        <f t="shared" ref="AA24" si="84">Z24/F24</f>
        <v>0.28029458084430176</v>
      </c>
      <c r="AB24" s="146">
        <f t="shared" ref="AB24" si="85">(AA24-$AA$20)/(F24-$F$20)</f>
        <v>1.0100705616010874E-2</v>
      </c>
      <c r="AC24" s="147"/>
      <c r="AD24" s="148">
        <f t="shared" ref="AD24" si="86">IF(F24&lt;=0,NA(),IF((G24-$G$20)&lt;0,ATAN2((H24-$H$20),(G24-$G$20))*180/PI()+360,ATAN2((H24-$H$20),(G24-$G$20))*180/PI()))</f>
        <v>83.386538455997808</v>
      </c>
      <c r="AE24" s="149">
        <f t="shared" ref="AE24" si="87">IF(E24&lt;=0,NA(),ATAN(Y24/X24)*180/PI())</f>
        <v>-26.742210941105828</v>
      </c>
      <c r="AF24" s="147"/>
      <c r="AG24" s="151">
        <f t="shared" ref="AG24" si="88">1/(O24/E24)</f>
        <v>0.28881430973287114</v>
      </c>
      <c r="AH24" s="151">
        <f t="shared" ref="AH24" si="89">1/(Z24/F24)</f>
        <v>3.5676751116193741</v>
      </c>
      <c r="AI24" s="147"/>
      <c r="AJ24" s="141">
        <f t="shared" ref="AJ24" si="90">SQRT((G24-$E$11)^2+(H24-$F$11)^2+(I24-$G$11)^2)</f>
        <v>422.1579929215219</v>
      </c>
    </row>
    <row r="25" spans="2:100" ht="15.75" x14ac:dyDescent="0.25">
      <c r="B25" s="206">
        <v>6</v>
      </c>
      <c r="C25" s="207"/>
      <c r="D25" s="96">
        <v>45516.375</v>
      </c>
      <c r="E25" s="104">
        <f t="shared" si="68"/>
        <v>9</v>
      </c>
      <c r="F25" s="27">
        <f t="shared" si="69"/>
        <v>36.75</v>
      </c>
      <c r="G25" s="108">
        <v>809483.625</v>
      </c>
      <c r="H25" s="21">
        <v>9156338.5104999989</v>
      </c>
      <c r="I25" s="109">
        <v>2607.4184999999998</v>
      </c>
      <c r="K25" s="144">
        <f t="shared" ref="K25" si="91">(G25-G24)*100</f>
        <v>-3.6000000080093741</v>
      </c>
      <c r="L25" s="141">
        <f t="shared" ref="L25" si="92">(H25-H24)*100</f>
        <v>-0.85000023245811462</v>
      </c>
      <c r="M25" s="141">
        <f t="shared" ref="M25" si="93">SQRT(K25^2+L25^2)</f>
        <v>3.6989864088485569</v>
      </c>
      <c r="N25" s="141">
        <f t="shared" ref="N25" si="94">(I25-I24)*100</f>
        <v>-1.1000000000422006</v>
      </c>
      <c r="O25" s="145">
        <f t="shared" ref="O25" si="95">(SQRT((G25-G24)^2+(H25-H24)^2+(I25-I24)^2)*100)</f>
        <v>3.8590802599763565</v>
      </c>
      <c r="P25" s="145">
        <f t="shared" ref="P25" si="96">O25/(F25-F24)</f>
        <v>0.42878669555292848</v>
      </c>
      <c r="Q25" s="146">
        <f t="shared" ref="Q25" si="97">(P25-P24)/(F25-F24)</f>
        <v>-0.3370717358582469</v>
      </c>
      <c r="R25" s="147"/>
      <c r="S25" s="148">
        <f t="shared" ref="S25" si="98">IF(K25&lt;0, ATAN2(L25,K25)*180/PI()+360,ATAN2(L25,K25)*180/PI())</f>
        <v>256.71513003928129</v>
      </c>
      <c r="T25" s="149">
        <f t="shared" ref="T25" si="99">ATAN(N25/M25)*180/PI()</f>
        <v>-16.561359834456901</v>
      </c>
      <c r="U25" s="147"/>
      <c r="V25" s="150">
        <f t="shared" ref="V25" si="100">(G25-$G$20)*100</f>
        <v>3.3000000054016709</v>
      </c>
      <c r="W25" s="145">
        <f t="shared" ref="W25" si="101">(H25-$H$20)*100</f>
        <v>-5.0000101327896118E-2</v>
      </c>
      <c r="X25" s="145">
        <f t="shared" ref="X25" si="102">SQRT(V25^2+W25^2)</f>
        <v>3.3003787730779974</v>
      </c>
      <c r="Y25" s="145">
        <f t="shared" ref="Y25" si="103">(I25-$I$20)*100</f>
        <v>-4.6000000000276486</v>
      </c>
      <c r="Z25" s="145">
        <f t="shared" ref="Z25" si="104">SQRT((G25-$G$20)^2+(H25-$H$20)^2+(I25-$I$20)^2)*100</f>
        <v>5.6614927400852677</v>
      </c>
      <c r="AA25" s="145">
        <f t="shared" ref="AA25" si="105">Z25/F25</f>
        <v>0.15405422422000728</v>
      </c>
      <c r="AB25" s="146">
        <f t="shared" ref="AB25" si="106">(AA25-$AA$20)/(F25-$F$20)</f>
        <v>4.1919516794559804E-3</v>
      </c>
      <c r="AC25" s="147"/>
      <c r="AD25" s="148">
        <f t="shared" ref="AD25" si="107">IF(F25&lt;=0,NA(),IF((G25-$G$20)&lt;0,ATAN2((H25-$H$20),(G25-$G$20))*180/PI()+360,ATAN2((H25-$H$20),(G25-$G$20))*180/PI()))</f>
        <v>90.868053207212228</v>
      </c>
      <c r="AE25" s="149">
        <f t="shared" ref="AE25" si="108">IF(E25&lt;=0,NA(),ATAN(Y25/X25)*180/PI())</f>
        <v>-54.341557213932056</v>
      </c>
      <c r="AF25" s="147"/>
      <c r="AG25" s="151">
        <f t="shared" ref="AG25" si="109">1/(O25/E25)</f>
        <v>2.3321619126043109</v>
      </c>
      <c r="AH25" s="151">
        <f t="shared" ref="AH25" si="110">1/(Z25/F25)</f>
        <v>6.4912209000636301</v>
      </c>
      <c r="AI25" s="147"/>
      <c r="AJ25" s="141">
        <f t="shared" ref="AJ25" si="111">SQRT((G25-$E$11)^2+(H25-$F$11)^2+(I25-$G$11)^2)</f>
        <v>422.16538753611303</v>
      </c>
    </row>
    <row r="26" spans="2:100" ht="15.75" x14ac:dyDescent="0.25">
      <c r="B26" s="199">
        <v>7</v>
      </c>
      <c r="C26" s="200"/>
      <c r="D26" s="96">
        <v>45523.375</v>
      </c>
      <c r="E26" s="104">
        <f t="shared" ref="E26:E27" si="112">D26-D25</f>
        <v>7</v>
      </c>
      <c r="F26" s="27">
        <f t="shared" ref="F26:F27" si="113">D26-D$20</f>
        <v>43.75</v>
      </c>
      <c r="G26" s="108">
        <v>809483.70699999994</v>
      </c>
      <c r="H26" s="21">
        <v>9156338.5254999995</v>
      </c>
      <c r="I26" s="109">
        <v>2607.4034999999999</v>
      </c>
      <c r="K26" s="144">
        <f t="shared" ref="K26:K27" si="114">(G26-G25)*100</f>
        <v>8.1999999936670065</v>
      </c>
      <c r="L26" s="141">
        <f t="shared" ref="L26:L27" si="115">(H26-H25)*100</f>
        <v>1.5000000596046448</v>
      </c>
      <c r="M26" s="141">
        <f t="shared" ref="M26:M27" si="116">SQRT(K26^2+L26^2)</f>
        <v>8.3360662230426676</v>
      </c>
      <c r="N26" s="141">
        <f t="shared" ref="N26:N27" si="117">(I26-I25)*100</f>
        <v>-1.4999999999872671</v>
      </c>
      <c r="O26" s="145">
        <f t="shared" ref="O26:O27" si="118">(SQRT((G26-G25)^2+(H26-H25)^2+(I26-I25)^2)*100)</f>
        <v>8.4699468755662597</v>
      </c>
      <c r="P26" s="145">
        <f t="shared" ref="P26:P27" si="119">O26/(F26-F25)</f>
        <v>1.2099924107951801</v>
      </c>
      <c r="Q26" s="146">
        <f t="shared" ref="Q26:Q27" si="120">(P26-P25)/(F26-F25)</f>
        <v>0.11160081646317879</v>
      </c>
      <c r="R26" s="147"/>
      <c r="S26" s="148">
        <f t="shared" ref="S26:S27" si="121">IF(K26&lt;0, ATAN2(L26,K26)*180/PI()+360,ATAN2(L26,K26)*180/PI())</f>
        <v>79.633676985726993</v>
      </c>
      <c r="T26" s="149">
        <f t="shared" ref="T26:T27" si="122">ATAN(N26/M26)*180/PI()</f>
        <v>-10.200698712187496</v>
      </c>
      <c r="U26" s="147"/>
      <c r="V26" s="150">
        <f t="shared" ref="V26:V27" si="123">(G26-$G$20)*100</f>
        <v>11.499999999068677</v>
      </c>
      <c r="W26" s="145">
        <f t="shared" ref="W26:W27" si="124">(H26-$H$20)*100</f>
        <v>1.4499999582767487</v>
      </c>
      <c r="X26" s="145">
        <f t="shared" ref="X26:X27" si="125">SQRT(V26^2+W26^2)</f>
        <v>11.591052577638589</v>
      </c>
      <c r="Y26" s="145">
        <f t="shared" ref="Y26:Y27" si="126">(I26-$I$20)*100</f>
        <v>-6.1000000000149157</v>
      </c>
      <c r="Z26" s="145">
        <f t="shared" ref="Z26:Z27" si="127">SQRT((G26-$G$20)^2+(H26-$H$20)^2+(I26-$I$20)^2)*100</f>
        <v>13.098186892000136</v>
      </c>
      <c r="AA26" s="145">
        <f t="shared" ref="AA26:AA27" si="128">Z26/F26</f>
        <v>0.29938712896000313</v>
      </c>
      <c r="AB26" s="146">
        <f t="shared" ref="AB26:AB27" si="129">(AA26-$AA$20)/(F26-$F$20)</f>
        <v>6.8431343762286427E-3</v>
      </c>
      <c r="AC26" s="147"/>
      <c r="AD26" s="148">
        <f t="shared" ref="AD26:AD27" si="130">IF(F26&lt;=0,NA(),IF((G26-$G$20)&lt;0,ATAN2((H26-$H$20),(G26-$G$20))*180/PI()+360,ATAN2((H26-$H$20),(G26-$G$20))*180/PI()))</f>
        <v>82.813672182974003</v>
      </c>
      <c r="AE26" s="149">
        <f t="shared" ref="AE26:AE27" si="131">IF(E26&lt;=0,NA(),ATAN(Y26/X26)*180/PI())</f>
        <v>-27.756396155059644</v>
      </c>
      <c r="AF26" s="147"/>
      <c r="AG26" s="151">
        <f t="shared" ref="AG26:AG27" si="132">1/(O26/E26)</f>
        <v>0.8264514645532548</v>
      </c>
      <c r="AH26" s="151">
        <f t="shared" ref="AH26:AH27" si="133">1/(Z26/F26)</f>
        <v>3.3401569515488281</v>
      </c>
      <c r="AI26" s="147"/>
      <c r="AJ26" s="141">
        <f t="shared" ref="AJ26:AJ27" si="134">SQRT((G26-$E$11)^2+(H26-$F$11)^2+(I26-$G$11)^2)</f>
        <v>422.16980164035994</v>
      </c>
    </row>
    <row r="27" spans="2:100" ht="15.75" x14ac:dyDescent="0.25">
      <c r="B27" s="206">
        <v>8</v>
      </c>
      <c r="C27" s="207"/>
      <c r="D27" s="96">
        <v>45530.375</v>
      </c>
      <c r="E27" s="104">
        <f t="shared" si="112"/>
        <v>7</v>
      </c>
      <c r="F27" s="27">
        <f t="shared" si="113"/>
        <v>50.75</v>
      </c>
      <c r="G27" s="108">
        <v>809483.65950000007</v>
      </c>
      <c r="H27" s="21">
        <v>9156338.5084999986</v>
      </c>
      <c r="I27" s="109">
        <v>2607.413</v>
      </c>
      <c r="K27" s="20">
        <f t="shared" si="114"/>
        <v>-4.749999986961484</v>
      </c>
      <c r="L27" s="21">
        <f t="shared" si="115"/>
        <v>-1.7000000923871994</v>
      </c>
      <c r="M27" s="21">
        <f t="shared" si="116"/>
        <v>5.0450470949487265</v>
      </c>
      <c r="N27" s="21">
        <f t="shared" si="117"/>
        <v>0.95000000001164153</v>
      </c>
      <c r="O27" s="22">
        <f t="shared" si="118"/>
        <v>5.1337121257694909</v>
      </c>
      <c r="P27" s="22">
        <f t="shared" si="119"/>
        <v>0.73338744653849874</v>
      </c>
      <c r="Q27" s="23">
        <f t="shared" si="120"/>
        <v>-6.8086423465240187E-2</v>
      </c>
      <c r="R27" s="29"/>
      <c r="S27" s="56">
        <f t="shared" si="121"/>
        <v>250.30797772350206</v>
      </c>
      <c r="T27" s="57">
        <f t="shared" si="122"/>
        <v>10.664122147052403</v>
      </c>
      <c r="U27" s="29"/>
      <c r="V27" s="24">
        <f t="shared" si="123"/>
        <v>6.7500000121071935</v>
      </c>
      <c r="W27" s="22">
        <f t="shared" si="124"/>
        <v>-0.25000013411045074</v>
      </c>
      <c r="X27" s="22">
        <f t="shared" si="125"/>
        <v>6.7546280601156985</v>
      </c>
      <c r="Y27" s="22">
        <f t="shared" si="126"/>
        <v>-5.1500000000032742</v>
      </c>
      <c r="Z27" s="22">
        <f t="shared" si="127"/>
        <v>8.4939684618284321</v>
      </c>
      <c r="AA27" s="22">
        <f t="shared" si="128"/>
        <v>0.16736883668627453</v>
      </c>
      <c r="AB27" s="23">
        <f t="shared" si="129"/>
        <v>3.2979081120448183E-3</v>
      </c>
      <c r="AC27" s="29"/>
      <c r="AD27" s="56">
        <f t="shared" si="130"/>
        <v>92.12109752966586</v>
      </c>
      <c r="AE27" s="57">
        <f t="shared" si="131"/>
        <v>-37.32335397839563</v>
      </c>
      <c r="AF27" s="29"/>
      <c r="AG27" s="71">
        <f t="shared" si="132"/>
        <v>1.3635357473323013</v>
      </c>
      <c r="AH27" s="71">
        <f t="shared" si="133"/>
        <v>5.9748279297325562</v>
      </c>
      <c r="AI27" s="29"/>
      <c r="AJ27" s="21">
        <f t="shared" si="134"/>
        <v>422.17429234472661</v>
      </c>
    </row>
    <row r="28" spans="2:100" ht="15.75" x14ac:dyDescent="0.25">
      <c r="B28" s="206">
        <v>9</v>
      </c>
      <c r="C28" s="207"/>
      <c r="D28" s="96">
        <v>45565.625</v>
      </c>
      <c r="E28" s="104">
        <f t="shared" ref="E28:E29" si="135">D28-D27</f>
        <v>35.25</v>
      </c>
      <c r="F28" s="27">
        <f t="shared" ref="F28:F29" si="136">D28-D$20</f>
        <v>86</v>
      </c>
      <c r="G28" s="108">
        <v>809483.66749999998</v>
      </c>
      <c r="H28" s="21">
        <v>9156338.4979999997</v>
      </c>
      <c r="I28" s="109">
        <v>2607.3905</v>
      </c>
      <c r="K28" s="20">
        <f t="shared" ref="K28:K29" si="137">(G28-G27)*100</f>
        <v>0.79999999143183231</v>
      </c>
      <c r="L28" s="21">
        <f t="shared" ref="L28:L29" si="138">(H28-H27)*100</f>
        <v>-1.0499998927116394</v>
      </c>
      <c r="M28" s="21">
        <f t="shared" ref="M28:M29" si="139">SQRT(K28^2+L28^2)</f>
        <v>1.3200377877111646</v>
      </c>
      <c r="N28" s="21">
        <f t="shared" ref="N28:N29" si="140">(I28-I27)*100</f>
        <v>-2.250000000003638</v>
      </c>
      <c r="O28" s="22">
        <f t="shared" ref="O28:O29" si="141">(SQRT((G28-G27)^2+(H28-H27)^2+(I28-I27)^2)*100)</f>
        <v>2.6086394463401334</v>
      </c>
      <c r="P28" s="22">
        <f t="shared" ref="P28:P29" si="142">O28/(F28-F27)</f>
        <v>7.40039559245428E-2</v>
      </c>
      <c r="Q28" s="23">
        <f t="shared" ref="Q28:Q29" si="143">(P28-P27)/(F28-F27)</f>
        <v>-1.8705914627346269E-2</v>
      </c>
      <c r="R28" s="29"/>
      <c r="S28" s="56">
        <f t="shared" ref="S28:S29" si="144">IF(K28&lt;0, ATAN2(L28,K28)*180/PI()+360,ATAN2(L28,K28)*180/PI())</f>
        <v>142.69604919560587</v>
      </c>
      <c r="T28" s="57">
        <f t="shared" ref="T28:T29" si="145">ATAN(N28/M28)*180/PI()</f>
        <v>-59.600556421406303</v>
      </c>
      <c r="U28" s="29"/>
      <c r="V28" s="24">
        <f t="shared" ref="V28:V29" si="146">(G28-$G$20)*100</f>
        <v>7.5500000035390258</v>
      </c>
      <c r="W28" s="22">
        <f t="shared" ref="W28:W29" si="147">(H28-$H$20)*100</f>
        <v>-1.3000000268220901</v>
      </c>
      <c r="X28" s="22">
        <f t="shared" ref="X28:X29" si="148">SQRT(V28^2+W28^2)</f>
        <v>7.6611030617775091</v>
      </c>
      <c r="Y28" s="22">
        <f t="shared" ref="Y28:Y29" si="149">(I28-$I$20)*100</f>
        <v>-7.4000000000069122</v>
      </c>
      <c r="Z28" s="22">
        <f t="shared" ref="Z28:Z29" si="150">SQRT((G28-$G$20)^2+(H28-$H$20)^2+(I28-$I$20)^2)*100</f>
        <v>10.6514083633705</v>
      </c>
      <c r="AA28" s="22">
        <f t="shared" ref="AA28:AA29" si="151">Z28/F28</f>
        <v>0.12385358562058721</v>
      </c>
      <c r="AB28" s="23">
        <f t="shared" ref="AB28:AB29" si="152">(AA28-$AA$20)/(F28-$F$20)</f>
        <v>1.4401579723324093E-3</v>
      </c>
      <c r="AC28" s="29"/>
      <c r="AD28" s="56">
        <f t="shared" ref="AD28:AD29" si="153">IF(F28&lt;=0,NA(),IF((G28-$G$20)&lt;0,ATAN2((H28-$H$20),(G28-$G$20))*180/PI()+360,ATAN2((H28-$H$20),(G28-$G$20))*180/PI()))</f>
        <v>99.769700243727669</v>
      </c>
      <c r="AE28" s="57">
        <f t="shared" ref="AE28:AE29" si="154">IF(E28&lt;=0,NA(),ATAN(Y28/X28)*180/PI())</f>
        <v>-44.006805481964385</v>
      </c>
      <c r="AF28" s="29"/>
      <c r="AG28" s="71">
        <f t="shared" ref="AG28:AG29" si="155">1/(O28/E28)</f>
        <v>13.512791140782223</v>
      </c>
      <c r="AH28" s="71">
        <f t="shared" ref="AH28:AH29" si="156">1/(Z28/F28)</f>
        <v>8.074049652978136</v>
      </c>
      <c r="AI28" s="29"/>
      <c r="AJ28" s="21">
        <f t="shared" ref="AJ28:AJ29" si="157">SQRT((G28-$E$11)^2+(H28-$F$11)^2+(I28-$G$11)^2)</f>
        <v>422.19449922275641</v>
      </c>
    </row>
    <row r="29" spans="2:100" ht="15.75" x14ac:dyDescent="0.25">
      <c r="B29" s="199">
        <v>10</v>
      </c>
      <c r="C29" s="200"/>
      <c r="D29" s="96">
        <v>45572.625</v>
      </c>
      <c r="E29" s="104">
        <f t="shared" si="135"/>
        <v>7</v>
      </c>
      <c r="F29" s="27">
        <f t="shared" si="136"/>
        <v>93</v>
      </c>
      <c r="G29" s="108">
        <v>809483.70750000002</v>
      </c>
      <c r="H29" s="22">
        <v>9156338.5130000003</v>
      </c>
      <c r="I29" s="109">
        <v>2607.3685</v>
      </c>
      <c r="K29" s="20">
        <f t="shared" si="137"/>
        <v>4.0000000037252903</v>
      </c>
      <c r="L29" s="21">
        <f t="shared" si="138"/>
        <v>1.5000000596046448</v>
      </c>
      <c r="M29" s="21">
        <f t="shared" si="139"/>
        <v>4.2720018970754516</v>
      </c>
      <c r="N29" s="21">
        <f t="shared" si="140"/>
        <v>-2.1999999999934516</v>
      </c>
      <c r="O29" s="22">
        <f t="shared" si="141"/>
        <v>4.8052055323979062</v>
      </c>
      <c r="P29" s="22">
        <f t="shared" si="142"/>
        <v>0.68645793319970083</v>
      </c>
      <c r="Q29" s="23">
        <f t="shared" si="143"/>
        <v>8.7493425325022578E-2</v>
      </c>
      <c r="R29" s="29"/>
      <c r="S29" s="56">
        <f t="shared" si="144"/>
        <v>69.443954049445949</v>
      </c>
      <c r="T29" s="57">
        <f t="shared" si="145"/>
        <v>-27.247609029099497</v>
      </c>
      <c r="U29" s="29"/>
      <c r="V29" s="24">
        <f t="shared" si="146"/>
        <v>11.550000007264316</v>
      </c>
      <c r="W29" s="22">
        <f t="shared" si="147"/>
        <v>0.20000003278255463</v>
      </c>
      <c r="X29" s="22">
        <f t="shared" si="148"/>
        <v>11.55173147977907</v>
      </c>
      <c r="Y29" s="22">
        <f t="shared" si="149"/>
        <v>-9.6000000000003638</v>
      </c>
      <c r="Z29" s="22">
        <f t="shared" si="150"/>
        <v>15.020069912651064</v>
      </c>
      <c r="AA29" s="22">
        <f t="shared" si="151"/>
        <v>0.1615061280930222</v>
      </c>
      <c r="AB29" s="23">
        <f t="shared" si="152"/>
        <v>1.7366250332583031E-3</v>
      </c>
      <c r="AC29" s="29"/>
      <c r="AD29" s="56">
        <f t="shared" si="153"/>
        <v>89.007964272060377</v>
      </c>
      <c r="AE29" s="57">
        <f t="shared" si="154"/>
        <v>-39.728080991947124</v>
      </c>
      <c r="AF29" s="29"/>
      <c r="AG29" s="71">
        <f t="shared" si="155"/>
        <v>1.4567535046740949</v>
      </c>
      <c r="AH29" s="71">
        <f t="shared" si="156"/>
        <v>6.1917155206893018</v>
      </c>
      <c r="AI29" s="29"/>
      <c r="AJ29" s="21">
        <f t="shared" si="157"/>
        <v>422.1961805873072</v>
      </c>
    </row>
    <row r="30" spans="2:100" ht="15.75" x14ac:dyDescent="0.25">
      <c r="B30" s="206">
        <v>11</v>
      </c>
      <c r="C30" s="207"/>
      <c r="D30" s="96">
        <v>45588.583333333336</v>
      </c>
      <c r="E30" s="104">
        <f t="shared" ref="E30" si="158">D30-D29</f>
        <v>15.958333333335759</v>
      </c>
      <c r="F30" s="27">
        <f t="shared" ref="F30" si="159">D30-D$20</f>
        <v>108.95833333333576</v>
      </c>
      <c r="G30" s="108">
        <v>809483.647</v>
      </c>
      <c r="H30" s="21">
        <v>9156338.4985000007</v>
      </c>
      <c r="I30" s="109">
        <v>2607.3519999999999</v>
      </c>
      <c r="K30" s="20">
        <f t="shared" ref="K30" si="160">(G30-G29)*100</f>
        <v>-6.0500000021420419</v>
      </c>
      <c r="L30" s="21">
        <f t="shared" ref="L30" si="161">(H30-H29)*100</f>
        <v>-1.4499999582767487</v>
      </c>
      <c r="M30" s="21">
        <f t="shared" ref="M30" si="162">SQRT(K30^2+L30^2)</f>
        <v>6.2213342543960195</v>
      </c>
      <c r="N30" s="21">
        <f t="shared" ref="N30" si="163">(I30-I29)*100</f>
        <v>-1.6500000000178261</v>
      </c>
      <c r="O30" s="22">
        <f t="shared" ref="O30" si="164">(SQRT((G30-G29)^2+(H30-H29)^2+(I30-I29)^2)*100)</f>
        <v>6.436419804905527</v>
      </c>
      <c r="P30" s="22">
        <f t="shared" ref="P30" si="165">O30/(F30-F29)</f>
        <v>0.40332656740916234</v>
      </c>
      <c r="Q30" s="23">
        <f t="shared" ref="Q30" si="166">(P30-P29)/(F30-F29)</f>
        <v>-1.7741913261023215E-2</v>
      </c>
      <c r="R30" s="29"/>
      <c r="S30" s="56">
        <f t="shared" ref="S30" si="167">IF(K30&lt;0, ATAN2(L30,K30)*180/PI()+360,ATAN2(L30,K30)*180/PI())</f>
        <v>256.52217762502721</v>
      </c>
      <c r="T30" s="57">
        <f t="shared" ref="T30" si="168">ATAN(N30/M30)*180/PI()</f>
        <v>-14.85381275369676</v>
      </c>
      <c r="U30" s="29"/>
      <c r="V30" s="24">
        <f t="shared" ref="V30" si="169">(G30-$G$20)*100</f>
        <v>5.5000000051222742</v>
      </c>
      <c r="W30" s="22">
        <f t="shared" ref="W30" si="170">(H30-$H$20)*100</f>
        <v>-1.249999925494194</v>
      </c>
      <c r="X30" s="22">
        <f t="shared" ref="X30" si="171">SQRT(V30^2+W30^2)</f>
        <v>5.6402570748220784</v>
      </c>
      <c r="Y30" s="22">
        <f t="shared" ref="Y30" si="172">(I30-$I$20)*100</f>
        <v>-11.25000000001819</v>
      </c>
      <c r="Z30" s="22">
        <f t="shared" ref="Z30" si="173">SQRT((G30-$G$20)^2+(H30-$H$20)^2+(I30-$I$20)^2)*100</f>
        <v>12.584712943507681</v>
      </c>
      <c r="AA30" s="22">
        <f t="shared" ref="AA30" si="174">Z30/F30</f>
        <v>0.1155002335159379</v>
      </c>
      <c r="AB30" s="23">
        <f t="shared" ref="AB30" si="175">(AA30-$AA$20)/(F30-$F$20)</f>
        <v>1.060040384085066E-3</v>
      </c>
      <c r="AC30" s="29"/>
      <c r="AD30" s="56">
        <f t="shared" ref="AD30" si="176">IF(F30&lt;=0,NA(),IF((G30-$G$20)&lt;0,ATAN2((H30-$H$20),(G30-$G$20))*180/PI()+360,ATAN2((H30-$H$20),(G30-$G$20))*180/PI()))</f>
        <v>102.80426531571878</v>
      </c>
      <c r="AE30" s="57">
        <f t="shared" ref="AE30" si="177">IF(E30&lt;=0,NA(),ATAN(Y30/X30)*180/PI())</f>
        <v>-63.372819635576711</v>
      </c>
      <c r="AF30" s="29"/>
      <c r="AG30" s="71">
        <f t="shared" ref="AG30" si="178">1/(O30/E30)</f>
        <v>2.4793804346281281</v>
      </c>
      <c r="AH30" s="71">
        <f t="shared" ref="AH30" si="179">1/(Z30/F30)</f>
        <v>8.6579911534292258</v>
      </c>
      <c r="AI30" s="29"/>
      <c r="AJ30" s="21">
        <f t="shared" ref="AJ30" si="180">SQRT((G30-$E$11)^2+(H30-$F$11)^2+(I30-$G$11)^2)</f>
        <v>422.20793493247373</v>
      </c>
    </row>
    <row r="31" spans="2:100" ht="15.75" x14ac:dyDescent="0.25">
      <c r="B31" s="206">
        <v>12</v>
      </c>
      <c r="C31" s="207"/>
      <c r="D31" s="96">
        <v>45593.458333333336</v>
      </c>
      <c r="E31" s="104">
        <f t="shared" ref="E31:E33" si="181">D31-D30</f>
        <v>4.875</v>
      </c>
      <c r="F31" s="27">
        <f t="shared" ref="F31:F33" si="182">D31-D$20</f>
        <v>113.83333333333576</v>
      </c>
      <c r="G31" s="108">
        <v>809483.68350000004</v>
      </c>
      <c r="H31" s="21">
        <v>9156338.4959999993</v>
      </c>
      <c r="I31" s="109">
        <v>2607.3599999999997</v>
      </c>
      <c r="K31" s="20">
        <f t="shared" ref="K31:K33" si="183">(G31-G30)*100</f>
        <v>3.6500000045634806</v>
      </c>
      <c r="L31" s="21">
        <f t="shared" ref="L31:L33" si="184">(H31-H30)*100</f>
        <v>-0.25000013411045074</v>
      </c>
      <c r="M31" s="21">
        <f t="shared" ref="M31:M33" si="185">SQRT(K31^2+L31^2)</f>
        <v>3.6585516397023361</v>
      </c>
      <c r="N31" s="21">
        <f t="shared" ref="N31:N33" si="186">(I31-I30)*100</f>
        <v>0.79999999998108251</v>
      </c>
      <c r="O31" s="22">
        <f t="shared" ref="O31:O33" si="187">(SQRT((G31-G30)^2+(H31-H30)^2+(I31-I30)^2)*100)</f>
        <v>3.7449966756111257</v>
      </c>
      <c r="P31" s="22">
        <f t="shared" ref="P31:P33" si="188">O31/(F31-F30)</f>
        <v>0.76820444627920526</v>
      </c>
      <c r="Q31" s="23">
        <f t="shared" ref="Q31:Q33" si="189">(P31-P30)/(F31-F30)</f>
        <v>7.4846744383598549E-2</v>
      </c>
      <c r="R31" s="29"/>
      <c r="S31" s="56">
        <f t="shared" ref="S31:S33" si="190">IF(K31&lt;0, ATAN2(L31,K31)*180/PI()+360,ATAN2(L31,K31)*180/PI())</f>
        <v>93.918250954549038</v>
      </c>
      <c r="T31" s="57">
        <f t="shared" ref="T31:T33" si="191">ATAN(N31/M31)*180/PI()</f>
        <v>12.33448139037505</v>
      </c>
      <c r="U31" s="29"/>
      <c r="V31" s="24">
        <f t="shared" ref="V31:V33" si="192">(G31-$G$20)*100</f>
        <v>9.1500000096857548</v>
      </c>
      <c r="W31" s="22">
        <f t="shared" ref="W31:W33" si="193">(H31-$H$20)*100</f>
        <v>-1.5000000596046448</v>
      </c>
      <c r="X31" s="22">
        <f t="shared" ref="X31:X33" si="194">SQRT(V31^2+W31^2)</f>
        <v>9.2721356955160683</v>
      </c>
      <c r="Y31" s="22">
        <f t="shared" ref="Y31:Y33" si="195">(I31-$I$20)*100</f>
        <v>-10.450000000037107</v>
      </c>
      <c r="Z31" s="22">
        <f t="shared" ref="Z31:Z33" si="196">SQRT((G31-$G$20)^2+(H31-$H$20)^2+(I31-$I$20)^2)*100</f>
        <v>13.970504656483918</v>
      </c>
      <c r="AA31" s="22">
        <f t="shared" ref="AA31:AA33" si="197">Z31/F31</f>
        <v>0.12272771294129095</v>
      </c>
      <c r="AB31" s="23">
        <f t="shared" ref="AB31:AB33" si="198">(AA31-$AA$20)/(F31-$F$20)</f>
        <v>1.0781351063656368E-3</v>
      </c>
      <c r="AC31" s="29"/>
      <c r="AD31" s="56">
        <f t="shared" ref="AD31:AD33" si="199">IF(F31&lt;=0,NA(),IF((G31-$G$20)&lt;0,ATAN2((H31-$H$20),(G31-$G$20))*180/PI()+360,ATAN2((H31-$H$20),(G31-$G$20))*180/PI()))</f>
        <v>99.309940528769928</v>
      </c>
      <c r="AE31" s="57">
        <f t="shared" ref="AE31:AE33" si="200">IF(E31&lt;=0,NA(),ATAN(Y31/X31)*180/PI())</f>
        <v>-48.417813768296334</v>
      </c>
      <c r="AF31" s="29"/>
      <c r="AG31" s="71">
        <f t="shared" ref="AG31:AG33" si="201">1/(O31/E31)</f>
        <v>1.3017368030652459</v>
      </c>
      <c r="AH31" s="71">
        <f t="shared" ref="AH31:AH33" si="202">1/(Z31/F31)</f>
        <v>8.148118921423789</v>
      </c>
      <c r="AI31" s="29"/>
      <c r="AJ31" s="21">
        <f t="shared" ref="AJ31:AJ33" si="203">SQRT((G31-$E$11)^2+(H31-$F$11)^2+(I31-$G$11)^2)</f>
        <v>422.21170640563463</v>
      </c>
    </row>
    <row r="32" spans="2:100" ht="15.75" x14ac:dyDescent="0.25">
      <c r="B32" s="199">
        <v>13</v>
      </c>
      <c r="C32" s="200"/>
      <c r="D32" s="96">
        <v>45609.625</v>
      </c>
      <c r="E32" s="104">
        <f t="shared" si="181"/>
        <v>16.166666666664241</v>
      </c>
      <c r="F32" s="27">
        <f t="shared" si="182"/>
        <v>130</v>
      </c>
      <c r="G32" s="108">
        <v>809483.71699999995</v>
      </c>
      <c r="H32" s="21">
        <v>9156338.4924999997</v>
      </c>
      <c r="I32" s="109">
        <v>2607.3654999999999</v>
      </c>
      <c r="K32" s="20">
        <f t="shared" si="183"/>
        <v>3.3499999903142452</v>
      </c>
      <c r="L32" s="21">
        <f t="shared" si="184"/>
        <v>-0.34999996423721313</v>
      </c>
      <c r="M32" s="21">
        <f t="shared" si="185"/>
        <v>3.368233945270354</v>
      </c>
      <c r="N32" s="21">
        <f t="shared" si="186"/>
        <v>0.55000000002110028</v>
      </c>
      <c r="O32" s="22">
        <f t="shared" si="187"/>
        <v>3.4128433761446928</v>
      </c>
      <c r="P32" s="22">
        <f t="shared" si="188"/>
        <v>0.2111037139883632</v>
      </c>
      <c r="Q32" s="23">
        <f t="shared" si="189"/>
        <v>-3.4459839110778906E-2</v>
      </c>
      <c r="R32" s="29"/>
      <c r="S32" s="56">
        <f t="shared" si="190"/>
        <v>95.964486513319514</v>
      </c>
      <c r="T32" s="57">
        <f t="shared" si="191"/>
        <v>9.2739977715845718</v>
      </c>
      <c r="U32" s="29"/>
      <c r="V32" s="24">
        <f t="shared" si="192"/>
        <v>12.5</v>
      </c>
      <c r="W32" s="22">
        <f t="shared" si="193"/>
        <v>-1.8500000238418579</v>
      </c>
      <c r="X32" s="22">
        <f t="shared" si="194"/>
        <v>12.636158438711302</v>
      </c>
      <c r="Y32" s="22">
        <f t="shared" si="195"/>
        <v>-9.9000000000160071</v>
      </c>
      <c r="Z32" s="22">
        <f t="shared" si="196"/>
        <v>16.052492021132789</v>
      </c>
      <c r="AA32" s="22">
        <f t="shared" si="197"/>
        <v>0.1234807078548676</v>
      </c>
      <c r="AB32" s="23">
        <f t="shared" si="198"/>
        <v>9.4985159888359694E-4</v>
      </c>
      <c r="AC32" s="29"/>
      <c r="AD32" s="56">
        <f t="shared" si="199"/>
        <v>98.418662984740237</v>
      </c>
      <c r="AE32" s="57">
        <f t="shared" si="200"/>
        <v>-38.077490846576296</v>
      </c>
      <c r="AF32" s="29"/>
      <c r="AG32" s="71">
        <f t="shared" si="201"/>
        <v>4.7370080853012544</v>
      </c>
      <c r="AH32" s="71">
        <f t="shared" si="202"/>
        <v>8.0984310615982604</v>
      </c>
      <c r="AI32" s="29"/>
      <c r="AJ32" s="21">
        <f t="shared" si="203"/>
        <v>422.21704333544801</v>
      </c>
    </row>
    <row r="33" spans="2:36" ht="15.75" x14ac:dyDescent="0.25">
      <c r="B33" s="206">
        <v>14</v>
      </c>
      <c r="C33" s="207"/>
      <c r="D33" s="96">
        <v>45613.625</v>
      </c>
      <c r="E33" s="104">
        <f t="shared" si="181"/>
        <v>4</v>
      </c>
      <c r="F33" s="27">
        <f t="shared" si="182"/>
        <v>134</v>
      </c>
      <c r="G33" s="108">
        <v>809483.75750000007</v>
      </c>
      <c r="H33" s="22">
        <v>9156338.5065000001</v>
      </c>
      <c r="I33" s="109">
        <v>2607.3434999999999</v>
      </c>
      <c r="K33" s="20">
        <f t="shared" si="183"/>
        <v>4.050000011920929</v>
      </c>
      <c r="L33" s="21">
        <f t="shared" si="184"/>
        <v>1.4000000432133675</v>
      </c>
      <c r="M33" s="21">
        <f t="shared" si="185"/>
        <v>4.2851487975981604</v>
      </c>
      <c r="N33" s="21">
        <f t="shared" si="186"/>
        <v>-2.1999999999934516</v>
      </c>
      <c r="O33" s="22">
        <f t="shared" si="187"/>
        <v>4.8168973642302308</v>
      </c>
      <c r="P33" s="22">
        <f t="shared" si="188"/>
        <v>1.2042243410575577</v>
      </c>
      <c r="Q33" s="23">
        <f t="shared" si="189"/>
        <v>0.24828015676729864</v>
      </c>
      <c r="R33" s="29"/>
      <c r="S33" s="56">
        <f t="shared" si="190"/>
        <v>70.930805968637173</v>
      </c>
      <c r="T33" s="57">
        <f t="shared" si="191"/>
        <v>-27.176012916573551</v>
      </c>
      <c r="U33" s="29"/>
      <c r="V33" s="24">
        <f t="shared" si="192"/>
        <v>16.550000011920929</v>
      </c>
      <c r="W33" s="22">
        <f t="shared" si="193"/>
        <v>-0.44999998062849045</v>
      </c>
      <c r="X33" s="22">
        <f t="shared" si="194"/>
        <v>16.556116705832572</v>
      </c>
      <c r="Y33" s="22">
        <f t="shared" si="195"/>
        <v>-12.100000000009459</v>
      </c>
      <c r="Z33" s="22">
        <f t="shared" si="196"/>
        <v>20.506462405236483</v>
      </c>
      <c r="AA33" s="22">
        <f t="shared" si="197"/>
        <v>0.15303330153161554</v>
      </c>
      <c r="AB33" s="23">
        <f t="shared" si="198"/>
        <v>1.1420395636687728E-3</v>
      </c>
      <c r="AC33" s="29"/>
      <c r="AD33" s="56">
        <f t="shared" si="199"/>
        <v>91.557507464230881</v>
      </c>
      <c r="AE33" s="57">
        <f t="shared" si="200"/>
        <v>-36.161116572257214</v>
      </c>
      <c r="AF33" s="29"/>
      <c r="AG33" s="71">
        <f t="shared" si="201"/>
        <v>0.83041005392881651</v>
      </c>
      <c r="AH33" s="71">
        <f t="shared" si="202"/>
        <v>6.5345254267641053</v>
      </c>
      <c r="AI33" s="29"/>
      <c r="AJ33" s="21">
        <f t="shared" si="203"/>
        <v>422.2196896792787</v>
      </c>
    </row>
    <row r="34" spans="2:36" ht="15.75" x14ac:dyDescent="0.25">
      <c r="B34" s="206">
        <v>15</v>
      </c>
      <c r="C34" s="207"/>
      <c r="D34" s="96">
        <v>45628.583333333336</v>
      </c>
      <c r="E34" s="104">
        <f t="shared" ref="E34:E35" si="204">D34-D33</f>
        <v>14.958333333335759</v>
      </c>
      <c r="F34" s="27">
        <f t="shared" ref="F34:F35" si="205">D34-D$20</f>
        <v>148.95833333333576</v>
      </c>
      <c r="G34" s="108">
        <v>809483.74399999995</v>
      </c>
      <c r="H34" s="21">
        <v>9156338.4904999994</v>
      </c>
      <c r="I34" s="109">
        <v>2607.3505</v>
      </c>
      <c r="K34" s="20">
        <f t="shared" ref="K34" si="206">(G34-G33)*100</f>
        <v>-1.3500000117346644</v>
      </c>
      <c r="L34" s="21">
        <f t="shared" ref="L34" si="207">(H34-H33)*100</f>
        <v>-1.6000000759959221</v>
      </c>
      <c r="M34" s="21">
        <f t="shared" ref="M34" si="208">SQRT(K34^2+L34^2)</f>
        <v>2.0934422071962127</v>
      </c>
      <c r="N34" s="21">
        <f t="shared" ref="N34" si="209">(I34-I33)*100</f>
        <v>0.70000000000618456</v>
      </c>
      <c r="O34" s="22">
        <f t="shared" ref="O34" si="210">(SQRT((G34-G33)^2+(H34-H33)^2+(I34-I33)^2)*100)</f>
        <v>2.2073740677282609</v>
      </c>
      <c r="P34" s="22">
        <f t="shared" ref="P34" si="211">O34/(F34-F33)</f>
        <v>0.14756818280075118</v>
      </c>
      <c r="Q34" s="23">
        <f t="shared" ref="Q34" si="212">(P34-P33)/(F34-F33)</f>
        <v>-7.0639966011585648E-2</v>
      </c>
      <c r="R34" s="29"/>
      <c r="S34" s="56">
        <f t="shared" ref="S34" si="213">IF(K34&lt;0, ATAN2(L34,K34)*180/PI()+360,ATAN2(L34,K34)*180/PI())</f>
        <v>220.15599852908895</v>
      </c>
      <c r="T34" s="57">
        <f t="shared" ref="T34" si="214">ATAN(N34/M34)*180/PI()</f>
        <v>18.488776352988886</v>
      </c>
      <c r="U34" s="29"/>
      <c r="V34" s="24">
        <f t="shared" ref="V34" si="215">(G34-$G$20)*100</f>
        <v>15.200000000186265</v>
      </c>
      <c r="W34" s="22">
        <f t="shared" ref="W34" si="216">(H34-$H$20)*100</f>
        <v>-2.0500000566244125</v>
      </c>
      <c r="X34" s="22">
        <f t="shared" ref="X34" si="217">SQRT(V34^2+W34^2)</f>
        <v>15.337617162969694</v>
      </c>
      <c r="Y34" s="22">
        <f t="shared" ref="Y34" si="218">(I34-$I$20)*100</f>
        <v>-11.400000000003274</v>
      </c>
      <c r="Z34" s="22">
        <f t="shared" ref="Z34" si="219">SQRT((G34-$G$20)^2+(H34-$H$20)^2+(I34-$I$20)^2)*100</f>
        <v>19.110272113130602</v>
      </c>
      <c r="AA34" s="22">
        <f t="shared" ref="AA34" si="220">Z34/F34</f>
        <v>0.12829273586437118</v>
      </c>
      <c r="AB34" s="23">
        <f t="shared" ref="AB34" si="221">(AA34-$AA$20)/(F34-$F$20)</f>
        <v>8.6126591908947082E-4</v>
      </c>
      <c r="AC34" s="29"/>
      <c r="AD34" s="56">
        <f t="shared" ref="AD34" si="222">IF(F34&lt;=0,NA(),IF((G34-$G$20)&lt;0,ATAN2((H34-$H$20),(G34-$G$20))*180/PI()+360,ATAN2((H34-$H$20),(G34-$G$20))*180/PI()))</f>
        <v>97.681043869508329</v>
      </c>
      <c r="AE34" s="57">
        <f t="shared" ref="AE34" si="223">IF(E34&lt;=0,NA(),ATAN(Y34/X34)*180/PI())</f>
        <v>-36.622337366845883</v>
      </c>
      <c r="AF34" s="29"/>
      <c r="AG34" s="71">
        <f t="shared" ref="AG34" si="224">1/(O34/E34)</f>
        <v>6.7765285241074986</v>
      </c>
      <c r="AH34" s="71">
        <f t="shared" ref="AH34" si="225">1/(Z34/F34)</f>
        <v>7.7946735897594577</v>
      </c>
      <c r="AI34" s="29"/>
      <c r="AJ34" s="21">
        <f t="shared" ref="AJ34" si="226">SQRT((G34-$E$11)^2+(H34-$F$11)^2+(I34-$G$11)^2)</f>
        <v>422.2290436601611</v>
      </c>
    </row>
    <row r="35" spans="2:36" ht="15.75" x14ac:dyDescent="0.25">
      <c r="B35" s="206">
        <v>16</v>
      </c>
      <c r="C35" s="207"/>
      <c r="D35" s="96">
        <v>45643.583333333336</v>
      </c>
      <c r="E35" s="104">
        <f t="shared" si="204"/>
        <v>15</v>
      </c>
      <c r="F35" s="27">
        <f t="shared" si="205"/>
        <v>163.95833333333576</v>
      </c>
      <c r="G35" s="108">
        <v>809483.75699999998</v>
      </c>
      <c r="H35" s="21">
        <v>9156338.4985000007</v>
      </c>
      <c r="I35" s="109">
        <v>2607.3235</v>
      </c>
      <c r="K35" s="20">
        <f t="shared" ref="K35" si="227">(G35-G34)*100</f>
        <v>1.3000000035390258</v>
      </c>
      <c r="L35" s="21">
        <f t="shared" ref="L35" si="228">(H35-H34)*100</f>
        <v>0.80000013113021851</v>
      </c>
      <c r="M35" s="21">
        <f t="shared" ref="M35" si="229">SQRT(K35^2+L35^2)</f>
        <v>1.5264338239864295</v>
      </c>
      <c r="N35" s="21">
        <f t="shared" ref="N35" si="230">(I35-I34)*100</f>
        <v>-2.7000000000043656</v>
      </c>
      <c r="O35" s="22">
        <f t="shared" ref="O35" si="231">(SQRT((G35-G34)^2+(H35-H34)^2+(I35-I34)^2)*100)</f>
        <v>3.1016125191637669</v>
      </c>
      <c r="P35" s="22">
        <f t="shared" ref="P35" si="232">O35/(F35-F34)</f>
        <v>0.20677416794425113</v>
      </c>
      <c r="Q35" s="23">
        <f t="shared" ref="Q35" si="233">(P35-P34)/(F35-F34)</f>
        <v>3.9470656762333302E-3</v>
      </c>
      <c r="R35" s="29"/>
      <c r="S35" s="56">
        <f t="shared" ref="S35" si="234">IF(K35&lt;0, ATAN2(L35,K35)*180/PI()+360,ATAN2(L35,K35)*180/PI())</f>
        <v>58.392493631453647</v>
      </c>
      <c r="T35" s="57">
        <f t="shared" ref="T35" si="235">ATAN(N35/M35)*180/PI()</f>
        <v>-60.518532736406229</v>
      </c>
      <c r="U35" s="29"/>
      <c r="V35" s="24">
        <f t="shared" ref="V35" si="236">(G35-$G$20)*100</f>
        <v>16.50000000372529</v>
      </c>
      <c r="W35" s="22">
        <f t="shared" ref="W35" si="237">(H35-$H$20)*100</f>
        <v>-1.249999925494194</v>
      </c>
      <c r="X35" s="22">
        <f t="shared" ref="X35" si="238">SQRT(V35^2+W35^2)</f>
        <v>16.547280741459307</v>
      </c>
      <c r="Y35" s="22">
        <f t="shared" ref="Y35" si="239">(I35-$I$20)*100</f>
        <v>-14.10000000000764</v>
      </c>
      <c r="Z35" s="22">
        <f t="shared" ref="Z35" si="240">SQRT((G35-$G$20)^2+(H35-$H$20)^2+(I35-$I$20)^2)*100</f>
        <v>21.739882702923801</v>
      </c>
      <c r="AA35" s="22">
        <f t="shared" ref="AA35" si="241">Z35/F35</f>
        <v>0.13259394787043546</v>
      </c>
      <c r="AB35" s="23">
        <f t="shared" ref="AB35" si="242">(AA35-$AA$20)/(F35-$F$20)</f>
        <v>8.0870514584254231E-4</v>
      </c>
      <c r="AC35" s="29"/>
      <c r="AD35" s="56">
        <f t="shared" ref="AD35" si="243">IF(F35&lt;=0,NA(),IF((G35-$G$20)&lt;0,ATAN2((H35-$H$20),(G35-$G$20))*180/PI()+360,ATAN2((H35-$H$20),(G35-$G$20))*180/PI()))</f>
        <v>94.332313724971186</v>
      </c>
      <c r="AE35" s="57">
        <f t="shared" ref="AE35" si="244">IF(E35&lt;=0,NA(),ATAN(Y35/X35)*180/PI())</f>
        <v>-40.434441380046806</v>
      </c>
      <c r="AF35" s="29"/>
      <c r="AG35" s="71">
        <f t="shared" ref="AG35" si="245">1/(O35/E35)</f>
        <v>4.8361940465871553</v>
      </c>
      <c r="AH35" s="71">
        <f t="shared" ref="AH35" si="246">1/(Z35/F35)</f>
        <v>7.5418223535900202</v>
      </c>
      <c r="AI35" s="29"/>
      <c r="AJ35" s="21">
        <f t="shared" ref="AJ35" si="247">SQRT((G35-$E$11)^2+(H35-$F$11)^2+(I35-$G$11)^2)</f>
        <v>422.23541970587013</v>
      </c>
    </row>
    <row r="36" spans="2:36" ht="15.75" x14ac:dyDescent="0.25">
      <c r="B36" s="206">
        <v>17</v>
      </c>
      <c r="C36" s="207"/>
      <c r="D36" s="96">
        <v>45649.625</v>
      </c>
      <c r="E36" s="104">
        <f t="shared" ref="E36:E37" si="248">D36-D35</f>
        <v>6.0416666666642413</v>
      </c>
      <c r="F36" s="27">
        <f t="shared" ref="F36:F37" si="249">D36-D$20</f>
        <v>170</v>
      </c>
      <c r="G36" s="108">
        <v>809483.77500000002</v>
      </c>
      <c r="H36" s="21">
        <v>9156338.4864999987</v>
      </c>
      <c r="I36" s="109">
        <v>2607.3429999999998</v>
      </c>
      <c r="K36" s="20">
        <f t="shared" ref="K36:K37" si="250">(G36-G35)*100</f>
        <v>1.8000000040046871</v>
      </c>
      <c r="L36" s="21">
        <f t="shared" ref="L36:L37" si="251">(H36-H35)*100</f>
        <v>-1.2000001966953278</v>
      </c>
      <c r="M36" s="21">
        <f t="shared" ref="M36:M37" si="252">SQRT(K36^2+L36^2)</f>
        <v>2.1633308777174376</v>
      </c>
      <c r="N36" s="21">
        <f t="shared" ref="N36:N37" si="253">(I36-I35)*100</f>
        <v>1.9499999999879947</v>
      </c>
      <c r="O36" s="22">
        <f t="shared" ref="O36:O37" si="254">(SQRT((G36-G35)^2+(H36-H35)^2+(I36-I35)^2)*100)</f>
        <v>2.912473259351728</v>
      </c>
      <c r="P36" s="22">
        <f t="shared" ref="P36:P37" si="255">O36/(F36-F35)</f>
        <v>0.48206453947910022</v>
      </c>
      <c r="Q36" s="23">
        <f t="shared" ref="Q36:Q37" si="256">(P36-P35)/(F36-F35)</f>
        <v>4.5565302874751933E-2</v>
      </c>
      <c r="R36" s="29"/>
      <c r="S36" s="56">
        <f t="shared" ref="S36:S37" si="257">IF(K36&lt;0, ATAN2(L36,K36)*180/PI()+360,ATAN2(L36,K36)*180/PI())</f>
        <v>123.69007180168893</v>
      </c>
      <c r="T36" s="57">
        <f t="shared" ref="T36:T37" si="258">ATAN(N36/M36)*180/PI()</f>
        <v>42.031112293037381</v>
      </c>
      <c r="U36" s="29"/>
      <c r="V36" s="24">
        <f t="shared" ref="V36:V37" si="259">(G36-$G$20)*100</f>
        <v>18.300000007729977</v>
      </c>
      <c r="W36" s="22">
        <f t="shared" ref="W36:W37" si="260">(H36-$H$20)*100</f>
        <v>-2.4500001221895218</v>
      </c>
      <c r="X36" s="22">
        <f t="shared" ref="X36:X37" si="261">SQRT(V36^2+W36^2)</f>
        <v>18.463274381367079</v>
      </c>
      <c r="Y36" s="22">
        <f t="shared" ref="Y36:Y37" si="262">(I36-$I$20)*100</f>
        <v>-12.150000000019645</v>
      </c>
      <c r="Z36" s="22">
        <f t="shared" ref="Z36:Z37" si="263">SQRT((G36-$G$20)^2+(H36-$H$20)^2+(I36-$I$20)^2)*100</f>
        <v>22.102375457903236</v>
      </c>
      <c r="AA36" s="22">
        <f t="shared" ref="AA36:AA37" si="264">Z36/F36</f>
        <v>0.13001397328178374</v>
      </c>
      <c r="AB36" s="23">
        <f t="shared" ref="AB36:AB37" si="265">(AA36-$AA$20)/(F36-$F$20)</f>
        <v>7.6478807812813967E-4</v>
      </c>
      <c r="AC36" s="29"/>
      <c r="AD36" s="56">
        <f t="shared" ref="AD36:AD37" si="266">IF(F36&lt;=0,NA(),IF((G36-$G$20)&lt;0,ATAN2((H36-$H$20),(G36-$G$20))*180/PI()+360,ATAN2((H36-$H$20),(G36-$G$20))*180/PI()))</f>
        <v>97.625403820339898</v>
      </c>
      <c r="AE36" s="57">
        <f t="shared" ref="AE36:AE37" si="267">IF(E36&lt;=0,NA(),ATAN(Y36/X36)*180/PI())</f>
        <v>-33.347440245755713</v>
      </c>
      <c r="AF36" s="29"/>
      <c r="AG36" s="71">
        <f t="shared" ref="AG36:AG37" si="268">1/(O36/E36)</f>
        <v>2.0744110344240632</v>
      </c>
      <c r="AH36" s="71">
        <f t="shared" ref="AH36:AH37" si="269">1/(Z36/F36)</f>
        <v>7.6914809597631919</v>
      </c>
      <c r="AI36" s="29"/>
      <c r="AJ36" s="21">
        <f t="shared" ref="AJ36:AJ37" si="270">SQRT((G36-$E$11)^2+(H36-$F$11)^2+(I36-$G$11)^2)</f>
        <v>422.24012443445741</v>
      </c>
    </row>
    <row r="37" spans="2:36" ht="15.75" x14ac:dyDescent="0.25">
      <c r="B37" s="206">
        <v>18</v>
      </c>
      <c r="C37" s="207"/>
      <c r="D37" s="96">
        <v>45672.625</v>
      </c>
      <c r="E37" s="104">
        <f t="shared" si="248"/>
        <v>23</v>
      </c>
      <c r="F37" s="27">
        <f t="shared" si="249"/>
        <v>193</v>
      </c>
      <c r="G37" s="108">
        <v>809483.92483333347</v>
      </c>
      <c r="H37" s="22">
        <v>9156338.6596666649</v>
      </c>
      <c r="I37" s="109">
        <v>2607.3479000000002</v>
      </c>
      <c r="K37" s="20">
        <f t="shared" si="250"/>
        <v>14.983333344571292</v>
      </c>
      <c r="L37" s="21">
        <f t="shared" si="251"/>
        <v>17.31666661798954</v>
      </c>
      <c r="M37" s="21">
        <f t="shared" si="252"/>
        <v>22.899065938879151</v>
      </c>
      <c r="N37" s="21">
        <f t="shared" si="253"/>
        <v>0.49000000003616151</v>
      </c>
      <c r="O37" s="22">
        <f t="shared" si="254"/>
        <v>22.9043079108095</v>
      </c>
      <c r="P37" s="22">
        <f t="shared" si="255"/>
        <v>0.99583947438302178</v>
      </c>
      <c r="Q37" s="23">
        <f t="shared" si="256"/>
        <v>2.233804064799659E-2</v>
      </c>
      <c r="R37" s="29"/>
      <c r="S37" s="56">
        <f t="shared" si="257"/>
        <v>40.868163503005022</v>
      </c>
      <c r="T37" s="57">
        <f t="shared" si="258"/>
        <v>1.2258424943237991</v>
      </c>
      <c r="U37" s="29"/>
      <c r="V37" s="24">
        <f t="shared" si="259"/>
        <v>33.28333335230127</v>
      </c>
      <c r="W37" s="22">
        <f t="shared" si="260"/>
        <v>14.866666495800018</v>
      </c>
      <c r="X37" s="22">
        <f t="shared" si="261"/>
        <v>36.452682366840342</v>
      </c>
      <c r="Y37" s="22">
        <f t="shared" si="262"/>
        <v>-11.659999999983484</v>
      </c>
      <c r="Z37" s="22">
        <f t="shared" si="263"/>
        <v>38.272100174113362</v>
      </c>
      <c r="AA37" s="22">
        <f t="shared" si="264"/>
        <v>0.19830103717157183</v>
      </c>
      <c r="AB37" s="23">
        <f t="shared" si="265"/>
        <v>1.0274665138423412E-3</v>
      </c>
      <c r="AC37" s="29"/>
      <c r="AD37" s="56">
        <f t="shared" si="266"/>
        <v>65.93111749669886</v>
      </c>
      <c r="AE37" s="57">
        <f t="shared" si="267"/>
        <v>-17.737744385652849</v>
      </c>
      <c r="AF37" s="29"/>
      <c r="AG37" s="71">
        <f t="shared" si="268"/>
        <v>1.0041779079098625</v>
      </c>
      <c r="AH37" s="71">
        <f t="shared" si="269"/>
        <v>5.0428379713152536</v>
      </c>
      <c r="AI37" s="29"/>
      <c r="AJ37" s="21">
        <f t="shared" si="270"/>
        <v>422.10446374253132</v>
      </c>
    </row>
    <row r="38" spans="2:36" ht="15.75" x14ac:dyDescent="0.25">
      <c r="B38" s="206">
        <v>19</v>
      </c>
      <c r="C38" s="207"/>
      <c r="D38" s="96">
        <v>45692.583333333336</v>
      </c>
      <c r="E38" s="104">
        <f t="shared" ref="E38" si="271">D38-D37</f>
        <v>19.958333333335759</v>
      </c>
      <c r="F38" s="27">
        <f t="shared" ref="F38" si="272">D38-D$20</f>
        <v>212.95833333333576</v>
      </c>
      <c r="G38" s="108">
        <v>809483.77600000007</v>
      </c>
      <c r="H38" s="21">
        <v>9156338.4710000008</v>
      </c>
      <c r="I38" s="109">
        <v>2607.3355000000001</v>
      </c>
      <c r="K38" s="20">
        <f t="shared" ref="K38" si="273">(G38-G37)*100</f>
        <v>-14.883333339821547</v>
      </c>
      <c r="L38" s="21">
        <f t="shared" ref="L38" si="274">(H38-H37)*100</f>
        <v>-18.866666406393051</v>
      </c>
      <c r="M38" s="21">
        <f t="shared" ref="M38" si="275">SQRT(K38^2+L38^2)</f>
        <v>24.030495471262419</v>
      </c>
      <c r="N38" s="21">
        <f t="shared" ref="N38" si="276">(I38-I37)*100</f>
        <v>-1.2400000000070577</v>
      </c>
      <c r="O38" s="22">
        <f t="shared" ref="O38" si="277">(SQRT((G38-G37)^2+(H38-H37)^2+(I38-I37)^2)*100)</f>
        <v>24.062466885055265</v>
      </c>
      <c r="P38" s="22">
        <f t="shared" ref="P38" si="278">O38/(F38-F37)</f>
        <v>1.2056350840109733</v>
      </c>
      <c r="Q38" s="23">
        <f t="shared" ref="Q38" si="279">(P38-P37)/(F38-F37)</f>
        <v>1.051167981434285E-2</v>
      </c>
      <c r="R38" s="29"/>
      <c r="S38" s="56">
        <f t="shared" ref="S38" si="280">IF(K38&lt;0, ATAN2(L38,K38)*180/PI()+360,ATAN2(L38,K38)*180/PI())</f>
        <v>218.26882315670682</v>
      </c>
      <c r="T38" s="57">
        <f t="shared" ref="T38" si="281">ATAN(N38/M38)*180/PI()</f>
        <v>-2.9539053457082933</v>
      </c>
      <c r="U38" s="29"/>
      <c r="V38" s="24">
        <f t="shared" ref="V38" si="282">(G38-$G$20)*100</f>
        <v>18.400000012479722</v>
      </c>
      <c r="W38" s="22">
        <f t="shared" ref="W38" si="283">(H38-$H$20)*100</f>
        <v>-3.9999999105930328</v>
      </c>
      <c r="X38" s="22">
        <f t="shared" ref="X38" si="284">SQRT(V38^2+W38^2)</f>
        <v>18.829763666705912</v>
      </c>
      <c r="Y38" s="22">
        <f t="shared" ref="Y38" si="285">(I38-$I$20)*100</f>
        <v>-12.899999999990541</v>
      </c>
      <c r="Z38" s="22">
        <f t="shared" ref="Z38" si="286">SQRT((G38-$G$20)^2+(H38-$H$20)^2+(I38-$I$20)^2)*100</f>
        <v>22.824767244021441</v>
      </c>
      <c r="AA38" s="22">
        <f t="shared" ref="AA38" si="287">Z38/F38</f>
        <v>0.10717949791753245</v>
      </c>
      <c r="AB38" s="23">
        <f t="shared" ref="AB38" si="288">(AA38-$AA$20)/(F38-$F$20)</f>
        <v>5.0328858345152598E-4</v>
      </c>
      <c r="AC38" s="29"/>
      <c r="AD38" s="56">
        <f t="shared" ref="AD38" si="289">IF(F38&lt;=0,NA(),IF((G38-$G$20)&lt;0,ATAN2((H38-$H$20),(G38-$G$20))*180/PI()+360,ATAN2((H38-$H$20),(G38-$G$20))*180/PI()))</f>
        <v>102.2647734539846</v>
      </c>
      <c r="AE38" s="57">
        <f t="shared" ref="AE38" si="290">IF(E38&lt;=0,NA(),ATAN(Y38/X38)*180/PI())</f>
        <v>-34.414481543275031</v>
      </c>
      <c r="AF38" s="29"/>
      <c r="AG38" s="71">
        <f t="shared" ref="AG38" si="291">1/(O38/E38)</f>
        <v>0.82943837091497441</v>
      </c>
      <c r="AH38" s="71">
        <f t="shared" ref="AH38" si="292">1/(Z38/F38)</f>
        <v>9.3301426059061594</v>
      </c>
      <c r="AI38" s="29"/>
      <c r="AJ38" s="21">
        <f t="shared" ref="AJ38" si="293">SQRT((G38-$E$11)^2+(H38-$F$11)^2+(I38-$G$11)^2)</f>
        <v>422.25731729697748</v>
      </c>
    </row>
    <row r="39" spans="2:36" ht="15.75" x14ac:dyDescent="0.25">
      <c r="B39" s="206">
        <v>20</v>
      </c>
      <c r="C39" s="207"/>
      <c r="D39" s="96">
        <v>45699.625</v>
      </c>
      <c r="E39" s="104">
        <f t="shared" ref="E39" si="294">D39-D38</f>
        <v>7.0416666666642413</v>
      </c>
      <c r="F39" s="27">
        <f t="shared" ref="F39" si="295">D39-D$20</f>
        <v>220</v>
      </c>
      <c r="G39" s="108">
        <v>809483.77899999998</v>
      </c>
      <c r="H39" s="21">
        <v>9156338.4690000005</v>
      </c>
      <c r="I39" s="109">
        <v>2607.3114999999998</v>
      </c>
      <c r="K39" s="20">
        <f t="shared" ref="K39" si="296">(G39-G38)*100</f>
        <v>0.29999999096617103</v>
      </c>
      <c r="L39" s="21">
        <f t="shared" ref="L39" si="297">(H39-H38)*100</f>
        <v>-0.20000003278255463</v>
      </c>
      <c r="M39" s="21">
        <f t="shared" ref="M39" si="298">SQRT(K39^2+L39^2)</f>
        <v>0.36055513821428981</v>
      </c>
      <c r="N39" s="21">
        <f t="shared" ref="N39" si="299">(I39-I38)*100</f>
        <v>-2.400000000034197</v>
      </c>
      <c r="O39" s="22">
        <f t="shared" ref="O39" si="300">(SQRT((G39-G38)^2+(H39-H38)^2+(I39-I38)^2)*100)</f>
        <v>2.4269322215210032</v>
      </c>
      <c r="P39" s="22">
        <f t="shared" ref="P39" si="301">O39/(F39-F38)</f>
        <v>0.34465309654748011</v>
      </c>
      <c r="Q39" s="23">
        <f t="shared" ref="Q39" si="302">(P39-P38)/(F39-F38)</f>
        <v>-0.12226963135580446</v>
      </c>
      <c r="R39" s="29"/>
      <c r="S39" s="56">
        <f t="shared" ref="S39" si="303">IF(K39&lt;0, ATAN2(L39,K39)*180/PI()+360,ATAN2(L39,K39)*180/PI())</f>
        <v>123.69007265683088</v>
      </c>
      <c r="T39" s="57">
        <f t="shared" ref="T39" si="304">ATAN(N39/M39)*180/PI()</f>
        <v>-81.456273511230961</v>
      </c>
      <c r="U39" s="29"/>
      <c r="V39" s="24">
        <f t="shared" ref="V39" si="305">(G39-$G$20)*100</f>
        <v>18.700000003445894</v>
      </c>
      <c r="W39" s="22">
        <f t="shared" ref="W39" si="306">(H39-$H$20)*100</f>
        <v>-4.1999999433755875</v>
      </c>
      <c r="X39" s="22">
        <f t="shared" ref="X39" si="307">SQRT(V39^2+W39^2)</f>
        <v>19.165855046233428</v>
      </c>
      <c r="Y39" s="22">
        <f t="shared" ref="Y39" si="308">(I39-$I$20)*100</f>
        <v>-15.300000000024738</v>
      </c>
      <c r="Z39" s="22">
        <f t="shared" ref="Z39" si="309">SQRT((G39-$G$20)^2+(H39-$H$20)^2+(I39-$I$20)^2)*100</f>
        <v>24.523865919833852</v>
      </c>
      <c r="AA39" s="22">
        <f t="shared" ref="AA39" si="310">Z39/F39</f>
        <v>0.11147211781742661</v>
      </c>
      <c r="AB39" s="23">
        <f t="shared" ref="AB39" si="311">(AA39-$AA$20)/(F39-$F$20)</f>
        <v>5.0669144462466638E-4</v>
      </c>
      <c r="AC39" s="29"/>
      <c r="AD39" s="56">
        <f t="shared" ref="AD39" si="312">IF(F39&lt;=0,NA(),IF((G39-$G$20)&lt;0,ATAN2((H39-$H$20),(G39-$G$20))*180/PI()+360,ATAN2((H39-$H$20),(G39-$G$20))*180/PI()))</f>
        <v>102.65850914137766</v>
      </c>
      <c r="AE39" s="57">
        <f t="shared" ref="AE39" si="313">IF(E39&lt;=0,NA(),ATAN(Y39/X39)*180/PI())</f>
        <v>-38.60018062425636</v>
      </c>
      <c r="AF39" s="29"/>
      <c r="AG39" s="71">
        <f t="shared" ref="AG39" si="314">1/(O39/E39)</f>
        <v>2.9014682009747674</v>
      </c>
      <c r="AH39" s="71">
        <f t="shared" ref="AH39" si="315">1/(Z39/F39)</f>
        <v>8.9708531566417271</v>
      </c>
      <c r="AI39" s="29"/>
      <c r="AJ39" s="21">
        <f t="shared" ref="AJ39" si="316">SQRT((G39-$E$11)^2+(H39-$F$11)^2+(I39-$G$11)^2)</f>
        <v>422.26992101980994</v>
      </c>
    </row>
    <row r="40" spans="2:36" ht="15.75" x14ac:dyDescent="0.25">
      <c r="B40" s="206">
        <v>21</v>
      </c>
      <c r="C40" s="207"/>
      <c r="D40" s="96">
        <v>45706.625</v>
      </c>
      <c r="E40" s="104">
        <f t="shared" ref="E40" si="317">D40-D39</f>
        <v>7</v>
      </c>
      <c r="F40" s="27">
        <f t="shared" ref="F40" si="318">D40-D$20</f>
        <v>227</v>
      </c>
      <c r="G40" s="108">
        <v>809483.81550000003</v>
      </c>
      <c r="H40" s="21">
        <v>9156338.4635000005</v>
      </c>
      <c r="I40" s="109">
        <v>2607.3150000000001</v>
      </c>
      <c r="K40" s="20">
        <f t="shared" ref="K40" si="319">(G40-G39)*100</f>
        <v>3.6500000045634806</v>
      </c>
      <c r="L40" s="21">
        <f t="shared" ref="L40" si="320">(H40-H39)*100</f>
        <v>-0.54999999701976776</v>
      </c>
      <c r="M40" s="21">
        <f t="shared" ref="M40" si="321">SQRT(K40^2+L40^2)</f>
        <v>3.6912057691268245</v>
      </c>
      <c r="N40" s="21">
        <f t="shared" ref="N40" si="322">(I40-I39)*100</f>
        <v>0.35000000002582965</v>
      </c>
      <c r="O40" s="22">
        <f t="shared" ref="O40" si="323">(SQRT((G40-G39)^2+(H40-H39)^2+(I40-I39)^2)*100)</f>
        <v>3.7077621323452283</v>
      </c>
      <c r="P40" s="22">
        <f t="shared" ref="P40" si="324">O40/(F40-F39)</f>
        <v>0.52968030462074689</v>
      </c>
      <c r="Q40" s="23">
        <f t="shared" ref="Q40" si="325">(P40-P39)/(F40-F39)</f>
        <v>2.6432458296180968E-2</v>
      </c>
      <c r="R40" s="29"/>
      <c r="S40" s="56">
        <f t="shared" ref="S40" si="326">IF(K40&lt;0, ATAN2(L40,K40)*180/PI()+360,ATAN2(L40,K40)*180/PI())</f>
        <v>98.569141823539482</v>
      </c>
      <c r="T40" s="57">
        <f t="shared" ref="T40" si="327">ATAN(N40/M40)*180/PI()</f>
        <v>5.4165893143006256</v>
      </c>
      <c r="U40" s="29"/>
      <c r="V40" s="24">
        <f t="shared" ref="V40" si="328">(G40-$G$20)*100</f>
        <v>22.350000008009374</v>
      </c>
      <c r="W40" s="22">
        <f t="shared" ref="W40" si="329">(H40-$H$20)*100</f>
        <v>-4.7499999403953552</v>
      </c>
      <c r="X40" s="22">
        <f t="shared" ref="X40" si="330">SQRT(V40^2+W40^2)</f>
        <v>22.8491794117814</v>
      </c>
      <c r="Y40" s="22">
        <f t="shared" ref="Y40" si="331">(I40-$I$20)*100</f>
        <v>-14.949999999998909</v>
      </c>
      <c r="Z40" s="22">
        <f t="shared" ref="Z40" si="332">SQRT((G40-$G$20)^2+(H40-$H$20)^2+(I40-$I$20)^2)*100</f>
        <v>27.305448170497808</v>
      </c>
      <c r="AA40" s="22">
        <f t="shared" ref="AA40" si="333">Z40/F40</f>
        <v>0.12028831793170841</v>
      </c>
      <c r="AB40" s="23">
        <f t="shared" ref="AB40" si="334">(AA40-$AA$20)/(F40-$F$20)</f>
        <v>5.2990448428065376E-4</v>
      </c>
      <c r="AC40" s="29"/>
      <c r="AD40" s="56">
        <f t="shared" ref="AD40" si="335">IF(F40&lt;=0,NA(),IF((G40-$G$20)&lt;0,ATAN2((H40-$H$20),(G40-$G$20))*180/PI()+360,ATAN2((H40-$H$20),(G40-$G$20))*180/PI()))</f>
        <v>101.99843215499601</v>
      </c>
      <c r="AE40" s="57">
        <f t="shared" ref="AE40" si="336">IF(E40&lt;=0,NA(),ATAN(Y40/X40)*180/PI())</f>
        <v>-33.196340838157518</v>
      </c>
      <c r="AF40" s="29"/>
      <c r="AG40" s="71">
        <f t="shared" ref="AG40" si="337">1/(O40/E40)</f>
        <v>1.8879312507494568</v>
      </c>
      <c r="AH40" s="71">
        <f t="shared" ref="AH40" si="338">1/(Z40/F40)</f>
        <v>8.3133592454733005</v>
      </c>
      <c r="AI40" s="29"/>
      <c r="AJ40" s="21">
        <f t="shared" ref="AJ40" si="339">SQRT((G40-$E$11)^2+(H40-$F$11)^2+(I40-$G$11)^2)</f>
        <v>422.27832595257513</v>
      </c>
    </row>
    <row r="41" spans="2:36" ht="15.75" x14ac:dyDescent="0.25">
      <c r="B41" s="206">
        <v>22</v>
      </c>
      <c r="C41" s="207"/>
      <c r="D41" s="96">
        <v>45720.625</v>
      </c>
      <c r="E41" s="104">
        <f t="shared" ref="E41" si="340">D41-D40</f>
        <v>14</v>
      </c>
      <c r="F41" s="27">
        <f t="shared" ref="F41" si="341">D41-D$20</f>
        <v>241</v>
      </c>
      <c r="G41" s="108">
        <v>809483.97600000002</v>
      </c>
      <c r="H41" s="21">
        <v>9156338.4684999995</v>
      </c>
      <c r="I41" s="109">
        <v>2607.29</v>
      </c>
      <c r="K41" s="20">
        <f t="shared" ref="K41" si="342">(G41-G40)*100</f>
        <v>16.049999999813735</v>
      </c>
      <c r="L41" s="21">
        <f t="shared" ref="L41" si="343">(H41-H40)*100</f>
        <v>0.49999989569187164</v>
      </c>
      <c r="M41" s="21">
        <f t="shared" ref="M41" si="344">SQRT(K41^2+L41^2)</f>
        <v>16.057786269897626</v>
      </c>
      <c r="N41" s="21">
        <f t="shared" ref="N41" si="345">(I41-I40)*100</f>
        <v>-2.5000000000090949</v>
      </c>
      <c r="O41" s="22">
        <f t="shared" ref="O41" si="346">(SQRT((G41-G40)^2+(H41-H40)^2+(I41-I40)^2)*100)</f>
        <v>16.251230719233494</v>
      </c>
      <c r="P41" s="22">
        <f t="shared" ref="P41" si="347">O41/(F41-F40)</f>
        <v>1.1608021942309639</v>
      </c>
      <c r="Q41" s="23">
        <f t="shared" ref="Q41" si="348">(P41-P40)/(F41-F40)</f>
        <v>4.5080134972158355E-2</v>
      </c>
      <c r="R41" s="29"/>
      <c r="S41" s="56">
        <f t="shared" ref="S41" si="349">IF(K41&lt;0, ATAN2(L41,K41)*180/PI()+360,ATAN2(L41,K41)*180/PI())</f>
        <v>88.215662198993499</v>
      </c>
      <c r="T41" s="57">
        <f t="shared" ref="T41" si="350">ATAN(N41/M41)*180/PI()</f>
        <v>-8.849207508809263</v>
      </c>
      <c r="U41" s="29"/>
      <c r="V41" s="24">
        <f t="shared" ref="V41" si="351">(G41-$G$20)*100</f>
        <v>38.40000000782311</v>
      </c>
      <c r="W41" s="22">
        <f t="shared" ref="W41" si="352">(H41-$H$20)*100</f>
        <v>-4.2500000447034836</v>
      </c>
      <c r="X41" s="22">
        <f t="shared" ref="X41" si="353">SQRT(V41^2+W41^2)</f>
        <v>38.634472961084825</v>
      </c>
      <c r="Y41" s="22">
        <f t="shared" ref="Y41" si="354">(I41-$I$20)*100</f>
        <v>-17.450000000008004</v>
      </c>
      <c r="Z41" s="22">
        <f t="shared" ref="Z41" si="355">SQRT((G41-$G$20)^2+(H41-$H$20)^2+(I41-$I$20)^2)*100</f>
        <v>42.392511142666152</v>
      </c>
      <c r="AA41" s="22">
        <f t="shared" ref="AA41" si="356">Z41/F41</f>
        <v>0.17590253586168528</v>
      </c>
      <c r="AB41" s="23">
        <f t="shared" ref="AB41" si="357">(AA41-$AA$20)/(F41-$F$20)</f>
        <v>7.2988604091985595E-4</v>
      </c>
      <c r="AC41" s="29"/>
      <c r="AD41" s="56">
        <f t="shared" ref="AD41" si="358">IF(F41&lt;=0,NA(),IF((G41-$G$20)&lt;0,ATAN2((H41-$H$20),(G41-$G$20))*180/PI()+360,ATAN2((H41-$H$20),(G41-$G$20))*180/PI()))</f>
        <v>96.315625949729124</v>
      </c>
      <c r="AE41" s="57">
        <f t="shared" ref="AE41" si="359">IF(E41&lt;=0,NA(),ATAN(Y41/X41)*180/PI())</f>
        <v>-24.307226512926327</v>
      </c>
      <c r="AF41" s="29"/>
      <c r="AG41" s="71">
        <f t="shared" ref="AG41" si="360">1/(O41/E41)</f>
        <v>0.86147321651343367</v>
      </c>
      <c r="AH41" s="71">
        <f t="shared" ref="AH41" si="361">1/(Z41/F41)</f>
        <v>5.6849663656146179</v>
      </c>
      <c r="AI41" s="29"/>
      <c r="AJ41" s="21">
        <f t="shared" ref="AJ41" si="362">SQRT((G41-$E$11)^2+(H41-$F$11)^2+(I41-$G$11)^2)</f>
        <v>422.30685347960377</v>
      </c>
    </row>
    <row r="42" spans="2:36" ht="15.75" x14ac:dyDescent="0.25">
      <c r="B42" s="206">
        <v>23</v>
      </c>
      <c r="C42" s="207"/>
      <c r="D42" s="96"/>
      <c r="E42" s="28"/>
      <c r="F42" s="27"/>
      <c r="G42" s="108"/>
      <c r="H42" s="21"/>
      <c r="I42" s="109"/>
    </row>
    <row r="43" spans="2:36" ht="15.75" x14ac:dyDescent="0.25">
      <c r="B43" s="206">
        <v>24</v>
      </c>
      <c r="C43" s="207"/>
      <c r="D43" s="96"/>
      <c r="E43" s="28"/>
      <c r="F43" s="27"/>
      <c r="G43" s="108"/>
      <c r="H43" s="21"/>
      <c r="I43" s="109"/>
    </row>
    <row r="44" spans="2:36" ht="15.75" x14ac:dyDescent="0.25">
      <c r="B44" s="206">
        <v>25</v>
      </c>
      <c r="C44" s="207"/>
      <c r="D44" s="96"/>
      <c r="E44" s="28"/>
      <c r="F44" s="27"/>
      <c r="G44" s="108"/>
      <c r="H44" s="21"/>
      <c r="I44" s="109"/>
    </row>
    <row r="45" spans="2:36" ht="15.75" x14ac:dyDescent="0.25">
      <c r="B45" s="166"/>
      <c r="C45" s="167"/>
      <c r="D45" s="96"/>
      <c r="E45" s="28"/>
      <c r="F45" s="27"/>
      <c r="G45" s="108"/>
      <c r="H45" s="21"/>
      <c r="I45" s="109"/>
    </row>
    <row r="46" spans="2:36" ht="15.75" x14ac:dyDescent="0.25">
      <c r="B46" s="166"/>
      <c r="C46" s="167"/>
      <c r="D46" s="96"/>
      <c r="E46" s="28"/>
      <c r="F46" s="27"/>
      <c r="G46" s="108"/>
      <c r="H46" s="21"/>
      <c r="I46" s="109"/>
    </row>
    <row r="47" spans="2:36" ht="15.75" x14ac:dyDescent="0.25">
      <c r="B47" s="166"/>
      <c r="C47" s="167"/>
      <c r="D47" s="96"/>
      <c r="E47" s="28"/>
      <c r="F47" s="27"/>
      <c r="G47" s="108"/>
      <c r="H47" s="21"/>
      <c r="I47" s="109"/>
    </row>
    <row r="48" spans="2:36" ht="15.75" x14ac:dyDescent="0.25">
      <c r="B48" s="166"/>
      <c r="C48" s="167"/>
      <c r="D48" s="96"/>
      <c r="E48" s="28"/>
      <c r="F48" s="27"/>
      <c r="G48" s="108"/>
      <c r="H48" s="21"/>
      <c r="I48" s="109"/>
    </row>
    <row r="49" spans="2:9" ht="15.75" x14ac:dyDescent="0.25">
      <c r="B49" s="166"/>
      <c r="C49" s="167"/>
      <c r="D49" s="96"/>
      <c r="E49" s="28"/>
      <c r="F49" s="27"/>
      <c r="G49" s="108"/>
      <c r="H49" s="21"/>
      <c r="I49" s="109"/>
    </row>
    <row r="50" spans="2:9" ht="15.75" x14ac:dyDescent="0.25">
      <c r="B50" s="166"/>
      <c r="C50" s="167"/>
      <c r="D50" s="96"/>
      <c r="E50" s="28"/>
      <c r="F50" s="27"/>
      <c r="G50" s="108"/>
      <c r="H50" s="21"/>
      <c r="I50" s="109"/>
    </row>
    <row r="51" spans="2:9" ht="15.75" x14ac:dyDescent="0.25">
      <c r="B51" s="166"/>
      <c r="C51" s="167"/>
      <c r="D51" s="96"/>
      <c r="E51" s="28"/>
      <c r="F51" s="27"/>
      <c r="G51" s="108"/>
      <c r="H51" s="21"/>
      <c r="I51" s="109"/>
    </row>
    <row r="52" spans="2:9" ht="15.75" x14ac:dyDescent="0.25">
      <c r="B52" s="166"/>
      <c r="C52" s="167"/>
      <c r="D52" s="96"/>
      <c r="E52" s="28"/>
      <c r="F52" s="27"/>
      <c r="G52" s="108"/>
      <c r="H52" s="21"/>
      <c r="I52" s="109"/>
    </row>
    <row r="53" spans="2:9" ht="15.75" x14ac:dyDescent="0.25">
      <c r="B53" s="166"/>
      <c r="C53" s="167"/>
      <c r="D53" s="96"/>
      <c r="E53" s="28"/>
      <c r="F53" s="27"/>
      <c r="G53" s="108"/>
      <c r="H53" s="21"/>
      <c r="I53" s="109"/>
    </row>
    <row r="54" spans="2:9" ht="15.75" x14ac:dyDescent="0.25">
      <c r="B54" s="166"/>
      <c r="C54" s="167"/>
      <c r="D54" s="96"/>
      <c r="E54" s="28"/>
      <c r="F54" s="27"/>
      <c r="G54" s="108"/>
      <c r="H54" s="21"/>
      <c r="I54" s="109"/>
    </row>
    <row r="55" spans="2:9" ht="15.75" x14ac:dyDescent="0.25">
      <c r="B55" s="166"/>
      <c r="C55" s="167"/>
      <c r="D55" s="96"/>
      <c r="E55" s="28"/>
      <c r="F55" s="27"/>
      <c r="G55" s="108"/>
      <c r="H55" s="21"/>
      <c r="I55" s="109"/>
    </row>
    <row r="56" spans="2:9" ht="15.75" x14ac:dyDescent="0.25">
      <c r="B56" s="166"/>
      <c r="C56" s="167"/>
      <c r="D56" s="96"/>
      <c r="E56" s="28"/>
      <c r="F56" s="27"/>
      <c r="G56" s="108"/>
      <c r="H56" s="21"/>
      <c r="I56" s="109"/>
    </row>
    <row r="57" spans="2:9" ht="15.75" x14ac:dyDescent="0.25">
      <c r="B57" s="166"/>
      <c r="C57" s="167"/>
      <c r="D57" s="96"/>
      <c r="E57" s="28"/>
      <c r="F57" s="27"/>
      <c r="G57" s="108"/>
      <c r="H57" s="21"/>
      <c r="I57" s="109"/>
    </row>
    <row r="58" spans="2:9" ht="15.75" x14ac:dyDescent="0.25">
      <c r="B58" s="166"/>
      <c r="C58" s="167"/>
      <c r="D58" s="96"/>
      <c r="E58" s="28"/>
      <c r="F58" s="27"/>
      <c r="G58" s="108"/>
      <c r="H58" s="21"/>
      <c r="I58" s="109"/>
    </row>
    <row r="59" spans="2:9" ht="15.75" x14ac:dyDescent="0.25">
      <c r="B59" s="166"/>
      <c r="C59" s="167"/>
      <c r="D59" s="96"/>
      <c r="E59" s="28"/>
      <c r="F59" s="27"/>
      <c r="G59" s="108"/>
      <c r="H59" s="21"/>
      <c r="I59" s="109"/>
    </row>
    <row r="60" spans="2:9" ht="15.75" x14ac:dyDescent="0.25">
      <c r="B60" s="166"/>
      <c r="C60" s="167"/>
      <c r="D60" s="96"/>
      <c r="E60" s="28"/>
      <c r="F60" s="27"/>
      <c r="G60" s="108"/>
      <c r="H60" s="21"/>
      <c r="I60" s="109"/>
    </row>
    <row r="61" spans="2:9" ht="15.75" x14ac:dyDescent="0.25">
      <c r="B61" s="166"/>
      <c r="C61" s="167"/>
      <c r="D61" s="96"/>
      <c r="E61" s="28"/>
      <c r="F61" s="27"/>
      <c r="G61" s="108"/>
      <c r="H61" s="21"/>
      <c r="I61" s="109"/>
    </row>
    <row r="62" spans="2:9" ht="15.75" x14ac:dyDescent="0.25">
      <c r="B62" s="166"/>
      <c r="C62" s="167"/>
      <c r="D62" s="96"/>
      <c r="E62" s="28"/>
      <c r="F62" s="27"/>
      <c r="G62" s="108"/>
      <c r="H62" s="21"/>
      <c r="I62" s="109"/>
    </row>
    <row r="63" spans="2:9" ht="15.75" x14ac:dyDescent="0.25">
      <c r="B63" s="166"/>
      <c r="C63" s="167"/>
      <c r="D63" s="96"/>
      <c r="E63" s="28"/>
      <c r="F63" s="27"/>
      <c r="G63" s="108"/>
      <c r="H63" s="21"/>
      <c r="I63" s="109"/>
    </row>
    <row r="64" spans="2:9" ht="15.75" x14ac:dyDescent="0.25">
      <c r="B64" s="166"/>
      <c r="C64" s="167"/>
      <c r="D64" s="96"/>
      <c r="E64" s="28"/>
      <c r="F64" s="27"/>
      <c r="G64" s="108"/>
      <c r="H64" s="21"/>
      <c r="I64" s="109"/>
    </row>
    <row r="65" spans="2:9" ht="15.75" x14ac:dyDescent="0.25">
      <c r="B65" s="166"/>
      <c r="C65" s="167"/>
      <c r="D65" s="96"/>
      <c r="E65" s="28"/>
      <c r="F65" s="27"/>
      <c r="G65" s="108"/>
      <c r="H65" s="21"/>
      <c r="I65" s="109"/>
    </row>
    <row r="66" spans="2:9" ht="15.75" x14ac:dyDescent="0.25">
      <c r="B66" s="166"/>
      <c r="C66" s="167"/>
      <c r="D66" s="96"/>
      <c r="E66" s="28"/>
      <c r="F66" s="27"/>
      <c r="G66" s="108"/>
      <c r="H66" s="21"/>
      <c r="I66" s="109"/>
    </row>
    <row r="67" spans="2:9" ht="15.75" x14ac:dyDescent="0.25">
      <c r="B67" s="166"/>
      <c r="C67" s="167"/>
      <c r="D67" s="96"/>
      <c r="E67" s="28"/>
      <c r="F67" s="27"/>
      <c r="G67" s="108"/>
      <c r="H67" s="21"/>
      <c r="I67" s="109"/>
    </row>
    <row r="68" spans="2:9" ht="15.75" x14ac:dyDescent="0.25">
      <c r="B68" s="166"/>
      <c r="C68" s="167"/>
      <c r="D68" s="96"/>
      <c r="E68" s="28"/>
      <c r="F68" s="27"/>
      <c r="G68" s="108"/>
      <c r="H68" s="21"/>
      <c r="I68" s="109"/>
    </row>
    <row r="69" spans="2:9" ht="15.75" x14ac:dyDescent="0.25">
      <c r="B69" s="166"/>
      <c r="C69" s="167"/>
      <c r="D69" s="96"/>
      <c r="E69" s="28"/>
      <c r="F69" s="27"/>
      <c r="G69" s="108"/>
      <c r="H69" s="21"/>
      <c r="I69" s="109"/>
    </row>
    <row r="70" spans="2:9" ht="15.75" x14ac:dyDescent="0.25">
      <c r="B70" s="166"/>
      <c r="C70" s="167"/>
      <c r="D70" s="96"/>
      <c r="E70" s="28"/>
      <c r="F70" s="27"/>
      <c r="G70" s="108"/>
      <c r="H70" s="21"/>
      <c r="I70" s="109"/>
    </row>
    <row r="71" spans="2:9" ht="15.75" x14ac:dyDescent="0.25">
      <c r="B71" s="166"/>
      <c r="C71" s="167"/>
      <c r="D71" s="96"/>
      <c r="E71" s="28"/>
      <c r="F71" s="27"/>
      <c r="G71" s="108"/>
      <c r="H71" s="21"/>
      <c r="I71" s="109"/>
    </row>
    <row r="72" spans="2:9" ht="15.75" x14ac:dyDescent="0.25">
      <c r="B72" s="166"/>
      <c r="C72" s="167"/>
      <c r="D72" s="96"/>
      <c r="E72" s="28"/>
      <c r="F72" s="27"/>
      <c r="G72" s="108"/>
      <c r="H72" s="21"/>
      <c r="I72" s="109"/>
    </row>
    <row r="73" spans="2:9" ht="15.75" x14ac:dyDescent="0.25">
      <c r="B73" s="166"/>
      <c r="C73" s="167"/>
      <c r="D73" s="96"/>
      <c r="E73" s="28"/>
      <c r="F73" s="27"/>
      <c r="G73" s="108"/>
      <c r="H73" s="21"/>
      <c r="I73" s="109"/>
    </row>
    <row r="74" spans="2:9" ht="15.75" x14ac:dyDescent="0.25">
      <c r="B74" s="166"/>
      <c r="C74" s="167"/>
      <c r="D74" s="96"/>
      <c r="E74" s="28"/>
      <c r="F74" s="27"/>
      <c r="G74" s="108"/>
      <c r="H74" s="21"/>
      <c r="I74" s="109"/>
    </row>
    <row r="75" spans="2:9" ht="15.75" x14ac:dyDescent="0.25">
      <c r="B75" s="166"/>
      <c r="C75" s="167"/>
      <c r="D75" s="96"/>
      <c r="E75" s="28"/>
      <c r="F75" s="27"/>
      <c r="G75" s="108"/>
      <c r="H75" s="21"/>
      <c r="I75" s="109"/>
    </row>
    <row r="76" spans="2:9" ht="15.75" x14ac:dyDescent="0.25">
      <c r="B76" s="166"/>
      <c r="C76" s="167"/>
      <c r="D76" s="96"/>
      <c r="E76" s="28"/>
      <c r="F76" s="27"/>
      <c r="G76" s="108"/>
      <c r="H76" s="21"/>
      <c r="I76" s="109"/>
    </row>
    <row r="77" spans="2:9" ht="15.75" x14ac:dyDescent="0.25">
      <c r="B77" s="166"/>
      <c r="C77" s="167"/>
      <c r="D77" s="96"/>
      <c r="E77" s="28"/>
      <c r="F77" s="27"/>
      <c r="G77" s="108"/>
      <c r="H77" s="21"/>
      <c r="I77" s="109"/>
    </row>
    <row r="78" spans="2:9" ht="15.75" x14ac:dyDescent="0.25">
      <c r="B78" s="166"/>
      <c r="C78" s="167"/>
      <c r="D78" s="96"/>
      <c r="E78" s="28"/>
      <c r="F78" s="27"/>
      <c r="G78" s="108"/>
      <c r="H78" s="21"/>
      <c r="I78" s="109"/>
    </row>
    <row r="79" spans="2:9" ht="15.75" x14ac:dyDescent="0.25">
      <c r="B79" s="166"/>
      <c r="C79" s="167"/>
      <c r="D79" s="96"/>
      <c r="E79" s="28"/>
      <c r="F79" s="27"/>
      <c r="G79" s="108"/>
      <c r="H79" s="21"/>
      <c r="I79" s="109"/>
    </row>
    <row r="80" spans="2:9" ht="15.75" x14ac:dyDescent="0.25">
      <c r="B80" s="166"/>
      <c r="C80" s="167"/>
      <c r="D80" s="96"/>
      <c r="E80" s="28"/>
      <c r="F80" s="27"/>
      <c r="G80" s="108"/>
      <c r="H80" s="21"/>
      <c r="I80" s="109"/>
    </row>
    <row r="81" spans="2:9" ht="15.75" x14ac:dyDescent="0.25">
      <c r="B81" s="166"/>
      <c r="C81" s="167"/>
      <c r="D81" s="96"/>
      <c r="E81" s="28"/>
      <c r="F81" s="27"/>
      <c r="G81" s="108"/>
      <c r="H81" s="21"/>
      <c r="I81" s="109"/>
    </row>
    <row r="82" spans="2:9" ht="15.75" x14ac:dyDescent="0.25">
      <c r="B82" s="166"/>
      <c r="C82" s="167"/>
      <c r="D82" s="96"/>
      <c r="E82" s="28"/>
      <c r="F82" s="27"/>
      <c r="G82" s="108"/>
      <c r="H82" s="21"/>
      <c r="I82" s="109"/>
    </row>
    <row r="83" spans="2:9" ht="15.75" x14ac:dyDescent="0.25">
      <c r="B83" s="166"/>
      <c r="C83" s="167"/>
      <c r="D83" s="96"/>
      <c r="E83" s="28"/>
      <c r="F83" s="27"/>
      <c r="G83" s="108"/>
      <c r="H83" s="21"/>
      <c r="I83" s="109"/>
    </row>
    <row r="84" spans="2:9" ht="15.75" x14ac:dyDescent="0.25">
      <c r="B84" s="166"/>
      <c r="C84" s="167"/>
      <c r="D84" s="96"/>
      <c r="E84" s="28"/>
      <c r="F84" s="27"/>
      <c r="G84" s="108"/>
      <c r="H84" s="21"/>
      <c r="I84" s="109"/>
    </row>
    <row r="85" spans="2:9" ht="15.75" x14ac:dyDescent="0.25">
      <c r="B85" s="166"/>
      <c r="C85" s="167"/>
      <c r="D85" s="96"/>
      <c r="E85" s="28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28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28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28"/>
      <c r="F88" s="27"/>
      <c r="G88" s="108"/>
      <c r="H88" s="21"/>
      <c r="I88" s="109"/>
    </row>
    <row r="89" spans="2:9" ht="15.75" x14ac:dyDescent="0.25">
      <c r="B89" s="166"/>
      <c r="C89" s="167"/>
      <c r="D89" s="96"/>
      <c r="E89" s="28"/>
      <c r="F89" s="27"/>
      <c r="G89" s="108"/>
      <c r="H89" s="21"/>
      <c r="I89" s="109"/>
    </row>
    <row r="90" spans="2:9" ht="15.75" x14ac:dyDescent="0.25">
      <c r="B90" s="166"/>
      <c r="C90" s="167"/>
      <c r="D90" s="96"/>
      <c r="E90" s="28"/>
      <c r="F90" s="27"/>
      <c r="G90" s="108"/>
      <c r="H90" s="21"/>
      <c r="I90" s="109"/>
    </row>
    <row r="91" spans="2:9" ht="15.75" x14ac:dyDescent="0.25">
      <c r="B91" s="166"/>
      <c r="C91" s="167"/>
      <c r="D91" s="96"/>
      <c r="E91" s="28"/>
      <c r="F91" s="27"/>
      <c r="G91" s="108"/>
      <c r="H91" s="21"/>
      <c r="I91" s="109"/>
    </row>
    <row r="92" spans="2:9" ht="15.75" x14ac:dyDescent="0.25">
      <c r="B92" s="166"/>
      <c r="C92" s="167"/>
      <c r="D92" s="96"/>
      <c r="E92" s="28"/>
      <c r="F92" s="27"/>
      <c r="G92" s="108"/>
      <c r="H92" s="21"/>
      <c r="I92" s="109"/>
    </row>
  </sheetData>
  <mergeCells count="85"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88:C88"/>
    <mergeCell ref="B82:C82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58:C58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46:C46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34:C3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24:C24"/>
    <mergeCell ref="K17:Q17"/>
    <mergeCell ref="S17:T17"/>
    <mergeCell ref="V17:AB17"/>
    <mergeCell ref="AD17:AE17"/>
    <mergeCell ref="B20:C20"/>
    <mergeCell ref="B21:C21"/>
    <mergeCell ref="B22:C22"/>
    <mergeCell ref="B23:C23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4353-01CE-4AB5-A6C8-D8E4CA2941E5}">
  <sheetPr>
    <tabColor rgb="FFFF0000"/>
  </sheetPr>
  <dimension ref="B1:CV94"/>
  <sheetViews>
    <sheetView zoomScale="75" zoomScaleNormal="75" workbookViewId="0">
      <pane ySplit="19" topLeftCell="A20" activePane="bottomLeft" state="frozen"/>
      <selection activeCell="M121" sqref="M121"/>
      <selection pane="bottomLeft" activeCell="D24" sqref="D24:I2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55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f>+G20</f>
        <v>809238.84900000005</v>
      </c>
      <c r="F14" s="133">
        <f>+H20</f>
        <v>9156440.1535</v>
      </c>
      <c r="G14" s="133">
        <f>+I20</f>
        <v>2708.1535000000003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45479.625</v>
      </c>
      <c r="E20" s="26">
        <v>0</v>
      </c>
      <c r="F20" s="25">
        <v>0</v>
      </c>
      <c r="G20" s="134">
        <v>809238.84900000005</v>
      </c>
      <c r="H20" s="135">
        <v>9156440.1535</v>
      </c>
      <c r="I20" s="136">
        <v>2708.1535000000003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341.94778093539441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s="153" customFormat="1" ht="15.75" x14ac:dyDescent="0.25">
      <c r="B21" s="206">
        <v>2</v>
      </c>
      <c r="C21" s="207"/>
      <c r="D21" s="137">
        <v>45489.625</v>
      </c>
      <c r="E21" s="138">
        <f t="shared" ref="E21" si="4">D21-D20</f>
        <v>10</v>
      </c>
      <c r="F21" s="139">
        <f t="shared" ref="F21" si="5">D21-D$20</f>
        <v>10</v>
      </c>
      <c r="G21" s="140">
        <v>809238.87849999999</v>
      </c>
      <c r="H21" s="141">
        <v>9156440.1325000003</v>
      </c>
      <c r="I21" s="142">
        <v>2708.1455000000001</v>
      </c>
      <c r="J21" s="143"/>
      <c r="K21" s="144">
        <f t="shared" ref="K21:L21" si="6">(G21-G20)*100</f>
        <v>2.9499999945983291</v>
      </c>
      <c r="L21" s="141">
        <f t="shared" si="6"/>
        <v>-2.0999999716877937</v>
      </c>
      <c r="M21" s="141">
        <f t="shared" ref="M21" si="7">SQRT(K21^2+L21^2)</f>
        <v>3.6211185908802923</v>
      </c>
      <c r="N21" s="141">
        <f t="shared" ref="N21" si="8">(I21-I20)*100</f>
        <v>-0.80000000002655725</v>
      </c>
      <c r="O21" s="145">
        <f t="shared" ref="O21" si="9">(SQRT((G21-G20)^2+(H21-H20)^2+(I21-I20)^2)*100)</f>
        <v>3.7084363078339866</v>
      </c>
      <c r="P21" s="145">
        <f t="shared" ref="P21" si="10">O21/(F21-F20)</f>
        <v>0.37084363078339866</v>
      </c>
      <c r="Q21" s="146">
        <f t="shared" ref="Q21" si="11">(P21-P20)/(F21-F20)</f>
        <v>3.7084363078339865E-2</v>
      </c>
      <c r="R21" s="147"/>
      <c r="S21" s="148">
        <f t="shared" ref="S21" si="12">IF(K21&lt;0, ATAN2(L21,K21)*180/PI()+360,ATAN2(L21,K21)*180/PI())</f>
        <v>125.44571001221473</v>
      </c>
      <c r="T21" s="149">
        <f t="shared" ref="T21" si="13">ATAN(N21/M21)*180/PI()</f>
        <v>-12.458026596434522</v>
      </c>
      <c r="U21" s="147"/>
      <c r="V21" s="150">
        <f t="shared" si="0"/>
        <v>2.9499999945983291</v>
      </c>
      <c r="W21" s="145">
        <f t="shared" si="1"/>
        <v>-2.0999999716877937</v>
      </c>
      <c r="X21" s="145">
        <f t="shared" ref="X21" si="14">SQRT(V21^2+W21^2)</f>
        <v>3.6211185908802923</v>
      </c>
      <c r="Y21" s="145">
        <f t="shared" si="2"/>
        <v>-0.80000000002655725</v>
      </c>
      <c r="Z21" s="145">
        <f t="shared" ref="Z21" si="15">SQRT((G21-$G$20)^2+(H21-$H$20)^2+(I21-$I$20)^2)*100</f>
        <v>3.7084363078339866</v>
      </c>
      <c r="AA21" s="145">
        <f t="shared" ref="AA21" si="16">Z21/F21</f>
        <v>0.37084363078339866</v>
      </c>
      <c r="AB21" s="146">
        <f t="shared" ref="AB21" si="17">(AA21-$AA$20)/(F21-$F$20)</f>
        <v>3.7084363078339865E-2</v>
      </c>
      <c r="AC21" s="147"/>
      <c r="AD21" s="148">
        <f t="shared" ref="AD21" si="18">IF(F21&lt;=0,NA(),IF((G21-$G$20)&lt;0,ATAN2((H21-$H$20),(G21-$G$20))*180/PI()+360,ATAN2((H21-$H$20),(G21-$G$20))*180/PI()))</f>
        <v>125.44571001221473</v>
      </c>
      <c r="AE21" s="149">
        <f t="shared" ref="AE21" si="19">IF(E21&lt;=0,NA(),ATAN(Y21/X21)*180/PI())</f>
        <v>-12.458026596434522</v>
      </c>
      <c r="AF21" s="147"/>
      <c r="AG21" s="151">
        <f t="shared" ref="AG21" si="20">1/(O21/E21)</f>
        <v>2.6965543344711702</v>
      </c>
      <c r="AH21" s="151">
        <f t="shared" ref="AH21" si="21">1/(Z21/F21)</f>
        <v>2.6965543344711702</v>
      </c>
      <c r="AI21" s="147"/>
      <c r="AJ21" s="141">
        <f t="shared" si="3"/>
        <v>341.9504402260003</v>
      </c>
      <c r="AK21" s="14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</row>
    <row r="22" spans="2:100" ht="15.75" x14ac:dyDescent="0.25">
      <c r="B22" s="206">
        <v>3</v>
      </c>
      <c r="C22" s="207"/>
      <c r="D22" s="96">
        <v>45498.583333333336</v>
      </c>
      <c r="E22" s="138">
        <f t="shared" ref="E22" si="22">D22-D21</f>
        <v>8.9583333333357587</v>
      </c>
      <c r="F22" s="139">
        <f t="shared" ref="F22" si="23">D22-D$20</f>
        <v>18.958333333335759</v>
      </c>
      <c r="G22" s="108">
        <v>809238.86950000003</v>
      </c>
      <c r="H22" s="21">
        <v>9156440.1449999996</v>
      </c>
      <c r="I22" s="109">
        <v>2708.1410000000001</v>
      </c>
      <c r="K22" s="144">
        <f t="shared" ref="K22" si="24">(G22-G21)*100</f>
        <v>-0.89999999618157744</v>
      </c>
      <c r="L22" s="141">
        <f t="shared" ref="L22" si="25">(H22-H21)*100</f>
        <v>1.249999925494194</v>
      </c>
      <c r="M22" s="141">
        <f t="shared" ref="M22" si="26">SQRT(K22^2+L22^2)</f>
        <v>1.5402921173797943</v>
      </c>
      <c r="N22" s="141">
        <f t="shared" ref="N22" si="27">(I22-I21)*100</f>
        <v>-0.4500000000007276</v>
      </c>
      <c r="O22" s="145">
        <f t="shared" ref="O22" si="28">(SQRT((G22-G21)^2+(H22-H21)^2+(I22-I21)^2)*100)</f>
        <v>1.6046805934088515</v>
      </c>
      <c r="P22" s="145">
        <f t="shared" ref="P22" si="29">O22/(F22-F21)</f>
        <v>0.17912713600838143</v>
      </c>
      <c r="Q22" s="146">
        <f t="shared" ref="Q22" si="30">(P22-P21)/(F22-F21)</f>
        <v>-2.1400911044647291E-2</v>
      </c>
      <c r="R22" s="147"/>
      <c r="S22" s="148">
        <f t="shared" ref="S22" si="31">IF(K22&lt;0, ATAN2(L22,K22)*180/PI()+360,ATAN2(L22,K22)*180/PI())</f>
        <v>324.24611124145065</v>
      </c>
      <c r="T22" s="149">
        <f t="shared" ref="T22" si="32">ATAN(N22/M22)*180/PI()</f>
        <v>-16.28584858981565</v>
      </c>
      <c r="U22" s="147"/>
      <c r="V22" s="150">
        <f t="shared" ref="V22" si="33">(G22-$G$20)*100</f>
        <v>2.0499999984167516</v>
      </c>
      <c r="W22" s="145">
        <f t="shared" ref="W22" si="34">(H22-$H$20)*100</f>
        <v>-0.8500000461935997</v>
      </c>
      <c r="X22" s="145">
        <f t="shared" ref="X22" si="35">SQRT(V22^2+W22^2)</f>
        <v>2.2192341183475448</v>
      </c>
      <c r="Y22" s="145">
        <f t="shared" ref="Y22" si="36">(I22-$I$20)*100</f>
        <v>-1.2500000000272848</v>
      </c>
      <c r="Z22" s="145">
        <f t="shared" ref="Z22" si="37">SQRT((G22-$G$20)^2+(H22-$H$20)^2+(I22-$I$20)^2)*100</f>
        <v>2.5470571395447754</v>
      </c>
      <c r="AA22" s="145">
        <f t="shared" ref="AA22" si="38">Z22/F22</f>
        <v>0.1343502667012457</v>
      </c>
      <c r="AB22" s="146">
        <f t="shared" ref="AB22" si="39">(AA22-$AA$20)/(F22-$F$20)</f>
        <v>7.0866074743505146E-3</v>
      </c>
      <c r="AC22" s="147"/>
      <c r="AD22" s="148">
        <f t="shared" ref="AD22" si="40">IF(F22&lt;=0,NA(),IF((G22-$G$20)&lt;0,ATAN2((H22-$H$20),(G22-$G$20))*180/PI()+360,ATAN2((H22-$H$20),(G22-$G$20))*180/PI()))</f>
        <v>112.52056672022439</v>
      </c>
      <c r="AE22" s="149">
        <f t="shared" ref="AE22" si="41">IF(E22&lt;=0,NA(),ATAN(Y22/X22)*180/PI())</f>
        <v>-29.390707473579504</v>
      </c>
      <c r="AF22" s="147"/>
      <c r="AG22" s="151">
        <f t="shared" ref="AG22" si="42">1/(O22/E22)</f>
        <v>5.582627078642119</v>
      </c>
      <c r="AH22" s="151">
        <f t="shared" ref="AH22" si="43">1/(Z22/F22)</f>
        <v>7.4432304792047574</v>
      </c>
      <c r="AI22" s="147"/>
      <c r="AJ22" s="141">
        <f t="shared" ref="AJ22" si="44">SQRT((G22-$E$11)^2+(H22-$F$11)^2+(I22-$G$11)^2)</f>
        <v>341.94641120451888</v>
      </c>
    </row>
    <row r="23" spans="2:100" ht="15.75" x14ac:dyDescent="0.25">
      <c r="B23" s="206">
        <v>4</v>
      </c>
      <c r="C23" s="207"/>
      <c r="D23" s="96">
        <v>45503.375</v>
      </c>
      <c r="E23" s="138">
        <f t="shared" ref="E23" si="45">D23-D22</f>
        <v>4.7916666666642413</v>
      </c>
      <c r="F23" s="139">
        <f t="shared" ref="F23" si="46">D23-D$20</f>
        <v>23.75</v>
      </c>
      <c r="G23" s="108">
        <v>809238.81150000007</v>
      </c>
      <c r="H23" s="21">
        <v>9156440.1864999998</v>
      </c>
      <c r="I23" s="109">
        <v>2708.1309999999999</v>
      </c>
      <c r="K23" s="144">
        <f t="shared" ref="K23" si="47">(G23-G22)*100</f>
        <v>-5.7999999960884452</v>
      </c>
      <c r="L23" s="141">
        <f t="shared" ref="L23" si="48">(H23-H22)*100</f>
        <v>4.1500000283122063</v>
      </c>
      <c r="M23" s="141">
        <f t="shared" ref="M23" si="49">SQRT(K23^2+L23^2)</f>
        <v>7.1317950187605135</v>
      </c>
      <c r="N23" s="141">
        <f t="shared" ref="N23" si="50">(I23-I22)*100</f>
        <v>-1.0000000000218279</v>
      </c>
      <c r="O23" s="145">
        <f t="shared" ref="O23" si="51">(SQRT((G23-G22)^2+(H23-H22)^2+(I23-I22)^2)*100)</f>
        <v>7.2015623436627232</v>
      </c>
      <c r="P23" s="145">
        <f t="shared" ref="P23" si="52">O23/(F23-F22)</f>
        <v>1.5029347499825465</v>
      </c>
      <c r="Q23" s="146">
        <f t="shared" ref="Q23" si="53">(P23-P22)/(F23-F22)</f>
        <v>0.27627289335126992</v>
      </c>
      <c r="R23" s="147"/>
      <c r="S23" s="148">
        <f t="shared" ref="S23" si="54">IF(K23&lt;0, ATAN2(L23,K23)*180/PI()+360,ATAN2(L23,K23)*180/PI())</f>
        <v>305.58437381172661</v>
      </c>
      <c r="T23" s="149">
        <f t="shared" ref="T23" si="55">ATAN(N23/M23)*180/PI()</f>
        <v>-7.9818128591771824</v>
      </c>
      <c r="U23" s="147"/>
      <c r="V23" s="150">
        <f t="shared" ref="V23" si="56">(G23-$G$20)*100</f>
        <v>-3.7499999976716936</v>
      </c>
      <c r="W23" s="145">
        <f t="shared" ref="W23" si="57">(H23-$H$20)*100</f>
        <v>3.2999999821186066</v>
      </c>
      <c r="X23" s="145">
        <f t="shared" ref="X23" si="58">SQRT(V23^2+W23^2)</f>
        <v>4.9952477280431751</v>
      </c>
      <c r="Y23" s="145">
        <f t="shared" ref="Y23" si="59">(I23-$I$20)*100</f>
        <v>-2.2500000000491127</v>
      </c>
      <c r="Z23" s="145">
        <f t="shared" ref="Z23" si="60">SQRT((G23-$G$20)^2+(H23-$H$20)^2+(I23-$I$20)^2)*100</f>
        <v>5.4785946979806344</v>
      </c>
      <c r="AA23" s="145">
        <f t="shared" ref="AA23" si="61">Z23/F23</f>
        <v>0.23067767149392146</v>
      </c>
      <c r="AB23" s="146">
        <f t="shared" ref="AB23" si="62">(AA23-$AA$20)/(F23-$F$20)</f>
        <v>9.7127440629019568E-3</v>
      </c>
      <c r="AC23" s="147"/>
      <c r="AD23" s="148">
        <f t="shared" ref="AD23" si="63">IF(F23&lt;=0,NA(),IF((G23-$G$20)&lt;0,ATAN2((H23-$H$20),(G23-$G$20))*180/PI()+360,ATAN2((H23-$H$20),(G23-$G$20))*180/PI()))</f>
        <v>311.34777708336446</v>
      </c>
      <c r="AE23" s="149">
        <f t="shared" ref="AE23" si="64">IF(E23&lt;=0,NA(),ATAN(Y23/X23)*180/PI())</f>
        <v>-24.248140366146263</v>
      </c>
      <c r="AF23" s="147"/>
      <c r="AG23" s="151">
        <f t="shared" ref="AG23" si="65">1/(O23/E23)</f>
        <v>0.66536488028612883</v>
      </c>
      <c r="AH23" s="151">
        <f t="shared" ref="AH23" si="66">1/(Z23/F23)</f>
        <v>4.33505329546536</v>
      </c>
      <c r="AI23" s="147"/>
      <c r="AJ23" s="141">
        <f t="shared" ref="AJ23" si="67">SQRT((G23-$E$11)^2+(H23-$F$11)^2+(I23-$G$11)^2)</f>
        <v>341.94721443189144</v>
      </c>
    </row>
    <row r="24" spans="2:100" ht="15.75" x14ac:dyDescent="0.25">
      <c r="B24" s="206">
        <v>5</v>
      </c>
      <c r="C24" s="207"/>
      <c r="D24" s="203" t="s">
        <v>54</v>
      </c>
      <c r="E24" s="204"/>
      <c r="F24" s="204"/>
      <c r="G24" s="204"/>
      <c r="H24" s="204"/>
      <c r="I24" s="205"/>
      <c r="K24" s="20"/>
      <c r="L24" s="21"/>
      <c r="M24" s="21"/>
      <c r="N24" s="21"/>
      <c r="O24" s="22"/>
      <c r="P24" s="22"/>
      <c r="Q24" s="23"/>
      <c r="R24" s="29"/>
      <c r="S24" s="56"/>
      <c r="T24" s="57"/>
      <c r="U24" s="29"/>
      <c r="V24" s="24"/>
      <c r="W24" s="22"/>
      <c r="X24" s="22"/>
      <c r="Y24" s="22"/>
      <c r="Z24" s="22"/>
      <c r="AA24" s="22"/>
      <c r="AB24" s="23"/>
      <c r="AC24" s="29"/>
      <c r="AD24" s="56"/>
      <c r="AE24" s="57"/>
      <c r="AF24" s="29"/>
      <c r="AG24" s="71"/>
      <c r="AH24" s="71"/>
      <c r="AI24" s="29"/>
      <c r="AJ24" s="21"/>
    </row>
    <row r="25" spans="2:100" ht="15.75" x14ac:dyDescent="0.25">
      <c r="B25" s="206">
        <v>6</v>
      </c>
      <c r="C25" s="207"/>
      <c r="D25" s="96"/>
      <c r="E25" s="28"/>
      <c r="F25" s="27"/>
      <c r="G25" s="108"/>
      <c r="H25" s="21"/>
      <c r="I25" s="109"/>
      <c r="K25" s="20"/>
      <c r="L25" s="21"/>
      <c r="M25" s="21"/>
      <c r="N25" s="21"/>
      <c r="O25" s="22"/>
      <c r="P25" s="22"/>
      <c r="Q25" s="23"/>
      <c r="R25" s="29"/>
      <c r="S25" s="56"/>
      <c r="T25" s="57"/>
      <c r="U25" s="29"/>
      <c r="V25" s="24"/>
      <c r="W25" s="22"/>
      <c r="X25" s="22"/>
      <c r="Y25" s="22"/>
      <c r="Z25" s="22"/>
      <c r="AA25" s="22"/>
      <c r="AB25" s="23"/>
      <c r="AC25" s="29"/>
      <c r="AD25" s="56"/>
      <c r="AE25" s="57"/>
      <c r="AF25" s="29"/>
      <c r="AG25" s="71"/>
      <c r="AH25" s="71"/>
      <c r="AI25" s="29"/>
      <c r="AJ25" s="21"/>
    </row>
    <row r="26" spans="2:100" ht="15.75" x14ac:dyDescent="0.25">
      <c r="B26" s="206">
        <v>7</v>
      </c>
      <c r="C26" s="207"/>
      <c r="D26" s="96"/>
      <c r="E26" s="28"/>
      <c r="F26" s="27"/>
      <c r="G26" s="108"/>
      <c r="H26" s="21"/>
      <c r="I26" s="109"/>
      <c r="K26" s="20"/>
      <c r="L26" s="21"/>
      <c r="M26" s="21"/>
      <c r="N26" s="21"/>
      <c r="O26" s="22"/>
      <c r="P26" s="22"/>
      <c r="Q26" s="23"/>
      <c r="R26" s="29"/>
      <c r="S26" s="56"/>
      <c r="T26" s="57"/>
      <c r="U26" s="29"/>
      <c r="V26" s="24"/>
      <c r="W26" s="22"/>
      <c r="X26" s="22"/>
      <c r="Y26" s="22"/>
      <c r="Z26" s="22"/>
      <c r="AA26" s="22"/>
      <c r="AB26" s="23"/>
      <c r="AC26" s="29"/>
      <c r="AD26" s="56"/>
      <c r="AE26" s="57"/>
      <c r="AF26" s="29"/>
      <c r="AG26" s="71"/>
      <c r="AH26" s="71"/>
      <c r="AI26" s="29"/>
      <c r="AJ26" s="21"/>
    </row>
    <row r="27" spans="2:100" ht="15.75" x14ac:dyDescent="0.25">
      <c r="B27" s="206">
        <v>8</v>
      </c>
      <c r="C27" s="207"/>
      <c r="D27" s="96"/>
      <c r="E27" s="28"/>
      <c r="F27" s="27"/>
      <c r="G27" s="108"/>
      <c r="H27" s="21"/>
      <c r="I27" s="109"/>
      <c r="K27" s="20"/>
      <c r="L27" s="21"/>
      <c r="M27" s="21"/>
      <c r="N27" s="21"/>
      <c r="O27" s="22"/>
      <c r="P27" s="22"/>
      <c r="Q27" s="23"/>
      <c r="R27" s="29"/>
      <c r="S27" s="56"/>
      <c r="T27" s="57"/>
      <c r="U27" s="29"/>
      <c r="V27" s="24"/>
      <c r="W27" s="22"/>
      <c r="X27" s="22"/>
      <c r="Y27" s="22"/>
      <c r="Z27" s="22"/>
      <c r="AA27" s="22"/>
      <c r="AB27" s="23"/>
      <c r="AC27" s="29"/>
      <c r="AD27" s="56"/>
      <c r="AE27" s="57"/>
      <c r="AF27" s="29"/>
      <c r="AG27" s="71"/>
      <c r="AH27" s="71"/>
      <c r="AI27" s="29"/>
      <c r="AJ27" s="21"/>
    </row>
    <row r="28" spans="2:100" ht="15.75" x14ac:dyDescent="0.25">
      <c r="B28" s="206">
        <v>9</v>
      </c>
      <c r="C28" s="207"/>
      <c r="D28" s="96"/>
      <c r="E28" s="28"/>
      <c r="F28" s="27"/>
      <c r="G28" s="108"/>
      <c r="H28" s="21"/>
      <c r="I28" s="109"/>
      <c r="K28" s="20"/>
      <c r="L28" s="21"/>
      <c r="M28" s="21"/>
      <c r="N28" s="21"/>
      <c r="O28" s="22"/>
      <c r="P28" s="22"/>
      <c r="Q28" s="23"/>
      <c r="R28" s="29"/>
      <c r="S28" s="56"/>
      <c r="T28" s="57"/>
      <c r="U28" s="29"/>
      <c r="V28" s="24"/>
      <c r="W28" s="22"/>
      <c r="X28" s="22"/>
      <c r="Y28" s="22"/>
      <c r="Z28" s="22"/>
      <c r="AA28" s="22"/>
      <c r="AB28" s="23"/>
      <c r="AC28" s="29"/>
      <c r="AD28" s="56"/>
      <c r="AE28" s="57"/>
      <c r="AF28" s="29"/>
      <c r="AG28" s="71"/>
      <c r="AH28" s="71"/>
      <c r="AI28" s="29"/>
      <c r="AJ28" s="21"/>
    </row>
    <row r="29" spans="2:100" ht="15.75" x14ac:dyDescent="0.25">
      <c r="B29" s="206">
        <v>10</v>
      </c>
      <c r="C29" s="207"/>
      <c r="D29" s="96"/>
      <c r="E29" s="28"/>
      <c r="F29" s="27"/>
      <c r="G29" s="108"/>
      <c r="H29" s="21"/>
      <c r="I29" s="109"/>
      <c r="K29" s="20"/>
      <c r="L29" s="21"/>
      <c r="M29" s="21"/>
      <c r="N29" s="21"/>
      <c r="O29" s="22"/>
      <c r="P29" s="22"/>
      <c r="Q29" s="23"/>
      <c r="R29" s="29"/>
      <c r="S29" s="56"/>
      <c r="T29" s="57"/>
      <c r="U29" s="29"/>
      <c r="V29" s="24"/>
      <c r="W29" s="22"/>
      <c r="X29" s="22"/>
      <c r="Y29" s="22"/>
      <c r="Z29" s="22"/>
      <c r="AA29" s="22"/>
      <c r="AB29" s="23"/>
      <c r="AC29" s="29"/>
      <c r="AD29" s="56"/>
      <c r="AE29" s="57"/>
      <c r="AF29" s="29"/>
      <c r="AG29" s="71"/>
      <c r="AH29" s="71"/>
      <c r="AI29" s="29"/>
      <c r="AJ29" s="21"/>
    </row>
    <row r="30" spans="2:100" ht="15.75" x14ac:dyDescent="0.25">
      <c r="B30" s="206">
        <v>11</v>
      </c>
      <c r="C30" s="207"/>
      <c r="D30" s="96"/>
      <c r="E30" s="28"/>
      <c r="F30" s="27"/>
      <c r="G30" s="108"/>
      <c r="H30" s="21"/>
      <c r="I30" s="109"/>
      <c r="K30" s="20"/>
      <c r="L30" s="21"/>
      <c r="M30" s="21"/>
      <c r="N30" s="21"/>
      <c r="O30" s="22"/>
      <c r="P30" s="22"/>
      <c r="Q30" s="23"/>
      <c r="R30" s="29"/>
      <c r="S30" s="56"/>
      <c r="T30" s="57"/>
      <c r="U30" s="29"/>
      <c r="V30" s="24"/>
      <c r="W30" s="22"/>
      <c r="X30" s="22"/>
      <c r="Y30" s="22"/>
      <c r="Z30" s="22"/>
      <c r="AA30" s="22"/>
      <c r="AB30" s="23"/>
      <c r="AC30" s="29"/>
      <c r="AD30" s="56"/>
      <c r="AE30" s="57"/>
      <c r="AF30" s="29"/>
      <c r="AG30" s="71"/>
      <c r="AH30" s="71"/>
      <c r="AI30" s="29"/>
      <c r="AJ30" s="21"/>
    </row>
    <row r="31" spans="2:100" ht="15.75" x14ac:dyDescent="0.25">
      <c r="B31" s="206">
        <v>12</v>
      </c>
      <c r="C31" s="207"/>
      <c r="D31" s="96"/>
      <c r="E31" s="28"/>
      <c r="F31" s="27"/>
      <c r="G31" s="108"/>
      <c r="H31" s="21"/>
      <c r="I31" s="109"/>
      <c r="K31" s="20"/>
      <c r="L31" s="21"/>
      <c r="M31" s="21"/>
      <c r="N31" s="21"/>
      <c r="O31" s="22"/>
      <c r="P31" s="22"/>
      <c r="Q31" s="23"/>
      <c r="R31" s="29"/>
      <c r="S31" s="56"/>
      <c r="T31" s="57"/>
      <c r="U31" s="29"/>
      <c r="V31" s="24"/>
      <c r="W31" s="22"/>
      <c r="X31" s="22"/>
      <c r="Y31" s="22"/>
      <c r="Z31" s="22"/>
      <c r="AA31" s="22"/>
      <c r="AB31" s="23"/>
      <c r="AC31" s="29"/>
      <c r="AD31" s="56"/>
      <c r="AE31" s="57"/>
      <c r="AF31" s="29"/>
      <c r="AG31" s="71"/>
      <c r="AH31" s="71"/>
      <c r="AI31" s="29"/>
      <c r="AJ31" s="21"/>
    </row>
    <row r="32" spans="2:100" ht="15.75" x14ac:dyDescent="0.25">
      <c r="B32" s="206">
        <v>13</v>
      </c>
      <c r="C32" s="207"/>
      <c r="D32" s="96"/>
      <c r="E32" s="28"/>
      <c r="F32" s="27"/>
      <c r="G32" s="108"/>
      <c r="H32" s="21"/>
      <c r="I32" s="109"/>
      <c r="K32" s="20"/>
      <c r="L32" s="21"/>
      <c r="M32" s="21"/>
      <c r="N32" s="21"/>
      <c r="O32" s="22"/>
      <c r="P32" s="22"/>
      <c r="Q32" s="23"/>
      <c r="R32" s="29"/>
      <c r="S32" s="56"/>
      <c r="T32" s="57"/>
      <c r="U32" s="29"/>
      <c r="V32" s="24"/>
      <c r="W32" s="22"/>
      <c r="X32" s="22"/>
      <c r="Y32" s="22"/>
      <c r="Z32" s="22"/>
      <c r="AA32" s="22"/>
      <c r="AB32" s="23"/>
      <c r="AC32" s="29"/>
      <c r="AD32" s="56"/>
      <c r="AE32" s="57"/>
      <c r="AF32" s="29"/>
      <c r="AG32" s="71"/>
      <c r="AH32" s="71"/>
      <c r="AI32" s="29"/>
      <c r="AJ32" s="21"/>
    </row>
    <row r="33" spans="2:36" ht="15.75" x14ac:dyDescent="0.25">
      <c r="B33" s="206">
        <v>14</v>
      </c>
      <c r="C33" s="207"/>
      <c r="D33" s="96"/>
      <c r="E33" s="28"/>
      <c r="F33" s="27"/>
      <c r="G33" s="108"/>
      <c r="H33" s="21"/>
      <c r="I33" s="109"/>
      <c r="K33" s="20"/>
      <c r="L33" s="21"/>
      <c r="M33" s="21"/>
      <c r="N33" s="21"/>
      <c r="O33" s="22"/>
      <c r="P33" s="22"/>
      <c r="Q33" s="23"/>
      <c r="R33" s="29"/>
      <c r="S33" s="56"/>
      <c r="T33" s="57"/>
      <c r="U33" s="29"/>
      <c r="V33" s="24"/>
      <c r="W33" s="22"/>
      <c r="X33" s="22"/>
      <c r="Y33" s="22"/>
      <c r="Z33" s="22"/>
      <c r="AA33" s="22"/>
      <c r="AB33" s="23"/>
      <c r="AC33" s="29"/>
      <c r="AD33" s="56"/>
      <c r="AE33" s="57"/>
      <c r="AF33" s="29"/>
      <c r="AG33" s="71"/>
      <c r="AH33" s="71"/>
      <c r="AI33" s="29"/>
      <c r="AJ33" s="21"/>
    </row>
    <row r="34" spans="2:36" ht="15.75" x14ac:dyDescent="0.25">
      <c r="B34" s="206">
        <v>15</v>
      </c>
      <c r="C34" s="207"/>
      <c r="D34" s="96"/>
      <c r="E34" s="28"/>
      <c r="F34" s="27"/>
      <c r="G34" s="108"/>
      <c r="H34" s="21"/>
      <c r="I34" s="109"/>
      <c r="K34" s="20"/>
      <c r="L34" s="21"/>
      <c r="M34" s="21"/>
      <c r="N34" s="21"/>
      <c r="O34" s="22"/>
      <c r="P34" s="22"/>
      <c r="Q34" s="23"/>
      <c r="R34" s="29"/>
      <c r="S34" s="56"/>
      <c r="T34" s="57"/>
      <c r="U34" s="29"/>
      <c r="V34" s="24"/>
      <c r="W34" s="22"/>
      <c r="X34" s="22"/>
      <c r="Y34" s="22"/>
      <c r="Z34" s="22"/>
      <c r="AA34" s="22"/>
      <c r="AB34" s="23"/>
      <c r="AC34" s="29"/>
      <c r="AD34" s="56"/>
      <c r="AE34" s="57"/>
      <c r="AF34" s="29"/>
      <c r="AG34" s="71"/>
      <c r="AH34" s="71"/>
      <c r="AI34" s="29"/>
      <c r="AJ34" s="21"/>
    </row>
    <row r="35" spans="2:36" ht="15.75" x14ac:dyDescent="0.25">
      <c r="B35" s="206">
        <v>16</v>
      </c>
      <c r="C35" s="207"/>
      <c r="D35" s="96"/>
      <c r="E35" s="28"/>
      <c r="F35" s="27"/>
      <c r="G35" s="108"/>
      <c r="H35" s="21"/>
      <c r="I35" s="109"/>
      <c r="K35" s="20"/>
      <c r="L35" s="21"/>
      <c r="M35" s="21"/>
      <c r="N35" s="21"/>
      <c r="O35" s="22"/>
      <c r="P35" s="22"/>
      <c r="Q35" s="23"/>
      <c r="R35" s="29"/>
      <c r="S35" s="56"/>
      <c r="T35" s="57"/>
      <c r="U35" s="29"/>
      <c r="V35" s="24"/>
      <c r="W35" s="22"/>
      <c r="X35" s="22"/>
      <c r="Y35" s="22"/>
      <c r="Z35" s="22"/>
      <c r="AA35" s="22"/>
      <c r="AB35" s="23"/>
      <c r="AC35" s="29"/>
      <c r="AD35" s="56"/>
      <c r="AE35" s="57"/>
      <c r="AF35" s="29"/>
      <c r="AG35" s="71"/>
      <c r="AH35" s="71"/>
      <c r="AI35" s="29"/>
      <c r="AJ35" s="21"/>
    </row>
    <row r="36" spans="2:36" ht="15.75" x14ac:dyDescent="0.25">
      <c r="B36" s="206">
        <v>17</v>
      </c>
      <c r="C36" s="207"/>
      <c r="D36" s="96"/>
      <c r="E36" s="28"/>
      <c r="F36" s="27"/>
      <c r="G36" s="108"/>
      <c r="H36" s="21"/>
      <c r="I36" s="109"/>
      <c r="K36" s="20"/>
      <c r="L36" s="21"/>
      <c r="M36" s="21"/>
      <c r="N36" s="21"/>
      <c r="O36" s="22"/>
      <c r="P36" s="22"/>
      <c r="Q36" s="23"/>
      <c r="R36" s="29"/>
      <c r="S36" s="56"/>
      <c r="T36" s="57"/>
      <c r="U36" s="29"/>
      <c r="V36" s="24"/>
      <c r="W36" s="22"/>
      <c r="X36" s="22"/>
      <c r="Y36" s="22"/>
      <c r="Z36" s="22"/>
      <c r="AA36" s="22"/>
      <c r="AB36" s="23"/>
      <c r="AC36" s="29"/>
      <c r="AD36" s="56"/>
      <c r="AE36" s="57"/>
      <c r="AF36" s="29"/>
      <c r="AG36" s="71"/>
      <c r="AH36" s="71"/>
      <c r="AI36" s="29"/>
      <c r="AJ36" s="21"/>
    </row>
    <row r="37" spans="2:36" ht="15.75" x14ac:dyDescent="0.25">
      <c r="B37" s="206">
        <v>18</v>
      </c>
      <c r="C37" s="207"/>
      <c r="D37" s="96"/>
      <c r="E37" s="28"/>
      <c r="F37" s="27"/>
      <c r="G37" s="108"/>
      <c r="H37" s="21"/>
      <c r="I37" s="109"/>
    </row>
    <row r="38" spans="2:36" ht="15.75" x14ac:dyDescent="0.25">
      <c r="B38" s="206">
        <v>19</v>
      </c>
      <c r="C38" s="207"/>
      <c r="D38" s="96"/>
      <c r="E38" s="28"/>
      <c r="F38" s="27"/>
      <c r="G38" s="108"/>
      <c r="H38" s="21"/>
      <c r="I38" s="109"/>
    </row>
    <row r="39" spans="2:36" ht="15.75" x14ac:dyDescent="0.25">
      <c r="B39" s="206">
        <v>20</v>
      </c>
      <c r="C39" s="207"/>
      <c r="D39" s="96"/>
      <c r="E39" s="28"/>
      <c r="F39" s="27"/>
      <c r="G39" s="108"/>
      <c r="H39" s="21"/>
      <c r="I39" s="109"/>
    </row>
    <row r="40" spans="2:36" ht="15.75" x14ac:dyDescent="0.25">
      <c r="B40" s="206">
        <v>21</v>
      </c>
      <c r="C40" s="207"/>
      <c r="D40" s="96"/>
      <c r="E40" s="28"/>
      <c r="F40" s="27"/>
      <c r="G40" s="108"/>
      <c r="H40" s="21"/>
      <c r="I40" s="109"/>
    </row>
    <row r="41" spans="2:36" ht="15.75" x14ac:dyDescent="0.25">
      <c r="B41" s="206">
        <v>22</v>
      </c>
      <c r="C41" s="207"/>
      <c r="D41" s="96"/>
      <c r="E41" s="28"/>
      <c r="F41" s="27"/>
      <c r="G41" s="108"/>
      <c r="H41" s="21"/>
      <c r="I41" s="109"/>
    </row>
    <row r="42" spans="2:36" ht="15.75" x14ac:dyDescent="0.25">
      <c r="B42" s="166"/>
      <c r="C42" s="167"/>
      <c r="D42" s="96"/>
      <c r="E42" s="28"/>
      <c r="F42" s="27"/>
      <c r="G42" s="108"/>
      <c r="H42" s="21"/>
      <c r="I42" s="109"/>
    </row>
    <row r="43" spans="2:36" ht="15.75" x14ac:dyDescent="0.25">
      <c r="B43" s="166"/>
      <c r="C43" s="167"/>
      <c r="D43" s="96"/>
      <c r="E43" s="28"/>
      <c r="F43" s="27"/>
      <c r="G43" s="108"/>
      <c r="H43" s="21"/>
      <c r="I43" s="109"/>
    </row>
    <row r="44" spans="2:36" ht="15.75" x14ac:dyDescent="0.25">
      <c r="B44" s="166"/>
      <c r="C44" s="167"/>
      <c r="D44" s="96"/>
      <c r="E44" s="28"/>
      <c r="F44" s="27"/>
      <c r="G44" s="108"/>
      <c r="H44" s="21"/>
      <c r="I44" s="109"/>
    </row>
    <row r="45" spans="2:36" ht="15.75" x14ac:dyDescent="0.25">
      <c r="B45" s="166"/>
      <c r="C45" s="167"/>
      <c r="D45" s="96"/>
      <c r="E45" s="28"/>
      <c r="F45" s="27"/>
      <c r="G45" s="108"/>
      <c r="H45" s="21"/>
      <c r="I45" s="109"/>
    </row>
    <row r="46" spans="2:36" ht="15.75" x14ac:dyDescent="0.25">
      <c r="B46" s="166"/>
      <c r="C46" s="167"/>
      <c r="D46" s="96"/>
      <c r="E46" s="28"/>
      <c r="F46" s="27"/>
      <c r="G46" s="108"/>
      <c r="H46" s="21"/>
      <c r="I46" s="109"/>
    </row>
    <row r="47" spans="2:36" ht="15.75" x14ac:dyDescent="0.25">
      <c r="B47" s="166"/>
      <c r="C47" s="167"/>
      <c r="D47" s="96"/>
      <c r="E47" s="28"/>
      <c r="F47" s="27"/>
      <c r="G47" s="108"/>
      <c r="H47" s="21"/>
      <c r="I47" s="109"/>
    </row>
    <row r="48" spans="2:36" ht="15.75" x14ac:dyDescent="0.25">
      <c r="B48" s="166"/>
      <c r="C48" s="167"/>
      <c r="D48" s="96"/>
      <c r="E48" s="28"/>
      <c r="F48" s="27"/>
      <c r="G48" s="108"/>
      <c r="H48" s="21"/>
      <c r="I48" s="109"/>
    </row>
    <row r="49" spans="2:9" ht="15.75" x14ac:dyDescent="0.25">
      <c r="B49" s="166"/>
      <c r="C49" s="167"/>
      <c r="D49" s="96"/>
      <c r="E49" s="28"/>
      <c r="F49" s="27"/>
      <c r="G49" s="108"/>
      <c r="H49" s="21"/>
      <c r="I49" s="109"/>
    </row>
    <row r="50" spans="2:9" ht="15.75" x14ac:dyDescent="0.25">
      <c r="B50" s="166"/>
      <c r="C50" s="167"/>
      <c r="D50" s="96"/>
      <c r="E50" s="28"/>
      <c r="F50" s="27"/>
      <c r="G50" s="108"/>
      <c r="H50" s="21"/>
      <c r="I50" s="109"/>
    </row>
    <row r="51" spans="2:9" ht="15.75" x14ac:dyDescent="0.25">
      <c r="B51" s="166"/>
      <c r="C51" s="167"/>
      <c r="D51" s="96"/>
      <c r="E51" s="28"/>
      <c r="F51" s="27"/>
      <c r="G51" s="108"/>
      <c r="H51" s="21"/>
      <c r="I51" s="109"/>
    </row>
    <row r="52" spans="2:9" ht="15.75" x14ac:dyDescent="0.25">
      <c r="B52" s="166"/>
      <c r="C52" s="167"/>
      <c r="D52" s="96"/>
      <c r="E52" s="28"/>
      <c r="F52" s="27"/>
      <c r="G52" s="108"/>
      <c r="H52" s="21"/>
      <c r="I52" s="109"/>
    </row>
    <row r="53" spans="2:9" ht="15.75" x14ac:dyDescent="0.25">
      <c r="B53" s="166"/>
      <c r="C53" s="167"/>
      <c r="D53" s="96"/>
      <c r="E53" s="28"/>
      <c r="F53" s="27"/>
      <c r="G53" s="108"/>
      <c r="H53" s="21"/>
      <c r="I53" s="109"/>
    </row>
    <row r="54" spans="2:9" ht="15.75" x14ac:dyDescent="0.25">
      <c r="B54" s="166"/>
      <c r="C54" s="167"/>
      <c r="D54" s="96"/>
      <c r="E54" s="28"/>
      <c r="F54" s="27"/>
      <c r="G54" s="108"/>
      <c r="H54" s="21"/>
      <c r="I54" s="109"/>
    </row>
    <row r="55" spans="2:9" ht="15.75" x14ac:dyDescent="0.25">
      <c r="B55" s="166"/>
      <c r="C55" s="167"/>
      <c r="D55" s="96"/>
      <c r="E55" s="28"/>
      <c r="F55" s="27"/>
      <c r="G55" s="108"/>
      <c r="H55" s="21"/>
      <c r="I55" s="109"/>
    </row>
    <row r="56" spans="2:9" ht="15.75" x14ac:dyDescent="0.25">
      <c r="B56" s="166"/>
      <c r="C56" s="167"/>
      <c r="D56" s="96"/>
      <c r="E56" s="28"/>
      <c r="F56" s="27"/>
      <c r="G56" s="108"/>
      <c r="H56" s="21"/>
      <c r="I56" s="109"/>
    </row>
    <row r="57" spans="2:9" ht="15.75" x14ac:dyDescent="0.25">
      <c r="B57" s="166"/>
      <c r="C57" s="167"/>
      <c r="D57" s="96"/>
      <c r="E57" s="28"/>
      <c r="F57" s="27"/>
      <c r="G57" s="108"/>
      <c r="H57" s="21"/>
      <c r="I57" s="109"/>
    </row>
    <row r="58" spans="2:9" ht="15.75" x14ac:dyDescent="0.25">
      <c r="B58" s="166"/>
      <c r="C58" s="167"/>
      <c r="D58" s="96"/>
      <c r="E58" s="28"/>
      <c r="F58" s="27"/>
      <c r="G58" s="108"/>
      <c r="H58" s="21"/>
      <c r="I58" s="109"/>
    </row>
    <row r="59" spans="2:9" ht="15.75" x14ac:dyDescent="0.25">
      <c r="B59" s="166"/>
      <c r="C59" s="167"/>
      <c r="D59" s="96"/>
      <c r="E59" s="28"/>
      <c r="F59" s="27"/>
      <c r="G59" s="108"/>
      <c r="H59" s="21"/>
      <c r="I59" s="109"/>
    </row>
    <row r="60" spans="2:9" ht="15.75" x14ac:dyDescent="0.25">
      <c r="B60" s="166"/>
      <c r="C60" s="167"/>
      <c r="D60" s="96"/>
      <c r="E60" s="28"/>
      <c r="F60" s="27"/>
      <c r="G60" s="108"/>
      <c r="H60" s="21"/>
      <c r="I60" s="109"/>
    </row>
    <row r="61" spans="2:9" ht="15.75" x14ac:dyDescent="0.25">
      <c r="B61" s="166"/>
      <c r="C61" s="167"/>
      <c r="D61" s="96"/>
      <c r="E61" s="28"/>
      <c r="F61" s="27"/>
      <c r="G61" s="108"/>
      <c r="H61" s="21"/>
      <c r="I61" s="109"/>
    </row>
    <row r="62" spans="2:9" ht="15.75" x14ac:dyDescent="0.25">
      <c r="B62" s="166"/>
      <c r="C62" s="167"/>
      <c r="D62" s="96"/>
      <c r="E62" s="28"/>
      <c r="F62" s="27"/>
      <c r="G62" s="108"/>
      <c r="H62" s="21"/>
      <c r="I62" s="109"/>
    </row>
    <row r="63" spans="2:9" ht="15.75" x14ac:dyDescent="0.25">
      <c r="B63" s="166"/>
      <c r="C63" s="167"/>
      <c r="D63" s="96"/>
      <c r="E63" s="28"/>
      <c r="F63" s="27"/>
      <c r="G63" s="108"/>
      <c r="H63" s="21"/>
      <c r="I63" s="109"/>
    </row>
    <row r="64" spans="2:9" ht="15.75" x14ac:dyDescent="0.25">
      <c r="B64" s="166"/>
      <c r="C64" s="167"/>
      <c r="D64" s="96"/>
      <c r="E64" s="28"/>
      <c r="F64" s="27"/>
      <c r="G64" s="108"/>
      <c r="H64" s="21"/>
      <c r="I64" s="109"/>
    </row>
    <row r="65" spans="2:9" ht="15.75" x14ac:dyDescent="0.25">
      <c r="B65" s="166"/>
      <c r="C65" s="167"/>
      <c r="D65" s="96"/>
      <c r="E65" s="28"/>
      <c r="F65" s="27"/>
      <c r="G65" s="108"/>
      <c r="H65" s="21"/>
      <c r="I65" s="109"/>
    </row>
    <row r="66" spans="2:9" ht="15.75" x14ac:dyDescent="0.25">
      <c r="B66" s="166"/>
      <c r="C66" s="167"/>
      <c r="D66" s="96"/>
      <c r="E66" s="28"/>
      <c r="F66" s="27"/>
      <c r="G66" s="108"/>
      <c r="H66" s="21"/>
      <c r="I66" s="109"/>
    </row>
    <row r="67" spans="2:9" ht="15.75" x14ac:dyDescent="0.25">
      <c r="B67" s="166"/>
      <c r="C67" s="167"/>
      <c r="D67" s="96"/>
      <c r="E67" s="28"/>
      <c r="F67" s="27"/>
      <c r="G67" s="108"/>
      <c r="H67" s="21"/>
      <c r="I67" s="109"/>
    </row>
    <row r="68" spans="2:9" ht="15.75" x14ac:dyDescent="0.25">
      <c r="B68" s="166"/>
      <c r="C68" s="167"/>
      <c r="D68" s="96"/>
      <c r="E68" s="28"/>
      <c r="F68" s="27"/>
      <c r="G68" s="108"/>
      <c r="H68" s="21"/>
      <c r="I68" s="109"/>
    </row>
    <row r="69" spans="2:9" ht="15.75" x14ac:dyDescent="0.25">
      <c r="B69" s="166"/>
      <c r="C69" s="167"/>
      <c r="D69" s="96"/>
      <c r="E69" s="28"/>
      <c r="F69" s="27"/>
      <c r="G69" s="108"/>
      <c r="H69" s="21"/>
      <c r="I69" s="109"/>
    </row>
    <row r="70" spans="2:9" ht="15.75" x14ac:dyDescent="0.25">
      <c r="B70" s="166"/>
      <c r="C70" s="167"/>
      <c r="D70" s="96"/>
      <c r="E70" s="28"/>
      <c r="F70" s="27"/>
      <c r="G70" s="108"/>
      <c r="H70" s="21"/>
      <c r="I70" s="109"/>
    </row>
    <row r="71" spans="2:9" ht="15.75" x14ac:dyDescent="0.25">
      <c r="B71" s="166"/>
      <c r="C71" s="167"/>
      <c r="D71" s="96"/>
      <c r="E71" s="28"/>
      <c r="F71" s="27"/>
      <c r="G71" s="108"/>
      <c r="H71" s="21"/>
      <c r="I71" s="109"/>
    </row>
    <row r="72" spans="2:9" ht="15.75" x14ac:dyDescent="0.25">
      <c r="B72" s="166"/>
      <c r="C72" s="167"/>
      <c r="D72" s="96"/>
      <c r="E72" s="28"/>
      <c r="F72" s="27"/>
      <c r="G72" s="108"/>
      <c r="H72" s="21"/>
      <c r="I72" s="109"/>
    </row>
    <row r="73" spans="2:9" ht="15.75" x14ac:dyDescent="0.25">
      <c r="B73" s="166"/>
      <c r="C73" s="167"/>
      <c r="D73" s="96"/>
      <c r="E73" s="28"/>
      <c r="F73" s="27"/>
      <c r="G73" s="108"/>
      <c r="H73" s="21"/>
      <c r="I73" s="109"/>
    </row>
    <row r="74" spans="2:9" ht="15.75" x14ac:dyDescent="0.25">
      <c r="B74" s="166"/>
      <c r="C74" s="167"/>
      <c r="D74" s="96"/>
      <c r="E74" s="28"/>
      <c r="F74" s="27"/>
      <c r="G74" s="108"/>
      <c r="H74" s="21"/>
      <c r="I74" s="109"/>
    </row>
    <row r="75" spans="2:9" ht="15.75" x14ac:dyDescent="0.25">
      <c r="B75" s="166"/>
      <c r="C75" s="167"/>
      <c r="D75" s="96"/>
      <c r="E75" s="28"/>
      <c r="F75" s="27"/>
      <c r="G75" s="108"/>
      <c r="H75" s="21"/>
      <c r="I75" s="109"/>
    </row>
    <row r="76" spans="2:9" ht="15.75" x14ac:dyDescent="0.25">
      <c r="B76" s="166"/>
      <c r="C76" s="167"/>
      <c r="D76" s="96"/>
      <c r="E76" s="28"/>
      <c r="F76" s="27"/>
      <c r="G76" s="108"/>
      <c r="H76" s="21"/>
      <c r="I76" s="109"/>
    </row>
    <row r="77" spans="2:9" ht="15.75" x14ac:dyDescent="0.25">
      <c r="B77" s="166"/>
      <c r="C77" s="167"/>
      <c r="D77" s="96"/>
      <c r="E77" s="28"/>
      <c r="F77" s="27"/>
      <c r="G77" s="108"/>
      <c r="H77" s="21"/>
      <c r="I77" s="109"/>
    </row>
    <row r="78" spans="2:9" ht="15.75" x14ac:dyDescent="0.25">
      <c r="B78" s="166"/>
      <c r="C78" s="167"/>
      <c r="D78" s="96"/>
      <c r="E78" s="28"/>
      <c r="F78" s="27"/>
      <c r="G78" s="108"/>
      <c r="H78" s="21"/>
      <c r="I78" s="109"/>
    </row>
    <row r="79" spans="2:9" ht="15.75" x14ac:dyDescent="0.25">
      <c r="B79" s="166"/>
      <c r="C79" s="167"/>
      <c r="D79" s="96"/>
      <c r="E79" s="28"/>
      <c r="F79" s="27"/>
      <c r="G79" s="108"/>
      <c r="H79" s="21"/>
      <c r="I79" s="109"/>
    </row>
    <row r="80" spans="2:9" ht="15.75" x14ac:dyDescent="0.25">
      <c r="B80" s="166"/>
      <c r="C80" s="167"/>
      <c r="D80" s="96"/>
      <c r="E80" s="28"/>
      <c r="F80" s="27"/>
      <c r="G80" s="108"/>
      <c r="H80" s="21"/>
      <c r="I80" s="109"/>
    </row>
    <row r="81" spans="2:9" ht="15.75" x14ac:dyDescent="0.25">
      <c r="B81" s="166"/>
      <c r="C81" s="167"/>
      <c r="D81" s="96"/>
      <c r="E81" s="28"/>
      <c r="F81" s="27"/>
      <c r="G81" s="108"/>
      <c r="H81" s="21"/>
      <c r="I81" s="109"/>
    </row>
    <row r="82" spans="2:9" ht="15.75" x14ac:dyDescent="0.25">
      <c r="B82" s="166"/>
      <c r="C82" s="167"/>
      <c r="D82" s="96"/>
      <c r="E82" s="28"/>
      <c r="F82" s="27"/>
      <c r="G82" s="108"/>
      <c r="H82" s="21"/>
      <c r="I82" s="109"/>
    </row>
    <row r="83" spans="2:9" ht="15.75" x14ac:dyDescent="0.25">
      <c r="B83" s="166"/>
      <c r="C83" s="167"/>
      <c r="D83" s="96"/>
      <c r="E83" s="28"/>
      <c r="F83" s="27"/>
      <c r="G83" s="108"/>
      <c r="H83" s="21"/>
      <c r="I83" s="109"/>
    </row>
    <row r="84" spans="2:9" ht="15.75" x14ac:dyDescent="0.25">
      <c r="B84" s="166"/>
      <c r="C84" s="167"/>
      <c r="D84" s="96"/>
      <c r="E84" s="28"/>
      <c r="F84" s="27"/>
      <c r="G84" s="108"/>
      <c r="H84" s="21"/>
      <c r="I84" s="109"/>
    </row>
    <row r="85" spans="2:9" ht="15.75" x14ac:dyDescent="0.25">
      <c r="B85" s="166"/>
      <c r="C85" s="167"/>
      <c r="D85" s="96"/>
      <c r="E85" s="28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28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28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28"/>
      <c r="F88" s="27"/>
      <c r="G88" s="108"/>
      <c r="H88" s="21"/>
      <c r="I88" s="109"/>
    </row>
    <row r="89" spans="2:9" ht="15.75" x14ac:dyDescent="0.25">
      <c r="B89" s="166"/>
      <c r="C89" s="167"/>
      <c r="D89" s="96"/>
      <c r="E89" s="28"/>
      <c r="F89" s="27"/>
      <c r="G89" s="108"/>
      <c r="H89" s="21"/>
      <c r="I89" s="109"/>
    </row>
    <row r="90" spans="2:9" ht="15.75" x14ac:dyDescent="0.25">
      <c r="B90" s="166"/>
      <c r="C90" s="167"/>
      <c r="D90" s="96"/>
      <c r="E90" s="28"/>
      <c r="F90" s="27"/>
      <c r="G90" s="108"/>
      <c r="H90" s="21"/>
      <c r="I90" s="109"/>
    </row>
    <row r="91" spans="2:9" ht="15.75" x14ac:dyDescent="0.25">
      <c r="B91" s="166"/>
      <c r="C91" s="167"/>
      <c r="D91" s="96"/>
      <c r="E91" s="28"/>
      <c r="F91" s="27"/>
      <c r="G91" s="108"/>
      <c r="H91" s="21"/>
      <c r="I91" s="109"/>
    </row>
    <row r="92" spans="2:9" ht="15.75" x14ac:dyDescent="0.25">
      <c r="B92" s="166"/>
      <c r="C92" s="167"/>
      <c r="D92" s="96"/>
      <c r="E92" s="28"/>
      <c r="F92" s="27"/>
      <c r="G92" s="108"/>
      <c r="H92" s="21"/>
      <c r="I92" s="109"/>
    </row>
    <row r="93" spans="2:9" ht="15.75" x14ac:dyDescent="0.25">
      <c r="B93" s="166"/>
      <c r="C93" s="167"/>
      <c r="D93" s="96"/>
      <c r="E93" s="28"/>
      <c r="F93" s="27"/>
      <c r="G93" s="108"/>
      <c r="H93" s="21"/>
      <c r="I93" s="109"/>
    </row>
    <row r="94" spans="2:9" ht="15.75" x14ac:dyDescent="0.25">
      <c r="B94" s="166"/>
      <c r="C94" s="167"/>
      <c r="D94" s="96"/>
      <c r="E94" s="28"/>
      <c r="F94" s="27"/>
      <c r="G94" s="108"/>
      <c r="H94" s="21"/>
      <c r="I94" s="109"/>
    </row>
  </sheetData>
  <mergeCells count="88"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90:C9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K17:Q17"/>
    <mergeCell ref="S17:T17"/>
    <mergeCell ref="V17:AB17"/>
    <mergeCell ref="AD17:AE17"/>
    <mergeCell ref="B20:C20"/>
    <mergeCell ref="B21:C21"/>
    <mergeCell ref="B22:C22"/>
    <mergeCell ref="B23:C23"/>
    <mergeCell ref="D24:I24"/>
    <mergeCell ref="AG17:AG18"/>
    <mergeCell ref="AH17:AH18"/>
    <mergeCell ref="B2:D5"/>
    <mergeCell ref="B17:C19"/>
    <mergeCell ref="D17:D19"/>
    <mergeCell ref="E17:E18"/>
    <mergeCell ref="F17:F18"/>
    <mergeCell ref="G17:I1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02EA-1153-4FD0-B9E4-8135F8228C23}">
  <dimension ref="B1:CV69"/>
  <sheetViews>
    <sheetView zoomScale="75" zoomScaleNormal="75" workbookViewId="0">
      <pane ySplit="19" topLeftCell="A33" activePane="bottomLeft" state="frozen"/>
      <selection activeCell="M121" sqref="M121"/>
      <selection pane="bottomLeft" activeCell="G41" sqref="G41:I4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M7" t="s">
        <v>56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67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f>+G20</f>
        <v>809152.79300000006</v>
      </c>
      <c r="F14" s="133">
        <f>+H20</f>
        <v>9156422.6064999998</v>
      </c>
      <c r="G14" s="133">
        <f>+I20</f>
        <v>2739.4160000000002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45516.375</v>
      </c>
      <c r="E20" s="26">
        <v>0</v>
      </c>
      <c r="F20" s="25">
        <v>0</v>
      </c>
      <c r="G20" s="134">
        <v>809152.79300000006</v>
      </c>
      <c r="H20" s="135">
        <v>9156422.6064999998</v>
      </c>
      <c r="I20" s="136">
        <v>2739.4160000000002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2" si="0">(G20-$G$20)*100</f>
        <v>0</v>
      </c>
      <c r="W20" s="64">
        <f t="shared" ref="W20:W22" si="1">(H20-$H$20)*100</f>
        <v>0</v>
      </c>
      <c r="X20" s="64">
        <v>0</v>
      </c>
      <c r="Y20" s="64">
        <f t="shared" ref="Y20:Y22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2" si="3">SQRT((G20-$E$11)^2+(H20-$F$11)^2+(I20-$G$11)^2)</f>
        <v>402.80337032420061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s="153" customFormat="1" ht="15.75" x14ac:dyDescent="0.25">
      <c r="B21" s="206">
        <v>2</v>
      </c>
      <c r="C21" s="207"/>
      <c r="D21" s="137">
        <v>45523.375</v>
      </c>
      <c r="E21" s="138">
        <f t="shared" ref="E21:E22" si="4">D21-D20</f>
        <v>7</v>
      </c>
      <c r="F21" s="139">
        <f t="shared" ref="F21:F22" si="5">D21-D$20</f>
        <v>7</v>
      </c>
      <c r="G21" s="140">
        <v>809152.804</v>
      </c>
      <c r="H21" s="141">
        <v>9156422.5954999998</v>
      </c>
      <c r="I21" s="142">
        <v>2739.4169999999999</v>
      </c>
      <c r="J21" s="143"/>
      <c r="K21" s="144">
        <f t="shared" ref="K21:L22" si="6">(G21-G20)*100</f>
        <v>1.0999999940395355</v>
      </c>
      <c r="L21" s="141">
        <f t="shared" si="6"/>
        <v>-1.0999999940395355</v>
      </c>
      <c r="M21" s="141">
        <f t="shared" ref="M21:M22" si="7">SQRT(K21^2+L21^2)</f>
        <v>1.5556349101810349</v>
      </c>
      <c r="N21" s="141">
        <f t="shared" ref="N21:N22" si="8">(I21-I20)*100</f>
        <v>9.9999999974897946E-2</v>
      </c>
      <c r="O21" s="145">
        <f t="shared" ref="O21:O22" si="9">(SQRT((G21-G20)^2+(H21-H20)^2+(I21-I20)^2)*100)</f>
        <v>1.5588457183983719</v>
      </c>
      <c r="P21" s="145">
        <f t="shared" ref="P21:P22" si="10">O21/(F21-F20)</f>
        <v>0.22269224548548169</v>
      </c>
      <c r="Q21" s="146">
        <f t="shared" ref="Q21:Q22" si="11">(P21-P20)/(F21-F20)</f>
        <v>3.1813177926497384E-2</v>
      </c>
      <c r="R21" s="147"/>
      <c r="S21" s="148">
        <f t="shared" ref="S21:S22" si="12">IF(K21&lt;0, ATAN2(L21,K21)*180/PI()+360,ATAN2(L21,K21)*180/PI())</f>
        <v>135</v>
      </c>
      <c r="T21" s="149">
        <f t="shared" ref="T21:T22" si="13">ATAN(N21/M21)*180/PI()</f>
        <v>3.6780516051811945</v>
      </c>
      <c r="U21" s="147"/>
      <c r="V21" s="150">
        <f t="shared" si="0"/>
        <v>1.0999999940395355</v>
      </c>
      <c r="W21" s="145">
        <f t="shared" si="1"/>
        <v>-1.0999999940395355</v>
      </c>
      <c r="X21" s="145">
        <f t="shared" ref="X21:X22" si="14">SQRT(V21^2+W21^2)</f>
        <v>1.5556349101810349</v>
      </c>
      <c r="Y21" s="145">
        <f t="shared" si="2"/>
        <v>9.9999999974897946E-2</v>
      </c>
      <c r="Z21" s="145">
        <f t="shared" ref="Z21:Z22" si="15">SQRT((G21-$G$20)^2+(H21-$H$20)^2+(I21-$I$20)^2)*100</f>
        <v>1.5588457183983719</v>
      </c>
      <c r="AA21" s="145">
        <f t="shared" ref="AA21:AA22" si="16">Z21/F21</f>
        <v>0.22269224548548169</v>
      </c>
      <c r="AB21" s="146">
        <f t="shared" ref="AB21:AB22" si="17">(AA21-$AA$20)/(F21-$F$20)</f>
        <v>3.1813177926497384E-2</v>
      </c>
      <c r="AC21" s="147"/>
      <c r="AD21" s="148">
        <f t="shared" ref="AD21:AD22" si="18">IF(F21&lt;=0,NA(),IF((G21-$G$20)&lt;0,ATAN2((H21-$H$20),(G21-$G$20))*180/PI()+360,ATAN2((H21-$H$20),(G21-$G$20))*180/PI()))</f>
        <v>135</v>
      </c>
      <c r="AE21" s="149">
        <f t="shared" ref="AE21:AE22" si="19">IF(E21&lt;=0,NA(),ATAN(Y21/X21)*180/PI())</f>
        <v>3.6780516051811945</v>
      </c>
      <c r="AF21" s="147"/>
      <c r="AG21" s="151">
        <f t="shared" ref="AG21:AG22" si="20">1/(O21/E21)</f>
        <v>4.4905021179338487</v>
      </c>
      <c r="AH21" s="151">
        <f t="shared" ref="AH21:AH22" si="21">1/(Z21/F21)</f>
        <v>4.4905021179338487</v>
      </c>
      <c r="AI21" s="147"/>
      <c r="AJ21" s="141">
        <f t="shared" si="3"/>
        <v>402.80376300940003</v>
      </c>
      <c r="AK21" s="14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</row>
    <row r="22" spans="2:100" ht="15.75" x14ac:dyDescent="0.25">
      <c r="B22" s="199">
        <v>3</v>
      </c>
      <c r="C22" s="200"/>
      <c r="D22" s="96">
        <v>45530.375</v>
      </c>
      <c r="E22" s="104">
        <f t="shared" si="4"/>
        <v>7</v>
      </c>
      <c r="F22" s="27">
        <f t="shared" si="5"/>
        <v>14</v>
      </c>
      <c r="G22" s="108">
        <v>809152.77800000005</v>
      </c>
      <c r="H22" s="21">
        <v>9156422.6284999996</v>
      </c>
      <c r="I22" s="109">
        <v>2739.4025000000001</v>
      </c>
      <c r="K22" s="20">
        <f t="shared" si="6"/>
        <v>-2.5999999954365194</v>
      </c>
      <c r="L22" s="21">
        <f t="shared" si="6"/>
        <v>3.2999999821186066</v>
      </c>
      <c r="M22" s="21">
        <f t="shared" si="7"/>
        <v>4.2011902906501044</v>
      </c>
      <c r="N22" s="21">
        <f t="shared" si="8"/>
        <v>-1.4499999999770807</v>
      </c>
      <c r="O22" s="22">
        <f t="shared" si="9"/>
        <v>4.4443784557782928</v>
      </c>
      <c r="P22" s="22">
        <f t="shared" si="10"/>
        <v>0.63491120796832756</v>
      </c>
      <c r="Q22" s="23">
        <f t="shared" si="11"/>
        <v>5.8888423211835121E-2</v>
      </c>
      <c r="R22" s="29"/>
      <c r="S22" s="56">
        <f t="shared" si="12"/>
        <v>321.76617472051743</v>
      </c>
      <c r="T22" s="57">
        <f t="shared" si="13"/>
        <v>-19.041616675222787</v>
      </c>
      <c r="U22" s="29"/>
      <c r="V22" s="24">
        <f t="shared" si="0"/>
        <v>-1.5000000013969839</v>
      </c>
      <c r="W22" s="22">
        <f t="shared" si="1"/>
        <v>2.199999988079071</v>
      </c>
      <c r="X22" s="22">
        <f t="shared" si="14"/>
        <v>2.6627053820764446</v>
      </c>
      <c r="Y22" s="22">
        <f t="shared" si="2"/>
        <v>-1.3500000000021828</v>
      </c>
      <c r="Z22" s="22">
        <f t="shared" si="15"/>
        <v>2.9853810396237126</v>
      </c>
      <c r="AA22" s="22">
        <f t="shared" si="16"/>
        <v>0.21324150283026519</v>
      </c>
      <c r="AB22" s="23">
        <f t="shared" si="17"/>
        <v>1.5231535916447514E-2</v>
      </c>
      <c r="AC22" s="29"/>
      <c r="AD22" s="56">
        <f t="shared" si="18"/>
        <v>325.71312285345124</v>
      </c>
      <c r="AE22" s="57">
        <f t="shared" si="19"/>
        <v>-26.885151624744779</v>
      </c>
      <c r="AF22" s="29"/>
      <c r="AG22" s="71">
        <f t="shared" si="20"/>
        <v>1.5750233850807762</v>
      </c>
      <c r="AH22" s="71">
        <f t="shared" si="21"/>
        <v>4.6895186290071056</v>
      </c>
      <c r="AI22" s="29"/>
      <c r="AJ22" s="21">
        <f t="shared" si="3"/>
        <v>402.79930260597808</v>
      </c>
    </row>
    <row r="23" spans="2:100" ht="15.75" x14ac:dyDescent="0.25">
      <c r="B23" s="206">
        <v>4</v>
      </c>
      <c r="C23" s="207"/>
      <c r="D23" s="96">
        <v>45537.625</v>
      </c>
      <c r="E23" s="104">
        <f t="shared" ref="E23" si="22">D23-D22</f>
        <v>7.25</v>
      </c>
      <c r="F23" s="27">
        <f t="shared" ref="F23" si="23">D23-D$20</f>
        <v>21.25</v>
      </c>
      <c r="G23" s="108">
        <v>809152.78150000004</v>
      </c>
      <c r="H23" s="21">
        <v>9156422.624499999</v>
      </c>
      <c r="I23" s="109">
        <v>2739.4054999999998</v>
      </c>
      <c r="K23" s="20">
        <f t="shared" ref="K23" si="24">(G23-G22)*100</f>
        <v>0.34999999916180968</v>
      </c>
      <c r="L23" s="21">
        <f t="shared" ref="L23" si="25">(H23-H22)*100</f>
        <v>-0.40000006556510925</v>
      </c>
      <c r="M23" s="21">
        <f t="shared" ref="M23" si="26">SQRT(K23^2+L23^2)</f>
        <v>0.53150733942755535</v>
      </c>
      <c r="N23" s="21">
        <f t="shared" ref="N23" si="27">(I23-I22)*100</f>
        <v>0.29999999997016857</v>
      </c>
      <c r="O23" s="22">
        <f t="shared" ref="O23" si="28">(SQRT((G23-G22)^2+(H23-H22)^2+(I23-I22)^2)*100)</f>
        <v>0.61032782326177759</v>
      </c>
      <c r="P23" s="22">
        <f t="shared" ref="P23" si="29">O23/(F23-F22)</f>
        <v>8.4183148036107255E-2</v>
      </c>
      <c r="Q23" s="23">
        <f t="shared" ref="Q23" si="30">(P23-P22)/(F23-F22)</f>
        <v>-7.5962491025133833E-2</v>
      </c>
      <c r="R23" s="29"/>
      <c r="S23" s="56">
        <f t="shared" ref="S23" si="31">IF(K23&lt;0, ATAN2(L23,K23)*180/PI()+360,ATAN2(L23,K23)*180/PI())</f>
        <v>138.81407955648928</v>
      </c>
      <c r="T23" s="57">
        <f t="shared" ref="T23" si="32">ATAN(N23/M23)*180/PI()</f>
        <v>29.441793629053002</v>
      </c>
      <c r="U23" s="29"/>
      <c r="V23" s="24">
        <f t="shared" ref="V23" si="33">(G23-$G$20)*100</f>
        <v>-1.1500000022351742</v>
      </c>
      <c r="W23" s="22">
        <f t="shared" ref="W23" si="34">(H23-$H$20)*100</f>
        <v>1.7999999225139618</v>
      </c>
      <c r="X23" s="22">
        <f t="shared" ref="X23" si="35">SQRT(V23^2+W23^2)</f>
        <v>2.1360008722355825</v>
      </c>
      <c r="Y23" s="22">
        <f t="shared" ref="Y23" si="36">(I23-$I$20)*100</f>
        <v>-1.0500000000320142</v>
      </c>
      <c r="Z23" s="22">
        <f t="shared" ref="Z23" si="37">SQRT((G23-$G$20)^2+(H23-$H$20)^2+(I23-$I$20)^2)*100</f>
        <v>2.380125989576686</v>
      </c>
      <c r="AA23" s="22">
        <f t="shared" ref="AA23" si="38">Z23/F23</f>
        <v>0.11200592892125581</v>
      </c>
      <c r="AB23" s="23">
        <f t="shared" ref="AB23" si="39">(AA23-$AA$20)/(F23-$F$20)</f>
        <v>5.2708672433532146E-3</v>
      </c>
      <c r="AC23" s="29"/>
      <c r="AD23" s="56">
        <f t="shared" ref="AD23" si="40">IF(F23&lt;=0,NA(),IF((G23-$G$20)&lt;0,ATAN2((H23-$H$20),(G23-$G$20))*180/PI()+360,ATAN2((H23-$H$20),(G23-$G$20))*180/PI()))</f>
        <v>327.42594169587449</v>
      </c>
      <c r="AE23" s="57">
        <f t="shared" ref="AE23" si="41">IF(E23&lt;=0,NA(),ATAN(Y23/X23)*180/PI())</f>
        <v>-26.177477727873896</v>
      </c>
      <c r="AF23" s="29"/>
      <c r="AG23" s="71">
        <f t="shared" ref="AG23" si="42">1/(O23/E23)</f>
        <v>11.878862020829715</v>
      </c>
      <c r="AH23" s="71">
        <f t="shared" ref="AH23" si="43">1/(Z23/F23)</f>
        <v>8.9280988036181181</v>
      </c>
      <c r="AI23" s="29"/>
      <c r="AJ23" s="21">
        <f t="shared" ref="AJ23" si="44">SQRT((G23-$E$11)^2+(H23-$F$11)^2+(I23-$G$11)^2)</f>
        <v>402.79944939076029</v>
      </c>
    </row>
    <row r="24" spans="2:100" ht="15.75" x14ac:dyDescent="0.25">
      <c r="B24" s="199">
        <v>5</v>
      </c>
      <c r="C24" s="200"/>
      <c r="D24" s="96">
        <v>45544.625</v>
      </c>
      <c r="E24" s="104">
        <f t="shared" ref="E24:E26" si="45">D24-D23</f>
        <v>7</v>
      </c>
      <c r="F24" s="27">
        <f t="shared" ref="F24:F26" si="46">D24-D$20</f>
        <v>28.25</v>
      </c>
      <c r="G24" s="108">
        <v>809152.73149999999</v>
      </c>
      <c r="H24" s="21">
        <v>9156422.6754999999</v>
      </c>
      <c r="I24" s="109">
        <v>2739.4070000000002</v>
      </c>
      <c r="K24" s="20">
        <f t="shared" ref="K24:K26" si="47">(G24-G23)*100</f>
        <v>-5.0000000046566129</v>
      </c>
      <c r="L24" s="21">
        <f t="shared" ref="L24:L26" si="48">(H24-H23)*100</f>
        <v>5.1000000908970833</v>
      </c>
      <c r="M24" s="21">
        <f t="shared" ref="M24:M26" si="49">SQRT(K24^2+L24^2)</f>
        <v>7.1421286024347381</v>
      </c>
      <c r="N24" s="21">
        <f t="shared" ref="N24:N26" si="50">(I24-I23)*100</f>
        <v>0.15000000003055902</v>
      </c>
      <c r="O24" s="22">
        <f t="shared" ref="O24:O26" si="51">(SQRT((G24-G23)^2+(H24-H23)^2+(I24-I23)^2)*100)</f>
        <v>7.143703589436333</v>
      </c>
      <c r="P24" s="22">
        <f t="shared" ref="P24:P26" si="52">O24/(F24-F23)</f>
        <v>1.0205290842051904</v>
      </c>
      <c r="Q24" s="23">
        <f t="shared" ref="Q24:Q26" si="53">(P24-P23)/(F24-F23)</f>
        <v>0.13376370516701189</v>
      </c>
      <c r="R24" s="29"/>
      <c r="S24" s="56">
        <f t="shared" ref="S24:S26" si="54">IF(K24&lt;0, ATAN2(L24,K24)*180/PI()+360,ATAN2(L24,K24)*180/PI())</f>
        <v>315.56726689367275</v>
      </c>
      <c r="T24" s="57">
        <f t="shared" ref="T24:T26" si="55">ATAN(N24/M24)*180/PI()</f>
        <v>1.2031572254814631</v>
      </c>
      <c r="U24" s="29"/>
      <c r="V24" s="24">
        <f t="shared" ref="V24:V26" si="56">(G24-$G$20)*100</f>
        <v>-6.1500000068917871</v>
      </c>
      <c r="W24" s="22">
        <f t="shared" ref="W24:W26" si="57">(H24-$H$20)*100</f>
        <v>6.9000000134110451</v>
      </c>
      <c r="X24" s="22">
        <f t="shared" ref="X24:X26" si="58">SQRT(V24^2+W24^2)</f>
        <v>9.2429703163994521</v>
      </c>
      <c r="Y24" s="22">
        <f t="shared" ref="Y24:Y26" si="59">(I24-$I$20)*100</f>
        <v>-0.90000000000145519</v>
      </c>
      <c r="Z24" s="22">
        <f t="shared" ref="Z24:Z26" si="60">SQRT((G24-$G$20)^2+(H24-$H$20)^2+(I24-$I$20)^2)*100</f>
        <v>9.2866840298270077</v>
      </c>
      <c r="AA24" s="22">
        <f t="shared" ref="AA24:AA26" si="61">Z24/F24</f>
        <v>0.32873217804697374</v>
      </c>
      <c r="AB24" s="23">
        <f t="shared" ref="AB24:AB26" si="62">(AA24-$AA$20)/(F24-$F$20)</f>
        <v>1.1636537275999071E-2</v>
      </c>
      <c r="AC24" s="29"/>
      <c r="AD24" s="56">
        <f t="shared" ref="AD24:AD26" si="63">IF(F24&lt;=0,NA(),IF((G24-$G$20)&lt;0,ATAN2((H24-$H$20),(G24-$G$20))*180/PI()+360,ATAN2((H24-$H$20),(G24-$G$20))*180/PI()))</f>
        <v>318.28924270191419</v>
      </c>
      <c r="AE24" s="57">
        <f t="shared" ref="AE24:AE26" si="64">IF(E24&lt;=0,NA(),ATAN(Y24/X24)*180/PI())</f>
        <v>-5.5614322406581023</v>
      </c>
      <c r="AF24" s="29"/>
      <c r="AG24" s="71">
        <f t="shared" ref="AG24:AG26" si="65">1/(O24/E24)</f>
        <v>0.97988388128969506</v>
      </c>
      <c r="AH24" s="71">
        <f t="shared" ref="AH24:AH26" si="66">1/(Z24/F24)</f>
        <v>3.0419900051801632</v>
      </c>
      <c r="AI24" s="29"/>
      <c r="AJ24" s="21">
        <f t="shared" ref="AJ24:AJ26" si="67">SQRT((G24-$E$11)^2+(H24-$F$11)^2+(I24-$G$11)^2)</f>
        <v>402.79618482024426</v>
      </c>
    </row>
    <row r="25" spans="2:100" ht="15.75" x14ac:dyDescent="0.25">
      <c r="B25" s="206">
        <v>6</v>
      </c>
      <c r="C25" s="207"/>
      <c r="D25" s="96">
        <v>45551.625</v>
      </c>
      <c r="E25" s="104">
        <f t="shared" si="45"/>
        <v>7</v>
      </c>
      <c r="F25" s="27">
        <f t="shared" si="46"/>
        <v>35.25</v>
      </c>
      <c r="G25" s="108">
        <v>809152.80799999996</v>
      </c>
      <c r="H25" s="21">
        <v>9156422.602</v>
      </c>
      <c r="I25" s="109">
        <v>2739.4090000000001</v>
      </c>
      <c r="K25" s="20">
        <f t="shared" si="47"/>
        <v>7.6499999966472387</v>
      </c>
      <c r="L25" s="21">
        <f t="shared" si="48"/>
        <v>-7.3499999940395355</v>
      </c>
      <c r="M25" s="21">
        <f t="shared" si="49"/>
        <v>10.608722819504896</v>
      </c>
      <c r="N25" s="21">
        <f t="shared" si="50"/>
        <v>0.19999999999527063</v>
      </c>
      <c r="O25" s="22">
        <f t="shared" si="51"/>
        <v>10.610607893098399</v>
      </c>
      <c r="P25" s="22">
        <f t="shared" si="52"/>
        <v>1.5158011275854855</v>
      </c>
      <c r="Q25" s="23">
        <f t="shared" si="53"/>
        <v>7.0753149054327863E-2</v>
      </c>
      <c r="R25" s="29"/>
      <c r="S25" s="56">
        <f t="shared" si="54"/>
        <v>133.85423715115701</v>
      </c>
      <c r="T25" s="57">
        <f t="shared" si="55"/>
        <v>1.0800356279981367</v>
      </c>
      <c r="U25" s="29"/>
      <c r="V25" s="24">
        <f t="shared" si="56"/>
        <v>1.4999999897554517</v>
      </c>
      <c r="W25" s="22">
        <f t="shared" si="57"/>
        <v>-0.44999998062849045</v>
      </c>
      <c r="X25" s="22">
        <f t="shared" si="58"/>
        <v>1.5660459609577226</v>
      </c>
      <c r="Y25" s="22">
        <f t="shared" si="59"/>
        <v>-0.70000000000618456</v>
      </c>
      <c r="Z25" s="22">
        <f t="shared" si="60"/>
        <v>1.7153716658032614</v>
      </c>
      <c r="AA25" s="22">
        <f t="shared" si="61"/>
        <v>4.8663025980234365E-2</v>
      </c>
      <c r="AB25" s="23">
        <f t="shared" si="62"/>
        <v>1.3805113753257976E-3</v>
      </c>
      <c r="AC25" s="29"/>
      <c r="AD25" s="56">
        <f t="shared" si="63"/>
        <v>106.69924366285299</v>
      </c>
      <c r="AE25" s="57">
        <f t="shared" si="64"/>
        <v>-24.08395584276348</v>
      </c>
      <c r="AF25" s="29"/>
      <c r="AG25" s="71">
        <f t="shared" si="65"/>
        <v>0.65971715009402099</v>
      </c>
      <c r="AH25" s="71">
        <f t="shared" si="66"/>
        <v>20.549482484015144</v>
      </c>
      <c r="AI25" s="29"/>
      <c r="AJ25" s="21">
        <f t="shared" si="67"/>
        <v>402.79735761202301</v>
      </c>
    </row>
    <row r="26" spans="2:100" ht="15" customHeight="1" x14ac:dyDescent="0.25">
      <c r="B26" s="199">
        <v>7</v>
      </c>
      <c r="C26" s="200"/>
      <c r="D26" s="96">
        <v>45555.625</v>
      </c>
      <c r="E26" s="104">
        <f t="shared" si="45"/>
        <v>4</v>
      </c>
      <c r="F26" s="27">
        <f t="shared" si="46"/>
        <v>39.25</v>
      </c>
      <c r="G26" s="108">
        <v>809152.73900000006</v>
      </c>
      <c r="H26" s="21">
        <v>9156422.6790000014</v>
      </c>
      <c r="I26" s="109">
        <v>2739.402</v>
      </c>
      <c r="K26" s="20">
        <f t="shared" si="47"/>
        <v>-6.8999999901279807</v>
      </c>
      <c r="L26" s="21">
        <f t="shared" si="48"/>
        <v>7.7000001445412636</v>
      </c>
      <c r="M26" s="21">
        <f t="shared" si="49"/>
        <v>10.339245721507039</v>
      </c>
      <c r="N26" s="21">
        <f t="shared" si="50"/>
        <v>-0.70000000000618456</v>
      </c>
      <c r="O26" s="22">
        <f t="shared" si="51"/>
        <v>10.362914748742764</v>
      </c>
      <c r="P26" s="22">
        <f t="shared" si="52"/>
        <v>2.5907286871856909</v>
      </c>
      <c r="Q26" s="23">
        <f t="shared" si="53"/>
        <v>0.26873188990005137</v>
      </c>
      <c r="R26" s="29"/>
      <c r="S26" s="56">
        <f t="shared" si="54"/>
        <v>318.13635894362147</v>
      </c>
      <c r="T26" s="57">
        <f t="shared" si="55"/>
        <v>-3.8731968326818493</v>
      </c>
      <c r="U26" s="29"/>
      <c r="V26" s="24">
        <f t="shared" si="56"/>
        <v>-5.400000000372529</v>
      </c>
      <c r="W26" s="22">
        <f t="shared" si="57"/>
        <v>7.2500001639127731</v>
      </c>
      <c r="X26" s="22">
        <f t="shared" si="58"/>
        <v>9.0400499103024075</v>
      </c>
      <c r="Y26" s="22">
        <f t="shared" si="59"/>
        <v>-1.4000000000123691</v>
      </c>
      <c r="Z26" s="22">
        <f t="shared" si="60"/>
        <v>9.1478140766411062</v>
      </c>
      <c r="AA26" s="22">
        <f t="shared" si="61"/>
        <v>0.23306532679340397</v>
      </c>
      <c r="AB26" s="23">
        <f t="shared" si="62"/>
        <v>5.9379701093860886E-3</v>
      </c>
      <c r="AC26" s="29"/>
      <c r="AD26" s="56">
        <f t="shared" si="63"/>
        <v>323.32024313604126</v>
      </c>
      <c r="AE26" s="57">
        <f t="shared" si="64"/>
        <v>-8.8032577988912237</v>
      </c>
      <c r="AF26" s="29"/>
      <c r="AG26" s="71">
        <f t="shared" si="65"/>
        <v>0.38599178869876188</v>
      </c>
      <c r="AH26" s="71">
        <f t="shared" si="66"/>
        <v>4.290642515376943</v>
      </c>
      <c r="AI26" s="29"/>
      <c r="AJ26" s="21">
        <f t="shared" si="67"/>
        <v>402.789201483022</v>
      </c>
    </row>
    <row r="27" spans="2:100" ht="15.75" x14ac:dyDescent="0.25">
      <c r="B27" s="206">
        <v>8</v>
      </c>
      <c r="C27" s="207"/>
      <c r="D27" s="96">
        <v>45565.625</v>
      </c>
      <c r="E27" s="104">
        <f t="shared" ref="E27:E28" si="68">D27-D26</f>
        <v>10</v>
      </c>
      <c r="F27" s="27">
        <f t="shared" ref="F27:F28" si="69">D27-D$20</f>
        <v>49.25</v>
      </c>
      <c r="G27" s="108">
        <v>809152.78200000001</v>
      </c>
      <c r="H27" s="21">
        <v>9156422.6380000003</v>
      </c>
      <c r="I27" s="109">
        <v>2739.3895000000002</v>
      </c>
      <c r="K27" s="20">
        <f t="shared" ref="K27:K28" si="70">(G27-G26)*100</f>
        <v>4.2999999946914613</v>
      </c>
      <c r="L27" s="21">
        <f t="shared" ref="L27:L28" si="71">(H27-H26)*100</f>
        <v>-4.1000001132488251</v>
      </c>
      <c r="M27" s="21">
        <f t="shared" ref="M27:M28" si="72">SQRT(K27^2+L27^2)</f>
        <v>5.9413803853134119</v>
      </c>
      <c r="N27" s="21">
        <f t="shared" ref="N27:N28" si="73">(I27-I26)*100</f>
        <v>-1.2499999999818101</v>
      </c>
      <c r="O27" s="22">
        <f t="shared" ref="O27:O28" si="74">(SQRT((G27-G26)^2+(H27-H26)^2+(I27-I26)^2)*100)</f>
        <v>6.0714496525081616</v>
      </c>
      <c r="P27" s="22">
        <f t="shared" ref="P27:P28" si="75">O27/(F27-F26)</f>
        <v>0.60714496525081618</v>
      </c>
      <c r="Q27" s="23">
        <f t="shared" ref="Q27:Q28" si="76">(P27-P26)/(F27-F26)</f>
        <v>-0.19835837219348748</v>
      </c>
      <c r="R27" s="29"/>
      <c r="S27" s="56">
        <f t="shared" ref="S27:S28" si="77">IF(K27&lt;0, ATAN2(L27,K27)*180/PI()+360,ATAN2(L27,K27)*180/PI())</f>
        <v>133.6360732941298</v>
      </c>
      <c r="T27" s="57">
        <f t="shared" ref="T27:T28" si="78">ATAN(N27/M27)*180/PI()</f>
        <v>-11.881114165841819</v>
      </c>
      <c r="U27" s="29"/>
      <c r="V27" s="24">
        <f t="shared" ref="V27:V28" si="79">(G27-$G$20)*100</f>
        <v>-1.1000000056810677</v>
      </c>
      <c r="W27" s="22">
        <f t="shared" ref="W27:W28" si="80">(H27-$H$20)*100</f>
        <v>3.1500000506639481</v>
      </c>
      <c r="X27" s="22">
        <f t="shared" ref="X27:X28" si="81">SQRT(V27^2+W27^2)</f>
        <v>3.3365401738449405</v>
      </c>
      <c r="Y27" s="22">
        <f t="shared" ref="Y27:Y28" si="82">(I27-$I$20)*100</f>
        <v>-2.6499999999941792</v>
      </c>
      <c r="Z27" s="22">
        <f t="shared" ref="Z27:Z28" si="83">SQRT((G27-$G$20)^2+(H27-$H$20)^2+(I27-$I$20)^2)*100</f>
        <v>4.2608684949961049</v>
      </c>
      <c r="AA27" s="22">
        <f t="shared" ref="AA27:AA28" si="84">Z27/F27</f>
        <v>8.6515096345098574E-2</v>
      </c>
      <c r="AB27" s="23">
        <f t="shared" ref="AB27:AB28" si="85">(AA27-$AA$20)/(F27-$F$20)</f>
        <v>1.7566517024385497E-3</v>
      </c>
      <c r="AC27" s="29"/>
      <c r="AD27" s="56">
        <f t="shared" ref="AD27:AD28" si="86">IF(F27&lt;=0,NA(),IF((G27-$G$20)&lt;0,ATAN2((H27-$H$20),(G27-$G$20))*180/PI()+360,ATAN2((H27-$H$20),(G27-$G$20))*180/PI()))</f>
        <v>340.75047432204406</v>
      </c>
      <c r="AE27" s="57">
        <f t="shared" ref="AE27:AE28" si="87">IF(E27&lt;=0,NA(),ATAN(Y27/X27)*180/PI())</f>
        <v>-38.457864201204373</v>
      </c>
      <c r="AF27" s="29"/>
      <c r="AG27" s="71">
        <f t="shared" ref="AG27:AG28" si="88">1/(O27/E27)</f>
        <v>1.6470531046681618</v>
      </c>
      <c r="AH27" s="71">
        <f t="shared" ref="AH27:AH28" si="89">1/(Z27/F27)</f>
        <v>11.558676372631169</v>
      </c>
      <c r="AI27" s="29"/>
      <c r="AJ27" s="21">
        <f t="shared" ref="AJ27:AJ28" si="90">SQRT((G27-$E$11)^2+(H27-$F$11)^2+(I27-$G$11)^2)</f>
        <v>402.79135820207262</v>
      </c>
    </row>
    <row r="28" spans="2:100" ht="15.75" x14ac:dyDescent="0.25">
      <c r="B28" s="199">
        <v>9</v>
      </c>
      <c r="C28" s="200"/>
      <c r="D28" s="96">
        <v>45572.625</v>
      </c>
      <c r="E28" s="104">
        <f t="shared" si="68"/>
        <v>7</v>
      </c>
      <c r="F28" s="27">
        <f t="shared" si="69"/>
        <v>56.25</v>
      </c>
      <c r="G28" s="108">
        <v>809152.81799999997</v>
      </c>
      <c r="H28" s="22">
        <v>9156422.6064999998</v>
      </c>
      <c r="I28" s="109">
        <v>2739.3795</v>
      </c>
      <c r="K28" s="20">
        <f t="shared" si="70"/>
        <v>3.599999996367842</v>
      </c>
      <c r="L28" s="21">
        <f t="shared" si="71"/>
        <v>-3.1500000506639481</v>
      </c>
      <c r="M28" s="21">
        <f t="shared" si="72"/>
        <v>4.7835656463595582</v>
      </c>
      <c r="N28" s="21">
        <f t="shared" si="73"/>
        <v>-1.0000000000218279</v>
      </c>
      <c r="O28" s="22">
        <f t="shared" si="74"/>
        <v>4.8869725079107003</v>
      </c>
      <c r="P28" s="22">
        <f t="shared" si="75"/>
        <v>0.69813892970152858</v>
      </c>
      <c r="Q28" s="23">
        <f t="shared" si="76"/>
        <v>1.29991377786732E-2</v>
      </c>
      <c r="R28" s="29"/>
      <c r="S28" s="56">
        <f t="shared" si="77"/>
        <v>131.1859256510468</v>
      </c>
      <c r="T28" s="57">
        <f t="shared" si="78"/>
        <v>-11.807586725839592</v>
      </c>
      <c r="U28" s="29"/>
      <c r="V28" s="24">
        <f t="shared" si="79"/>
        <v>2.4999999906867743</v>
      </c>
      <c r="W28" s="22">
        <f t="shared" si="80"/>
        <v>0</v>
      </c>
      <c r="X28" s="22">
        <f t="shared" si="81"/>
        <v>2.4999999906867743</v>
      </c>
      <c r="Y28" s="22">
        <f t="shared" si="82"/>
        <v>-3.6500000000160071</v>
      </c>
      <c r="Z28" s="22">
        <f t="shared" si="83"/>
        <v>4.4240818203951333</v>
      </c>
      <c r="AA28" s="22">
        <f t="shared" si="84"/>
        <v>7.8650343473691264E-2</v>
      </c>
      <c r="AB28" s="23">
        <f t="shared" si="85"/>
        <v>1.3982283284211781E-3</v>
      </c>
      <c r="AC28" s="29"/>
      <c r="AD28" s="56">
        <f t="shared" si="86"/>
        <v>90</v>
      </c>
      <c r="AE28" s="57">
        <f t="shared" si="87"/>
        <v>-55.591527847599117</v>
      </c>
      <c r="AF28" s="29"/>
      <c r="AG28" s="71">
        <f t="shared" si="88"/>
        <v>1.4323796560485811</v>
      </c>
      <c r="AH28" s="71">
        <f t="shared" si="89"/>
        <v>12.714502643392811</v>
      </c>
      <c r="AI28" s="29"/>
      <c r="AJ28" s="21">
        <f t="shared" si="90"/>
        <v>402.79106435947153</v>
      </c>
    </row>
    <row r="29" spans="2:100" ht="15.75" x14ac:dyDescent="0.25">
      <c r="B29" s="206">
        <v>10</v>
      </c>
      <c r="C29" s="207"/>
      <c r="D29" s="96">
        <v>45581.458333333336</v>
      </c>
      <c r="E29" s="104">
        <f t="shared" ref="E29" si="91">D29-D28</f>
        <v>8.8333333333357587</v>
      </c>
      <c r="F29" s="27">
        <f t="shared" ref="F29" si="92">D29-D$20</f>
        <v>65.083333333335759</v>
      </c>
      <c r="G29" s="108">
        <v>809152.76150000002</v>
      </c>
      <c r="H29" s="21">
        <v>9156422.6629999988</v>
      </c>
      <c r="I29" s="109">
        <v>2739.3784999999998</v>
      </c>
      <c r="K29" s="20">
        <f t="shared" ref="K29" si="93">(G29-G28)*100</f>
        <v>-5.6499999947845936</v>
      </c>
      <c r="L29" s="21">
        <f t="shared" ref="L29" si="94">(H29-H28)*100</f>
        <v>5.6499999016523361</v>
      </c>
      <c r="M29" s="21">
        <f t="shared" ref="M29" si="95">SQRT(K29^2+L29^2)</f>
        <v>7.9903065541778382</v>
      </c>
      <c r="N29" s="21">
        <f t="shared" ref="N29" si="96">(I29-I28)*100</f>
        <v>-0.10000000002037268</v>
      </c>
      <c r="O29" s="22">
        <f t="shared" ref="O29" si="97">(SQRT((G29-G28)^2+(H29-H28)^2+(I29-I28)^2)*100)</f>
        <v>7.9909322878961619</v>
      </c>
      <c r="P29" s="22">
        <f t="shared" ref="P29" si="98">O29/(F29-F28)</f>
        <v>0.90463384391252466</v>
      </c>
      <c r="Q29" s="23">
        <f t="shared" ref="Q29" si="99">(P29-P28)/(F29-F28)</f>
        <v>2.3376782740861062E-2</v>
      </c>
      <c r="R29" s="29"/>
      <c r="S29" s="56">
        <f t="shared" ref="S29" si="100">IF(K29&lt;0, ATAN2(L29,K29)*180/PI()+360,ATAN2(L29,K29)*180/PI())</f>
        <v>314.99999952778006</v>
      </c>
      <c r="T29" s="57">
        <f t="shared" ref="T29" si="101">ATAN(N29/M29)*180/PI()</f>
        <v>-0.71702866488714889</v>
      </c>
      <c r="U29" s="29"/>
      <c r="V29" s="24">
        <f t="shared" ref="V29" si="102">(G29-$G$20)*100</f>
        <v>-3.1500000040978193</v>
      </c>
      <c r="W29" s="22">
        <f t="shared" ref="W29" si="103">(H29-$H$20)*100</f>
        <v>5.6499999016523361</v>
      </c>
      <c r="X29" s="22">
        <f t="shared" ref="X29" si="104">SQRT(V29^2+W29^2)</f>
        <v>6.4687710513271126</v>
      </c>
      <c r="Y29" s="22">
        <f t="shared" ref="Y29" si="105">(I29-$I$20)*100</f>
        <v>-3.7500000000363798</v>
      </c>
      <c r="Z29" s="22">
        <f t="shared" ref="Z29" si="106">SQRT((G29-$G$20)^2+(H29-$H$20)^2+(I29-$I$20)^2)*100</f>
        <v>7.4771317304672733</v>
      </c>
      <c r="AA29" s="22">
        <f t="shared" ref="AA29" si="107">Z29/F29</f>
        <v>0.11488550674213052</v>
      </c>
      <c r="AB29" s="23">
        <f t="shared" ref="AB29" si="108">(AA29-$AA$20)/(F29-$F$20)</f>
        <v>1.7652062495589179E-3</v>
      </c>
      <c r="AC29" s="29"/>
      <c r="AD29" s="56">
        <f t="shared" ref="AD29" si="109">IF(F29&lt;=0,NA(),IF((G29-$G$20)&lt;0,ATAN2((H29-$H$20),(G29-$G$20))*180/PI()+360,ATAN2((H29-$H$20),(G29-$G$20))*180/PI()))</f>
        <v>330.85936581072076</v>
      </c>
      <c r="AE29" s="57">
        <f t="shared" ref="AE29" si="110">IF(E29&lt;=0,NA(),ATAN(Y29/X29)*180/PI())</f>
        <v>-30.101223662887918</v>
      </c>
      <c r="AF29" s="29"/>
      <c r="AG29" s="71">
        <f t="shared" ref="AG29" si="111">1/(O29/E29)</f>
        <v>1.1054196200255104</v>
      </c>
      <c r="AH29" s="71">
        <f t="shared" ref="AH29" si="112">1/(Z29/F29)</f>
        <v>8.7043181368784666</v>
      </c>
      <c r="AI29" s="29"/>
      <c r="AJ29" s="21">
        <f t="shared" ref="AJ29" si="113">SQRT((G29-$E$11)^2+(H29-$F$11)^2+(I29-$G$11)^2)</f>
        <v>402.78852900670034</v>
      </c>
    </row>
    <row r="30" spans="2:100" ht="15.75" x14ac:dyDescent="0.25">
      <c r="B30" s="199">
        <v>11</v>
      </c>
      <c r="C30" s="200"/>
      <c r="D30" s="96">
        <v>45588.583333333336</v>
      </c>
      <c r="E30" s="104">
        <f t="shared" ref="E30" si="114">D30-D29</f>
        <v>7.125</v>
      </c>
      <c r="F30" s="27">
        <f t="shared" ref="F30" si="115">D30-D$20</f>
        <v>72.208333333335759</v>
      </c>
      <c r="G30" s="108">
        <v>809152.80099999998</v>
      </c>
      <c r="H30" s="21">
        <v>9156422.6260000002</v>
      </c>
      <c r="I30" s="109">
        <v>2739.3779999999997</v>
      </c>
      <c r="K30" s="20">
        <f t="shared" ref="K30:K33" si="116">(G30-G29)*100</f>
        <v>3.9499999955296516</v>
      </c>
      <c r="L30" s="21">
        <f t="shared" ref="L30:L33" si="117">(H30-H29)*100</f>
        <v>-3.6999998614192009</v>
      </c>
      <c r="M30" s="21">
        <f t="shared" ref="M30:M33" si="118">SQRT(K30^2+L30^2)</f>
        <v>5.41225451537401</v>
      </c>
      <c r="N30" s="21">
        <f t="shared" ref="N30:N33" si="119">(I30-I29)*100</f>
        <v>-5.0000000010186341E-2</v>
      </c>
      <c r="O30" s="22">
        <f t="shared" ref="O30:O33" si="120">(SQRT((G30-G29)^2+(H30-H29)^2+(I30-I29)^2)*100)</f>
        <v>5.4124854678038048</v>
      </c>
      <c r="P30" s="22">
        <f t="shared" ref="P30:P33" si="121">O30/(F30-F29)</f>
        <v>0.75964708320053398</v>
      </c>
      <c r="Q30" s="23">
        <f t="shared" ref="Q30:Q33" si="122">(P30-P29)/(F30-F29)</f>
        <v>-2.0349019047296937E-2</v>
      </c>
      <c r="R30" s="29"/>
      <c r="S30" s="56">
        <f t="shared" ref="S30:S33" si="123">IF(K30&lt;0, ATAN2(L30,K30)*180/PI()+360,ATAN2(L30,K30)*180/PI())</f>
        <v>133.12825399636739</v>
      </c>
      <c r="T30" s="57">
        <f t="shared" ref="T30:T33" si="124">ATAN(N30/M30)*180/PI()</f>
        <v>-0.52930021542205208</v>
      </c>
      <c r="U30" s="29"/>
      <c r="V30" s="24">
        <f t="shared" ref="V30:V33" si="125">(G30-$G$20)*100</f>
        <v>0.79999999143183231</v>
      </c>
      <c r="W30" s="22">
        <f t="shared" ref="W30:W33" si="126">(H30-$H$20)*100</f>
        <v>1.9500000402331352</v>
      </c>
      <c r="X30" s="22">
        <f t="shared" ref="X30:X33" si="127">SQRT(V30^2+W30^2)</f>
        <v>2.1077239248061308</v>
      </c>
      <c r="Y30" s="22">
        <f t="shared" ref="Y30:Y33" si="128">(I30-$I$20)*100</f>
        <v>-3.8000000000465661</v>
      </c>
      <c r="Z30" s="22">
        <f t="shared" ref="Z30:Z33" si="129">SQRT((G30-$G$20)^2+(H30-$H$20)^2+(I30-$I$20)^2)*100</f>
        <v>4.3453998830434539</v>
      </c>
      <c r="AA30" s="22">
        <f t="shared" ref="AA30:AA33" si="130">Z30/F30</f>
        <v>6.0178648120622846E-2</v>
      </c>
      <c r="AB30" s="23">
        <f t="shared" ref="AB30:AB33" si="131">(AA30-$AA$20)/(F30-$F$20)</f>
        <v>8.3340308995666465E-4</v>
      </c>
      <c r="AC30" s="29"/>
      <c r="AD30" s="56">
        <f t="shared" ref="AD30:AD33" si="132">IF(F30&lt;=0,NA(),IF((G30-$G$20)&lt;0,ATAN2((H30-$H$20),(G30-$G$20))*180/PI()+360,ATAN2((H30-$H$20),(G30-$G$20))*180/PI()))</f>
        <v>22.306204424306692</v>
      </c>
      <c r="AE30" s="57">
        <f t="shared" ref="AE30:AE33" si="133">IF(E30&lt;=0,NA(),ATAN(Y30/X30)*180/PI())</f>
        <v>-60.984436959296566</v>
      </c>
      <c r="AF30" s="29"/>
      <c r="AG30" s="71">
        <f t="shared" ref="AG30:AG33" si="134">1/(O30/E30)</f>
        <v>1.3164007630843715</v>
      </c>
      <c r="AH30" s="71">
        <f t="shared" ref="AH30:AH33" si="135">1/(Z30/F30)</f>
        <v>16.617189505413737</v>
      </c>
      <c r="AI30" s="29"/>
      <c r="AJ30" s="21">
        <f t="shared" ref="AJ30:AJ33" si="136">SQRT((G30-$E$11)^2+(H30-$F$11)^2+(I30-$G$11)^2)</f>
        <v>402.78864051149344</v>
      </c>
    </row>
    <row r="31" spans="2:100" ht="15.75" x14ac:dyDescent="0.25">
      <c r="B31" s="206">
        <v>12</v>
      </c>
      <c r="C31" s="207"/>
      <c r="D31" s="96">
        <v>45593.458333333336</v>
      </c>
      <c r="E31" s="104">
        <f t="shared" ref="E31:E33" si="137">D31-D30</f>
        <v>4.875</v>
      </c>
      <c r="F31" s="27">
        <f t="shared" ref="F31:F33" si="138">D31-D$20</f>
        <v>77.083333333335759</v>
      </c>
      <c r="G31" s="108">
        <v>809152.81299999997</v>
      </c>
      <c r="H31" s="21">
        <v>9156422.6145000011</v>
      </c>
      <c r="I31" s="109">
        <v>2739.3834999999999</v>
      </c>
      <c r="K31" s="20">
        <f t="shared" si="116"/>
        <v>1.1999999987892807</v>
      </c>
      <c r="L31" s="21">
        <f t="shared" si="117"/>
        <v>-1.1499999091029167</v>
      </c>
      <c r="M31" s="21">
        <f t="shared" si="118"/>
        <v>1.6620769500931629</v>
      </c>
      <c r="N31" s="21">
        <f t="shared" si="119"/>
        <v>0.55000000002110028</v>
      </c>
      <c r="O31" s="22">
        <f t="shared" si="120"/>
        <v>1.7507140794699176</v>
      </c>
      <c r="P31" s="22">
        <f t="shared" si="121"/>
        <v>0.35912083681434209</v>
      </c>
      <c r="Q31" s="23">
        <f t="shared" si="122"/>
        <v>-8.2159230027936792E-2</v>
      </c>
      <c r="R31" s="29"/>
      <c r="S31" s="56">
        <f t="shared" si="123"/>
        <v>133.78112253143925</v>
      </c>
      <c r="T31" s="57">
        <f t="shared" si="124"/>
        <v>18.309961771765128</v>
      </c>
      <c r="U31" s="29"/>
      <c r="V31" s="24">
        <f t="shared" si="125"/>
        <v>1.999999990221113</v>
      </c>
      <c r="W31" s="22">
        <f t="shared" si="126"/>
        <v>0.80000013113021851</v>
      </c>
      <c r="X31" s="22">
        <f t="shared" si="127"/>
        <v>2.1540659624748772</v>
      </c>
      <c r="Y31" s="22">
        <f t="shared" si="128"/>
        <v>-3.2500000000254659</v>
      </c>
      <c r="Z31" s="22">
        <f t="shared" si="129"/>
        <v>3.8990383648867</v>
      </c>
      <c r="AA31" s="22">
        <f t="shared" si="130"/>
        <v>5.0582119328258297E-2</v>
      </c>
      <c r="AB31" s="23">
        <f t="shared" si="131"/>
        <v>6.562004669611681E-4</v>
      </c>
      <c r="AC31" s="29"/>
      <c r="AD31" s="56">
        <f t="shared" si="132"/>
        <v>68.198587178594948</v>
      </c>
      <c r="AE31" s="57">
        <f t="shared" si="133"/>
        <v>-56.463999621878273</v>
      </c>
      <c r="AF31" s="29"/>
      <c r="AG31" s="71">
        <f t="shared" si="134"/>
        <v>2.7845780514177711</v>
      </c>
      <c r="AH31" s="71">
        <f t="shared" si="135"/>
        <v>19.769831973832268</v>
      </c>
      <c r="AI31" s="29"/>
      <c r="AJ31" s="21">
        <f t="shared" si="136"/>
        <v>402.7881468639228</v>
      </c>
    </row>
    <row r="32" spans="2:100" ht="15.75" x14ac:dyDescent="0.25">
      <c r="B32" s="199">
        <v>13</v>
      </c>
      <c r="C32" s="200"/>
      <c r="D32" s="96">
        <v>45609.625</v>
      </c>
      <c r="E32" s="104">
        <f t="shared" si="137"/>
        <v>16.166666666664241</v>
      </c>
      <c r="F32" s="27">
        <f t="shared" si="138"/>
        <v>93.25</v>
      </c>
      <c r="G32" s="108">
        <v>809152.86</v>
      </c>
      <c r="H32" s="21">
        <v>9156422.5784999989</v>
      </c>
      <c r="I32" s="109">
        <v>2739.3575000000001</v>
      </c>
      <c r="K32" s="20">
        <f t="shared" si="116"/>
        <v>4.7000000020489097</v>
      </c>
      <c r="L32" s="21">
        <f t="shared" si="117"/>
        <v>-3.6000002175569534</v>
      </c>
      <c r="M32" s="21">
        <f t="shared" si="118"/>
        <v>5.920304180164214</v>
      </c>
      <c r="N32" s="21">
        <f t="shared" si="119"/>
        <v>-2.5999999999839929</v>
      </c>
      <c r="O32" s="22">
        <f t="shared" si="120"/>
        <v>6.4660653867391895</v>
      </c>
      <c r="P32" s="22">
        <f t="shared" si="121"/>
        <v>0.39996280742722634</v>
      </c>
      <c r="Q32" s="23">
        <f t="shared" si="122"/>
        <v>2.5263074605911574E-3</v>
      </c>
      <c r="R32" s="29"/>
      <c r="S32" s="56">
        <f t="shared" si="123"/>
        <v>127.45057989117547</v>
      </c>
      <c r="T32" s="57">
        <f t="shared" si="124"/>
        <v>-23.709478078675073</v>
      </c>
      <c r="U32" s="29"/>
      <c r="V32" s="24">
        <f t="shared" si="125"/>
        <v>6.6999999922700226</v>
      </c>
      <c r="W32" s="22">
        <f t="shared" si="126"/>
        <v>-2.8000000864267349</v>
      </c>
      <c r="X32" s="22">
        <f t="shared" si="127"/>
        <v>7.2615425620461682</v>
      </c>
      <c r="Y32" s="22">
        <f t="shared" si="128"/>
        <v>-5.8500000000094587</v>
      </c>
      <c r="Z32" s="22">
        <f t="shared" si="129"/>
        <v>9.3248324585763314</v>
      </c>
      <c r="AA32" s="22">
        <f t="shared" si="130"/>
        <v>9.9998203309129563E-2</v>
      </c>
      <c r="AB32" s="23">
        <f t="shared" si="131"/>
        <v>1.0723667915188157E-3</v>
      </c>
      <c r="AC32" s="29"/>
      <c r="AD32" s="56">
        <f t="shared" si="132"/>
        <v>112.6805602597416</v>
      </c>
      <c r="AE32" s="57">
        <f t="shared" si="133"/>
        <v>-38.855403405942972</v>
      </c>
      <c r="AF32" s="29"/>
      <c r="AG32" s="71">
        <f t="shared" si="134"/>
        <v>2.5002324751957121</v>
      </c>
      <c r="AH32" s="71">
        <f t="shared" si="135"/>
        <v>10.0001796723152</v>
      </c>
      <c r="AI32" s="29"/>
      <c r="AJ32" s="21">
        <f t="shared" si="136"/>
        <v>402.78569915816513</v>
      </c>
    </row>
    <row r="33" spans="2:36" ht="15.75" x14ac:dyDescent="0.25">
      <c r="B33" s="206">
        <v>14</v>
      </c>
      <c r="C33" s="207"/>
      <c r="D33" s="96">
        <v>45613.625</v>
      </c>
      <c r="E33" s="104">
        <f t="shared" si="137"/>
        <v>4</v>
      </c>
      <c r="F33" s="27">
        <f t="shared" si="138"/>
        <v>97.25</v>
      </c>
      <c r="G33" s="108">
        <v>809152.88699999999</v>
      </c>
      <c r="H33" s="22">
        <v>9156422.5580000002</v>
      </c>
      <c r="I33" s="109">
        <v>2739.3539999999998</v>
      </c>
      <c r="K33" s="20">
        <f t="shared" si="116"/>
        <v>2.7000000001862645</v>
      </c>
      <c r="L33" s="21">
        <f t="shared" si="117"/>
        <v>-2.0499998703598976</v>
      </c>
      <c r="M33" s="21">
        <f t="shared" si="118"/>
        <v>3.3900589182905696</v>
      </c>
      <c r="N33" s="21">
        <f t="shared" si="119"/>
        <v>-0.35000000002582965</v>
      </c>
      <c r="O33" s="22">
        <f t="shared" si="120"/>
        <v>3.4080785597605447</v>
      </c>
      <c r="P33" s="22">
        <f t="shared" si="121"/>
        <v>0.85201963994013619</v>
      </c>
      <c r="Q33" s="23">
        <f t="shared" si="122"/>
        <v>0.11301420812822746</v>
      </c>
      <c r="R33" s="29"/>
      <c r="S33" s="56">
        <f t="shared" si="123"/>
        <v>127.20792017481429</v>
      </c>
      <c r="T33" s="57">
        <f t="shared" si="124"/>
        <v>-5.8945064221418555</v>
      </c>
      <c r="U33" s="29"/>
      <c r="V33" s="24">
        <f t="shared" si="125"/>
        <v>9.3999999924562871</v>
      </c>
      <c r="W33" s="22">
        <f t="shared" si="126"/>
        <v>-4.8499999567866325</v>
      </c>
      <c r="X33" s="22">
        <f t="shared" si="127"/>
        <v>10.577452407787451</v>
      </c>
      <c r="Y33" s="22">
        <f t="shared" si="128"/>
        <v>-6.2000000000352884</v>
      </c>
      <c r="Z33" s="22">
        <f t="shared" si="129"/>
        <v>12.260607629291712</v>
      </c>
      <c r="AA33" s="22">
        <f t="shared" si="130"/>
        <v>0.12607308616238264</v>
      </c>
      <c r="AB33" s="23">
        <f t="shared" si="131"/>
        <v>1.2963813487134462E-3</v>
      </c>
      <c r="AC33" s="29"/>
      <c r="AD33" s="56">
        <f t="shared" si="132"/>
        <v>117.29180836633553</v>
      </c>
      <c r="AE33" s="57">
        <f t="shared" si="133"/>
        <v>-30.376805669439278</v>
      </c>
      <c r="AF33" s="29"/>
      <c r="AG33" s="71">
        <f t="shared" si="134"/>
        <v>1.1736818649746865</v>
      </c>
      <c r="AH33" s="71">
        <f t="shared" si="135"/>
        <v>7.9319070424911784</v>
      </c>
      <c r="AI33" s="29"/>
      <c r="AJ33" s="21">
        <f t="shared" si="136"/>
        <v>402.78271492341133</v>
      </c>
    </row>
    <row r="34" spans="2:36" ht="15.75" x14ac:dyDescent="0.25">
      <c r="B34" s="199">
        <v>15</v>
      </c>
      <c r="C34" s="200"/>
      <c r="D34" s="96">
        <v>45628.583333333336</v>
      </c>
      <c r="E34" s="104">
        <f t="shared" ref="E34:E35" si="139">D34-D33</f>
        <v>14.958333333335759</v>
      </c>
      <c r="F34" s="27">
        <f t="shared" ref="F34:F35" si="140">D34-D$20</f>
        <v>112.20833333333576</v>
      </c>
      <c r="G34" s="108">
        <v>809152.83900000004</v>
      </c>
      <c r="H34" s="21">
        <v>9156422.6034999993</v>
      </c>
      <c r="I34" s="109">
        <v>2739.3595</v>
      </c>
      <c r="K34" s="20">
        <f t="shared" ref="K34:K35" si="141">(G34-G33)*100</f>
        <v>-4.7999999951571226</v>
      </c>
      <c r="L34" s="21">
        <f t="shared" ref="L34:L35" si="142">(H34-H33)*100</f>
        <v>4.5499999076128006</v>
      </c>
      <c r="M34" s="21">
        <f t="shared" ref="M34:M35" si="143">SQRT(K34^2+L34^2)</f>
        <v>6.6138112395792543</v>
      </c>
      <c r="N34" s="21">
        <f t="shared" ref="N34:N35" si="144">(I34-I33)*100</f>
        <v>0.55000000002110028</v>
      </c>
      <c r="O34" s="22">
        <f t="shared" ref="O34:O35" si="145">(SQRT((G34-G33)^2+(H34-H33)^2+(I34-I33)^2)*100)</f>
        <v>6.6366406496666723</v>
      </c>
      <c r="P34" s="22">
        <f t="shared" ref="P34:P35" si="146">O34/(F34-F33)</f>
        <v>0.44367514092471955</v>
      </c>
      <c r="Q34" s="23">
        <f t="shared" ref="Q34:Q35" si="147">(P34-P33)/(F34-F33)</f>
        <v>-2.7298796591555461E-2</v>
      </c>
      <c r="R34" s="29"/>
      <c r="S34" s="56">
        <f t="shared" ref="S34:S35" si="148">IF(K34&lt;0, ATAN2(L34,K34)*180/PI()+360,ATAN2(L34,K34)*180/PI())</f>
        <v>313.46839165599067</v>
      </c>
      <c r="T34" s="57">
        <f t="shared" ref="T34:T35" si="149">ATAN(N34/M34)*180/PI()</f>
        <v>4.7537396893670278</v>
      </c>
      <c r="U34" s="29"/>
      <c r="V34" s="24">
        <f t="shared" ref="V34:V35" si="150">(G34-$G$20)*100</f>
        <v>4.5999999972991645</v>
      </c>
      <c r="W34" s="22">
        <f t="shared" ref="W34:W35" si="151">(H34-$H$20)*100</f>
        <v>-0.30000004917383194</v>
      </c>
      <c r="X34" s="22">
        <f t="shared" ref="X34:X35" si="152">SQRT(V34^2+W34^2)</f>
        <v>4.6097722291515248</v>
      </c>
      <c r="Y34" s="22">
        <f t="shared" ref="Y34:Y35" si="153">(I34-$I$20)*100</f>
        <v>-5.6500000000141881</v>
      </c>
      <c r="Z34" s="22">
        <f t="shared" ref="Z34:Z35" si="154">SQRT((G34-$G$20)^2+(H34-$H$20)^2+(I34-$I$20)^2)*100</f>
        <v>7.2919476139654851</v>
      </c>
      <c r="AA34" s="22">
        <f t="shared" ref="AA34:AA35" si="155">Z34/F34</f>
        <v>6.4985793811796463E-2</v>
      </c>
      <c r="AB34" s="23">
        <f t="shared" ref="AB34:AB35" si="156">(AA34-$AA$20)/(F34-$F$20)</f>
        <v>5.7915300834871202E-4</v>
      </c>
      <c r="AC34" s="29"/>
      <c r="AD34" s="56">
        <f t="shared" ref="AD34:AD35" si="157">IF(F34&lt;=0,NA(),IF((G34-$G$20)&lt;0,ATAN2((H34-$H$20),(G34-$G$20))*180/PI()+360,ATAN2((H34-$H$20),(G34-$G$20))*180/PI()))</f>
        <v>93.731397611240808</v>
      </c>
      <c r="AE34" s="57">
        <f t="shared" ref="AE34:AE35" si="158">IF(E34&lt;=0,NA(),ATAN(Y34/X34)*180/PI())</f>
        <v>-50.78937660803156</v>
      </c>
      <c r="AF34" s="29"/>
      <c r="AG34" s="71">
        <f t="shared" ref="AG34:AG35" si="159">1/(O34/E34)</f>
        <v>2.2539013520472961</v>
      </c>
      <c r="AH34" s="71">
        <f t="shared" ref="AH34:AH35" si="160">1/(Z34/F34)</f>
        <v>15.387978531062835</v>
      </c>
      <c r="AI34" s="29"/>
      <c r="AJ34" s="21">
        <f t="shared" ref="AJ34:AJ35" si="161">SQRT((G34-$E$11)^2+(H34-$F$11)^2+(I34-$G$11)^2)</f>
        <v>402.78155171145426</v>
      </c>
    </row>
    <row r="35" spans="2:36" ht="15.75" x14ac:dyDescent="0.25">
      <c r="B35" s="199">
        <v>16</v>
      </c>
      <c r="C35" s="200"/>
      <c r="D35" s="96">
        <v>45634.583333333336</v>
      </c>
      <c r="E35" s="104">
        <f t="shared" si="139"/>
        <v>6</v>
      </c>
      <c r="F35" s="27">
        <f t="shared" si="140"/>
        <v>118.20833333333576</v>
      </c>
      <c r="G35" s="108">
        <v>809152.88800000004</v>
      </c>
      <c r="H35" s="21">
        <v>9156422.5559999999</v>
      </c>
      <c r="I35" s="109">
        <v>2739.3634999999999</v>
      </c>
      <c r="K35" s="20">
        <f t="shared" si="141"/>
        <v>4.8999999999068677</v>
      </c>
      <c r="L35" s="21">
        <f t="shared" si="142"/>
        <v>-4.7499999403953552</v>
      </c>
      <c r="M35" s="21">
        <f t="shared" si="143"/>
        <v>6.8244046943922649</v>
      </c>
      <c r="N35" s="21">
        <f t="shared" si="144"/>
        <v>0.39999999999054126</v>
      </c>
      <c r="O35" s="22">
        <f t="shared" si="145"/>
        <v>6.8361172775805725</v>
      </c>
      <c r="P35" s="22">
        <f t="shared" si="146"/>
        <v>1.139352879596762</v>
      </c>
      <c r="Q35" s="23">
        <f t="shared" si="147"/>
        <v>0.11594628977867376</v>
      </c>
      <c r="R35" s="29"/>
      <c r="S35" s="56">
        <f t="shared" si="148"/>
        <v>134.10946338787369</v>
      </c>
      <c r="T35" s="57">
        <f t="shared" si="149"/>
        <v>3.3544494327343846</v>
      </c>
      <c r="U35" s="29"/>
      <c r="V35" s="24">
        <f t="shared" si="150"/>
        <v>9.4999999972060323</v>
      </c>
      <c r="W35" s="22">
        <f t="shared" si="151"/>
        <v>-5.0499999895691872</v>
      </c>
      <c r="X35" s="22">
        <f t="shared" si="152"/>
        <v>10.758833572537657</v>
      </c>
      <c r="Y35" s="22">
        <f t="shared" si="153"/>
        <v>-5.2500000000236469</v>
      </c>
      <c r="Z35" s="22">
        <f t="shared" si="154"/>
        <v>11.971424302972963</v>
      </c>
      <c r="AA35" s="22">
        <f t="shared" si="155"/>
        <v>0.10127394546046711</v>
      </c>
      <c r="AB35" s="23">
        <f t="shared" si="156"/>
        <v>8.5674116709593263E-4</v>
      </c>
      <c r="AC35" s="29"/>
      <c r="AD35" s="56">
        <f t="shared" si="157"/>
        <v>117.994171224254</v>
      </c>
      <c r="AE35" s="57">
        <f t="shared" si="158"/>
        <v>-26.011039165775742</v>
      </c>
      <c r="AF35" s="29"/>
      <c r="AG35" s="71">
        <f t="shared" si="159"/>
        <v>0.87769120340830531</v>
      </c>
      <c r="AH35" s="71">
        <f t="shared" si="160"/>
        <v>9.874207975736029</v>
      </c>
      <c r="AI35" s="29"/>
      <c r="AJ35" s="21">
        <f t="shared" si="161"/>
        <v>402.78228154735103</v>
      </c>
    </row>
    <row r="36" spans="2:36" ht="15.75" x14ac:dyDescent="0.25">
      <c r="B36" s="199">
        <v>17</v>
      </c>
      <c r="C36" s="200"/>
      <c r="D36" s="96">
        <v>45643.583333333336</v>
      </c>
      <c r="E36" s="104">
        <f t="shared" ref="E36" si="162">D36-D35</f>
        <v>9</v>
      </c>
      <c r="F36" s="27">
        <f t="shared" ref="F36" si="163">D36-D$20</f>
        <v>127.20833333333576</v>
      </c>
      <c r="G36" s="108">
        <v>809152.86349999998</v>
      </c>
      <c r="H36" s="21">
        <v>9156422.5865000002</v>
      </c>
      <c r="I36" s="109">
        <v>2739.3344999999999</v>
      </c>
      <c r="K36" s="20">
        <f t="shared" ref="K36" si="164">(G36-G35)*100</f>
        <v>-2.4500000057742</v>
      </c>
      <c r="L36" s="21">
        <f t="shared" ref="L36" si="165">(H36-H35)*100</f>
        <v>3.0500000342726707</v>
      </c>
      <c r="M36" s="21">
        <f t="shared" ref="M36" si="166">SQRT(K36^2+L36^2)</f>
        <v>3.912160558739489</v>
      </c>
      <c r="N36" s="21">
        <f t="shared" ref="N36" si="167">(I36-I35)*100</f>
        <v>-2.8999999999996362</v>
      </c>
      <c r="O36" s="22">
        <f t="shared" ref="O36" si="168">(SQRT((G36-G35)^2+(H36-H35)^2+(I36-I35)^2)*100)</f>
        <v>4.8698049485944264</v>
      </c>
      <c r="P36" s="22">
        <f t="shared" ref="P36" si="169">O36/(F36-F35)</f>
        <v>0.54108943873271409</v>
      </c>
      <c r="Q36" s="23">
        <f t="shared" ref="Q36" si="170">(P36-P35)/(F36-F35)</f>
        <v>-6.6473715651560877E-2</v>
      </c>
      <c r="R36" s="29"/>
      <c r="S36" s="56">
        <f t="shared" ref="S36" si="171">IF(K36&lt;0, ATAN2(L36,K36)*180/PI()+360,ATAN2(L36,K36)*180/PI())</f>
        <v>321.22582931283875</v>
      </c>
      <c r="T36" s="57">
        <f t="shared" ref="T36" si="172">ATAN(N36/M36)*180/PI()</f>
        <v>-36.548740430749582</v>
      </c>
      <c r="U36" s="29"/>
      <c r="V36" s="24">
        <f t="shared" ref="V36" si="173">(G36-$G$20)*100</f>
        <v>7.0499999914318323</v>
      </c>
      <c r="W36" s="22">
        <f t="shared" ref="W36" si="174">(H36-$H$20)*100</f>
        <v>-1.9999999552965164</v>
      </c>
      <c r="X36" s="22">
        <f t="shared" ref="X36" si="175">SQRT(V36^2+W36^2)</f>
        <v>7.3281989397378471</v>
      </c>
      <c r="Y36" s="22">
        <f t="shared" ref="Y36" si="176">(I36-$I$20)*100</f>
        <v>-8.1500000000232831</v>
      </c>
      <c r="Z36" s="22">
        <f t="shared" ref="Z36" si="177">SQRT((G36-$G$20)^2+(H36-$H$20)^2+(I36-$I$20)^2)*100</f>
        <v>10.960155094739966</v>
      </c>
      <c r="AA36" s="22">
        <f t="shared" ref="AA36" si="178">Z36/F36</f>
        <v>8.6159096715936509E-2</v>
      </c>
      <c r="AB36" s="23">
        <f t="shared" ref="AB36" si="179">(AA36-$AA$20)/(F36-$F$20)</f>
        <v>6.7730701643709033E-4</v>
      </c>
      <c r="AC36" s="29"/>
      <c r="AD36" s="56">
        <f t="shared" ref="AD36" si="180">IF(F36&lt;=0,NA(),IF((G36-$G$20)&lt;0,ATAN2((H36-$H$20),(G36-$G$20))*180/PI()+360,ATAN2((H36-$H$20),(G36-$G$20))*180/PI()))</f>
        <v>105.83799968340536</v>
      </c>
      <c r="AE36" s="57">
        <f t="shared" ref="AE36" si="181">IF(E36&lt;=0,NA(),ATAN(Y36/X36)*180/PI())</f>
        <v>-48.039214225503535</v>
      </c>
      <c r="AF36" s="29"/>
      <c r="AG36" s="71">
        <f t="shared" ref="AG36" si="182">1/(O36/E36)</f>
        <v>1.8481233016524969</v>
      </c>
      <c r="AH36" s="71">
        <f t="shared" ref="AH36" si="183">1/(Z36/F36)</f>
        <v>11.606435514255269</v>
      </c>
      <c r="AI36" s="29"/>
      <c r="AJ36" s="21">
        <f t="shared" ref="AJ36" si="184">SQRT((G36-$E$11)^2+(H36-$F$11)^2+(I36-$G$11)^2)</f>
        <v>402.78045089207217</v>
      </c>
    </row>
    <row r="37" spans="2:36" ht="15.75" x14ac:dyDescent="0.25">
      <c r="B37" s="199">
        <v>18</v>
      </c>
      <c r="C37" s="200"/>
      <c r="D37" s="96">
        <v>45649.625</v>
      </c>
      <c r="E37" s="104">
        <f t="shared" ref="E37:E38" si="185">D37-D36</f>
        <v>6.0416666666642413</v>
      </c>
      <c r="F37" s="27">
        <f t="shared" ref="F37:F38" si="186">D37-D$20</f>
        <v>133.25</v>
      </c>
      <c r="G37" s="108">
        <v>809152.9155</v>
      </c>
      <c r="H37" s="21">
        <v>9156422.5344999991</v>
      </c>
      <c r="I37" s="109">
        <v>2739.36</v>
      </c>
      <c r="K37" s="20">
        <f t="shared" ref="K37:K38" si="187">(G37-G36)*100</f>
        <v>5.200000002514571</v>
      </c>
      <c r="L37" s="21">
        <f t="shared" ref="L37:L38" si="188">(H37-H36)*100</f>
        <v>-5.2000001072883606</v>
      </c>
      <c r="M37" s="21">
        <f t="shared" ref="M37:M38" si="189">SQRT(K37^2+L37^2)</f>
        <v>7.3539106019824922</v>
      </c>
      <c r="N37" s="21">
        <f t="shared" ref="N37:N38" si="190">(I37-I36)*100</f>
        <v>2.5500000000192813</v>
      </c>
      <c r="O37" s="22">
        <f t="shared" ref="O37:O38" si="191">(SQRT((G37-G36)^2+(H37-H36)^2+(I37-I36)^2)*100)</f>
        <v>7.7834761605627616</v>
      </c>
      <c r="P37" s="22">
        <f t="shared" ref="P37:P38" si="192">O37/(F37-F36)</f>
        <v>1.2882995024384916</v>
      </c>
      <c r="Q37" s="23">
        <f t="shared" ref="Q37:Q38" si="193">(P37-P36)/(F37-F36)</f>
        <v>0.12367614847548868</v>
      </c>
      <c r="R37" s="29"/>
      <c r="S37" s="56">
        <f t="shared" ref="S37:S38" si="194">IF(K37&lt;0, ATAN2(L37,K37)*180/PI()+360,ATAN2(L37,K37)*180/PI())</f>
        <v>135.00000057722076</v>
      </c>
      <c r="T37" s="57">
        <f t="shared" ref="T37:T38" si="195">ATAN(N37/M37)*180/PI()</f>
        <v>19.124207694887531</v>
      </c>
      <c r="U37" s="29"/>
      <c r="V37" s="24">
        <f t="shared" ref="V37:V38" si="196">(G37-$G$20)*100</f>
        <v>12.249999993946403</v>
      </c>
      <c r="W37" s="22">
        <f t="shared" ref="W37:W38" si="197">(H37-$H$20)*100</f>
        <v>-7.200000062584877</v>
      </c>
      <c r="X37" s="22">
        <f t="shared" ref="X37:X38" si="198">SQRT(V37^2+W37^2)</f>
        <v>14.209239978018145</v>
      </c>
      <c r="Y37" s="22">
        <f t="shared" ref="Y37:Y38" si="199">(I37-$I$20)*100</f>
        <v>-5.6000000000040018</v>
      </c>
      <c r="Z37" s="22">
        <f t="shared" ref="Z37:Z38" si="200">SQRT((G37-$G$20)^2+(H37-$H$20)^2+(I37-$I$20)^2)*100</f>
        <v>15.272933600096412</v>
      </c>
      <c r="AA37" s="22">
        <f t="shared" ref="AA37:AA38" si="201">Z37/F37</f>
        <v>0.11461863864987926</v>
      </c>
      <c r="AB37" s="23">
        <f t="shared" ref="AB37:AB38" si="202">(AA37-$AA$20)/(F37-$F$20)</f>
        <v>8.6017740074956293E-4</v>
      </c>
      <c r="AC37" s="29"/>
      <c r="AD37" s="56">
        <f t="shared" ref="AD37:AD38" si="203">IF(F37&lt;=0,NA(),IF((G37-$G$20)&lt;0,ATAN2((H37-$H$20),(G37-$G$20))*180/PI()+360,ATAN2((H37-$H$20),(G37-$G$20))*180/PI()))</f>
        <v>120.44510062590211</v>
      </c>
      <c r="AE37" s="57">
        <f t="shared" ref="AE37:AE38" si="204">IF(E37&lt;=0,NA(),ATAN(Y37/X37)*180/PI())</f>
        <v>-21.509883210244297</v>
      </c>
      <c r="AF37" s="29"/>
      <c r="AG37" s="71">
        <f t="shared" ref="AG37:AG38" si="205">1/(O37/E37)</f>
        <v>0.77621701949523492</v>
      </c>
      <c r="AH37" s="71">
        <f t="shared" ref="AH37:AH38" si="206">1/(Z37/F37)</f>
        <v>8.7245845159150601</v>
      </c>
      <c r="AI37" s="29"/>
      <c r="AJ37" s="21">
        <f t="shared" ref="AJ37:AJ38" si="207">SQRT((G37-$E$11)^2+(H37-$F$11)^2+(I37-$G$11)^2)</f>
        <v>402.77968651011145</v>
      </c>
    </row>
    <row r="38" spans="2:36" ht="15.75" x14ac:dyDescent="0.25">
      <c r="B38" s="199">
        <v>19</v>
      </c>
      <c r="C38" s="200"/>
      <c r="D38" s="96">
        <v>45672.625</v>
      </c>
      <c r="E38" s="104">
        <f t="shared" si="185"/>
        <v>23</v>
      </c>
      <c r="F38" s="27">
        <f t="shared" si="186"/>
        <v>156.25</v>
      </c>
      <c r="G38" s="108">
        <v>809153.22405000008</v>
      </c>
      <c r="H38" s="22">
        <v>9156422.5024500005</v>
      </c>
      <c r="I38" s="109">
        <v>2739.3596499999999</v>
      </c>
      <c r="K38" s="20">
        <f t="shared" si="187"/>
        <v>30.855000007431954</v>
      </c>
      <c r="L38" s="21">
        <f t="shared" si="188"/>
        <v>-3.2049998641014099</v>
      </c>
      <c r="M38" s="21">
        <f t="shared" si="189"/>
        <v>31.021009809281129</v>
      </c>
      <c r="N38" s="21">
        <f t="shared" si="190"/>
        <v>-3.5000000025320332E-2</v>
      </c>
      <c r="O38" s="22">
        <f t="shared" si="191"/>
        <v>31.021029553957707</v>
      </c>
      <c r="P38" s="22">
        <f t="shared" si="192"/>
        <v>1.3487404153894655</v>
      </c>
      <c r="Q38" s="23">
        <f t="shared" si="193"/>
        <v>2.6278657804771296E-3</v>
      </c>
      <c r="R38" s="29"/>
      <c r="S38" s="56">
        <f t="shared" si="194"/>
        <v>95.930214452029603</v>
      </c>
      <c r="T38" s="57">
        <f t="shared" si="195"/>
        <v>-6.4644943727127313E-2</v>
      </c>
      <c r="U38" s="29"/>
      <c r="V38" s="24">
        <f t="shared" si="196"/>
        <v>43.105000001378357</v>
      </c>
      <c r="W38" s="22">
        <f t="shared" si="197"/>
        <v>-10.404999926686287</v>
      </c>
      <c r="X38" s="22">
        <f t="shared" si="198"/>
        <v>44.343038332901479</v>
      </c>
      <c r="Y38" s="22">
        <f t="shared" si="199"/>
        <v>-5.6350000000293221</v>
      </c>
      <c r="Z38" s="22">
        <f t="shared" si="200"/>
        <v>44.699645117086781</v>
      </c>
      <c r="AA38" s="22">
        <f t="shared" si="201"/>
        <v>0.28607772874935539</v>
      </c>
      <c r="AB38" s="23">
        <f t="shared" si="202"/>
        <v>1.8308974639958744E-3</v>
      </c>
      <c r="AC38" s="29"/>
      <c r="AD38" s="56">
        <f t="shared" si="203"/>
        <v>103.57086740661927</v>
      </c>
      <c r="AE38" s="57">
        <f t="shared" si="204"/>
        <v>-7.2421838265040579</v>
      </c>
      <c r="AF38" s="29"/>
      <c r="AG38" s="71">
        <f t="shared" si="205"/>
        <v>0.7414325162868628</v>
      </c>
      <c r="AH38" s="71">
        <f t="shared" si="206"/>
        <v>3.4955534790201779</v>
      </c>
      <c r="AI38" s="29"/>
      <c r="AJ38" s="21">
        <f t="shared" si="207"/>
        <v>402.59410573725137</v>
      </c>
    </row>
    <row r="39" spans="2:36" ht="15.75" x14ac:dyDescent="0.25">
      <c r="B39" s="199">
        <v>20</v>
      </c>
      <c r="C39" s="200"/>
      <c r="D39" s="96">
        <v>45699.625</v>
      </c>
      <c r="E39" s="104">
        <f t="shared" ref="E39" si="208">D39-D38</f>
        <v>27</v>
      </c>
      <c r="F39" s="27">
        <f t="shared" ref="F39" si="209">D39-D$20</f>
        <v>183.25</v>
      </c>
      <c r="G39" s="108">
        <v>809152.96499999997</v>
      </c>
      <c r="H39" s="21">
        <v>9156422.5635000002</v>
      </c>
      <c r="I39" s="109">
        <v>2739.3344999999999</v>
      </c>
      <c r="K39" s="20">
        <f t="shared" ref="K39" si="210">(G39-G38)*100</f>
        <v>-25.90500001097098</v>
      </c>
      <c r="L39" s="21">
        <f t="shared" ref="L39" si="211">(H39-H38)*100</f>
        <v>6.1049999669194221</v>
      </c>
      <c r="M39" s="21">
        <f t="shared" ref="M39" si="212">SQRT(K39^2+L39^2)</f>
        <v>26.61465855810464</v>
      </c>
      <c r="N39" s="21">
        <f t="shared" ref="N39" si="213">(I39-I38)*100</f>
        <v>-2.514999999993961</v>
      </c>
      <c r="O39" s="22">
        <f t="shared" ref="O39" si="214">(SQRT((G39-G38)^2+(H39-H38)^2+(I39-I38)^2)*100)</f>
        <v>26.733224181988639</v>
      </c>
      <c r="P39" s="22">
        <f t="shared" ref="P39" si="215">O39/(F39-F38)</f>
        <v>0.99011941414772742</v>
      </c>
      <c r="Q39" s="23">
        <f t="shared" ref="Q39" si="216">(P39-P38)/(F39-F38)</f>
        <v>-1.3282259305249559E-2</v>
      </c>
      <c r="R39" s="29"/>
      <c r="S39" s="56">
        <f t="shared" ref="S39" si="217">IF(K39&lt;0, ATAN2(L39,K39)*180/PI()+360,ATAN2(L39,K39)*180/PI())</f>
        <v>283.26085912945052</v>
      </c>
      <c r="T39" s="57">
        <f t="shared" ref="T39" si="218">ATAN(N39/M39)*180/PI()</f>
        <v>-5.3982376428939816</v>
      </c>
      <c r="U39" s="29"/>
      <c r="V39" s="24">
        <f t="shared" ref="V39" si="219">(G39-$G$20)*100</f>
        <v>17.199999990407377</v>
      </c>
      <c r="W39" s="22">
        <f t="shared" ref="W39" si="220">(H39-$H$20)*100</f>
        <v>-4.2999999597668648</v>
      </c>
      <c r="X39" s="22">
        <f t="shared" ref="X39" si="221">SQRT(V39^2+W39^2)</f>
        <v>17.72935417109176</v>
      </c>
      <c r="Y39" s="22">
        <f t="shared" ref="Y39" si="222">(I39-$I$20)*100</f>
        <v>-8.1500000000232831</v>
      </c>
      <c r="Z39" s="22">
        <f t="shared" ref="Z39" si="223">SQRT((G39-$G$20)^2+(H39-$H$20)^2+(I39-$I$20)^2)*100</f>
        <v>19.512880344131371</v>
      </c>
      <c r="AA39" s="22">
        <f t="shared" ref="AA39" si="224">Z39/F39</f>
        <v>0.10648229382882059</v>
      </c>
      <c r="AB39" s="23">
        <f t="shared" ref="AB39" si="225">(AA39-$AA$20)/(F39-$F$20)</f>
        <v>5.8107663753790228E-4</v>
      </c>
      <c r="AC39" s="29"/>
      <c r="AD39" s="56">
        <f t="shared" ref="AD39" si="226">IF(F39&lt;=0,NA(),IF((G39-$G$20)&lt;0,ATAN2((H39-$H$20),(G39-$G$20))*180/PI()+360,ATAN2((H39-$H$20),(G39-$G$20))*180/PI()))</f>
        <v>104.03624334930625</v>
      </c>
      <c r="AE39" s="57">
        <f t="shared" ref="AE39" si="227">IF(E39&lt;=0,NA(),ATAN(Y39/X39)*180/PI())</f>
        <v>-24.687750610986168</v>
      </c>
      <c r="AF39" s="29"/>
      <c r="AG39" s="71">
        <f t="shared" ref="AG39" si="228">1/(O39/E39)</f>
        <v>1.009979186056843</v>
      </c>
      <c r="AH39" s="71">
        <f t="shared" ref="AH39" si="229">1/(Z39/F39)</f>
        <v>9.3912327021014939</v>
      </c>
      <c r="AI39" s="29"/>
      <c r="AJ39" s="21">
        <f t="shared" ref="AJ39" si="230">SQRT((G39-$E$11)^2+(H39-$F$11)^2+(I39-$G$11)^2)</f>
        <v>402.72838592853446</v>
      </c>
    </row>
    <row r="40" spans="2:36" ht="15.75" x14ac:dyDescent="0.25">
      <c r="B40" s="199">
        <v>21</v>
      </c>
      <c r="C40" s="200"/>
      <c r="D40" s="96">
        <v>45706.625</v>
      </c>
      <c r="E40" s="104">
        <f t="shared" ref="E40" si="231">D40-D39</f>
        <v>7</v>
      </c>
      <c r="F40" s="27">
        <f t="shared" ref="F40" si="232">D40-D$20</f>
        <v>190.25</v>
      </c>
      <c r="G40" s="108">
        <v>809152.97699999996</v>
      </c>
      <c r="H40" s="21">
        <v>9156422.5265000015</v>
      </c>
      <c r="I40" s="109">
        <v>2739.2915000000003</v>
      </c>
      <c r="K40" s="20">
        <f t="shared" ref="K40" si="233">(G40-G39)*100</f>
        <v>1.1999999987892807</v>
      </c>
      <c r="L40" s="21">
        <f t="shared" ref="L40" si="234">(H40-H39)*100</f>
        <v>-3.6999998614192009</v>
      </c>
      <c r="M40" s="21">
        <f t="shared" ref="M40" si="235">SQRT(K40^2+L40^2)</f>
        <v>3.8897299355606143</v>
      </c>
      <c r="N40" s="21">
        <f t="shared" ref="N40" si="236">(I40-I39)*100</f>
        <v>-4.2999999999665306</v>
      </c>
      <c r="O40" s="22">
        <f t="shared" ref="O40" si="237">(SQRT((G40-G39)^2+(H40-H39)^2+(I40-I39)^2)*100)</f>
        <v>5.7982755170230176</v>
      </c>
      <c r="P40" s="22">
        <f t="shared" ref="P40" si="238">O40/(F40-F39)</f>
        <v>0.82832507386043108</v>
      </c>
      <c r="Q40" s="23">
        <f t="shared" ref="Q40" si="239">(P40-P39)/(F40-F39)</f>
        <v>-2.3113477183899476E-2</v>
      </c>
      <c r="R40" s="29"/>
      <c r="S40" s="56">
        <f t="shared" ref="S40" si="240">IF(K40&lt;0, ATAN2(L40,K40)*180/PI()+360,ATAN2(L40,K40)*180/PI())</f>
        <v>162.03085964705724</v>
      </c>
      <c r="T40" s="57">
        <f t="shared" ref="T40" si="241">ATAN(N40/M40)*180/PI()</f>
        <v>-47.867873409648013</v>
      </c>
      <c r="U40" s="29"/>
      <c r="V40" s="24">
        <f t="shared" ref="V40" si="242">(G40-$G$20)*100</f>
        <v>18.399999989196658</v>
      </c>
      <c r="W40" s="22">
        <f t="shared" ref="W40" si="243">(H40-$H$20)*100</f>
        <v>-7.9999998211860657</v>
      </c>
      <c r="X40" s="22">
        <f t="shared" ref="X40" si="244">SQRT(V40^2+W40^2)</f>
        <v>20.063897845169919</v>
      </c>
      <c r="Y40" s="22">
        <f t="shared" ref="Y40" si="245">(I40-$I$20)*100</f>
        <v>-12.449999999989814</v>
      </c>
      <c r="Z40" s="22">
        <f t="shared" ref="Z40" si="246">SQRT((G40-$G$20)^2+(H40-$H$20)^2+(I40-$I$20)^2)*100</f>
        <v>23.612761311230852</v>
      </c>
      <c r="AA40" s="22">
        <f t="shared" ref="AA40" si="247">Z40/F40</f>
        <v>0.12411438271343417</v>
      </c>
      <c r="AB40" s="23">
        <f t="shared" ref="AB40" si="248">(AA40-$AA$20)/(F40-$F$20)</f>
        <v>6.5237520480123084E-4</v>
      </c>
      <c r="AC40" s="29"/>
      <c r="AD40" s="56">
        <f t="shared" ref="AD40" si="249">IF(F40&lt;=0,NA(),IF((G40-$G$20)&lt;0,ATAN2((H40-$H$20),(G40-$G$20))*180/PI()+360,ATAN2((H40-$H$20),(G40-$G$20))*180/PI()))</f>
        <v>113.49856521996706</v>
      </c>
      <c r="AE40" s="57">
        <f t="shared" ref="AE40" si="250">IF(E40&lt;=0,NA(),ATAN(Y40/X40)*180/PI())</f>
        <v>-31.820326044210972</v>
      </c>
      <c r="AF40" s="29"/>
      <c r="AG40" s="71">
        <f t="shared" ref="AG40" si="251">1/(O40/E40)</f>
        <v>1.2072554985441566</v>
      </c>
      <c r="AH40" s="71">
        <f t="shared" ref="AH40" si="252">1/(Z40/F40)</f>
        <v>8.0570839425506797</v>
      </c>
      <c r="AI40" s="29"/>
      <c r="AJ40" s="21">
        <f t="shared" ref="AJ40" si="253">SQRT((G40-$E$11)^2+(H40-$F$11)^2+(I40-$G$11)^2)</f>
        <v>402.75254402896087</v>
      </c>
    </row>
    <row r="41" spans="2:36" ht="15.75" x14ac:dyDescent="0.25">
      <c r="B41" s="199">
        <v>22</v>
      </c>
      <c r="C41" s="200"/>
      <c r="D41" s="96">
        <v>45720.625</v>
      </c>
      <c r="E41" s="104">
        <f t="shared" ref="E41" si="254">D41-D40</f>
        <v>14</v>
      </c>
      <c r="F41" s="27">
        <f t="shared" ref="F41" si="255">D41-D$20</f>
        <v>204.25</v>
      </c>
      <c r="G41" s="108">
        <v>809153.10000000009</v>
      </c>
      <c r="H41" s="21">
        <v>9156422.4350000005</v>
      </c>
      <c r="I41" s="109">
        <v>2739.2619999999997</v>
      </c>
      <c r="K41" s="20">
        <f t="shared" ref="K41" si="256">(G41-G40)*100</f>
        <v>12.300000013783574</v>
      </c>
      <c r="L41" s="21">
        <f t="shared" ref="L41" si="257">(H41-H40)*100</f>
        <v>-9.1500001028180122</v>
      </c>
      <c r="M41" s="21">
        <f t="shared" ref="M41" si="258">SQRT(K41^2+L41^2)</f>
        <v>15.33011748880763</v>
      </c>
      <c r="N41" s="21">
        <f t="shared" ref="N41" si="259">(I41-I40)*100</f>
        <v>-2.9500000000552973</v>
      </c>
      <c r="O41" s="22">
        <f t="shared" ref="O41" si="260">(SQRT((G41-G40)^2+(H41-H40)^2+(I41-I40)^2)*100)</f>
        <v>15.611374129812269</v>
      </c>
      <c r="P41" s="22">
        <f t="shared" ref="P41" si="261">O41/(F41-F40)</f>
        <v>1.1150981521294479</v>
      </c>
      <c r="Q41" s="23">
        <f t="shared" ref="Q41" si="262">(P41-P40)/(F41-F40)</f>
        <v>2.048379130492977E-2</v>
      </c>
      <c r="R41" s="29"/>
      <c r="S41" s="56">
        <f t="shared" ref="S41" si="263">IF(K41&lt;0, ATAN2(L41,K41)*180/PI()+360,ATAN2(L41,K41)*180/PI())</f>
        <v>126.64564944219551</v>
      </c>
      <c r="T41" s="57">
        <f t="shared" ref="T41" si="264">ATAN(N41/M41)*180/PI()</f>
        <v>-10.892376569712521</v>
      </c>
      <c r="U41" s="29"/>
      <c r="V41" s="24">
        <f t="shared" ref="V41" si="265">(G41-$G$20)*100</f>
        <v>30.700000002980232</v>
      </c>
      <c r="W41" s="22">
        <f t="shared" ref="W41" si="266">(H41-$H$20)*100</f>
        <v>-17.149999924004078</v>
      </c>
      <c r="X41" s="22">
        <f t="shared" ref="X41" si="267">SQRT(V41^2+W41^2)</f>
        <v>35.165501526017316</v>
      </c>
      <c r="Y41" s="22">
        <f t="shared" ref="Y41" si="268">(I41-$I$20)*100</f>
        <v>-15.400000000045111</v>
      </c>
      <c r="Z41" s="22">
        <f t="shared" ref="Z41" si="269">SQRT((G41-$G$20)^2+(H41-$H$20)^2+(I41-$I$20)^2)*100</f>
        <v>38.389744692791531</v>
      </c>
      <c r="AA41" s="22">
        <f t="shared" ref="AA41" si="270">Z41/F41</f>
        <v>0.18795468637841631</v>
      </c>
      <c r="AB41" s="23">
        <f t="shared" ref="AB41" si="271">(AA41-$AA$20)/(F41-$F$20)</f>
        <v>9.2021878275846416E-4</v>
      </c>
      <c r="AC41" s="29"/>
      <c r="AD41" s="56">
        <f t="shared" ref="AD41" si="272">IF(F41&lt;=0,NA(),IF((G41-$G$20)&lt;0,ATAN2((H41-$H$20),(G41-$G$20))*180/PI()+360,ATAN2((H41-$H$20),(G41-$G$20))*180/PI()))</f>
        <v>119.1891194508605</v>
      </c>
      <c r="AE41" s="57">
        <f t="shared" ref="AE41" si="273">IF(E41&lt;=0,NA(),ATAN(Y41/X41)*180/PI())</f>
        <v>-23.650015151681334</v>
      </c>
      <c r="AF41" s="29"/>
      <c r="AG41" s="71">
        <f t="shared" ref="AG41" si="274">1/(O41/E41)</f>
        <v>0.89678204388586724</v>
      </c>
      <c r="AH41" s="71">
        <f t="shared" ref="AH41" si="275">1/(Z41/F41)</f>
        <v>5.3204313192098978</v>
      </c>
      <c r="AI41" s="29"/>
      <c r="AJ41" s="21">
        <f t="shared" ref="AJ41" si="276">SQRT((G41-$E$11)^2+(H41-$F$11)^2+(I41-$G$11)^2)</f>
        <v>402.73937554804007</v>
      </c>
    </row>
    <row r="42" spans="2:36" ht="15.75" x14ac:dyDescent="0.25">
      <c r="B42" s="199">
        <v>23</v>
      </c>
      <c r="C42" s="200"/>
      <c r="D42" s="96"/>
      <c r="E42" s="28"/>
      <c r="F42" s="27"/>
      <c r="G42" s="108"/>
      <c r="H42" s="21"/>
      <c r="I42" s="109"/>
    </row>
    <row r="43" spans="2:36" ht="15.75" x14ac:dyDescent="0.25">
      <c r="B43" s="199">
        <v>24</v>
      </c>
      <c r="C43" s="200"/>
      <c r="D43" s="96"/>
      <c r="E43" s="28"/>
      <c r="F43" s="27"/>
      <c r="G43" s="108"/>
      <c r="H43" s="21"/>
      <c r="I43" s="109"/>
    </row>
    <row r="44" spans="2:36" ht="15.75" x14ac:dyDescent="0.25">
      <c r="B44" s="199">
        <v>25</v>
      </c>
      <c r="C44" s="200"/>
      <c r="D44" s="96"/>
      <c r="E44" s="28"/>
      <c r="F44" s="27"/>
      <c r="G44" s="108"/>
      <c r="H44" s="21"/>
      <c r="I44" s="109"/>
    </row>
    <row r="45" spans="2:36" ht="15.75" x14ac:dyDescent="0.25">
      <c r="B45" s="199">
        <v>26</v>
      </c>
      <c r="C45" s="200"/>
      <c r="D45" s="96"/>
      <c r="E45" s="28"/>
      <c r="F45" s="27"/>
      <c r="G45" s="108"/>
      <c r="H45" s="21"/>
      <c r="I45" s="109"/>
    </row>
    <row r="46" spans="2:36" ht="15.75" x14ac:dyDescent="0.25">
      <c r="B46" s="199">
        <v>27</v>
      </c>
      <c r="C46" s="200"/>
      <c r="D46" s="96"/>
      <c r="E46" s="28"/>
      <c r="F46" s="27"/>
      <c r="G46" s="108"/>
      <c r="H46" s="21"/>
      <c r="I46" s="109"/>
    </row>
    <row r="47" spans="2:36" ht="15.75" x14ac:dyDescent="0.25">
      <c r="B47" s="199">
        <v>28</v>
      </c>
      <c r="C47" s="200"/>
      <c r="D47" s="96"/>
      <c r="E47" s="28"/>
      <c r="F47" s="27"/>
      <c r="G47" s="108"/>
      <c r="H47" s="21"/>
      <c r="I47" s="109"/>
    </row>
    <row r="48" spans="2:36" ht="15.75" x14ac:dyDescent="0.25">
      <c r="B48" s="199">
        <v>29</v>
      </c>
      <c r="C48" s="200"/>
      <c r="D48" s="96"/>
      <c r="E48" s="28"/>
      <c r="F48" s="27"/>
      <c r="G48" s="108"/>
      <c r="H48" s="21"/>
      <c r="I48" s="109"/>
    </row>
    <row r="49" spans="2:9" ht="15.75" x14ac:dyDescent="0.25">
      <c r="B49" s="199">
        <v>30</v>
      </c>
      <c r="C49" s="200"/>
      <c r="D49" s="96"/>
      <c r="E49" s="28"/>
      <c r="F49" s="27"/>
      <c r="G49" s="108"/>
      <c r="H49" s="21"/>
      <c r="I49" s="109"/>
    </row>
    <row r="50" spans="2:9" ht="15.75" x14ac:dyDescent="0.25">
      <c r="B50" s="199">
        <v>31</v>
      </c>
      <c r="C50" s="200"/>
      <c r="D50" s="96"/>
      <c r="E50" s="28"/>
      <c r="F50" s="27"/>
      <c r="G50" s="108"/>
      <c r="H50" s="21"/>
      <c r="I50" s="109"/>
    </row>
    <row r="51" spans="2:9" ht="15.75" x14ac:dyDescent="0.25">
      <c r="B51" s="199">
        <v>32</v>
      </c>
      <c r="C51" s="200"/>
      <c r="D51" s="96"/>
      <c r="E51" s="28"/>
      <c r="F51" s="27"/>
      <c r="G51" s="108"/>
      <c r="H51" s="21"/>
      <c r="I51" s="109"/>
    </row>
    <row r="52" spans="2:9" ht="15.75" x14ac:dyDescent="0.25">
      <c r="B52" s="199">
        <v>33</v>
      </c>
      <c r="C52" s="200"/>
      <c r="D52" s="96"/>
      <c r="E52" s="28"/>
      <c r="F52" s="27"/>
      <c r="G52" s="108"/>
      <c r="H52" s="21"/>
      <c r="I52" s="109"/>
    </row>
    <row r="53" spans="2:9" ht="15.75" x14ac:dyDescent="0.25">
      <c r="B53" s="199">
        <v>34</v>
      </c>
      <c r="C53" s="200"/>
      <c r="D53" s="96"/>
      <c r="E53" s="28"/>
      <c r="F53" s="27"/>
      <c r="G53" s="108"/>
      <c r="H53" s="21"/>
      <c r="I53" s="109"/>
    </row>
    <row r="54" spans="2:9" ht="15.75" x14ac:dyDescent="0.25">
      <c r="B54" s="199">
        <v>35</v>
      </c>
      <c r="C54" s="200"/>
      <c r="D54" s="96"/>
      <c r="E54" s="28"/>
      <c r="F54" s="27"/>
      <c r="G54" s="108"/>
      <c r="H54" s="21"/>
      <c r="I54" s="109"/>
    </row>
    <row r="55" spans="2:9" ht="15.75" x14ac:dyDescent="0.25">
      <c r="B55" s="199">
        <v>36</v>
      </c>
      <c r="C55" s="200"/>
      <c r="D55" s="96"/>
      <c r="E55" s="28"/>
      <c r="F55" s="27"/>
      <c r="G55" s="108"/>
      <c r="H55" s="21"/>
      <c r="I55" s="109"/>
    </row>
    <row r="56" spans="2:9" ht="15.75" x14ac:dyDescent="0.25">
      <c r="B56" s="199">
        <v>37</v>
      </c>
      <c r="C56" s="200"/>
      <c r="D56" s="96"/>
      <c r="E56" s="28"/>
      <c r="F56" s="27"/>
      <c r="G56" s="108"/>
      <c r="H56" s="21"/>
      <c r="I56" s="109"/>
    </row>
    <row r="57" spans="2:9" ht="15.75" x14ac:dyDescent="0.25">
      <c r="B57" s="199">
        <v>38</v>
      </c>
      <c r="C57" s="200"/>
      <c r="D57" s="96"/>
      <c r="E57" s="28"/>
      <c r="F57" s="27"/>
      <c r="G57" s="108"/>
      <c r="H57" s="21"/>
      <c r="I57" s="109"/>
    </row>
    <row r="58" spans="2:9" ht="15.75" x14ac:dyDescent="0.25">
      <c r="B58" s="199">
        <v>39</v>
      </c>
      <c r="C58" s="200"/>
      <c r="D58" s="96"/>
      <c r="E58" s="28"/>
      <c r="F58" s="27"/>
      <c r="G58" s="108"/>
      <c r="H58" s="21"/>
      <c r="I58" s="109"/>
    </row>
    <row r="59" spans="2:9" ht="15.75" x14ac:dyDescent="0.25">
      <c r="B59" s="199">
        <v>40</v>
      </c>
      <c r="C59" s="200"/>
      <c r="D59" s="96"/>
      <c r="E59" s="28"/>
      <c r="F59" s="27"/>
      <c r="G59" s="108"/>
      <c r="H59" s="21"/>
      <c r="I59" s="109"/>
    </row>
    <row r="60" spans="2:9" ht="15.75" x14ac:dyDescent="0.25">
      <c r="B60" s="166"/>
      <c r="C60" s="167"/>
      <c r="D60" s="96"/>
      <c r="E60" s="28"/>
      <c r="F60" s="27"/>
      <c r="G60" s="108"/>
      <c r="H60" s="21"/>
      <c r="I60" s="109"/>
    </row>
    <row r="61" spans="2:9" ht="15.75" x14ac:dyDescent="0.25">
      <c r="B61" s="166"/>
      <c r="C61" s="167"/>
      <c r="D61" s="96"/>
      <c r="E61" s="28"/>
      <c r="F61" s="27"/>
      <c r="G61" s="108"/>
      <c r="H61" s="21"/>
      <c r="I61" s="109"/>
    </row>
    <row r="62" spans="2:9" ht="15.75" x14ac:dyDescent="0.25">
      <c r="B62" s="166"/>
      <c r="C62" s="167"/>
      <c r="D62" s="96"/>
      <c r="E62" s="28"/>
      <c r="F62" s="27"/>
      <c r="G62" s="108"/>
      <c r="H62" s="21"/>
      <c r="I62" s="109"/>
    </row>
    <row r="63" spans="2:9" ht="15.75" x14ac:dyDescent="0.25">
      <c r="B63" s="166"/>
      <c r="C63" s="167"/>
      <c r="D63" s="96"/>
      <c r="E63" s="28"/>
      <c r="F63" s="27"/>
      <c r="G63" s="108"/>
      <c r="H63" s="21"/>
      <c r="I63" s="109"/>
    </row>
    <row r="64" spans="2:9" ht="15.75" x14ac:dyDescent="0.25">
      <c r="B64" s="166"/>
      <c r="C64" s="167"/>
      <c r="D64" s="96"/>
      <c r="E64" s="28"/>
      <c r="F64" s="27"/>
      <c r="G64" s="108"/>
      <c r="H64" s="21"/>
      <c r="I64" s="109"/>
    </row>
    <row r="65" spans="2:9" ht="15.75" x14ac:dyDescent="0.25">
      <c r="B65" s="166"/>
      <c r="C65" s="167"/>
      <c r="D65" s="96"/>
      <c r="E65" s="28"/>
      <c r="F65" s="27"/>
      <c r="G65" s="108"/>
      <c r="H65" s="21"/>
      <c r="I65" s="109"/>
    </row>
    <row r="66" spans="2:9" ht="15.75" x14ac:dyDescent="0.25">
      <c r="B66" s="166"/>
      <c r="C66" s="167"/>
      <c r="D66" s="96"/>
      <c r="E66" s="28"/>
      <c r="F66" s="27"/>
      <c r="G66" s="108"/>
      <c r="H66" s="21"/>
      <c r="I66" s="109"/>
    </row>
    <row r="67" spans="2:9" ht="15.75" x14ac:dyDescent="0.25">
      <c r="B67" s="166"/>
      <c r="C67" s="167"/>
      <c r="D67" s="96"/>
      <c r="E67" s="28"/>
      <c r="F67" s="27"/>
      <c r="G67" s="108"/>
      <c r="H67" s="21"/>
      <c r="I67" s="109"/>
    </row>
    <row r="68" spans="2:9" ht="15.75" x14ac:dyDescent="0.25">
      <c r="B68" s="166"/>
      <c r="C68" s="167"/>
      <c r="D68" s="96"/>
      <c r="E68" s="28"/>
      <c r="F68" s="27"/>
      <c r="G68" s="108"/>
      <c r="H68" s="21"/>
      <c r="I68" s="109"/>
    </row>
    <row r="69" spans="2:9" ht="15.75" x14ac:dyDescent="0.25">
      <c r="B69" s="166"/>
      <c r="C69" s="167"/>
      <c r="D69" s="96"/>
      <c r="E69" s="28"/>
      <c r="F69" s="27"/>
      <c r="G69" s="108"/>
      <c r="H69" s="21"/>
      <c r="I69" s="109"/>
    </row>
  </sheetData>
  <mergeCells count="62"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  <mergeCell ref="B20:C20"/>
    <mergeCell ref="B21:C21"/>
    <mergeCell ref="K17:Q17"/>
    <mergeCell ref="S17:T17"/>
    <mergeCell ref="V17:AB17"/>
    <mergeCell ref="B22:C22"/>
    <mergeCell ref="B23:C23"/>
    <mergeCell ref="B24:C24"/>
    <mergeCell ref="B25:C25"/>
    <mergeCell ref="B26:C26"/>
    <mergeCell ref="B36:C3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75A0-2833-4EF9-849E-1B834B3B09A9}">
  <dimension ref="B1:CV88"/>
  <sheetViews>
    <sheetView zoomScale="75" zoomScaleNormal="75" workbookViewId="0">
      <pane ySplit="19" topLeftCell="A24" activePane="bottomLeft" state="frozen"/>
      <selection activeCell="M121" sqref="M121"/>
      <selection pane="bottomLeft" activeCell="I43" sqref="I43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M5" t="s">
        <v>56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68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f>+G20</f>
        <v>809201.65850000002</v>
      </c>
      <c r="F14" s="133">
        <f>+H20</f>
        <v>9156601.0520000011</v>
      </c>
      <c r="G14" s="133">
        <f>+I20</f>
        <v>2738.8615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45516.375</v>
      </c>
      <c r="E20" s="26">
        <v>0</v>
      </c>
      <c r="F20" s="25">
        <v>0</v>
      </c>
      <c r="G20" s="134">
        <v>809201.65850000002</v>
      </c>
      <c r="H20" s="135">
        <v>9156601.0520000011</v>
      </c>
      <c r="I20" s="136">
        <v>2738.8615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2" si="0">(G20-$G$20)*100</f>
        <v>0</v>
      </c>
      <c r="W20" s="64">
        <f t="shared" ref="W20:W22" si="1">(H20-$H$20)*100</f>
        <v>0</v>
      </c>
      <c r="X20" s="64">
        <v>0</v>
      </c>
      <c r="Y20" s="64">
        <f t="shared" ref="Y20:Y22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2" si="3">SQRT((G20-$E$11)^2+(H20-$F$11)^2+(I20-$G$11)^2)</f>
        <v>256.32865507649473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s="153" customFormat="1" ht="15.75" x14ac:dyDescent="0.25">
      <c r="B21" s="206">
        <v>2</v>
      </c>
      <c r="C21" s="207"/>
      <c r="D21" s="137">
        <v>45523.375</v>
      </c>
      <c r="E21" s="138">
        <f t="shared" ref="E21:E22" si="4">D21-D20</f>
        <v>7</v>
      </c>
      <c r="F21" s="139">
        <f t="shared" ref="F21:F22" si="5">D21-D$20</f>
        <v>7</v>
      </c>
      <c r="G21" s="140">
        <v>809201.65950000007</v>
      </c>
      <c r="H21" s="141">
        <v>9156601.057</v>
      </c>
      <c r="I21" s="142">
        <v>2738.8530000000001</v>
      </c>
      <c r="J21" s="143"/>
      <c r="K21" s="144">
        <f t="shared" ref="K21:L22" si="6">(G21-G20)*100</f>
        <v>0.10000000474974513</v>
      </c>
      <c r="L21" s="141">
        <f t="shared" si="6"/>
        <v>0.49999989569187164</v>
      </c>
      <c r="M21" s="141">
        <f t="shared" ref="M21:M22" si="7">SQRT(K21^2+L21^2)</f>
        <v>0.50990185000824584</v>
      </c>
      <c r="N21" s="141">
        <f t="shared" ref="N21:N22" si="8">(I21-I20)*100</f>
        <v>-0.84999999999126885</v>
      </c>
      <c r="O21" s="145">
        <f t="shared" ref="O21:O22" si="9">(SQRT((G21-G20)^2+(H21-H20)^2+(I21-I20)^2)*100)</f>
        <v>0.99121132793516276</v>
      </c>
      <c r="P21" s="145">
        <f t="shared" ref="P21:P22" si="10">O21/(F21-F20)</f>
        <v>0.14160161827645182</v>
      </c>
      <c r="Q21" s="146">
        <f t="shared" ref="Q21:Q22" si="11">(P21-P20)/(F21-F20)</f>
        <v>2.0228802610921689E-2</v>
      </c>
      <c r="R21" s="147"/>
      <c r="S21" s="148">
        <f t="shared" ref="S21:S22" si="12">IF(K21&lt;0, ATAN2(L21,K21)*180/PI()+360,ATAN2(L21,K21)*180/PI())</f>
        <v>11.309935295988955</v>
      </c>
      <c r="T21" s="149">
        <f t="shared" ref="T21:T22" si="13">ATAN(N21/M21)*180/PI()</f>
        <v>-59.041108404318535</v>
      </c>
      <c r="U21" s="147"/>
      <c r="V21" s="150">
        <f t="shared" si="0"/>
        <v>0.10000000474974513</v>
      </c>
      <c r="W21" s="145">
        <f t="shared" si="1"/>
        <v>0.49999989569187164</v>
      </c>
      <c r="X21" s="145">
        <f t="shared" ref="X21:X22" si="14">SQRT(V21^2+W21^2)</f>
        <v>0.50990185000824584</v>
      </c>
      <c r="Y21" s="145">
        <f t="shared" si="2"/>
        <v>-0.84999999999126885</v>
      </c>
      <c r="Z21" s="145">
        <f t="shared" ref="Z21:Z22" si="15">SQRT((G21-$G$20)^2+(H21-$H$20)^2+(I21-$I$20)^2)*100</f>
        <v>0.99121132793516276</v>
      </c>
      <c r="AA21" s="145">
        <f t="shared" ref="AA21:AA22" si="16">Z21/F21</f>
        <v>0.14160161827645182</v>
      </c>
      <c r="AB21" s="146">
        <f t="shared" ref="AB21:AB22" si="17">(AA21-$AA$20)/(F21-$F$20)</f>
        <v>2.0228802610921689E-2</v>
      </c>
      <c r="AC21" s="147"/>
      <c r="AD21" s="148">
        <f t="shared" ref="AD21:AD22" si="18">IF(F21&lt;=0,NA(),IF((G21-$G$20)&lt;0,ATAN2((H21-$H$20),(G21-$G$20))*180/PI()+360,ATAN2((H21-$H$20),(G21-$G$20))*180/PI()))</f>
        <v>11.309935295988955</v>
      </c>
      <c r="AE21" s="149">
        <f t="shared" ref="AE21:AE22" si="19">IF(E21&lt;=0,NA(),ATAN(Y21/X21)*180/PI())</f>
        <v>-59.041108404318535</v>
      </c>
      <c r="AF21" s="147"/>
      <c r="AG21" s="151">
        <f t="shared" ref="AG21:AG22" si="20">1/(O21/E21)</f>
        <v>7.0620661837895025</v>
      </c>
      <c r="AH21" s="151">
        <f t="shared" ref="AH21:AH22" si="21">1/(Z21/F21)</f>
        <v>7.0620661837895025</v>
      </c>
      <c r="AI21" s="147"/>
      <c r="AJ21" s="141">
        <f t="shared" si="3"/>
        <v>256.3272805014908</v>
      </c>
      <c r="AK21" s="14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</row>
    <row r="22" spans="2:100" ht="15.75" x14ac:dyDescent="0.25">
      <c r="B22" s="206">
        <v>3</v>
      </c>
      <c r="C22" s="207"/>
      <c r="D22" s="96">
        <v>45530.375</v>
      </c>
      <c r="E22" s="104">
        <f t="shared" si="4"/>
        <v>7</v>
      </c>
      <c r="F22" s="27">
        <f t="shared" si="5"/>
        <v>14</v>
      </c>
      <c r="G22" s="108">
        <v>809201.65099999995</v>
      </c>
      <c r="H22" s="21">
        <v>9156601.0789999999</v>
      </c>
      <c r="I22" s="109">
        <v>2738.846</v>
      </c>
      <c r="K22" s="20">
        <f t="shared" si="6"/>
        <v>-0.85000001126900315</v>
      </c>
      <c r="L22" s="21">
        <f t="shared" si="6"/>
        <v>2.199999988079071</v>
      </c>
      <c r="M22" s="21">
        <f t="shared" si="7"/>
        <v>2.3584952759556712</v>
      </c>
      <c r="N22" s="21">
        <f t="shared" si="8"/>
        <v>-0.70000000000618456</v>
      </c>
      <c r="O22" s="22">
        <f t="shared" si="9"/>
        <v>2.4601829132635396</v>
      </c>
      <c r="P22" s="22">
        <f t="shared" si="10"/>
        <v>0.35145470189479139</v>
      </c>
      <c r="Q22" s="23">
        <f t="shared" si="11"/>
        <v>2.9979011945477082E-2</v>
      </c>
      <c r="R22" s="29"/>
      <c r="S22" s="56">
        <f t="shared" si="12"/>
        <v>338.87528049419143</v>
      </c>
      <c r="T22" s="57">
        <f t="shared" si="13"/>
        <v>-16.530857438237838</v>
      </c>
      <c r="U22" s="29"/>
      <c r="V22" s="24">
        <f t="shared" si="0"/>
        <v>-0.75000000651925802</v>
      </c>
      <c r="W22" s="22">
        <f t="shared" si="1"/>
        <v>2.6999998837709427</v>
      </c>
      <c r="X22" s="22">
        <f t="shared" si="14"/>
        <v>2.802231143596472</v>
      </c>
      <c r="Y22" s="22">
        <f t="shared" si="2"/>
        <v>-1.5499999999974534</v>
      </c>
      <c r="Z22" s="22">
        <f t="shared" si="15"/>
        <v>3.202342795850265</v>
      </c>
      <c r="AA22" s="22">
        <f t="shared" si="16"/>
        <v>0.22873877113216179</v>
      </c>
      <c r="AB22" s="23">
        <f t="shared" si="17"/>
        <v>1.6338483652297269E-2</v>
      </c>
      <c r="AC22" s="29"/>
      <c r="AD22" s="56">
        <f t="shared" si="18"/>
        <v>344.47588823876356</v>
      </c>
      <c r="AE22" s="57">
        <f t="shared" si="19"/>
        <v>-28.94832712052105</v>
      </c>
      <c r="AF22" s="29"/>
      <c r="AG22" s="71">
        <f t="shared" si="20"/>
        <v>2.8453168917892349</v>
      </c>
      <c r="AH22" s="71">
        <f t="shared" si="21"/>
        <v>4.371799302105261</v>
      </c>
      <c r="AI22" s="29"/>
      <c r="AJ22" s="21">
        <f t="shared" si="3"/>
        <v>256.32638459611888</v>
      </c>
    </row>
    <row r="23" spans="2:100" ht="15.75" x14ac:dyDescent="0.25">
      <c r="B23" s="199">
        <v>4</v>
      </c>
      <c r="C23" s="200"/>
      <c r="D23" s="96">
        <v>45537.625</v>
      </c>
      <c r="E23" s="104">
        <f t="shared" ref="E23" si="22">D23-D22</f>
        <v>7.25</v>
      </c>
      <c r="F23" s="27">
        <f t="shared" ref="F23" si="23">D23-D$20</f>
        <v>21.25</v>
      </c>
      <c r="G23" s="108">
        <v>809201.652</v>
      </c>
      <c r="H23" s="21">
        <v>9156601.0775000006</v>
      </c>
      <c r="I23" s="109">
        <v>2738.8530000000001</v>
      </c>
      <c r="K23" s="20">
        <f t="shared" ref="K23" si="24">(G23-G22)*100</f>
        <v>0.10000000474974513</v>
      </c>
      <c r="L23" s="21">
        <f t="shared" ref="L23" si="25">(H23-H22)*100</f>
        <v>-0.14999993145465851</v>
      </c>
      <c r="M23" s="21">
        <f t="shared" ref="M23" si="26">SQRT(K23^2+L23^2)</f>
        <v>0.18027750937471734</v>
      </c>
      <c r="N23" s="21">
        <f t="shared" ref="N23" si="27">(I23-I22)*100</f>
        <v>0.70000000000618456</v>
      </c>
      <c r="O23" s="22">
        <f t="shared" ref="O23" si="28">(SQRT((G23-G22)^2+(H23-H22)^2+(I23-I22)^2)*100)</f>
        <v>0.72284160117899254</v>
      </c>
      <c r="P23" s="22">
        <f t="shared" ref="P23" si="29">O23/(F23-F22)</f>
        <v>9.970228981779207E-2</v>
      </c>
      <c r="Q23" s="23">
        <f t="shared" ref="Q23" si="30">(P23-P22)/(F23-F22)</f>
        <v>-3.4724470631310254E-2</v>
      </c>
      <c r="R23" s="29"/>
      <c r="S23" s="56">
        <f t="shared" ref="S23" si="31">IF(K23&lt;0, ATAN2(L23,K23)*180/PI()+360,ATAN2(L23,K23)*180/PI())</f>
        <v>146.30991913380296</v>
      </c>
      <c r="T23" s="57">
        <f t="shared" ref="T23" si="32">ATAN(N23/M23)*180/PI()</f>
        <v>75.557923242256294</v>
      </c>
      <c r="U23" s="29"/>
      <c r="V23" s="24">
        <f t="shared" ref="V23" si="33">(G23-$G$20)*100</f>
        <v>-0.65000000176951289</v>
      </c>
      <c r="W23" s="22">
        <f t="shared" ref="W23" si="34">(H23-$H$20)*100</f>
        <v>2.5499999523162842</v>
      </c>
      <c r="X23" s="22">
        <f t="shared" ref="X23" si="35">SQRT(V23^2+W23^2)</f>
        <v>2.6315394276190158</v>
      </c>
      <c r="Y23" s="22">
        <f t="shared" ref="Y23" si="36">(I23-$I$20)*100</f>
        <v>-0.84999999999126885</v>
      </c>
      <c r="Z23" s="22">
        <f t="shared" ref="Z23" si="37">SQRT((G23-$G$20)^2+(H23-$H$20)^2+(I23-$I$20)^2)*100</f>
        <v>2.7654113182488014</v>
      </c>
      <c r="AA23" s="22">
        <f t="shared" ref="AA23" si="38">Z23/F23</f>
        <v>0.13013700321170829</v>
      </c>
      <c r="AB23" s="23">
        <f t="shared" ref="AB23" si="39">(AA23-$AA$20)/(F23-$F$20)</f>
        <v>6.1240942687862728E-3</v>
      </c>
      <c r="AC23" s="29"/>
      <c r="AD23" s="56">
        <f t="shared" ref="AD23" si="40">IF(F23&lt;=0,NA(),IF((G23-$G$20)&lt;0,ATAN2((H23-$H$20),(G23-$G$20))*180/PI()+360,ATAN2((H23-$H$20),(G23-$G$20))*180/PI()))</f>
        <v>345.69972225704078</v>
      </c>
      <c r="AE23" s="57">
        <f t="shared" ref="AE23" si="41">IF(E23&lt;=0,NA(),ATAN(Y23/X23)*180/PI())</f>
        <v>-17.900708273741095</v>
      </c>
      <c r="AF23" s="29"/>
      <c r="AG23" s="71">
        <f t="shared" ref="AG23" si="42">1/(O23/E23)</f>
        <v>10.029859914225842</v>
      </c>
      <c r="AH23" s="71">
        <f t="shared" ref="AH23" si="43">1/(Z23/F23)</f>
        <v>7.6842095278096201</v>
      </c>
      <c r="AI23" s="29"/>
      <c r="AJ23" s="21">
        <f t="shared" ref="AJ23" si="44">SQRT((G23-$E$11)^2+(H23-$F$11)^2+(I23-$G$11)^2)</f>
        <v>256.32476438337113</v>
      </c>
    </row>
    <row r="24" spans="2:100" ht="15.75" x14ac:dyDescent="0.25">
      <c r="B24" s="206">
        <v>5</v>
      </c>
      <c r="C24" s="207"/>
      <c r="D24" s="96">
        <v>45544.625</v>
      </c>
      <c r="E24" s="104">
        <f t="shared" ref="E24:E26" si="45">D24-D23</f>
        <v>7</v>
      </c>
      <c r="F24" s="27">
        <f t="shared" ref="F24:F26" si="46">D24-D$20</f>
        <v>28.25</v>
      </c>
      <c r="G24" s="108">
        <v>809201.63950000005</v>
      </c>
      <c r="H24" s="21">
        <v>9156601.1114999987</v>
      </c>
      <c r="I24" s="109">
        <v>2738.8424999999997</v>
      </c>
      <c r="K24" s="20">
        <f t="shared" ref="K24:K26" si="47">(G24-G23)*100</f>
        <v>-1.2499999953433871</v>
      </c>
      <c r="L24" s="21">
        <f t="shared" ref="L24:L26" si="48">(H24-H23)*100</f>
        <v>3.399999812245369</v>
      </c>
      <c r="M24" s="21">
        <f t="shared" ref="M24:M26" si="49">SQRT(K24^2+L24^2)</f>
        <v>3.6224989595066845</v>
      </c>
      <c r="N24" s="21">
        <f t="shared" ref="N24:N26" si="50">(I24-I23)*100</f>
        <v>-1.0500000000320142</v>
      </c>
      <c r="O24" s="22">
        <f t="shared" ref="O24:O26" si="51">(SQRT((G24-G23)^2+(H24-H23)^2+(I24-I23)^2)*100)</f>
        <v>3.77160426233907</v>
      </c>
      <c r="P24" s="22">
        <f t="shared" ref="P24:P26" si="52">O24/(F24-F23)</f>
        <v>0.53880060890558146</v>
      </c>
      <c r="Q24" s="23">
        <f t="shared" ref="Q24:Q26" si="53">(P24-P23)/(F24-F23)</f>
        <v>6.2728331298255627E-2</v>
      </c>
      <c r="R24" s="29"/>
      <c r="S24" s="56">
        <f t="shared" ref="S24:S26" si="54">IF(K24&lt;0, ATAN2(L24,K24)*180/PI()+360,ATAN2(L24,K24)*180/PI())</f>
        <v>339.8141960349397</v>
      </c>
      <c r="T24" s="57">
        <f t="shared" ref="T24:T26" si="55">ATAN(N24/M24)*180/PI()</f>
        <v>-16.164503553192112</v>
      </c>
      <c r="U24" s="29"/>
      <c r="V24" s="24">
        <f t="shared" ref="V24:V26" si="56">(G24-$G$20)*100</f>
        <v>-1.8999999971129</v>
      </c>
      <c r="W24" s="22">
        <f t="shared" ref="W24:W26" si="57">(H24-$H$20)*100</f>
        <v>5.9499997645616531</v>
      </c>
      <c r="X24" s="22">
        <f t="shared" ref="X24:X26" si="58">SQRT(V24^2+W24^2)</f>
        <v>6.2459984940210118</v>
      </c>
      <c r="Y24" s="22">
        <f t="shared" ref="Y24:Y26" si="59">(I24-$I$20)*100</f>
        <v>-1.9000000000232831</v>
      </c>
      <c r="Z24" s="22">
        <f t="shared" ref="Z24:Z26" si="60">SQRT((G24-$G$20)^2+(H24-$H$20)^2+(I24-$I$20)^2)*100</f>
        <v>6.5285907504913503</v>
      </c>
      <c r="AA24" s="22">
        <f t="shared" ref="AA24:AA26" si="61">Z24/F24</f>
        <v>0.23110055753951683</v>
      </c>
      <c r="AB24" s="23">
        <f t="shared" ref="AB24:AB26" si="62">(AA24-$AA$20)/(F24-$F$20)</f>
        <v>8.1805507093634273E-3</v>
      </c>
      <c r="AC24" s="29"/>
      <c r="AD24" s="56">
        <f t="shared" ref="AD24:AD26" si="63">IF(F24&lt;=0,NA(),IF((G24-$G$20)&lt;0,ATAN2((H24-$H$20),(G24-$G$20))*180/PI()+360,ATAN2((H24-$H$20),(G24-$G$20))*180/PI()))</f>
        <v>342.29027484438984</v>
      </c>
      <c r="AE24" s="57">
        <f t="shared" ref="AE24:AE26" si="64">IF(E24&lt;=0,NA(),ATAN(Y24/X24)*180/PI())</f>
        <v>-16.919486054471104</v>
      </c>
      <c r="AF24" s="29"/>
      <c r="AG24" s="71">
        <f t="shared" ref="AG24:AG26" si="65">1/(O24/E24)</f>
        <v>1.8559741460411718</v>
      </c>
      <c r="AH24" s="71">
        <f t="shared" ref="AH24:AH26" si="66">1/(Z24/F24)</f>
        <v>4.3271206726924749</v>
      </c>
      <c r="AI24" s="29"/>
      <c r="AJ24" s="21">
        <f t="shared" ref="AJ24:AJ26" si="67">SQRT((G24-$E$11)^2+(H24-$F$11)^2+(I24-$G$11)^2)</f>
        <v>256.32276363424222</v>
      </c>
    </row>
    <row r="25" spans="2:100" ht="15.75" x14ac:dyDescent="0.25">
      <c r="B25" s="206">
        <v>6</v>
      </c>
      <c r="C25" s="207"/>
      <c r="D25" s="96">
        <v>45551.625</v>
      </c>
      <c r="E25" s="104">
        <f t="shared" si="45"/>
        <v>7</v>
      </c>
      <c r="F25" s="27">
        <f t="shared" si="46"/>
        <v>35.25</v>
      </c>
      <c r="G25" s="108">
        <v>809201.66800000006</v>
      </c>
      <c r="H25" s="21">
        <v>9156601.050999999</v>
      </c>
      <c r="I25" s="109">
        <v>2738.8469999999998</v>
      </c>
      <c r="K25" s="20">
        <f t="shared" si="47"/>
        <v>2.8500000014901161</v>
      </c>
      <c r="L25" s="21">
        <f t="shared" si="48"/>
        <v>-6.0499999672174454</v>
      </c>
      <c r="M25" s="21">
        <f t="shared" si="49"/>
        <v>6.6876752023273935</v>
      </c>
      <c r="N25" s="21">
        <f t="shared" si="50"/>
        <v>0.4500000000007276</v>
      </c>
      <c r="O25" s="22">
        <f t="shared" si="51"/>
        <v>6.7027978942994695</v>
      </c>
      <c r="P25" s="22">
        <f t="shared" si="52"/>
        <v>0.95754255632849561</v>
      </c>
      <c r="Q25" s="23">
        <f t="shared" si="53"/>
        <v>5.9820278203273451E-2</v>
      </c>
      <c r="R25" s="29"/>
      <c r="S25" s="56">
        <f t="shared" si="54"/>
        <v>154.77607647139956</v>
      </c>
      <c r="T25" s="57">
        <f t="shared" si="55"/>
        <v>3.8495131598355399</v>
      </c>
      <c r="U25" s="29"/>
      <c r="V25" s="24">
        <f t="shared" si="56"/>
        <v>0.9500000043772161</v>
      </c>
      <c r="W25" s="22">
        <f t="shared" si="57"/>
        <v>-0.10000020265579224</v>
      </c>
      <c r="X25" s="22">
        <f t="shared" si="58"/>
        <v>0.95524868429530441</v>
      </c>
      <c r="Y25" s="22">
        <f t="shared" si="59"/>
        <v>-1.4500000000225555</v>
      </c>
      <c r="Z25" s="22">
        <f t="shared" si="60"/>
        <v>1.7363755495034248</v>
      </c>
      <c r="AA25" s="22">
        <f t="shared" si="61"/>
        <v>4.925888083697659E-2</v>
      </c>
      <c r="AB25" s="23">
        <f t="shared" si="62"/>
        <v>1.3974150592050095E-3</v>
      </c>
      <c r="AC25" s="29"/>
      <c r="AD25" s="56">
        <f t="shared" si="63"/>
        <v>96.009018018508911</v>
      </c>
      <c r="AE25" s="57">
        <f t="shared" si="64"/>
        <v>-56.62341987031305</v>
      </c>
      <c r="AF25" s="29"/>
      <c r="AG25" s="71">
        <f t="shared" si="65"/>
        <v>1.0443400070220366</v>
      </c>
      <c r="AH25" s="71">
        <f t="shared" si="66"/>
        <v>20.300907836487866</v>
      </c>
      <c r="AI25" s="29"/>
      <c r="AJ25" s="21">
        <f t="shared" si="67"/>
        <v>256.32371625400714</v>
      </c>
    </row>
    <row r="26" spans="2:100" ht="15.75" x14ac:dyDescent="0.25">
      <c r="B26" s="199">
        <v>7</v>
      </c>
      <c r="C26" s="200"/>
      <c r="D26" s="96">
        <v>45555.625</v>
      </c>
      <c r="E26" s="104">
        <f t="shared" si="45"/>
        <v>4</v>
      </c>
      <c r="F26" s="27">
        <f t="shared" si="46"/>
        <v>39.25</v>
      </c>
      <c r="G26" s="108">
        <v>809201.64350000001</v>
      </c>
      <c r="H26" s="21">
        <v>9156601.1174999997</v>
      </c>
      <c r="I26" s="109">
        <v>2738.8380000000002</v>
      </c>
      <c r="K26" s="20">
        <f t="shared" si="47"/>
        <v>-2.4500000057742</v>
      </c>
      <c r="L26" s="21">
        <f t="shared" si="48"/>
        <v>6.6500000655651093</v>
      </c>
      <c r="M26" s="21">
        <f t="shared" si="49"/>
        <v>7.0869599194795461</v>
      </c>
      <c r="N26" s="21">
        <f t="shared" si="50"/>
        <v>-0.89999999995598046</v>
      </c>
      <c r="O26" s="22">
        <f t="shared" si="51"/>
        <v>7.143878561413981</v>
      </c>
      <c r="P26" s="22">
        <f t="shared" si="52"/>
        <v>1.7859696403534953</v>
      </c>
      <c r="Q26" s="23">
        <f t="shared" si="53"/>
        <v>0.20710677100624991</v>
      </c>
      <c r="R26" s="29"/>
      <c r="S26" s="56">
        <f t="shared" si="54"/>
        <v>339.77514070827664</v>
      </c>
      <c r="T26" s="57">
        <f t="shared" si="55"/>
        <v>-7.2374676866729608</v>
      </c>
      <c r="U26" s="29"/>
      <c r="V26" s="24">
        <f t="shared" si="56"/>
        <v>-1.5000000013969839</v>
      </c>
      <c r="W26" s="22">
        <f t="shared" si="57"/>
        <v>6.549999862909317</v>
      </c>
      <c r="X26" s="22">
        <f t="shared" si="58"/>
        <v>6.7195608642457447</v>
      </c>
      <c r="Y26" s="22">
        <f t="shared" si="59"/>
        <v>-2.3499999999785359</v>
      </c>
      <c r="Z26" s="22">
        <f t="shared" si="60"/>
        <v>7.1186373842331747</v>
      </c>
      <c r="AA26" s="22">
        <f t="shared" si="61"/>
        <v>0.18136655756008088</v>
      </c>
      <c r="AB26" s="23">
        <f t="shared" si="62"/>
        <v>4.6208040142695769E-3</v>
      </c>
      <c r="AC26" s="29"/>
      <c r="AD26" s="56">
        <f t="shared" si="63"/>
        <v>347.10124862328485</v>
      </c>
      <c r="AE26" s="57">
        <f t="shared" si="64"/>
        <v>-19.276020167003029</v>
      </c>
      <c r="AF26" s="29"/>
      <c r="AG26" s="71">
        <f t="shared" si="65"/>
        <v>0.55991993223472203</v>
      </c>
      <c r="AH26" s="71">
        <f t="shared" si="66"/>
        <v>5.5136956528974883</v>
      </c>
      <c r="AI26" s="29"/>
      <c r="AJ26" s="21">
        <f t="shared" si="67"/>
        <v>256.31752069384913</v>
      </c>
    </row>
    <row r="27" spans="2:100" ht="15.75" x14ac:dyDescent="0.25">
      <c r="B27" s="206">
        <v>8</v>
      </c>
      <c r="C27" s="207"/>
      <c r="D27" s="96">
        <v>45565.625</v>
      </c>
      <c r="E27" s="104">
        <f t="shared" ref="E27:E28" si="68">D27-D26</f>
        <v>10</v>
      </c>
      <c r="F27" s="27">
        <f t="shared" ref="F27:F28" si="69">D27-D$20</f>
        <v>49.25</v>
      </c>
      <c r="G27" s="108">
        <v>809201.65950000007</v>
      </c>
      <c r="H27" s="21">
        <v>9156601.0775000006</v>
      </c>
      <c r="I27" s="109">
        <v>2738.84</v>
      </c>
      <c r="K27" s="20">
        <f t="shared" ref="K27:K28" si="70">(G27-G26)*100</f>
        <v>1.600000006146729</v>
      </c>
      <c r="L27" s="21">
        <f t="shared" ref="L27:L28" si="71">(H27-H26)*100</f>
        <v>-3.9999999105930328</v>
      </c>
      <c r="M27" s="21">
        <f t="shared" ref="M27:M28" si="72">SQRT(K27^2+L27^2)</f>
        <v>4.3081317649781559</v>
      </c>
      <c r="N27" s="21">
        <f t="shared" ref="N27:N28" si="73">(I27-I26)*100</f>
        <v>0.19999999999527063</v>
      </c>
      <c r="O27" s="22">
        <f t="shared" ref="O27:O28" si="74">(SQRT((G27-G26)^2+(H27-H26)^2+(I27-I26)^2)*100)</f>
        <v>4.3127716499267512</v>
      </c>
      <c r="P27" s="22">
        <f t="shared" ref="P27:P28" si="75">O27/(F27-F26)</f>
        <v>0.4312771649926751</v>
      </c>
      <c r="Q27" s="23">
        <f t="shared" ref="Q27:Q28" si="76">(P27-P26)/(F27-F26)</f>
        <v>-0.135469247536082</v>
      </c>
      <c r="R27" s="29"/>
      <c r="S27" s="56">
        <f t="shared" ref="S27:S28" si="77">IF(K27&lt;0, ATAN2(L27,K27)*180/PI()+360,ATAN2(L27,K27)*180/PI())</f>
        <v>158.1985899961399</v>
      </c>
      <c r="T27" s="57">
        <f t="shared" ref="T27:T28" si="78">ATAN(N27/M27)*180/PI()</f>
        <v>2.6579814646250335</v>
      </c>
      <c r="U27" s="29"/>
      <c r="V27" s="24">
        <f t="shared" ref="V27:V28" si="79">(G27-$G$20)*100</f>
        <v>0.10000000474974513</v>
      </c>
      <c r="W27" s="22">
        <f t="shared" ref="W27:W28" si="80">(H27-$H$20)*100</f>
        <v>2.5499999523162842</v>
      </c>
      <c r="X27" s="22">
        <f t="shared" ref="X27:X28" si="81">SQRT(V27^2+W27^2)</f>
        <v>2.5519599835739983</v>
      </c>
      <c r="Y27" s="22">
        <f t="shared" ref="Y27:Y28" si="82">(I27-$I$20)*100</f>
        <v>-2.1499999999832653</v>
      </c>
      <c r="Z27" s="22">
        <f t="shared" ref="Z27:Z28" si="83">SQRT((G27-$G$20)^2+(H27-$H$20)^2+(I27-$I$20)^2)*100</f>
        <v>3.3369147063853819</v>
      </c>
      <c r="AA27" s="22">
        <f t="shared" ref="AA27:AA28" si="84">Z27/F27</f>
        <v>6.7754613327621963E-2</v>
      </c>
      <c r="AB27" s="23">
        <f t="shared" ref="AB27:AB28" si="85">(AA27-$AA$20)/(F27-$F$20)</f>
        <v>1.3757281893933394E-3</v>
      </c>
      <c r="AC27" s="29"/>
      <c r="AD27" s="56">
        <f t="shared" ref="AD27:AD28" si="86">IF(F27&lt;=0,NA(),IF((G27-$G$20)&lt;0,ATAN2((H27-$H$20),(G27-$G$20))*180/PI()+360,ATAN2((H27-$H$20),(G27-$G$20))*180/PI()))</f>
        <v>2.2457427144041655</v>
      </c>
      <c r="AE27" s="57">
        <f t="shared" ref="AE27:AE28" si="87">IF(E27&lt;=0,NA(),ATAN(Y27/X27)*180/PI())</f>
        <v>-40.1137926218424</v>
      </c>
      <c r="AF27" s="29"/>
      <c r="AG27" s="71">
        <f t="shared" ref="AG27:AG28" si="88">1/(O27/E27)</f>
        <v>2.3186945221571937</v>
      </c>
      <c r="AH27" s="71">
        <f t="shared" ref="AH27:AH28" si="89">1/(Z27/F27)</f>
        <v>14.759142601324884</v>
      </c>
      <c r="AI27" s="29"/>
      <c r="AJ27" s="21">
        <f t="shared" ref="AJ27:AJ28" si="90">SQRT((G27-$E$11)^2+(H27-$F$11)^2+(I27-$G$11)^2)</f>
        <v>256.32082877989353</v>
      </c>
    </row>
    <row r="28" spans="2:100" ht="15.75" x14ac:dyDescent="0.25">
      <c r="B28" s="206">
        <v>9</v>
      </c>
      <c r="C28" s="207"/>
      <c r="D28" s="96">
        <v>45572.625</v>
      </c>
      <c r="E28" s="104">
        <f t="shared" si="68"/>
        <v>7</v>
      </c>
      <c r="F28" s="27">
        <f t="shared" si="69"/>
        <v>56.25</v>
      </c>
      <c r="G28" s="108">
        <v>809201.67650000006</v>
      </c>
      <c r="H28" s="22">
        <v>9156601.0470000003</v>
      </c>
      <c r="I28" s="109">
        <v>2738.828</v>
      </c>
      <c r="K28" s="20">
        <f t="shared" si="70"/>
        <v>1.6999999992549419</v>
      </c>
      <c r="L28" s="21">
        <f t="shared" si="71"/>
        <v>-3.0500000342726707</v>
      </c>
      <c r="M28" s="21">
        <f t="shared" si="72"/>
        <v>3.4917760819574464</v>
      </c>
      <c r="N28" s="21">
        <f t="shared" si="73"/>
        <v>-1.2000000000170985</v>
      </c>
      <c r="O28" s="22">
        <f t="shared" si="74"/>
        <v>3.692221581456228</v>
      </c>
      <c r="P28" s="22">
        <f t="shared" si="75"/>
        <v>0.52746022592231834</v>
      </c>
      <c r="Q28" s="23">
        <f t="shared" si="76"/>
        <v>1.374043727566332E-2</v>
      </c>
      <c r="R28" s="29"/>
      <c r="S28" s="56">
        <f t="shared" si="77"/>
        <v>150.86570808724832</v>
      </c>
      <c r="T28" s="57">
        <f t="shared" si="78"/>
        <v>-18.966034205004043</v>
      </c>
      <c r="U28" s="29"/>
      <c r="V28" s="24">
        <f t="shared" si="79"/>
        <v>1.8000000040046871</v>
      </c>
      <c r="W28" s="22">
        <f t="shared" si="80"/>
        <v>-0.50000008195638657</v>
      </c>
      <c r="X28" s="22">
        <f t="shared" si="81"/>
        <v>1.8681541950206537</v>
      </c>
      <c r="Y28" s="22">
        <f t="shared" si="82"/>
        <v>-3.3500000000003638</v>
      </c>
      <c r="Z28" s="22">
        <f t="shared" si="83"/>
        <v>3.8356876953651615</v>
      </c>
      <c r="AA28" s="22">
        <f t="shared" si="84"/>
        <v>6.8190003473158428E-2</v>
      </c>
      <c r="AB28" s="23">
        <f t="shared" si="85"/>
        <v>1.2122667284117053E-3</v>
      </c>
      <c r="AC28" s="29"/>
      <c r="AD28" s="56">
        <f t="shared" si="86"/>
        <v>105.52411338576087</v>
      </c>
      <c r="AE28" s="57">
        <f t="shared" si="87"/>
        <v>-60.853428901137725</v>
      </c>
      <c r="AF28" s="29"/>
      <c r="AG28" s="71">
        <f t="shared" si="88"/>
        <v>1.8958775483997818</v>
      </c>
      <c r="AH28" s="71">
        <f t="shared" si="89"/>
        <v>14.664906130905671</v>
      </c>
      <c r="AI28" s="29"/>
      <c r="AJ28" s="21">
        <f t="shared" si="90"/>
        <v>256.32188667033989</v>
      </c>
    </row>
    <row r="29" spans="2:100" ht="15.75" x14ac:dyDescent="0.25">
      <c r="B29" s="199">
        <v>10</v>
      </c>
      <c r="C29" s="200"/>
      <c r="D29" s="96">
        <v>45581.458333333336</v>
      </c>
      <c r="E29" s="104">
        <f t="shared" ref="E29" si="91">D29-D28</f>
        <v>8.8333333333357587</v>
      </c>
      <c r="F29" s="27">
        <f t="shared" ref="F29" si="92">D29-D$20</f>
        <v>65.083333333335759</v>
      </c>
      <c r="G29" s="108">
        <v>809201.64999999991</v>
      </c>
      <c r="H29" s="21">
        <v>9156601.102</v>
      </c>
      <c r="I29" s="109">
        <v>2738.8339999999998</v>
      </c>
      <c r="K29" s="20">
        <f t="shared" ref="K29" si="93">(G29-G28)*100</f>
        <v>-2.6500000152736902</v>
      </c>
      <c r="L29" s="21">
        <f t="shared" ref="L29" si="94">(H29-H28)*100</f>
        <v>5.4999999701976776</v>
      </c>
      <c r="M29" s="21">
        <f t="shared" ref="M29" si="95">SQRT(K29^2+L29^2)</f>
        <v>6.1051207812069546</v>
      </c>
      <c r="N29" s="21">
        <f t="shared" ref="N29" si="96">(I29-I28)*100</f>
        <v>0.59999999998581188</v>
      </c>
      <c r="O29" s="22">
        <f t="shared" ref="O29" si="97">(SQRT((G29-G28)^2+(H29-H28)^2+(I29-I28)^2)*100)</f>
        <v>6.1345333769658454</v>
      </c>
      <c r="P29" s="22">
        <f t="shared" ref="P29" si="98">O29/(F29-F28)</f>
        <v>0.69447547663745224</v>
      </c>
      <c r="Q29" s="23">
        <f t="shared" ref="Q29" si="99">(P29-P28)/(F29-F28)</f>
        <v>1.8907386873406193E-2</v>
      </c>
      <c r="R29" s="29"/>
      <c r="S29" s="56">
        <f t="shared" ref="S29" si="100">IF(K29&lt;0, ATAN2(L29,K29)*180/PI()+360,ATAN2(L29,K29)*180/PI())</f>
        <v>334.27438710609709</v>
      </c>
      <c r="T29" s="57">
        <f t="shared" ref="T29" si="101">ATAN(N29/M29)*180/PI()</f>
        <v>5.6128988426554205</v>
      </c>
      <c r="U29" s="29"/>
      <c r="V29" s="24">
        <f t="shared" ref="V29" si="102">(G29-$G$20)*100</f>
        <v>-0.85000001126900315</v>
      </c>
      <c r="W29" s="22">
        <f t="shared" ref="W29" si="103">(H29-$H$20)*100</f>
        <v>4.999999888241291</v>
      </c>
      <c r="X29" s="22">
        <f t="shared" ref="X29" si="104">SQRT(V29^2+W29^2)</f>
        <v>5.071735294903533</v>
      </c>
      <c r="Y29" s="22">
        <f t="shared" ref="Y29" si="105">(I29-$I$20)*100</f>
        <v>-2.7500000000145519</v>
      </c>
      <c r="Z29" s="22">
        <f t="shared" ref="Z29" si="106">SQRT((G29-$G$20)^2+(H29-$H$20)^2+(I29-$I$20)^2)*100</f>
        <v>5.7693152888059656</v>
      </c>
      <c r="AA29" s="22">
        <f t="shared" ref="AA29" si="107">Z29/F29</f>
        <v>8.8645049251816904E-2</v>
      </c>
      <c r="AB29" s="23">
        <f t="shared" ref="AB29" si="108">(AA29-$AA$20)/(F29-$F$20)</f>
        <v>1.362023804125177E-3</v>
      </c>
      <c r="AC29" s="29"/>
      <c r="AD29" s="56">
        <f t="shared" ref="AD29" si="109">IF(F29&lt;=0,NA(),IF((G29-$G$20)&lt;0,ATAN2((H29-$H$20),(G29-$G$20))*180/PI()+360,ATAN2((H29-$H$20),(G29-$G$20))*180/PI()))</f>
        <v>350.35195434679861</v>
      </c>
      <c r="AE29" s="57">
        <f t="shared" ref="AE29" si="110">IF(E29&lt;=0,NA(),ATAN(Y29/X29)*180/PI())</f>
        <v>-28.46746697172469</v>
      </c>
      <c r="AF29" s="29"/>
      <c r="AG29" s="71">
        <f t="shared" ref="AG29" si="111">1/(O29/E29)</f>
        <v>1.4399356545199442</v>
      </c>
      <c r="AH29" s="71">
        <f t="shared" ref="AH29" si="112">1/(Z29/F29)</f>
        <v>11.28094584458143</v>
      </c>
      <c r="AI29" s="29"/>
      <c r="AJ29" s="21">
        <f t="shared" ref="AJ29" si="113">SQRT((G29-$E$11)^2+(H29-$F$11)^2+(I29-$G$11)^2)</f>
        <v>256.31950157982243</v>
      </c>
    </row>
    <row r="30" spans="2:100" ht="15.75" x14ac:dyDescent="0.25">
      <c r="B30" s="206">
        <v>11</v>
      </c>
      <c r="C30" s="207"/>
      <c r="D30" s="96">
        <v>45588.583333333336</v>
      </c>
      <c r="E30" s="104">
        <f t="shared" ref="E30" si="114">D30-D29</f>
        <v>7.125</v>
      </c>
      <c r="F30" s="27">
        <f t="shared" ref="F30" si="115">D30-D$20</f>
        <v>72.208333333335759</v>
      </c>
      <c r="G30" s="108">
        <v>809201.66800000006</v>
      </c>
      <c r="H30" s="21">
        <v>9156601.0749999993</v>
      </c>
      <c r="I30" s="109">
        <v>2738.8235</v>
      </c>
      <c r="K30" s="20">
        <f t="shared" ref="K30:K33" si="116">(G30-G29)*100</f>
        <v>1.8000000156462193</v>
      </c>
      <c r="L30" s="21">
        <f t="shared" ref="L30:L33" si="117">(H30-H29)*100</f>
        <v>-2.7000000700354576</v>
      </c>
      <c r="M30" s="21">
        <f t="shared" ref="M30:M33" si="118">SQRT(K30^2+L30^2)</f>
        <v>3.2449962148695746</v>
      </c>
      <c r="N30" s="21">
        <f t="shared" ref="N30:N33" si="119">(I30-I29)*100</f>
        <v>-1.0499999999865395</v>
      </c>
      <c r="O30" s="22">
        <f t="shared" ref="O30:O33" si="120">(SQRT((G30-G29)^2+(H30-H29)^2+(I30-I29)^2)*100)</f>
        <v>3.4106451639667239</v>
      </c>
      <c r="P30" s="22">
        <f t="shared" ref="P30:P33" si="121">O30/(F30-F29)</f>
        <v>0.47868704055673317</v>
      </c>
      <c r="Q30" s="23">
        <f t="shared" ref="Q30:Q33" si="122">(P30-P29)/(F30-F29)</f>
        <v>-3.0286096292030745E-2</v>
      </c>
      <c r="R30" s="29"/>
      <c r="S30" s="56">
        <f t="shared" ref="S30:S33" si="123">IF(K30&lt;0, ATAN2(L30,K30)*180/PI()+360,ATAN2(L30,K30)*180/PI())</f>
        <v>146.30993293009587</v>
      </c>
      <c r="T30" s="57">
        <f t="shared" ref="T30:T33" si="124">ATAN(N30/M30)*180/PI()</f>
        <v>-17.930289837230205</v>
      </c>
      <c r="U30" s="29"/>
      <c r="V30" s="24">
        <f t="shared" ref="V30:V33" si="125">(G30-$G$20)*100</f>
        <v>0.9500000043772161</v>
      </c>
      <c r="W30" s="22">
        <f t="shared" ref="W30:W33" si="126">(H30-$H$20)*100</f>
        <v>2.2999998182058334</v>
      </c>
      <c r="X30" s="22">
        <f t="shared" ref="X30:X33" si="127">SQRT(V30^2+W30^2)</f>
        <v>2.4884732612715728</v>
      </c>
      <c r="Y30" s="22">
        <f t="shared" ref="Y30:Y33" si="128">(I30-$I$20)*100</f>
        <v>-3.8000000000010914</v>
      </c>
      <c r="Z30" s="22">
        <f t="shared" ref="Z30:Z33" si="129">SQRT((G30-$G$20)^2+(H30-$H$20)^2+(I30-$I$20)^2)*100</f>
        <v>4.5423010877826968</v>
      </c>
      <c r="AA30" s="22">
        <f t="shared" ref="AA30:AA33" si="130">Z30/F30</f>
        <v>6.2905496887929055E-2</v>
      </c>
      <c r="AB30" s="23">
        <f t="shared" ref="AB30:AB33" si="131">(AA30-$AA$20)/(F30-$F$20)</f>
        <v>8.71166719740477E-4</v>
      </c>
      <c r="AC30" s="29"/>
      <c r="AD30" s="56">
        <f t="shared" ref="AD30:AD33" si="132">IF(F30&lt;=0,NA(),IF((G30-$G$20)&lt;0,ATAN2((H30-$H$20),(G30-$G$20))*180/PI()+360,ATAN2((H30-$H$20),(G30-$G$20))*180/PI()))</f>
        <v>22.442755056383259</v>
      </c>
      <c r="AE30" s="57">
        <f t="shared" ref="AE30:AE33" si="133">IF(E30&lt;=0,NA(),ATAN(Y30/X30)*180/PI())</f>
        <v>-56.780759243718187</v>
      </c>
      <c r="AF30" s="29"/>
      <c r="AG30" s="71">
        <f t="shared" ref="AG30:AG33" si="134">1/(O30/E30)</f>
        <v>2.0890475723699518</v>
      </c>
      <c r="AH30" s="71">
        <f t="shared" ref="AH30:AH33" si="135">1/(Z30/F30)</f>
        <v>15.896861951215111</v>
      </c>
      <c r="AI30" s="29"/>
      <c r="AJ30" s="21">
        <f t="shared" ref="AJ30:AJ33" si="136">SQRT((G30-$E$11)^2+(H30-$F$11)^2+(I30-$G$11)^2)</f>
        <v>256.31783152068715</v>
      </c>
    </row>
    <row r="31" spans="2:100" ht="15.75" x14ac:dyDescent="0.25">
      <c r="B31" s="206">
        <v>12</v>
      </c>
      <c r="C31" s="207"/>
      <c r="D31" s="96">
        <v>45593.458333333336</v>
      </c>
      <c r="E31" s="104">
        <f t="shared" ref="E31:E33" si="137">D31-D30</f>
        <v>4.875</v>
      </c>
      <c r="F31" s="27">
        <f t="shared" ref="F31:F33" si="138">D31-D$20</f>
        <v>77.083333333335759</v>
      </c>
      <c r="G31" s="108">
        <v>809201.67449999996</v>
      </c>
      <c r="H31" s="21">
        <v>9156601.0615000017</v>
      </c>
      <c r="I31" s="109">
        <v>2738.826</v>
      </c>
      <c r="K31" s="20">
        <f t="shared" si="116"/>
        <v>0.64999999012798071</v>
      </c>
      <c r="L31" s="21">
        <f t="shared" si="117"/>
        <v>-1.3499997556209564</v>
      </c>
      <c r="M31" s="21">
        <f t="shared" si="118"/>
        <v>1.4983321819086104</v>
      </c>
      <c r="N31" s="21">
        <f t="shared" si="119"/>
        <v>0.25000000000545697</v>
      </c>
      <c r="O31" s="22">
        <f t="shared" si="120"/>
        <v>1.5190455316894704</v>
      </c>
      <c r="P31" s="22">
        <f t="shared" si="121"/>
        <v>0.31159908342348114</v>
      </c>
      <c r="Q31" s="23">
        <f t="shared" si="122"/>
        <v>-3.4274452745282465E-2</v>
      </c>
      <c r="R31" s="29"/>
      <c r="S31" s="56">
        <f t="shared" si="123"/>
        <v>154.29004250532034</v>
      </c>
      <c r="T31" s="57">
        <f t="shared" si="124"/>
        <v>9.4726640922158456</v>
      </c>
      <c r="U31" s="29"/>
      <c r="V31" s="24">
        <f t="shared" si="125"/>
        <v>1.5999999945051968</v>
      </c>
      <c r="W31" s="22">
        <f t="shared" si="126"/>
        <v>0.95000006258487701</v>
      </c>
      <c r="X31" s="22">
        <f t="shared" si="127"/>
        <v>1.8607794338201129</v>
      </c>
      <c r="Y31" s="22">
        <f t="shared" si="128"/>
        <v>-3.5499999999956344</v>
      </c>
      <c r="Z31" s="22">
        <f t="shared" si="129"/>
        <v>4.0081167774026873</v>
      </c>
      <c r="AA31" s="22">
        <f t="shared" si="130"/>
        <v>5.1997190625762954E-2</v>
      </c>
      <c r="AB31" s="23">
        <f t="shared" si="131"/>
        <v>6.7455814865852518E-4</v>
      </c>
      <c r="AC31" s="29"/>
      <c r="AD31" s="56">
        <f t="shared" si="132"/>
        <v>59.300275705807572</v>
      </c>
      <c r="AE31" s="57">
        <f t="shared" si="133"/>
        <v>-62.338124782859254</v>
      </c>
      <c r="AF31" s="29"/>
      <c r="AG31" s="71">
        <f t="shared" si="134"/>
        <v>3.2092520588096285</v>
      </c>
      <c r="AH31" s="71">
        <f t="shared" si="135"/>
        <v>19.231808256666309</v>
      </c>
      <c r="AI31" s="29"/>
      <c r="AJ31" s="21">
        <f t="shared" si="136"/>
        <v>256.3176209124282</v>
      </c>
    </row>
    <row r="32" spans="2:100" ht="15.75" x14ac:dyDescent="0.25">
      <c r="B32" s="199">
        <v>13</v>
      </c>
      <c r="C32" s="200"/>
      <c r="D32" s="96">
        <v>45609.625</v>
      </c>
      <c r="E32" s="104">
        <f t="shared" si="137"/>
        <v>16.166666666664241</v>
      </c>
      <c r="F32" s="27">
        <f t="shared" si="138"/>
        <v>93.25</v>
      </c>
      <c r="G32" s="108">
        <v>809201.68949999998</v>
      </c>
      <c r="H32" s="21">
        <v>9156601.0399999991</v>
      </c>
      <c r="I32" s="109">
        <v>2738.8154999999997</v>
      </c>
      <c r="K32" s="20">
        <f t="shared" si="116"/>
        <v>1.5000000013969839</v>
      </c>
      <c r="L32" s="21">
        <f t="shared" si="117"/>
        <v>-2.1500002592802048</v>
      </c>
      <c r="M32" s="21">
        <f t="shared" si="118"/>
        <v>2.6215455592256829</v>
      </c>
      <c r="N32" s="21">
        <f t="shared" si="119"/>
        <v>-1.0500000000320142</v>
      </c>
      <c r="O32" s="22">
        <f t="shared" si="120"/>
        <v>2.8240044474403949</v>
      </c>
      <c r="P32" s="22">
        <f t="shared" si="121"/>
        <v>0.17468068747056609</v>
      </c>
      <c r="Q32" s="23">
        <f t="shared" si="122"/>
        <v>-8.4691791311094188E-3</v>
      </c>
      <c r="R32" s="29"/>
      <c r="S32" s="56">
        <f t="shared" si="123"/>
        <v>145.09750760144911</v>
      </c>
      <c r="T32" s="57">
        <f t="shared" si="124"/>
        <v>-21.827438998527196</v>
      </c>
      <c r="U32" s="29"/>
      <c r="V32" s="24">
        <f t="shared" si="125"/>
        <v>3.0999999959021807</v>
      </c>
      <c r="W32" s="22">
        <f t="shared" si="126"/>
        <v>-1.2000001966953278</v>
      </c>
      <c r="X32" s="22">
        <f t="shared" si="127"/>
        <v>3.3241540949032951</v>
      </c>
      <c r="Y32" s="22">
        <f t="shared" si="128"/>
        <v>-4.6000000000276486</v>
      </c>
      <c r="Z32" s="22">
        <f t="shared" si="129"/>
        <v>5.6753854888383319</v>
      </c>
      <c r="AA32" s="22">
        <f t="shared" si="130"/>
        <v>6.0862042775746188E-2</v>
      </c>
      <c r="AB32" s="23">
        <f t="shared" si="131"/>
        <v>6.5267606193829687E-4</v>
      </c>
      <c r="AC32" s="29"/>
      <c r="AD32" s="56">
        <f t="shared" si="132"/>
        <v>111.16126300399227</v>
      </c>
      <c r="AE32" s="57">
        <f t="shared" si="133"/>
        <v>-54.146536210425829</v>
      </c>
      <c r="AF32" s="29"/>
      <c r="AG32" s="71">
        <f t="shared" si="134"/>
        <v>5.7247313053339184</v>
      </c>
      <c r="AH32" s="71">
        <f t="shared" si="135"/>
        <v>16.430601971160009</v>
      </c>
      <c r="AI32" s="29"/>
      <c r="AJ32" s="21">
        <f t="shared" si="136"/>
        <v>256.31614427848518</v>
      </c>
    </row>
    <row r="33" spans="2:36" ht="15.75" x14ac:dyDescent="0.25">
      <c r="B33" s="206">
        <v>14</v>
      </c>
      <c r="C33" s="207"/>
      <c r="D33" s="96">
        <v>45613.625</v>
      </c>
      <c r="E33" s="104">
        <f t="shared" si="137"/>
        <v>4</v>
      </c>
      <c r="F33" s="27">
        <f t="shared" si="138"/>
        <v>97.25</v>
      </c>
      <c r="G33" s="108">
        <v>809201.70350000006</v>
      </c>
      <c r="H33" s="22">
        <v>9156601.0109999999</v>
      </c>
      <c r="I33" s="109">
        <v>2738.8230000000003</v>
      </c>
      <c r="K33" s="20">
        <f t="shared" si="116"/>
        <v>1.4000000082887709</v>
      </c>
      <c r="L33" s="21">
        <f t="shared" si="117"/>
        <v>-2.8999999165534973</v>
      </c>
      <c r="M33" s="21">
        <f t="shared" si="118"/>
        <v>3.2202483660765746</v>
      </c>
      <c r="N33" s="21">
        <f t="shared" si="119"/>
        <v>0.75000000006184564</v>
      </c>
      <c r="O33" s="22">
        <f t="shared" si="120"/>
        <v>3.3064330538076248</v>
      </c>
      <c r="P33" s="22">
        <f t="shared" si="121"/>
        <v>0.82660826345190619</v>
      </c>
      <c r="Q33" s="23">
        <f t="shared" si="122"/>
        <v>0.16298189399533503</v>
      </c>
      <c r="R33" s="29"/>
      <c r="S33" s="56">
        <f t="shared" si="123"/>
        <v>154.23067159737496</v>
      </c>
      <c r="T33" s="57">
        <f t="shared" si="124"/>
        <v>13.110543972577577</v>
      </c>
      <c r="U33" s="29"/>
      <c r="V33" s="24">
        <f t="shared" si="125"/>
        <v>4.5000000041909516</v>
      </c>
      <c r="W33" s="22">
        <f t="shared" si="126"/>
        <v>-4.1000001132488251</v>
      </c>
      <c r="X33" s="22">
        <f t="shared" si="127"/>
        <v>6.087692581459657</v>
      </c>
      <c r="Y33" s="22">
        <f t="shared" si="128"/>
        <v>-3.849999999965803</v>
      </c>
      <c r="Z33" s="22">
        <f t="shared" si="129"/>
        <v>7.2029508512897422</v>
      </c>
      <c r="AA33" s="22">
        <f t="shared" si="130"/>
        <v>7.4066332661077039E-2</v>
      </c>
      <c r="AB33" s="23">
        <f t="shared" si="131"/>
        <v>7.6160753378999525E-4</v>
      </c>
      <c r="AC33" s="29"/>
      <c r="AD33" s="56">
        <f t="shared" si="132"/>
        <v>132.33699999525371</v>
      </c>
      <c r="AE33" s="57">
        <f t="shared" si="133"/>
        <v>-32.310223302608584</v>
      </c>
      <c r="AF33" s="29"/>
      <c r="AG33" s="71">
        <f t="shared" si="134"/>
        <v>1.2097628879537352</v>
      </c>
      <c r="AH33" s="71">
        <f t="shared" si="135"/>
        <v>13.501411019983104</v>
      </c>
      <c r="AI33" s="29"/>
      <c r="AJ33" s="21">
        <f t="shared" si="136"/>
        <v>256.31523638151663</v>
      </c>
    </row>
    <row r="34" spans="2:36" ht="15.75" x14ac:dyDescent="0.25">
      <c r="B34" s="206">
        <v>15</v>
      </c>
      <c r="C34" s="207"/>
      <c r="D34" s="96">
        <v>45628.583333333336</v>
      </c>
      <c r="E34" s="104">
        <f t="shared" ref="E34:E35" si="139">D34-D33</f>
        <v>14.958333333335759</v>
      </c>
      <c r="F34" s="27">
        <f t="shared" ref="F34:F35" si="140">D34-D$20</f>
        <v>112.20833333333576</v>
      </c>
      <c r="G34" s="108">
        <v>809201.68449999997</v>
      </c>
      <c r="H34" s="21">
        <v>9156601.0525000002</v>
      </c>
      <c r="I34" s="109">
        <v>2738.8195000000001</v>
      </c>
      <c r="K34" s="20">
        <f t="shared" ref="K34:K35" si="141">(G34-G33)*100</f>
        <v>-1.9000000087544322</v>
      </c>
      <c r="L34" s="21">
        <f t="shared" ref="L34:L35" si="142">(H34-H33)*100</f>
        <v>4.1500000283122063</v>
      </c>
      <c r="M34" s="21">
        <f t="shared" ref="M34:M35" si="143">SQRT(K34^2+L34^2)</f>
        <v>4.5642633872573741</v>
      </c>
      <c r="N34" s="21">
        <f t="shared" ref="N34:N35" si="144">(I34-I33)*100</f>
        <v>-0.35000000002582965</v>
      </c>
      <c r="O34" s="22">
        <f t="shared" ref="O34:O35" si="145">(SQRT((G34-G33)^2+(H34-H33)^2+(I34-I33)^2)*100)</f>
        <v>4.577663188601389</v>
      </c>
      <c r="P34" s="22">
        <f t="shared" ref="P34:P35" si="146">O34/(F34-F33)</f>
        <v>0.30602762263625494</v>
      </c>
      <c r="Q34" s="23">
        <f t="shared" ref="Q34:Q35" si="147">(P34-P33)/(F34-F33)</f>
        <v>-3.4802048411068535E-2</v>
      </c>
      <c r="R34" s="29"/>
      <c r="S34" s="56">
        <f t="shared" ref="S34:S35" si="148">IF(K34&lt;0, ATAN2(L34,K34)*180/PI()+360,ATAN2(L34,K34)*180/PI())</f>
        <v>335.4002094428692</v>
      </c>
      <c r="T34" s="57">
        <f t="shared" ref="T34:T35" si="149">ATAN(N34/M34)*180/PI()</f>
        <v>-4.3850130361449322</v>
      </c>
      <c r="U34" s="29"/>
      <c r="V34" s="24">
        <f t="shared" ref="V34:V35" si="150">(G34-$G$20)*100</f>
        <v>2.5999999954365194</v>
      </c>
      <c r="W34" s="22">
        <f t="shared" ref="W34:W35" si="151">(H34-$H$20)*100</f>
        <v>4.9999915063381195E-2</v>
      </c>
      <c r="X34" s="22">
        <f t="shared" ref="X34:X35" si="152">SQRT(V34^2+W34^2)</f>
        <v>2.6004807185934387</v>
      </c>
      <c r="Y34" s="22">
        <f t="shared" ref="Y34:Y35" si="153">(I34-$I$20)*100</f>
        <v>-4.1999999999916326</v>
      </c>
      <c r="Z34" s="22">
        <f t="shared" ref="Z34:Z35" si="154">SQRT((G34-$G$20)^2+(H34-$H$20)^2+(I34-$I$20)^2)*100</f>
        <v>4.9398886594442555</v>
      </c>
      <c r="AA34" s="22">
        <f t="shared" ref="AA34:AA35" si="155">Z34/F34</f>
        <v>4.4024258383460663E-2</v>
      </c>
      <c r="AB34" s="23">
        <f t="shared" ref="AB34:AB35" si="156">(AA34-$AA$20)/(F34-$F$20)</f>
        <v>3.9234392915077349E-4</v>
      </c>
      <c r="AC34" s="29"/>
      <c r="AD34" s="56">
        <f t="shared" ref="AD34:AD35" si="157">IF(F34&lt;=0,NA(),IF((G34-$G$20)&lt;0,ATAN2((H34-$H$20),(G34-$G$20))*180/PI()+360,ATAN2((H34-$H$20),(G34-$G$20))*180/PI()))</f>
        <v>88.898295753902985</v>
      </c>
      <c r="AE34" s="57">
        <f t="shared" ref="AE34:AE35" si="158">IF(E34&lt;=0,NA(),ATAN(Y34/X34)*180/PI())</f>
        <v>-58.235779124569341</v>
      </c>
      <c r="AF34" s="29"/>
      <c r="AG34" s="71">
        <f t="shared" ref="AG34:AG35" si="159">1/(O34/E34)</f>
        <v>3.2676788826628309</v>
      </c>
      <c r="AH34" s="71">
        <f t="shared" ref="AH34:AH35" si="160">1/(Z34/F34)</f>
        <v>22.714749474932368</v>
      </c>
      <c r="AI34" s="29"/>
      <c r="AJ34" s="21">
        <f t="shared" ref="AJ34:AJ35" si="161">SQRT((G34-$E$11)^2+(H34-$F$11)^2+(I34-$G$11)^2)</f>
        <v>256.31417517333631</v>
      </c>
    </row>
    <row r="35" spans="2:36" ht="15.75" x14ac:dyDescent="0.25">
      <c r="B35" s="206">
        <v>16</v>
      </c>
      <c r="C35" s="207"/>
      <c r="D35" s="96">
        <v>45634.583333333336</v>
      </c>
      <c r="E35" s="104">
        <f t="shared" si="139"/>
        <v>6</v>
      </c>
      <c r="F35" s="27">
        <f t="shared" si="140"/>
        <v>118.20833333333576</v>
      </c>
      <c r="G35" s="108">
        <v>809201.70649999997</v>
      </c>
      <c r="H35" s="21">
        <v>9156601.0069999993</v>
      </c>
      <c r="I35" s="109">
        <v>2738.82</v>
      </c>
      <c r="K35" s="20">
        <f t="shared" si="141"/>
        <v>2.1999999997206032</v>
      </c>
      <c r="L35" s="21">
        <f t="shared" si="142"/>
        <v>-4.5500000938773155</v>
      </c>
      <c r="M35" s="21">
        <f t="shared" si="143"/>
        <v>5.0539589287067059</v>
      </c>
      <c r="N35" s="21">
        <f t="shared" si="144"/>
        <v>5.0000000010186341E-2</v>
      </c>
      <c r="O35" s="22">
        <f t="shared" si="145"/>
        <v>5.0542062535135281</v>
      </c>
      <c r="P35" s="22">
        <f t="shared" si="146"/>
        <v>0.84236770891892132</v>
      </c>
      <c r="Q35" s="23">
        <f t="shared" si="147"/>
        <v>8.9390014380444402E-2</v>
      </c>
      <c r="R35" s="29"/>
      <c r="S35" s="56">
        <f t="shared" si="148"/>
        <v>154.19546806618345</v>
      </c>
      <c r="T35" s="57">
        <f t="shared" si="149"/>
        <v>0.56682208093886355</v>
      </c>
      <c r="U35" s="29"/>
      <c r="V35" s="24">
        <f t="shared" si="150"/>
        <v>4.7999999951571226</v>
      </c>
      <c r="W35" s="22">
        <f t="shared" si="151"/>
        <v>-4.5000001788139343</v>
      </c>
      <c r="X35" s="22">
        <f t="shared" si="152"/>
        <v>6.5795137786035394</v>
      </c>
      <c r="Y35" s="22">
        <f t="shared" si="153"/>
        <v>-4.1499999999814463</v>
      </c>
      <c r="Z35" s="22">
        <f t="shared" si="154"/>
        <v>7.7789781824272932</v>
      </c>
      <c r="AA35" s="22">
        <f t="shared" si="155"/>
        <v>6.5807358610592601E-2</v>
      </c>
      <c r="AB35" s="23">
        <f t="shared" si="156"/>
        <v>5.5670659381536485E-4</v>
      </c>
      <c r="AC35" s="29"/>
      <c r="AD35" s="56">
        <f t="shared" si="157"/>
        <v>133.15239089884727</v>
      </c>
      <c r="AE35" s="57">
        <f t="shared" si="158"/>
        <v>-32.241503202257505</v>
      </c>
      <c r="AF35" s="29"/>
      <c r="AG35" s="71">
        <f t="shared" si="159"/>
        <v>1.1871300257738762</v>
      </c>
      <c r="AH35" s="71">
        <f t="shared" si="160"/>
        <v>15.195868989627495</v>
      </c>
      <c r="AI35" s="29"/>
      <c r="AJ35" s="21">
        <f t="shared" si="161"/>
        <v>256.31499058873248</v>
      </c>
    </row>
    <row r="36" spans="2:36" ht="15.75" x14ac:dyDescent="0.25">
      <c r="B36" s="206">
        <v>17</v>
      </c>
      <c r="C36" s="207"/>
      <c r="D36" s="96">
        <v>45643.583333333336</v>
      </c>
      <c r="E36" s="104">
        <f t="shared" ref="E36" si="162">D36-D35</f>
        <v>9</v>
      </c>
      <c r="F36" s="27">
        <f t="shared" ref="F36" si="163">D36-D$20</f>
        <v>127.20833333333576</v>
      </c>
      <c r="G36" s="108">
        <v>809201.70250000001</v>
      </c>
      <c r="H36" s="21">
        <v>9156601.0280000009</v>
      </c>
      <c r="I36" s="109">
        <v>2738.81</v>
      </c>
      <c r="K36" s="20">
        <f t="shared" ref="K36" si="164">(G36-G35)*100</f>
        <v>-0.39999999571591616</v>
      </c>
      <c r="L36" s="21">
        <f t="shared" ref="L36" si="165">(H36-H35)*100</f>
        <v>2.1000001579523087</v>
      </c>
      <c r="M36" s="21">
        <f t="shared" ref="M36" si="166">SQRT(K36^2+L36^2)</f>
        <v>2.1377559870042355</v>
      </c>
      <c r="N36" s="21">
        <f t="shared" ref="N36" si="167">(I36-I35)*100</f>
        <v>-1.0000000000218279</v>
      </c>
      <c r="O36" s="22">
        <f t="shared" ref="O36" si="168">(SQRT((G36-G35)^2+(H36-H35)^2+(I36-I35)^2)*100)</f>
        <v>2.3600848840700857</v>
      </c>
      <c r="P36" s="22">
        <f t="shared" ref="P36" si="169">O36/(F36-F35)</f>
        <v>0.26223165378556507</v>
      </c>
      <c r="Q36" s="23">
        <f t="shared" ref="Q36" si="170">(P36-P35)/(F36-F35)</f>
        <v>-6.4459561681484034E-2</v>
      </c>
      <c r="R36" s="29"/>
      <c r="S36" s="56">
        <f t="shared" ref="S36" si="171">IF(K36&lt;0, ATAN2(L36,K36)*180/PI()+360,ATAN2(L36,K36)*180/PI())</f>
        <v>349.21570303735331</v>
      </c>
      <c r="T36" s="57">
        <f t="shared" ref="T36" si="172">ATAN(N36/M36)*180/PI()</f>
        <v>-25.069263942450309</v>
      </c>
      <c r="U36" s="29"/>
      <c r="V36" s="24">
        <f t="shared" ref="V36" si="173">(G36-$G$20)*100</f>
        <v>4.3999999994412065</v>
      </c>
      <c r="W36" s="22">
        <f t="shared" ref="W36" si="174">(H36-$H$20)*100</f>
        <v>-2.4000000208616257</v>
      </c>
      <c r="X36" s="22">
        <f t="shared" ref="X36" si="175">SQRT(V36^2+W36^2)</f>
        <v>5.0119856439557386</v>
      </c>
      <c r="Y36" s="22">
        <f t="shared" ref="Y36" si="176">(I36-$I$20)*100</f>
        <v>-5.1500000000032742</v>
      </c>
      <c r="Z36" s="22">
        <f t="shared" ref="Z36" si="177">SQRT((G36-$G$20)^2+(H36-$H$20)^2+(I36-$I$20)^2)*100</f>
        <v>7.1862716407920555</v>
      </c>
      <c r="AA36" s="22">
        <f t="shared" ref="AA36" si="178">Z36/F36</f>
        <v>5.6492145227319372E-2</v>
      </c>
      <c r="AB36" s="23">
        <f t="shared" ref="AB36" si="179">(AA36-$AA$20)/(F36-$F$20)</f>
        <v>4.4409154453181756E-4</v>
      </c>
      <c r="AC36" s="29"/>
      <c r="AD36" s="56">
        <f t="shared" ref="AD36" si="180">IF(F36&lt;=0,NA(),IF((G36-$G$20)&lt;0,ATAN2((H36-$H$20),(G36-$G$20))*180/PI()+360,ATAN2((H36-$H$20),(G36-$G$20))*180/PI()))</f>
        <v>118.61045987838898</v>
      </c>
      <c r="AE36" s="57">
        <f t="shared" ref="AE36" si="181">IF(E36&lt;=0,NA(),ATAN(Y36/X36)*180/PI())</f>
        <v>-45.778111113543758</v>
      </c>
      <c r="AF36" s="29"/>
      <c r="AG36" s="71">
        <f t="shared" ref="AG36" si="182">1/(O36/E36)</f>
        <v>3.8134221615279555</v>
      </c>
      <c r="AH36" s="71">
        <f t="shared" ref="AH36" si="183">1/(Z36/F36)</f>
        <v>17.701575962040188</v>
      </c>
      <c r="AI36" s="29"/>
      <c r="AJ36" s="21">
        <f t="shared" ref="AJ36" si="184">SQRT((G36-$E$11)^2+(H36-$F$11)^2+(I36-$G$11)^2)</f>
        <v>256.31120514157084</v>
      </c>
    </row>
    <row r="37" spans="2:36" ht="15.75" x14ac:dyDescent="0.25">
      <c r="B37" s="206">
        <v>18</v>
      </c>
      <c r="C37" s="207"/>
      <c r="D37" s="96">
        <v>45649.625</v>
      </c>
      <c r="E37" s="104">
        <f t="shared" ref="E37:E38" si="185">D37-D36</f>
        <v>6.0416666666642413</v>
      </c>
      <c r="F37" s="27">
        <f t="shared" ref="F37:F38" si="186">D37-D$20</f>
        <v>133.25</v>
      </c>
      <c r="G37" s="108">
        <v>809201.7145</v>
      </c>
      <c r="H37" s="21">
        <v>9156600.9959999993</v>
      </c>
      <c r="I37" s="109">
        <v>2738.8164999999999</v>
      </c>
      <c r="K37" s="20">
        <f t="shared" ref="K37:K38" si="187">(G37-G36)*100</f>
        <v>1.1999999987892807</v>
      </c>
      <c r="L37" s="21">
        <f t="shared" ref="L37:L38" si="188">(H37-H36)*100</f>
        <v>-3.2000001519918442</v>
      </c>
      <c r="M37" s="21">
        <f t="shared" ref="M37:M38" si="189">SQRT(K37^2+L37^2)</f>
        <v>3.4176016400162994</v>
      </c>
      <c r="N37" s="21">
        <f t="shared" ref="N37:N38" si="190">(I37-I36)*100</f>
        <v>0.64999999999599822</v>
      </c>
      <c r="O37" s="22">
        <f t="shared" ref="O37:O38" si="191">(SQRT((G37-G36)^2+(H37-H36)^2+(I37-I36)^2)*100)</f>
        <v>3.4788648967496423</v>
      </c>
      <c r="P37" s="22">
        <f t="shared" ref="P37:P38" si="192">O37/(F37-F36)</f>
        <v>0.5758121208415512</v>
      </c>
      <c r="Q37" s="23">
        <f t="shared" ref="Q37:Q38" si="193">(P37-P36)/(F37-F36)</f>
        <v>5.1902973857563366E-2</v>
      </c>
      <c r="R37" s="29"/>
      <c r="S37" s="56">
        <f t="shared" ref="S37:S38" si="194">IF(K37&lt;0, ATAN2(L37,K37)*180/PI()+360,ATAN2(L37,K37)*180/PI())</f>
        <v>159.44395569412973</v>
      </c>
      <c r="T37" s="57">
        <f t="shared" ref="T37:T38" si="195">ATAN(N37/M37)*180/PI()</f>
        <v>10.768576266261398</v>
      </c>
      <c r="U37" s="29"/>
      <c r="V37" s="24">
        <f t="shared" ref="V37:V38" si="196">(G37-$G$20)*100</f>
        <v>5.5999999982304871</v>
      </c>
      <c r="W37" s="22">
        <f t="shared" ref="W37:W38" si="197">(H37-$H$20)*100</f>
        <v>-5.6000001728534698</v>
      </c>
      <c r="X37" s="22">
        <f t="shared" ref="X37:X38" si="198">SQRT(V37^2+W37^2)</f>
        <v>7.9195960702639594</v>
      </c>
      <c r="Y37" s="22">
        <f t="shared" ref="Y37:Y38" si="199">(I37-$I$20)*100</f>
        <v>-4.500000000007276</v>
      </c>
      <c r="Z37" s="22">
        <f t="shared" ref="Z37:Z38" si="200">SQRT((G37-$G$20)^2+(H37-$H$20)^2+(I37-$I$20)^2)*100</f>
        <v>9.1087870716251693</v>
      </c>
      <c r="AA37" s="22">
        <f t="shared" ref="AA37:AA38" si="201">Z37/F37</f>
        <v>6.8358627179175749E-2</v>
      </c>
      <c r="AB37" s="23">
        <f t="shared" ref="AB37:AB38" si="202">(AA37-$AA$20)/(F37-$F$20)</f>
        <v>5.1301033530338277E-4</v>
      </c>
      <c r="AC37" s="29"/>
      <c r="AD37" s="56">
        <f t="shared" ref="AD37:AD38" si="203">IF(F37&lt;=0,NA(),IF((G37-$G$20)&lt;0,ATAN2((H37-$H$20),(G37-$G$20))*180/PI()+360,ATAN2((H37-$H$20),(G37-$G$20))*180/PI()))</f>
        <v>135.00000089331783</v>
      </c>
      <c r="AE37" s="57">
        <f t="shared" ref="AE37:AE38" si="204">IF(E37&lt;=0,NA(),ATAN(Y37/X37)*180/PI())</f>
        <v>-29.60570591771231</v>
      </c>
      <c r="AF37" s="29"/>
      <c r="AG37" s="71">
        <f t="shared" ref="AG37:AG38" si="205">1/(O37/E37)</f>
        <v>1.7366775790313287</v>
      </c>
      <c r="AH37" s="71">
        <f t="shared" ref="AH37:AH38" si="206">1/(Z37/F37)</f>
        <v>14.628731460315699</v>
      </c>
      <c r="AI37" s="29"/>
      <c r="AJ37" s="21">
        <f t="shared" ref="AJ37:AJ38" si="207">SQRT((G37-$E$11)^2+(H37-$F$11)^2+(I37-$G$11)^2)</f>
        <v>256.31357633126805</v>
      </c>
    </row>
    <row r="38" spans="2:36" ht="15.75" x14ac:dyDescent="0.25">
      <c r="B38" s="206">
        <v>19</v>
      </c>
      <c r="C38" s="207"/>
      <c r="D38" s="96">
        <v>45672.625</v>
      </c>
      <c r="E38" s="104">
        <f t="shared" si="185"/>
        <v>23</v>
      </c>
      <c r="F38" s="27">
        <f t="shared" si="186"/>
        <v>156.25</v>
      </c>
      <c r="G38" s="108">
        <v>809201.8922</v>
      </c>
      <c r="H38" s="22">
        <v>9156600.8997499999</v>
      </c>
      <c r="I38" s="109">
        <v>2738.8202000000001</v>
      </c>
      <c r="K38" s="20">
        <f t="shared" si="187"/>
        <v>17.770000000018626</v>
      </c>
      <c r="L38" s="21">
        <f t="shared" si="188"/>
        <v>-9.6249999478459358</v>
      </c>
      <c r="M38" s="21">
        <f t="shared" si="189"/>
        <v>20.209243528561288</v>
      </c>
      <c r="N38" s="21">
        <f t="shared" si="190"/>
        <v>0.37000000002080924</v>
      </c>
      <c r="O38" s="22">
        <f t="shared" si="191"/>
        <v>20.212630308713205</v>
      </c>
      <c r="P38" s="22">
        <f t="shared" si="192"/>
        <v>0.87881001342231324</v>
      </c>
      <c r="Q38" s="23">
        <f t="shared" si="193"/>
        <v>1.3173821416554871E-2</v>
      </c>
      <c r="R38" s="29"/>
      <c r="S38" s="56">
        <f t="shared" si="194"/>
        <v>118.44188978402175</v>
      </c>
      <c r="T38" s="57">
        <f t="shared" si="195"/>
        <v>1.0488799438296308</v>
      </c>
      <c r="U38" s="29"/>
      <c r="V38" s="24">
        <f t="shared" si="196"/>
        <v>23.369999998249114</v>
      </c>
      <c r="W38" s="22">
        <f t="shared" si="197"/>
        <v>-15.225000120699406</v>
      </c>
      <c r="X38" s="22">
        <f t="shared" si="198"/>
        <v>27.891890014724002</v>
      </c>
      <c r="Y38" s="22">
        <f t="shared" si="199"/>
        <v>-4.1299999999864667</v>
      </c>
      <c r="Z38" s="22">
        <f t="shared" si="200"/>
        <v>28.196000223318002</v>
      </c>
      <c r="AA38" s="22">
        <f t="shared" si="201"/>
        <v>0.18045440142923522</v>
      </c>
      <c r="AB38" s="23">
        <f t="shared" si="202"/>
        <v>1.1549081691471055E-3</v>
      </c>
      <c r="AC38" s="29"/>
      <c r="AD38" s="56">
        <f t="shared" si="203"/>
        <v>123.08328846018861</v>
      </c>
      <c r="AE38" s="57">
        <f t="shared" si="204"/>
        <v>-8.4226837511551533</v>
      </c>
      <c r="AF38" s="29"/>
      <c r="AG38" s="71">
        <f t="shared" si="205"/>
        <v>1.1379023733534188</v>
      </c>
      <c r="AH38" s="71">
        <f t="shared" si="206"/>
        <v>5.5415661357096226</v>
      </c>
      <c r="AI38" s="29"/>
      <c r="AJ38" s="21">
        <f t="shared" si="207"/>
        <v>256.20024394084572</v>
      </c>
    </row>
    <row r="39" spans="2:36" ht="15.75" x14ac:dyDescent="0.25">
      <c r="B39" s="206">
        <v>20</v>
      </c>
      <c r="C39" s="207"/>
      <c r="D39" s="96">
        <v>45699.625</v>
      </c>
      <c r="E39" s="104">
        <f t="shared" ref="E39" si="208">D39-D38</f>
        <v>27</v>
      </c>
      <c r="F39" s="27">
        <f t="shared" ref="F39" si="209">D39-D$20</f>
        <v>183.25</v>
      </c>
      <c r="G39" s="108">
        <v>809201.74549999996</v>
      </c>
      <c r="H39" s="21">
        <v>9156600.9924999997</v>
      </c>
      <c r="I39" s="109">
        <v>2738.8145</v>
      </c>
      <c r="K39" s="20">
        <f t="shared" ref="K39" si="210">(G39-G38)*100</f>
        <v>-14.670000004116446</v>
      </c>
      <c r="L39" s="21">
        <f t="shared" ref="L39" si="211">(H39-H38)*100</f>
        <v>9.2749999836087227</v>
      </c>
      <c r="M39" s="21">
        <f t="shared" ref="M39" si="212">SQRT(K39^2+L39^2)</f>
        <v>17.356109149712051</v>
      </c>
      <c r="N39" s="21">
        <f t="shared" ref="N39" si="213">(I39-I38)*100</f>
        <v>-0.57000000001607987</v>
      </c>
      <c r="O39" s="22">
        <f t="shared" ref="O39" si="214">(SQRT((G39-G38)^2+(H39-H38)^2+(I39-I38)^2)*100)</f>
        <v>17.365466443972551</v>
      </c>
      <c r="P39" s="22">
        <f t="shared" ref="P39" si="215">O39/(F39-F38)</f>
        <v>0.64316542385083519</v>
      </c>
      <c r="Q39" s="23">
        <f t="shared" ref="Q39" si="216">(P39-P38)/(F39-F38)</f>
        <v>-8.7275773915362238E-3</v>
      </c>
      <c r="R39" s="29"/>
      <c r="S39" s="56">
        <f t="shared" ref="S39" si="217">IF(K39&lt;0, ATAN2(L39,K39)*180/PI()+360,ATAN2(L39,K39)*180/PI())</f>
        <v>302.30282093623265</v>
      </c>
      <c r="T39" s="57">
        <f t="shared" ref="T39" si="218">ATAN(N39/M39)*180/PI()</f>
        <v>-1.8810011044909456</v>
      </c>
      <c r="U39" s="29"/>
      <c r="V39" s="24">
        <f t="shared" ref="V39" si="219">(G39-$G$20)*100</f>
        <v>8.6999999941326678</v>
      </c>
      <c r="W39" s="22">
        <f t="shared" ref="W39" si="220">(H39-$H$20)*100</f>
        <v>-5.950000137090683</v>
      </c>
      <c r="X39" s="22">
        <f t="shared" ref="X39" si="221">SQRT(V39^2+W39^2)</f>
        <v>10.540042766957237</v>
      </c>
      <c r="Y39" s="22">
        <f t="shared" ref="Y39" si="222">(I39-$I$20)*100</f>
        <v>-4.7000000000025466</v>
      </c>
      <c r="Z39" s="22">
        <f t="shared" ref="Z39" si="223">SQRT((G39-$G$20)^2+(H39-$H$20)^2+(I39-$I$20)^2)*100</f>
        <v>11.540472326959218</v>
      </c>
      <c r="AA39" s="22">
        <f t="shared" ref="AA39" si="224">Z39/F39</f>
        <v>6.2976656627335439E-2</v>
      </c>
      <c r="AB39" s="23">
        <f t="shared" ref="AB39" si="225">(AA39-$AA$20)/(F39-$F$20)</f>
        <v>3.436652476252957E-4</v>
      </c>
      <c r="AC39" s="29"/>
      <c r="AD39" s="56">
        <f t="shared" ref="AD39" si="226">IF(F39&lt;=0,NA(),IF((G39-$G$20)&lt;0,ATAN2((H39-$H$20),(G39-$G$20))*180/PI()+360,ATAN2((H39-$H$20),(G39-$G$20))*180/PI()))</f>
        <v>124.36853909719949</v>
      </c>
      <c r="AE39" s="57">
        <f t="shared" ref="AE39" si="227">IF(E39&lt;=0,NA(),ATAN(Y39/X39)*180/PI())</f>
        <v>-24.0329761864032</v>
      </c>
      <c r="AF39" s="29"/>
      <c r="AG39" s="71">
        <f t="shared" ref="AG39" si="228">1/(O39/E39)</f>
        <v>1.5548099492237675</v>
      </c>
      <c r="AH39" s="71">
        <f t="shared" ref="AH39" si="229">1/(Z39/F39)</f>
        <v>15.878899477269858</v>
      </c>
      <c r="AI39" s="29"/>
      <c r="AJ39" s="21">
        <f t="shared" ref="AJ39" si="230">SQRT((G39-$E$11)^2+(H39-$F$11)^2+(I39-$G$11)^2)</f>
        <v>256.28844512562779</v>
      </c>
    </row>
    <row r="40" spans="2:36" ht="15.75" x14ac:dyDescent="0.25">
      <c r="B40" s="206">
        <v>21</v>
      </c>
      <c r="C40" s="207"/>
      <c r="D40" s="96">
        <v>45706.625</v>
      </c>
      <c r="E40" s="104">
        <f t="shared" ref="E40" si="231">D40-D39</f>
        <v>7</v>
      </c>
      <c r="F40" s="27">
        <f t="shared" ref="F40" si="232">D40-D$20</f>
        <v>190.25</v>
      </c>
      <c r="G40" s="108">
        <v>809201.76</v>
      </c>
      <c r="H40" s="21">
        <v>9156600.9725000001</v>
      </c>
      <c r="I40" s="109">
        <v>2738.8074999999999</v>
      </c>
      <c r="K40" s="20">
        <f t="shared" ref="K40" si="233">(G40-G39)*100</f>
        <v>1.4500000048428774</v>
      </c>
      <c r="L40" s="21">
        <f t="shared" ref="L40" si="234">(H40-H39)*100</f>
        <v>-1.9999999552965164</v>
      </c>
      <c r="M40" s="21">
        <f t="shared" ref="M40" si="235">SQRT(K40^2+L40^2)</f>
        <v>2.4703238320573302</v>
      </c>
      <c r="N40" s="21">
        <f t="shared" ref="N40" si="236">(I40-I39)*100</f>
        <v>-0.70000000000618456</v>
      </c>
      <c r="O40" s="22">
        <f t="shared" ref="O40" si="237">(SQRT((G40-G39)^2+(H40-H39)^2+(I40-I39)^2)*100)</f>
        <v>2.5675863832087655</v>
      </c>
      <c r="P40" s="22">
        <f t="shared" ref="P40" si="238">O40/(F40-F39)</f>
        <v>0.36679805474410937</v>
      </c>
      <c r="Q40" s="23">
        <f t="shared" ref="Q40" si="239">(P40-P39)/(F40-F39)</f>
        <v>-3.9481052729532264E-2</v>
      </c>
      <c r="R40" s="29"/>
      <c r="S40" s="56">
        <f t="shared" ref="S40" si="240">IF(K40&lt;0, ATAN2(L40,K40)*180/PI()+360,ATAN2(L40,K40)*180/PI())</f>
        <v>144.05788742908987</v>
      </c>
      <c r="T40" s="57">
        <f t="shared" ref="T40" si="241">ATAN(N40/M40)*180/PI()</f>
        <v>-15.820802348453068</v>
      </c>
      <c r="U40" s="29"/>
      <c r="V40" s="24">
        <f t="shared" ref="V40" si="242">(G40-$G$20)*100</f>
        <v>10.149999998975545</v>
      </c>
      <c r="W40" s="22">
        <f t="shared" ref="W40" si="243">(H40-$H$20)*100</f>
        <v>-7.9500000923871994</v>
      </c>
      <c r="X40" s="22">
        <f t="shared" ref="X40" si="244">SQRT(V40^2+W40^2)</f>
        <v>12.89282751952263</v>
      </c>
      <c r="Y40" s="22">
        <f t="shared" ref="Y40" si="245">(I40-$I$20)*100</f>
        <v>-5.4000000000087311</v>
      </c>
      <c r="Z40" s="22">
        <f t="shared" ref="Z40" si="246">SQRT((G40-$G$20)^2+(H40-$H$20)^2+(I40-$I$20)^2)*100</f>
        <v>13.978018509368711</v>
      </c>
      <c r="AA40" s="22">
        <f t="shared" ref="AA40" si="247">Z40/F40</f>
        <v>7.3471844990111487E-2</v>
      </c>
      <c r="AB40" s="23">
        <f t="shared" ref="AB40" si="248">(AA40-$AA$20)/(F40-$F$20)</f>
        <v>3.8618578181398941E-4</v>
      </c>
      <c r="AC40" s="29"/>
      <c r="AD40" s="56">
        <f t="shared" ref="AD40" si="249">IF(F40&lt;=0,NA(),IF((G40-$G$20)&lt;0,ATAN2((H40-$H$20),(G40-$G$20))*180/PI()+360,ATAN2((H40-$H$20),(G40-$G$20))*180/PI()))</f>
        <v>128.06986682936849</v>
      </c>
      <c r="AE40" s="57">
        <f t="shared" ref="AE40" si="250">IF(E40&lt;=0,NA(),ATAN(Y40/X40)*180/PI())</f>
        <v>-22.725764788640205</v>
      </c>
      <c r="AF40" s="29"/>
      <c r="AG40" s="71">
        <f t="shared" ref="AG40" si="251">1/(O40/E40)</f>
        <v>2.7262958106406359</v>
      </c>
      <c r="AH40" s="71">
        <f t="shared" ref="AH40" si="252">1/(Z40/F40)</f>
        <v>13.610655893214457</v>
      </c>
      <c r="AI40" s="29"/>
      <c r="AJ40" s="21">
        <f t="shared" ref="AJ40" si="253">SQRT((G40-$E$11)^2+(H40-$F$11)^2+(I40-$G$11)^2)</f>
        <v>256.2860455380644</v>
      </c>
    </row>
    <row r="41" spans="2:36" ht="15.75" x14ac:dyDescent="0.25">
      <c r="B41" s="206">
        <v>22</v>
      </c>
      <c r="C41" s="207"/>
      <c r="D41" s="96">
        <v>45720.625</v>
      </c>
      <c r="E41" s="104">
        <f t="shared" ref="E41" si="254">D41-D40</f>
        <v>14</v>
      </c>
      <c r="F41" s="27">
        <f t="shared" ref="F41" si="255">D41-D$20</f>
        <v>204.25</v>
      </c>
      <c r="G41" s="108">
        <v>809201.80300000007</v>
      </c>
      <c r="H41" s="21">
        <v>9156600.886500001</v>
      </c>
      <c r="I41" s="109">
        <v>2738.8069999999998</v>
      </c>
      <c r="K41" s="20">
        <f t="shared" ref="K41" si="256">(G41-G40)*100</f>
        <v>4.3000000063329935</v>
      </c>
      <c r="L41" s="21">
        <f t="shared" ref="L41" si="257">(H41-H40)*100</f>
        <v>-8.5999999195337296</v>
      </c>
      <c r="M41" s="21">
        <f t="shared" ref="M41" si="258">SQRT(K41^2+L41^2)</f>
        <v>9.615092234110076</v>
      </c>
      <c r="N41" s="21">
        <f t="shared" ref="N41" si="259">(I41-I40)*100</f>
        <v>-5.0000000010186341E-2</v>
      </c>
      <c r="O41" s="22">
        <f t="shared" ref="O41" si="260">(SQRT((G41-G40)^2+(H41-H40)^2+(I41-I40)^2)*100)</f>
        <v>9.6152222371843763</v>
      </c>
      <c r="P41" s="22">
        <f t="shared" ref="P41" si="261">O41/(F41-F40)</f>
        <v>0.68680158837031258</v>
      </c>
      <c r="Q41" s="23">
        <f t="shared" ref="Q41" si="262">(P41-P40)/(F41-F40)</f>
        <v>2.2857395259014514E-2</v>
      </c>
      <c r="R41" s="29"/>
      <c r="S41" s="56">
        <f t="shared" ref="S41" si="263">IF(K41&lt;0, ATAN2(L41,K41)*180/PI()+360,ATAN2(L41,K41)*180/PI())</f>
        <v>153.434948574732</v>
      </c>
      <c r="T41" s="57">
        <f t="shared" ref="T41" si="264">ATAN(N41/M41)*180/PI()</f>
        <v>-0.29794442778462665</v>
      </c>
      <c r="U41" s="29"/>
      <c r="V41" s="24">
        <f t="shared" ref="V41" si="265">(G41-$G$20)*100</f>
        <v>14.450000005308539</v>
      </c>
      <c r="W41" s="22">
        <f t="shared" ref="W41" si="266">(H41-$H$20)*100</f>
        <v>-16.550000011920929</v>
      </c>
      <c r="X41" s="22">
        <f t="shared" ref="X41" si="267">SQRT(V41^2+W41^2)</f>
        <v>21.970548480818579</v>
      </c>
      <c r="Y41" s="22">
        <f t="shared" ref="Y41" si="268">(I41-$I$20)*100</f>
        <v>-5.4500000000189175</v>
      </c>
      <c r="Z41" s="22">
        <f t="shared" ref="Z41" si="269">SQRT((G41-$G$20)^2+(H41-$H$20)^2+(I41-$I$20)^2)*100</f>
        <v>22.63641978202838</v>
      </c>
      <c r="AA41" s="22">
        <f t="shared" ref="AA41" si="270">Z41/F41</f>
        <v>0.11082702463661386</v>
      </c>
      <c r="AB41" s="23">
        <f t="shared" ref="AB41" si="271">(AA41-$AA$20)/(F41-$F$20)</f>
        <v>5.4260477178268715E-4</v>
      </c>
      <c r="AC41" s="29"/>
      <c r="AD41" s="56">
        <f t="shared" ref="AD41" si="272">IF(F41&lt;=0,NA(),IF((G41-$G$20)&lt;0,ATAN2((H41-$H$20),(G41-$G$20))*180/PI()+360,ATAN2((H41-$H$20),(G41-$G$20))*180/PI()))</f>
        <v>138.87540620550459</v>
      </c>
      <c r="AE41" s="57">
        <f t="shared" ref="AE41" si="273">IF(E41&lt;=0,NA(),ATAN(Y41/X41)*180/PI())</f>
        <v>-13.931545433284015</v>
      </c>
      <c r="AF41" s="29"/>
      <c r="AG41" s="71">
        <f t="shared" ref="AG41" si="274">1/(O41/E41)</f>
        <v>1.456024588371825</v>
      </c>
      <c r="AH41" s="71">
        <f t="shared" ref="AH41" si="275">1/(Z41/F41)</f>
        <v>9.0230699892815736</v>
      </c>
      <c r="AI41" s="29"/>
      <c r="AJ41" s="21">
        <f t="shared" ref="AJ41" si="276">SQRT((G41-$E$11)^2+(H41-$F$11)^2+(I41-$G$11)^2)</f>
        <v>256.28668752215299</v>
      </c>
    </row>
    <row r="42" spans="2:36" ht="15.75" x14ac:dyDescent="0.25">
      <c r="B42" s="206">
        <v>23</v>
      </c>
      <c r="C42" s="207"/>
      <c r="D42" s="96"/>
      <c r="E42" s="28"/>
      <c r="F42" s="27"/>
      <c r="G42" s="108"/>
      <c r="H42" s="21"/>
      <c r="I42" s="109"/>
    </row>
    <row r="43" spans="2:36" ht="15.75" x14ac:dyDescent="0.25">
      <c r="B43" s="206">
        <v>24</v>
      </c>
      <c r="C43" s="207"/>
      <c r="D43" s="96"/>
      <c r="E43" s="28"/>
      <c r="F43" s="27"/>
      <c r="G43" s="108"/>
      <c r="H43" s="21"/>
      <c r="I43" s="109"/>
    </row>
    <row r="44" spans="2:36" ht="15.75" x14ac:dyDescent="0.25">
      <c r="B44" s="206">
        <v>25</v>
      </c>
      <c r="C44" s="207"/>
      <c r="D44" s="96"/>
      <c r="E44" s="28"/>
      <c r="F44" s="27"/>
      <c r="G44" s="108"/>
      <c r="H44" s="21"/>
      <c r="I44" s="109"/>
    </row>
    <row r="45" spans="2:36" ht="15.75" x14ac:dyDescent="0.25">
      <c r="B45" s="206">
        <v>26</v>
      </c>
      <c r="C45" s="207"/>
      <c r="D45" s="96"/>
      <c r="E45" s="28"/>
      <c r="F45" s="27"/>
      <c r="G45" s="108"/>
      <c r="H45" s="21"/>
      <c r="I45" s="109"/>
    </row>
    <row r="46" spans="2:36" ht="15.75" x14ac:dyDescent="0.25">
      <c r="B46" s="206">
        <v>27</v>
      </c>
      <c r="C46" s="207"/>
      <c r="D46" s="96"/>
      <c r="E46" s="28"/>
      <c r="F46" s="27"/>
      <c r="G46" s="108"/>
      <c r="H46" s="21"/>
      <c r="I46" s="109"/>
    </row>
    <row r="47" spans="2:36" ht="15.75" x14ac:dyDescent="0.25">
      <c r="B47" s="206">
        <v>28</v>
      </c>
      <c r="C47" s="207"/>
      <c r="D47" s="96"/>
      <c r="E47" s="28"/>
      <c r="F47" s="27"/>
      <c r="G47" s="108"/>
      <c r="H47" s="21"/>
      <c r="I47" s="109"/>
    </row>
    <row r="48" spans="2:36" ht="15.75" x14ac:dyDescent="0.25">
      <c r="B48" s="206">
        <v>29</v>
      </c>
      <c r="C48" s="207"/>
      <c r="D48" s="96"/>
      <c r="E48" s="28"/>
      <c r="F48" s="27"/>
      <c r="G48" s="108"/>
      <c r="H48" s="21"/>
      <c r="I48" s="109"/>
    </row>
    <row r="49" spans="2:9" ht="15.75" x14ac:dyDescent="0.25">
      <c r="B49" s="206">
        <v>30</v>
      </c>
      <c r="C49" s="207"/>
      <c r="D49" s="96"/>
      <c r="E49" s="28"/>
      <c r="F49" s="27"/>
      <c r="G49" s="108"/>
      <c r="H49" s="21"/>
      <c r="I49" s="109"/>
    </row>
    <row r="50" spans="2:9" ht="15.75" x14ac:dyDescent="0.25">
      <c r="B50" s="206">
        <v>31</v>
      </c>
      <c r="C50" s="207"/>
      <c r="D50" s="96"/>
      <c r="E50" s="28"/>
      <c r="F50" s="27"/>
      <c r="G50" s="108"/>
      <c r="H50" s="21"/>
      <c r="I50" s="109"/>
    </row>
    <row r="51" spans="2:9" ht="15.75" x14ac:dyDescent="0.25">
      <c r="B51" s="206">
        <v>32</v>
      </c>
      <c r="C51" s="207"/>
      <c r="D51" s="96"/>
      <c r="E51" s="28"/>
      <c r="F51" s="27"/>
      <c r="G51" s="108"/>
      <c r="H51" s="21"/>
      <c r="I51" s="109"/>
    </row>
    <row r="52" spans="2:9" ht="15.75" x14ac:dyDescent="0.25">
      <c r="B52" s="206">
        <v>33</v>
      </c>
      <c r="C52" s="207"/>
      <c r="D52" s="96"/>
      <c r="E52" s="28"/>
      <c r="F52" s="27"/>
      <c r="G52" s="108"/>
      <c r="H52" s="21"/>
      <c r="I52" s="109"/>
    </row>
    <row r="53" spans="2:9" ht="15.75" x14ac:dyDescent="0.25">
      <c r="B53" s="206">
        <v>34</v>
      </c>
      <c r="C53" s="207"/>
      <c r="D53" s="96"/>
      <c r="E53" s="28"/>
      <c r="F53" s="27"/>
      <c r="G53" s="108"/>
      <c r="H53" s="21"/>
      <c r="I53" s="109"/>
    </row>
    <row r="54" spans="2:9" ht="15.75" x14ac:dyDescent="0.25">
      <c r="B54" s="206">
        <v>35</v>
      </c>
      <c r="C54" s="207"/>
      <c r="D54" s="96"/>
      <c r="E54" s="28"/>
      <c r="F54" s="27"/>
      <c r="G54" s="108"/>
      <c r="H54" s="21"/>
      <c r="I54" s="109"/>
    </row>
    <row r="55" spans="2:9" ht="15.75" x14ac:dyDescent="0.25">
      <c r="B55" s="206">
        <v>36</v>
      </c>
      <c r="C55" s="207"/>
      <c r="D55" s="96"/>
      <c r="E55" s="28"/>
      <c r="F55" s="27"/>
      <c r="G55" s="108"/>
      <c r="H55" s="21"/>
      <c r="I55" s="109"/>
    </row>
    <row r="56" spans="2:9" ht="15.75" x14ac:dyDescent="0.25">
      <c r="B56" s="206">
        <v>37</v>
      </c>
      <c r="C56" s="207"/>
      <c r="D56" s="96"/>
      <c r="E56" s="28"/>
      <c r="F56" s="27"/>
      <c r="G56" s="108"/>
      <c r="H56" s="21"/>
      <c r="I56" s="109"/>
    </row>
    <row r="57" spans="2:9" ht="15.75" x14ac:dyDescent="0.25">
      <c r="B57" s="206">
        <v>38</v>
      </c>
      <c r="C57" s="207"/>
      <c r="D57" s="96"/>
      <c r="E57" s="28"/>
      <c r="F57" s="27"/>
      <c r="G57" s="108"/>
      <c r="H57" s="21"/>
      <c r="I57" s="109"/>
    </row>
    <row r="58" spans="2:9" ht="15.75" x14ac:dyDescent="0.25">
      <c r="B58" s="206">
        <v>39</v>
      </c>
      <c r="C58" s="207"/>
      <c r="D58" s="96"/>
      <c r="E58" s="28"/>
      <c r="F58" s="27"/>
      <c r="G58" s="108"/>
      <c r="H58" s="21"/>
      <c r="I58" s="109"/>
    </row>
    <row r="59" spans="2:9" ht="15.75" x14ac:dyDescent="0.25">
      <c r="B59" s="206">
        <v>40</v>
      </c>
      <c r="C59" s="207"/>
      <c r="D59" s="96"/>
      <c r="E59" s="28"/>
      <c r="F59" s="27"/>
      <c r="G59" s="108"/>
      <c r="H59" s="21"/>
      <c r="I59" s="109"/>
    </row>
    <row r="60" spans="2:9" ht="15.75" x14ac:dyDescent="0.25">
      <c r="B60" s="206">
        <v>41</v>
      </c>
      <c r="C60" s="207"/>
      <c r="D60" s="96"/>
      <c r="E60" s="28"/>
      <c r="F60" s="27"/>
      <c r="G60" s="108"/>
      <c r="H60" s="21"/>
      <c r="I60" s="109"/>
    </row>
    <row r="61" spans="2:9" ht="15.75" x14ac:dyDescent="0.25">
      <c r="B61" s="206">
        <v>42</v>
      </c>
      <c r="C61" s="207"/>
      <c r="D61" s="96"/>
      <c r="E61" s="28"/>
      <c r="F61" s="27"/>
      <c r="G61" s="108"/>
      <c r="H61" s="21"/>
      <c r="I61" s="109"/>
    </row>
    <row r="62" spans="2:9" ht="15.75" x14ac:dyDescent="0.25">
      <c r="B62" s="206">
        <v>43</v>
      </c>
      <c r="C62" s="207"/>
      <c r="D62" s="96"/>
      <c r="E62" s="28"/>
      <c r="F62" s="27"/>
      <c r="G62" s="108"/>
      <c r="H62" s="21"/>
      <c r="I62" s="109"/>
    </row>
    <row r="63" spans="2:9" ht="15.75" x14ac:dyDescent="0.25">
      <c r="B63" s="166"/>
      <c r="C63" s="167"/>
      <c r="D63" s="96"/>
      <c r="E63" s="28"/>
      <c r="F63" s="27"/>
      <c r="G63" s="108"/>
      <c r="H63" s="21"/>
      <c r="I63" s="109"/>
    </row>
    <row r="64" spans="2:9" ht="15.75" x14ac:dyDescent="0.25">
      <c r="B64" s="166"/>
      <c r="C64" s="167"/>
      <c r="D64" s="96"/>
      <c r="E64" s="28"/>
      <c r="F64" s="27"/>
      <c r="G64" s="108"/>
      <c r="H64" s="21"/>
      <c r="I64" s="109"/>
    </row>
    <row r="65" spans="2:9" ht="15.75" x14ac:dyDescent="0.25">
      <c r="B65" s="166"/>
      <c r="C65" s="167"/>
      <c r="D65" s="96"/>
      <c r="E65" s="28"/>
      <c r="F65" s="27"/>
      <c r="G65" s="108"/>
      <c r="H65" s="21"/>
      <c r="I65" s="109"/>
    </row>
    <row r="66" spans="2:9" ht="15.75" x14ac:dyDescent="0.25">
      <c r="B66" s="166"/>
      <c r="C66" s="167"/>
      <c r="D66" s="96"/>
      <c r="E66" s="28"/>
      <c r="F66" s="27"/>
      <c r="G66" s="108"/>
      <c r="H66" s="21"/>
      <c r="I66" s="109"/>
    </row>
    <row r="67" spans="2:9" ht="15.75" x14ac:dyDescent="0.25">
      <c r="B67" s="166"/>
      <c r="C67" s="167"/>
      <c r="D67" s="96"/>
      <c r="E67" s="28"/>
      <c r="F67" s="27"/>
      <c r="G67" s="108"/>
      <c r="H67" s="21"/>
      <c r="I67" s="109"/>
    </row>
    <row r="68" spans="2:9" ht="15.75" x14ac:dyDescent="0.25">
      <c r="B68" s="166"/>
      <c r="C68" s="167"/>
      <c r="D68" s="96"/>
      <c r="E68" s="28"/>
      <c r="F68" s="27"/>
      <c r="G68" s="108"/>
      <c r="H68" s="21"/>
      <c r="I68" s="109"/>
    </row>
    <row r="69" spans="2:9" ht="15.75" x14ac:dyDescent="0.25">
      <c r="B69" s="166"/>
      <c r="C69" s="167"/>
      <c r="D69" s="96"/>
      <c r="E69" s="28"/>
      <c r="F69" s="27"/>
      <c r="G69" s="108"/>
      <c r="H69" s="21"/>
      <c r="I69" s="109"/>
    </row>
    <row r="70" spans="2:9" ht="15.75" x14ac:dyDescent="0.25">
      <c r="B70" s="166"/>
      <c r="C70" s="167"/>
      <c r="D70" s="96"/>
      <c r="E70" s="28"/>
      <c r="F70" s="27"/>
      <c r="G70" s="108"/>
      <c r="H70" s="21"/>
      <c r="I70" s="109"/>
    </row>
    <row r="71" spans="2:9" ht="15.75" x14ac:dyDescent="0.25">
      <c r="B71" s="166"/>
      <c r="C71" s="167"/>
      <c r="D71" s="96"/>
      <c r="E71" s="28"/>
      <c r="F71" s="27"/>
      <c r="G71" s="108"/>
      <c r="H71" s="21"/>
      <c r="I71" s="109"/>
    </row>
    <row r="72" spans="2:9" ht="15.75" x14ac:dyDescent="0.25">
      <c r="B72" s="166"/>
      <c r="C72" s="167"/>
      <c r="D72" s="96"/>
      <c r="E72" s="28"/>
      <c r="F72" s="27"/>
      <c r="G72" s="108"/>
      <c r="H72" s="21"/>
      <c r="I72" s="109"/>
    </row>
    <row r="73" spans="2:9" ht="15.75" x14ac:dyDescent="0.25">
      <c r="B73" s="166"/>
      <c r="C73" s="167"/>
      <c r="D73" s="96"/>
      <c r="E73" s="28"/>
      <c r="F73" s="27"/>
      <c r="G73" s="108"/>
      <c r="H73" s="21"/>
      <c r="I73" s="109"/>
    </row>
    <row r="74" spans="2:9" ht="15.75" x14ac:dyDescent="0.25">
      <c r="B74" s="166"/>
      <c r="C74" s="167"/>
      <c r="D74" s="96"/>
      <c r="E74" s="28"/>
      <c r="F74" s="27"/>
      <c r="G74" s="108"/>
      <c r="H74" s="21"/>
      <c r="I74" s="109"/>
    </row>
    <row r="75" spans="2:9" ht="15.75" x14ac:dyDescent="0.25">
      <c r="B75" s="166"/>
      <c r="C75" s="167"/>
      <c r="D75" s="96"/>
      <c r="E75" s="28"/>
      <c r="F75" s="27"/>
      <c r="G75" s="108"/>
      <c r="H75" s="21"/>
      <c r="I75" s="109"/>
    </row>
    <row r="76" spans="2:9" ht="15.75" x14ac:dyDescent="0.25">
      <c r="B76" s="166"/>
      <c r="C76" s="167"/>
      <c r="D76" s="96"/>
      <c r="E76" s="28"/>
      <c r="F76" s="27"/>
      <c r="G76" s="108"/>
      <c r="H76" s="21"/>
      <c r="I76" s="109"/>
    </row>
    <row r="77" spans="2:9" ht="15.75" x14ac:dyDescent="0.25">
      <c r="B77" s="166"/>
      <c r="C77" s="167"/>
      <c r="D77" s="96"/>
      <c r="E77" s="28"/>
      <c r="F77" s="27"/>
      <c r="G77" s="108"/>
      <c r="H77" s="21"/>
      <c r="I77" s="109"/>
    </row>
    <row r="78" spans="2:9" ht="15.75" x14ac:dyDescent="0.25">
      <c r="B78" s="166"/>
      <c r="C78" s="167"/>
      <c r="D78" s="96"/>
      <c r="E78" s="28"/>
      <c r="F78" s="27"/>
      <c r="G78" s="108"/>
      <c r="H78" s="21"/>
      <c r="I78" s="109"/>
    </row>
    <row r="79" spans="2:9" ht="15.75" x14ac:dyDescent="0.25">
      <c r="B79" s="166"/>
      <c r="C79" s="167"/>
      <c r="D79" s="96"/>
      <c r="E79" s="28"/>
      <c r="F79" s="27"/>
      <c r="G79" s="108"/>
      <c r="H79" s="21"/>
      <c r="I79" s="109"/>
    </row>
    <row r="80" spans="2:9" ht="15.75" x14ac:dyDescent="0.25">
      <c r="B80" s="166"/>
      <c r="C80" s="167"/>
      <c r="D80" s="96"/>
      <c r="E80" s="28"/>
      <c r="F80" s="27"/>
      <c r="G80" s="108"/>
      <c r="H80" s="21"/>
      <c r="I80" s="109"/>
    </row>
    <row r="81" spans="2:9" ht="15.75" x14ac:dyDescent="0.25">
      <c r="B81" s="166"/>
      <c r="C81" s="167"/>
      <c r="D81" s="96"/>
      <c r="E81" s="28"/>
      <c r="F81" s="27"/>
      <c r="G81" s="108"/>
      <c r="H81" s="21"/>
      <c r="I81" s="109"/>
    </row>
    <row r="82" spans="2:9" ht="15.75" x14ac:dyDescent="0.25">
      <c r="B82" s="166"/>
      <c r="C82" s="167"/>
      <c r="D82" s="96"/>
      <c r="E82" s="28"/>
      <c r="F82" s="27"/>
      <c r="G82" s="108"/>
      <c r="H82" s="21"/>
      <c r="I82" s="109"/>
    </row>
    <row r="83" spans="2:9" ht="15.75" x14ac:dyDescent="0.25">
      <c r="B83" s="166"/>
      <c r="C83" s="167"/>
      <c r="D83" s="96"/>
      <c r="E83" s="28"/>
      <c r="F83" s="27"/>
      <c r="G83" s="108"/>
      <c r="H83" s="21"/>
      <c r="I83" s="109"/>
    </row>
    <row r="84" spans="2:9" ht="15.75" x14ac:dyDescent="0.25">
      <c r="B84" s="166"/>
      <c r="C84" s="167"/>
      <c r="D84" s="96"/>
      <c r="E84" s="28"/>
      <c r="F84" s="27"/>
      <c r="G84" s="108"/>
      <c r="H84" s="21"/>
      <c r="I84" s="109"/>
    </row>
    <row r="85" spans="2:9" ht="15.75" x14ac:dyDescent="0.25">
      <c r="B85" s="166"/>
      <c r="C85" s="167"/>
      <c r="D85" s="96"/>
      <c r="E85" s="28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28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28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28"/>
      <c r="F88" s="27"/>
      <c r="G88" s="108"/>
      <c r="H88" s="21"/>
      <c r="I88" s="109"/>
    </row>
  </sheetData>
  <mergeCells count="81">
    <mergeCell ref="AG17:AG18"/>
    <mergeCell ref="AH17:AH18"/>
    <mergeCell ref="B2:D5"/>
    <mergeCell ref="B17:C19"/>
    <mergeCell ref="D17:D19"/>
    <mergeCell ref="E17:E18"/>
    <mergeCell ref="F17:F18"/>
    <mergeCell ref="G17:I17"/>
    <mergeCell ref="B22:C22"/>
    <mergeCell ref="K17:Q17"/>
    <mergeCell ref="S17:T17"/>
    <mergeCell ref="V17:AB17"/>
    <mergeCell ref="AD17:AE17"/>
    <mergeCell ref="B20:C20"/>
    <mergeCell ref="B21:C21"/>
    <mergeCell ref="B32:C3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3:C4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55:C55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67:C67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9:C79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86:C86"/>
    <mergeCell ref="B87:C87"/>
    <mergeCell ref="B88:C88"/>
    <mergeCell ref="B80:C80"/>
    <mergeCell ref="B81:C81"/>
    <mergeCell ref="B82:C82"/>
    <mergeCell ref="B83:C83"/>
    <mergeCell ref="B84:C84"/>
    <mergeCell ref="B85:C85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C3CC-5F71-4850-A101-28D04BD0B860}">
  <sheetPr>
    <tabColor rgb="FFFFFF00"/>
  </sheetPr>
  <dimension ref="B1:CV89"/>
  <sheetViews>
    <sheetView zoomScale="75" zoomScaleNormal="75" workbookViewId="0">
      <pane ySplit="19" topLeftCell="A20" activePane="bottomLeft" state="frozen"/>
      <selection activeCell="M121" sqref="M121"/>
      <selection pane="bottomLeft" activeCell="N41" sqref="N4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M5" t="s">
        <v>57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M7" t="s">
        <v>70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69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f>+G20</f>
        <v>809247.73100000003</v>
      </c>
      <c r="F14" s="133">
        <f>+H20</f>
        <v>9156465.6349999998</v>
      </c>
      <c r="G14" s="133">
        <f>+I20</f>
        <v>2707.9854999999998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137">
        <v>45523.375</v>
      </c>
      <c r="E20" s="26">
        <v>0</v>
      </c>
      <c r="F20" s="25">
        <v>0</v>
      </c>
      <c r="G20" s="134">
        <v>809247.73100000003</v>
      </c>
      <c r="H20" s="135">
        <v>9156465.6349999998</v>
      </c>
      <c r="I20" s="136">
        <v>2707.9854999999998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316.83639101041069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s="153" customFormat="1" ht="15.75" x14ac:dyDescent="0.25">
      <c r="B21" s="206">
        <v>2</v>
      </c>
      <c r="C21" s="207"/>
      <c r="D21" s="137">
        <v>45530.375</v>
      </c>
      <c r="E21" s="154">
        <f t="shared" ref="E21" si="4">D21-D20</f>
        <v>7</v>
      </c>
      <c r="F21" s="139">
        <f t="shared" ref="F21" si="5">D21-D$20</f>
        <v>7</v>
      </c>
      <c r="G21" s="140">
        <v>809247.7</v>
      </c>
      <c r="H21" s="141">
        <v>9156465.6684999987</v>
      </c>
      <c r="I21" s="142">
        <v>2707.9659999999999</v>
      </c>
      <c r="K21" s="144">
        <f t="shared" ref="K21:L21" si="6">(G21-G20)*100</f>
        <v>-3.1000000075437129</v>
      </c>
      <c r="L21" s="141">
        <f t="shared" si="6"/>
        <v>3.3499998971819878</v>
      </c>
      <c r="M21" s="141">
        <f t="shared" ref="M21" si="7">SQRT(K21^2+L21^2)</f>
        <v>4.5642632875295819</v>
      </c>
      <c r="N21" s="141">
        <f t="shared" ref="N21" si="8">(I21-I20)*100</f>
        <v>-1.9499999999879947</v>
      </c>
      <c r="O21" s="145">
        <f t="shared" ref="O21" si="9">(SQRT((G21-G20)^2+(H21-H20)^2+(I21-I20)^2)*100)</f>
        <v>4.9633657288017305</v>
      </c>
      <c r="P21" s="145">
        <f t="shared" ref="P21" si="10">O21/(F21-F20)</f>
        <v>0.70905224697167579</v>
      </c>
      <c r="Q21" s="146">
        <f t="shared" ref="Q21" si="11">(P21-P20)/(F21-F20)</f>
        <v>0.10129317813881082</v>
      </c>
      <c r="R21" s="147"/>
      <c r="S21" s="148">
        <f t="shared" ref="S21" si="12">IF(K21&lt;0, ATAN2(L21,K21)*180/PI()+360,ATAN2(L21,K21)*180/PI())</f>
        <v>317.21965460707213</v>
      </c>
      <c r="T21" s="149">
        <f t="shared" ref="T21" si="13">ATAN(N21/M21)*180/PI()</f>
        <v>-23.13373105142664</v>
      </c>
      <c r="U21" s="147"/>
      <c r="V21" s="150">
        <f t="shared" si="0"/>
        <v>-3.1000000075437129</v>
      </c>
      <c r="W21" s="145">
        <f t="shared" si="1"/>
        <v>3.3499998971819878</v>
      </c>
      <c r="X21" s="145">
        <f t="shared" ref="X21" si="14">SQRT(V21^2+W21^2)</f>
        <v>4.5642632875295819</v>
      </c>
      <c r="Y21" s="145">
        <f t="shared" si="2"/>
        <v>-1.9499999999879947</v>
      </c>
      <c r="Z21" s="145">
        <f t="shared" ref="Z21" si="15">SQRT((G21-$G$20)^2+(H21-$H$20)^2+(I21-$I$20)^2)*100</f>
        <v>4.9633657288017305</v>
      </c>
      <c r="AA21" s="145">
        <f t="shared" ref="AA21" si="16">Z21/F21</f>
        <v>0.70905224697167579</v>
      </c>
      <c r="AB21" s="146">
        <f t="shared" ref="AB21" si="17">(AA21-$AA$20)/(F21-$F$20)</f>
        <v>0.10129317813881082</v>
      </c>
      <c r="AC21" s="147"/>
      <c r="AD21" s="148">
        <f t="shared" ref="AD21" si="18">IF(F21&lt;=0,NA(),IF((G21-$G$20)&lt;0,ATAN2((H21-$H$20),(G21-$G$20))*180/PI()+360,ATAN2((H21-$H$20),(G21-$G$20))*180/PI()))</f>
        <v>317.21965460707213</v>
      </c>
      <c r="AE21" s="149">
        <f t="shared" ref="AE21" si="19">IF(E21&lt;=0,NA(),ATAN(Y21/X21)*180/PI())</f>
        <v>-23.13373105142664</v>
      </c>
      <c r="AF21" s="147"/>
      <c r="AG21" s="151">
        <f t="shared" ref="AG21" si="20">1/(O21/E21)</f>
        <v>1.4103333065665422</v>
      </c>
      <c r="AH21" s="151">
        <f t="shared" ref="AH21" si="21">1/(Z21/F21)</f>
        <v>1.4103333065665422</v>
      </c>
      <c r="AI21" s="147"/>
      <c r="AJ21" s="141">
        <f t="shared" si="3"/>
        <v>316.83256947485734</v>
      </c>
      <c r="AK21" s="147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</row>
    <row r="22" spans="2:100" ht="15.75" x14ac:dyDescent="0.25">
      <c r="B22" s="199">
        <v>3</v>
      </c>
      <c r="C22" s="200"/>
      <c r="D22" s="96">
        <v>45537.625</v>
      </c>
      <c r="E22" s="104">
        <f t="shared" ref="E22" si="22">D22-D21</f>
        <v>7.25</v>
      </c>
      <c r="F22" s="27">
        <f t="shared" ref="F22" si="23">D22-D$20</f>
        <v>14.25</v>
      </c>
      <c r="G22" s="108">
        <v>809247.70050000004</v>
      </c>
      <c r="H22" s="21">
        <v>9156465.6645000018</v>
      </c>
      <c r="I22" s="109">
        <v>2707.9745000000003</v>
      </c>
      <c r="K22" s="144">
        <f t="shared" ref="K22" si="24">(G22-G21)*100</f>
        <v>5.0000008195638657E-2</v>
      </c>
      <c r="L22" s="141">
        <f t="shared" ref="L22" si="25">(H22-H21)*100</f>
        <v>-0.39999969303607941</v>
      </c>
      <c r="M22" s="141">
        <f t="shared" ref="M22" si="26">SQRT(K22^2+L22^2)</f>
        <v>0.40311258383796661</v>
      </c>
      <c r="N22" s="141">
        <f t="shared" ref="N22" si="27">(I22-I21)*100</f>
        <v>0.85000000003674359</v>
      </c>
      <c r="O22" s="145">
        <f t="shared" ref="O22" si="28">(SQRT((G22-G21)^2+(H22-H21)^2+(I22-I21)^2)*100)</f>
        <v>0.9407442560605862</v>
      </c>
      <c r="P22" s="145">
        <f t="shared" ref="P22" si="29">O22/(F22-F21)</f>
        <v>0.12975782842214983</v>
      </c>
      <c r="Q22" s="146">
        <f t="shared" ref="Q22" si="30">(P22-P21)/(F22-F21)</f>
        <v>-7.9902678420624262E-2</v>
      </c>
      <c r="R22" s="147"/>
      <c r="S22" s="148">
        <f t="shared" ref="S22" si="31">IF(K22&lt;0, ATAN2(L22,K22)*180/PI()+360,ATAN2(L22,K22)*180/PI())</f>
        <v>172.87497708360368</v>
      </c>
      <c r="T22" s="149">
        <f t="shared" ref="T22" si="32">ATAN(N22/M22)*180/PI()</f>
        <v>64.627348628494303</v>
      </c>
      <c r="U22" s="147"/>
      <c r="V22" s="150">
        <f t="shared" ref="V22" si="33">(G22-$G$20)*100</f>
        <v>-3.0499999993480742</v>
      </c>
      <c r="W22" s="145">
        <f t="shared" ref="W22" si="34">(H22-$H$20)*100</f>
        <v>2.9500002041459084</v>
      </c>
      <c r="X22" s="145">
        <f t="shared" ref="X22" si="35">SQRT(V22^2+W22^2)</f>
        <v>4.243230043314191</v>
      </c>
      <c r="Y22" s="145">
        <f t="shared" ref="Y22" si="36">(I22-$I$20)*100</f>
        <v>-1.0999999999512511</v>
      </c>
      <c r="Z22" s="145">
        <f t="shared" ref="Z22" si="37">SQRT((G22-$G$20)^2+(H22-$H$20)^2+(I22-$I$20)^2)*100</f>
        <v>4.3834918957809093</v>
      </c>
      <c r="AA22" s="145">
        <f t="shared" ref="AA22" si="38">Z22/F22</f>
        <v>0.30761346637059012</v>
      </c>
      <c r="AB22" s="146">
        <f t="shared" ref="AB22" si="39">(AA22-$AA$20)/(F22-$F$20)</f>
        <v>2.1586909920743167E-2</v>
      </c>
      <c r="AC22" s="147"/>
      <c r="AD22" s="148">
        <f t="shared" ref="AD22" si="40">IF(F22&lt;=0,NA(),IF((G22-$G$20)&lt;0,ATAN2((H22-$H$20),(G22-$G$20))*180/PI()+360,ATAN2((H22-$H$20),(G22-$G$20))*180/PI()))</f>
        <v>314.045160733638</v>
      </c>
      <c r="AE22" s="149">
        <f t="shared" ref="AE22" si="41">IF(E22&lt;=0,NA(),ATAN(Y22/X22)*180/PI())</f>
        <v>-14.53323186271637</v>
      </c>
      <c r="AF22" s="147"/>
      <c r="AG22" s="151">
        <f t="shared" ref="AG22" si="42">1/(O22/E22)</f>
        <v>7.7066641154523099</v>
      </c>
      <c r="AH22" s="151">
        <f t="shared" ref="AH22" si="43">1/(Z22/F22)</f>
        <v>3.2508329748973779</v>
      </c>
      <c r="AI22" s="147"/>
      <c r="AJ22" s="141">
        <f t="shared" ref="AJ22" si="44">SQRT((G22-$E$11)^2+(H22-$F$11)^2+(I22-$G$11)^2)</f>
        <v>316.83321636467275</v>
      </c>
    </row>
    <row r="23" spans="2:100" ht="15.75" x14ac:dyDescent="0.25">
      <c r="B23" s="206">
        <v>4</v>
      </c>
      <c r="C23" s="207"/>
      <c r="D23" s="96">
        <v>45544.625</v>
      </c>
      <c r="E23" s="104">
        <f t="shared" ref="E23:E25" si="45">D23-D22</f>
        <v>7</v>
      </c>
      <c r="F23" s="27">
        <f t="shared" ref="F23:F25" si="46">D23-D$20</f>
        <v>21.25</v>
      </c>
      <c r="G23" s="108">
        <v>809247.67449999996</v>
      </c>
      <c r="H23" s="21">
        <v>9156465.6895000003</v>
      </c>
      <c r="I23" s="109">
        <v>2707.9615000000003</v>
      </c>
      <c r="K23" s="144">
        <f t="shared" ref="K23:K25" si="47">(G23-G22)*100</f>
        <v>-2.6000000070780516</v>
      </c>
      <c r="L23" s="141">
        <f t="shared" ref="L23:L25" si="48">(H23-H22)*100</f>
        <v>2.4999998509883881</v>
      </c>
      <c r="M23" s="141">
        <f t="shared" ref="M23:M25" si="49">SQRT(K23^2+L23^2)</f>
        <v>3.6069376611951354</v>
      </c>
      <c r="N23" s="141">
        <f t="shared" ref="N23:N25" si="50">(I23-I22)*100</f>
        <v>-1.2999999999919964</v>
      </c>
      <c r="O23" s="145">
        <f t="shared" ref="O23:O25" si="51">(SQRT((G23-G22)^2+(H23-H22)^2+(I23-I22)^2)*100)</f>
        <v>3.8340578101701883</v>
      </c>
      <c r="P23" s="145">
        <f t="shared" ref="P23:P25" si="52">O23/(F23-F22)</f>
        <v>0.54772254431002687</v>
      </c>
      <c r="Q23" s="146">
        <f t="shared" ref="Q23:Q25" si="53">(P23-P22)/(F23-F22)</f>
        <v>5.9709245126839575E-2</v>
      </c>
      <c r="R23" s="147"/>
      <c r="S23" s="148">
        <f t="shared" ref="S23:S25" si="54">IF(K23&lt;0, ATAN2(L23,K23)*180/PI()+360,ATAN2(L23,K23)*180/PI())</f>
        <v>313.87669550176071</v>
      </c>
      <c r="T23" s="149">
        <f t="shared" ref="T23:T25" si="55">ATAN(N23/M23)*180/PI()</f>
        <v>-19.820001482472417</v>
      </c>
      <c r="U23" s="147"/>
      <c r="V23" s="150">
        <f t="shared" ref="V23:V25" si="56">(G23-$G$20)*100</f>
        <v>-5.6500000064261258</v>
      </c>
      <c r="W23" s="145">
        <f t="shared" ref="W23:W25" si="57">(H23-$H$20)*100</f>
        <v>5.4500000551342964</v>
      </c>
      <c r="X23" s="145">
        <f t="shared" ref="X23:X25" si="58">SQRT(V23^2+W23^2)</f>
        <v>7.8501592769560444</v>
      </c>
      <c r="Y23" s="145">
        <f t="shared" ref="Y23:Y25" si="59">(I23-$I$20)*100</f>
        <v>-2.3999999999432475</v>
      </c>
      <c r="Z23" s="145">
        <f t="shared" ref="Z23:Z25" si="60">SQRT((G23-$G$20)^2+(H23-$H$20)^2+(I23-$I$20)^2)*100</f>
        <v>8.208836743004861</v>
      </c>
      <c r="AA23" s="145">
        <f t="shared" ref="AA23:AA25" si="61">Z23/F23</f>
        <v>0.38629819967081697</v>
      </c>
      <c r="AB23" s="146">
        <f t="shared" ref="AB23:AB25" si="62">(AA23-$AA$20)/(F23-$F$20)</f>
        <v>1.8178738808038445E-2</v>
      </c>
      <c r="AC23" s="147"/>
      <c r="AD23" s="148">
        <f t="shared" ref="AD23:AD25" si="63">IF(F23&lt;=0,NA(),IF((G23-$G$20)&lt;0,ATAN2((H23-$H$20),(G23-$G$20))*180/PI()+360,ATAN2((H23-$H$20),(G23-$G$20))*180/PI()))</f>
        <v>313.96775556549721</v>
      </c>
      <c r="AE23" s="149">
        <f t="shared" ref="AE23:AE25" si="64">IF(E23&lt;=0,NA(),ATAN(Y23/X23)*180/PI())</f>
        <v>-16.999769417126657</v>
      </c>
      <c r="AF23" s="147"/>
      <c r="AG23" s="151">
        <f t="shared" ref="AG23:AG25" si="65">1/(O23/E23)</f>
        <v>1.8257419023343522</v>
      </c>
      <c r="AH23" s="151">
        <f t="shared" ref="AH23:AH25" si="66">1/(Z23/F23)</f>
        <v>2.5886737262874835</v>
      </c>
      <c r="AI23" s="147"/>
      <c r="AJ23" s="141">
        <f t="shared" ref="AJ23:AJ25" si="67">SQRT((G23-$E$11)^2+(H23-$F$11)^2+(I23-$G$11)^2)</f>
        <v>316.83157428316747</v>
      </c>
    </row>
    <row r="24" spans="2:100" ht="15.75" x14ac:dyDescent="0.25">
      <c r="B24" s="199">
        <v>5</v>
      </c>
      <c r="C24" s="200"/>
      <c r="D24" s="96">
        <v>45551.625</v>
      </c>
      <c r="E24" s="104">
        <f t="shared" si="45"/>
        <v>7</v>
      </c>
      <c r="F24" s="27">
        <f t="shared" si="46"/>
        <v>28.25</v>
      </c>
      <c r="G24" s="108">
        <v>809247.7350000001</v>
      </c>
      <c r="H24" s="21">
        <v>9156465.6404999997</v>
      </c>
      <c r="I24" s="109">
        <v>2707.9684999999999</v>
      </c>
      <c r="K24" s="20">
        <f t="shared" si="47"/>
        <v>6.0500000137835741</v>
      </c>
      <c r="L24" s="21">
        <f t="shared" si="48"/>
        <v>-4.9000000581145287</v>
      </c>
      <c r="M24" s="21">
        <f t="shared" si="49"/>
        <v>7.78540305548169</v>
      </c>
      <c r="N24" s="21">
        <f t="shared" si="50"/>
        <v>0.69999999996070983</v>
      </c>
      <c r="O24" s="22">
        <f t="shared" si="51"/>
        <v>7.8168088588789626</v>
      </c>
      <c r="P24" s="22">
        <f t="shared" si="52"/>
        <v>1.1166869798398518</v>
      </c>
      <c r="Q24" s="23">
        <f t="shared" si="53"/>
        <v>8.1280633647117836E-2</v>
      </c>
      <c r="R24" s="29"/>
      <c r="S24" s="56">
        <f t="shared" si="54"/>
        <v>129.00461346443447</v>
      </c>
      <c r="T24" s="57">
        <f t="shared" si="55"/>
        <v>5.1377545370459323</v>
      </c>
      <c r="U24" s="29"/>
      <c r="V24" s="24">
        <f t="shared" si="56"/>
        <v>0.40000000735744834</v>
      </c>
      <c r="W24" s="22">
        <f t="shared" si="57"/>
        <v>0.54999999701976776</v>
      </c>
      <c r="X24" s="22">
        <f t="shared" si="58"/>
        <v>0.68007352735399373</v>
      </c>
      <c r="Y24" s="22">
        <f t="shared" si="59"/>
        <v>-1.6999999999825377</v>
      </c>
      <c r="Z24" s="22">
        <f t="shared" si="60"/>
        <v>1.8309833430559468</v>
      </c>
      <c r="AA24" s="22">
        <f t="shared" si="61"/>
        <v>6.4813569665697235E-2</v>
      </c>
      <c r="AB24" s="23">
        <f t="shared" si="62"/>
        <v>2.2942856518830879E-3</v>
      </c>
      <c r="AC24" s="29"/>
      <c r="AD24" s="56">
        <f t="shared" si="63"/>
        <v>36.027374034086954</v>
      </c>
      <c r="AE24" s="57">
        <f t="shared" si="64"/>
        <v>-68.196454233409398</v>
      </c>
      <c r="AF24" s="29"/>
      <c r="AG24" s="71">
        <f t="shared" si="65"/>
        <v>0.89550609799660574</v>
      </c>
      <c r="AH24" s="71">
        <f t="shared" si="66"/>
        <v>15.428867830577966</v>
      </c>
      <c r="AI24" s="29"/>
      <c r="AJ24" s="21">
        <f t="shared" si="67"/>
        <v>316.83425173541525</v>
      </c>
    </row>
    <row r="25" spans="2:100" ht="15.75" x14ac:dyDescent="0.25">
      <c r="B25" s="206">
        <v>6</v>
      </c>
      <c r="C25" s="207"/>
      <c r="D25" s="96">
        <v>45555.625</v>
      </c>
      <c r="E25" s="104">
        <f t="shared" si="45"/>
        <v>4</v>
      </c>
      <c r="F25" s="27">
        <f t="shared" si="46"/>
        <v>32.25</v>
      </c>
      <c r="G25" s="108">
        <v>809247.67500000005</v>
      </c>
      <c r="H25" s="21">
        <v>9156465.6950000003</v>
      </c>
      <c r="I25" s="109">
        <v>2707.9650000000001</v>
      </c>
      <c r="K25" s="20">
        <f t="shared" si="47"/>
        <v>-6.0000000055879354</v>
      </c>
      <c r="L25" s="21">
        <f t="shared" si="48"/>
        <v>5.4500000551342964</v>
      </c>
      <c r="M25" s="21">
        <f t="shared" si="49"/>
        <v>8.1057079066555975</v>
      </c>
      <c r="N25" s="21">
        <f t="shared" si="50"/>
        <v>-0.34999999998035491</v>
      </c>
      <c r="O25" s="22">
        <f t="shared" si="51"/>
        <v>8.1132607913221495</v>
      </c>
      <c r="P25" s="22">
        <f t="shared" si="52"/>
        <v>2.0283151978305374</v>
      </c>
      <c r="Q25" s="23">
        <f t="shared" si="53"/>
        <v>0.2279070544976714</v>
      </c>
      <c r="R25" s="29"/>
      <c r="S25" s="56">
        <f t="shared" si="54"/>
        <v>312.24991508700873</v>
      </c>
      <c r="T25" s="57">
        <f t="shared" si="55"/>
        <v>-2.4724643366952415</v>
      </c>
      <c r="U25" s="29"/>
      <c r="V25" s="24">
        <f t="shared" si="56"/>
        <v>-5.5999999982304871</v>
      </c>
      <c r="W25" s="22">
        <f t="shared" si="57"/>
        <v>6.0000000521540642</v>
      </c>
      <c r="X25" s="22">
        <f t="shared" si="58"/>
        <v>8.2073138483934081</v>
      </c>
      <c r="Y25" s="22">
        <f t="shared" si="59"/>
        <v>-2.0499999999628926</v>
      </c>
      <c r="Z25" s="22">
        <f t="shared" si="60"/>
        <v>8.459462193654991</v>
      </c>
      <c r="AA25" s="22">
        <f t="shared" si="61"/>
        <v>0.26230890522961214</v>
      </c>
      <c r="AB25" s="23">
        <f t="shared" si="62"/>
        <v>8.133609464484097E-3</v>
      </c>
      <c r="AC25" s="29"/>
      <c r="AD25" s="56">
        <f t="shared" si="63"/>
        <v>316.97493426833859</v>
      </c>
      <c r="AE25" s="57">
        <f t="shared" si="64"/>
        <v>-14.024229087384947</v>
      </c>
      <c r="AF25" s="29"/>
      <c r="AG25" s="71">
        <f t="shared" si="65"/>
        <v>0.49302002029545927</v>
      </c>
      <c r="AH25" s="71">
        <f t="shared" si="66"/>
        <v>3.8122990873094826</v>
      </c>
      <c r="AI25" s="29"/>
      <c r="AJ25" s="21">
        <f t="shared" si="67"/>
        <v>316.82606304561807</v>
      </c>
    </row>
    <row r="26" spans="2:100" ht="15.75" x14ac:dyDescent="0.25">
      <c r="B26" s="199">
        <v>7</v>
      </c>
      <c r="C26" s="200"/>
      <c r="D26" s="96">
        <v>45565.625</v>
      </c>
      <c r="E26" s="104">
        <f t="shared" ref="E26:E27" si="68">D26-D25</f>
        <v>10</v>
      </c>
      <c r="F26" s="27">
        <f t="shared" ref="F26:F27" si="69">D26-D$20</f>
        <v>42.25</v>
      </c>
      <c r="G26" s="108">
        <v>809247.72900000005</v>
      </c>
      <c r="H26" s="21">
        <v>9156465.6550000012</v>
      </c>
      <c r="I26" s="109">
        <v>2707.9459999999999</v>
      </c>
      <c r="K26" s="20">
        <f t="shared" ref="K26:K27" si="70">(G26-G25)*100</f>
        <v>5.400000000372529</v>
      </c>
      <c r="L26" s="21">
        <f t="shared" ref="L26:L27" si="71">(H26-H25)*100</f>
        <v>-3.9999999105930328</v>
      </c>
      <c r="M26" s="21">
        <f t="shared" ref="M26:M27" si="72">SQRT(K26^2+L26^2)</f>
        <v>6.7201189936464356</v>
      </c>
      <c r="N26" s="21">
        <f t="shared" ref="N26:N27" si="73">(I26-I25)*100</f>
        <v>-1.9000000000232831</v>
      </c>
      <c r="O26" s="22">
        <f t="shared" ref="O26:O27" si="74">(SQRT((G26-G25)^2+(H26-H25)^2+(I26-I25)^2)*100)</f>
        <v>6.9835520538516827</v>
      </c>
      <c r="P26" s="22">
        <f t="shared" ref="P26:P27" si="75">O26/(F26-F25)</f>
        <v>0.69835520538516827</v>
      </c>
      <c r="Q26" s="23">
        <f t="shared" ref="Q26:Q27" si="76">(P26-P25)/(F26-F25)</f>
        <v>-0.13299599924453692</v>
      </c>
      <c r="R26" s="29"/>
      <c r="S26" s="56">
        <f t="shared" ref="S26:S27" si="77">IF(K26&lt;0, ATAN2(L26,K26)*180/PI()+360,ATAN2(L26,K26)*180/PI())</f>
        <v>126.52885475255549</v>
      </c>
      <c r="T26" s="57">
        <f t="shared" ref="T26:T27" si="78">ATAN(N26/M26)*180/PI()</f>
        <v>-15.78735316353248</v>
      </c>
      <c r="U26" s="29"/>
      <c r="V26" s="24">
        <f t="shared" ref="V26:V27" si="79">(G26-$G$20)*100</f>
        <v>-0.19999999785795808</v>
      </c>
      <c r="W26" s="22">
        <f t="shared" ref="W26:W27" si="80">(H26-$H$20)*100</f>
        <v>2.0000001415610313</v>
      </c>
      <c r="X26" s="22">
        <f t="shared" ref="X26:X27" si="81">SQRT(V26^2+W26^2)</f>
        <v>2.0099752648695279</v>
      </c>
      <c r="Y26" s="22">
        <f t="shared" ref="Y26:Y27" si="82">(I26-$I$20)*100</f>
        <v>-3.9499999999861757</v>
      </c>
      <c r="Z26" s="22">
        <f t="shared" ref="Z26:Z27" si="83">SQRT((G26-$G$20)^2+(H26-$H$20)^2+(I26-$I$20)^2)*100</f>
        <v>4.4319860745807986</v>
      </c>
      <c r="AA26" s="22">
        <f t="shared" ref="AA26:AA27" si="84">Z26/F26</f>
        <v>0.10489907868830292</v>
      </c>
      <c r="AB26" s="23">
        <f t="shared" ref="AB26:AB27" si="85">(AA26-$AA$20)/(F26-$F$20)</f>
        <v>2.4828184304923769E-3</v>
      </c>
      <c r="AC26" s="29"/>
      <c r="AD26" s="56">
        <f t="shared" ref="AD26:AD27" si="86">IF(F26&lt;=0,NA(),IF((G26-$G$20)&lt;0,ATAN2((H26-$H$20),(G26-$G$20))*180/PI()+360,ATAN2((H26-$H$20),(G26-$G$20))*180/PI()))</f>
        <v>354.28940732478492</v>
      </c>
      <c r="AE26" s="57">
        <f t="shared" ref="AE26:AE27" si="87">IF(E26&lt;=0,NA(),ATAN(Y26/X26)*180/PI())</f>
        <v>-63.03052767534269</v>
      </c>
      <c r="AF26" s="29"/>
      <c r="AG26" s="71">
        <f t="shared" ref="AG26:AG27" si="88">1/(O26/E26)</f>
        <v>1.4319360581675105</v>
      </c>
      <c r="AH26" s="71">
        <f t="shared" ref="AH26:AH27" si="89">1/(Z26/F26)</f>
        <v>9.5329721910275271</v>
      </c>
      <c r="AI26" s="29"/>
      <c r="AJ26" s="21">
        <f t="shared" ref="AJ26:AJ27" si="90">SQRT((G26-$E$11)^2+(H26-$F$11)^2+(I26-$G$11)^2)</f>
        <v>316.83209350622883</v>
      </c>
    </row>
    <row r="27" spans="2:100" ht="15.75" x14ac:dyDescent="0.25">
      <c r="B27" s="206">
        <v>8</v>
      </c>
      <c r="C27" s="207"/>
      <c r="D27" s="96">
        <v>45572.625</v>
      </c>
      <c r="E27" s="104">
        <f t="shared" si="68"/>
        <v>7</v>
      </c>
      <c r="F27" s="27">
        <f t="shared" si="69"/>
        <v>49.25</v>
      </c>
      <c r="G27" s="108">
        <v>809247.75199999998</v>
      </c>
      <c r="H27" s="22">
        <v>9156465.6420000009</v>
      </c>
      <c r="I27" s="109">
        <v>2707.9319999999998</v>
      </c>
      <c r="K27" s="20">
        <f t="shared" si="70"/>
        <v>2.2999999928288162</v>
      </c>
      <c r="L27" s="21">
        <f t="shared" si="71"/>
        <v>-1.3000000268220901</v>
      </c>
      <c r="M27" s="21">
        <f t="shared" si="72"/>
        <v>2.6419689696796191</v>
      </c>
      <c r="N27" s="21">
        <f t="shared" si="73"/>
        <v>-1.4000000000123691</v>
      </c>
      <c r="O27" s="22">
        <f t="shared" si="74"/>
        <v>2.9899832836965197</v>
      </c>
      <c r="P27" s="22">
        <f t="shared" si="75"/>
        <v>0.42714046909950282</v>
      </c>
      <c r="Q27" s="23">
        <f t="shared" si="76"/>
        <v>-3.8744962326523635E-2</v>
      </c>
      <c r="R27" s="29"/>
      <c r="S27" s="56">
        <f t="shared" si="77"/>
        <v>119.47588958616335</v>
      </c>
      <c r="T27" s="57">
        <f t="shared" si="78"/>
        <v>-27.919465974147734</v>
      </c>
      <c r="U27" s="29"/>
      <c r="V27" s="24">
        <f t="shared" si="79"/>
        <v>2.0999999949708581</v>
      </c>
      <c r="W27" s="22">
        <f t="shared" si="80"/>
        <v>0.70000011473894119</v>
      </c>
      <c r="X27" s="22">
        <f t="shared" si="81"/>
        <v>2.2135943936304443</v>
      </c>
      <c r="Y27" s="22">
        <f t="shared" si="82"/>
        <v>-5.3499999999985448</v>
      </c>
      <c r="Z27" s="22">
        <f t="shared" si="83"/>
        <v>5.7898618411406471</v>
      </c>
      <c r="AA27" s="22">
        <f t="shared" si="84"/>
        <v>0.11756064652062227</v>
      </c>
      <c r="AB27" s="23">
        <f t="shared" si="85"/>
        <v>2.3870182034644114E-3</v>
      </c>
      <c r="AC27" s="29"/>
      <c r="AD27" s="56">
        <f t="shared" si="86"/>
        <v>71.56504831846091</v>
      </c>
      <c r="AE27" s="57">
        <f t="shared" si="87"/>
        <v>-67.522382597504361</v>
      </c>
      <c r="AF27" s="29"/>
      <c r="AG27" s="71">
        <f t="shared" si="88"/>
        <v>2.3411502125008177</v>
      </c>
      <c r="AH27" s="71">
        <f t="shared" si="89"/>
        <v>8.5062478779799999</v>
      </c>
      <c r="AI27" s="29"/>
      <c r="AJ27" s="21">
        <f t="shared" si="90"/>
        <v>316.83303504164257</v>
      </c>
    </row>
    <row r="28" spans="2:100" ht="15.75" x14ac:dyDescent="0.25">
      <c r="B28" s="199">
        <v>9</v>
      </c>
      <c r="C28" s="200"/>
      <c r="D28" s="96">
        <v>45588.583333333336</v>
      </c>
      <c r="E28" s="104">
        <f t="shared" ref="E28" si="91">D28-D27</f>
        <v>15.958333333335759</v>
      </c>
      <c r="F28" s="27">
        <f t="shared" ref="F28" si="92">D28-D$20</f>
        <v>65.208333333335759</v>
      </c>
      <c r="G28" s="108">
        <v>809247.74450000003</v>
      </c>
      <c r="H28" s="21">
        <v>9156465.6555000003</v>
      </c>
      <c r="I28" s="109">
        <v>2707.9209999999998</v>
      </c>
      <c r="K28" s="20">
        <f t="shared" ref="K28:K29" si="93">(G28-G27)*100</f>
        <v>-0.74999999487772584</v>
      </c>
      <c r="L28" s="21">
        <f t="shared" ref="L28:L29" si="94">(H28-H27)*100</f>
        <v>1.3499999418854713</v>
      </c>
      <c r="M28" s="21">
        <f t="shared" ref="M28:M29" si="95">SQRT(K28^2+L28^2)</f>
        <v>1.544344467859216</v>
      </c>
      <c r="N28" s="21">
        <f t="shared" ref="N28:N29" si="96">(I28-I27)*100</f>
        <v>-1.0999999999967258</v>
      </c>
      <c r="O28" s="22">
        <f t="shared" ref="O28:O29" si="97">(SQRT((G28-G27)^2+(H28-H27)^2+(I28-I27)^2)*100)</f>
        <v>1.8960484791798338</v>
      </c>
      <c r="P28" s="22">
        <f t="shared" ref="P28:P29" si="98">O28/(F28-F27)</f>
        <v>0.11881243733762166</v>
      </c>
      <c r="Q28" s="23">
        <f t="shared" ref="Q28:Q29" si="99">(P28-P27)/(F28-F27)</f>
        <v>-1.9320816611707634E-2</v>
      </c>
      <c r="R28" s="29"/>
      <c r="S28" s="56">
        <f t="shared" ref="S28:S29" si="100">IF(K28&lt;0, ATAN2(L28,K28)*180/PI()+360,ATAN2(L28,K28)*180/PI())</f>
        <v>330.94539501996536</v>
      </c>
      <c r="T28" s="57">
        <f t="shared" ref="T28:T29" si="101">ATAN(N28/M28)*180/PI()</f>
        <v>-35.461370848679529</v>
      </c>
      <c r="U28" s="29"/>
      <c r="V28" s="24">
        <f t="shared" ref="V28:V29" si="102">(G28-$G$20)*100</f>
        <v>1.3500000000931323</v>
      </c>
      <c r="W28" s="22">
        <f t="shared" ref="W28:W29" si="103">(H28-$H$20)*100</f>
        <v>2.0500000566244125</v>
      </c>
      <c r="X28" s="22">
        <f t="shared" ref="X28:X29" si="104">SQRT(V28^2+W28^2)</f>
        <v>2.4545875890689972</v>
      </c>
      <c r="Y28" s="22">
        <f t="shared" ref="Y28:Y29" si="105">(I28-$I$20)*100</f>
        <v>-6.4499999999952706</v>
      </c>
      <c r="Z28" s="22">
        <f t="shared" ref="Z28:Z29" si="106">SQRT((G28-$G$20)^2+(H28-$H$20)^2+(I28-$I$20)^2)*100</f>
        <v>6.9012680162670499</v>
      </c>
      <c r="AA28" s="22">
        <f t="shared" ref="AA28:AA29" si="107">Z28/F28</f>
        <v>0.10583414210249395</v>
      </c>
      <c r="AB28" s="23">
        <f t="shared" ref="AB28:AB29" si="108">(AA28-$AA$20)/(F28-$F$20)</f>
        <v>1.6230155977378659E-3</v>
      </c>
      <c r="AC28" s="29"/>
      <c r="AD28" s="56">
        <f t="shared" ref="AD28:AD29" si="109">IF(F28&lt;=0,NA(),IF((G28-$G$20)&lt;0,ATAN2((H28-$H$20),(G28-$G$20))*180/PI()+360,ATAN2((H28-$H$20),(G28-$G$20))*180/PI()))</f>
        <v>33.366365275927663</v>
      </c>
      <c r="AE28" s="57">
        <f t="shared" ref="AE28:AE29" si="110">IF(E28&lt;=0,NA(),ATAN(Y28/X28)*180/PI())</f>
        <v>-69.165366532485578</v>
      </c>
      <c r="AF28" s="29"/>
      <c r="AG28" s="71">
        <f t="shared" ref="AG28:AG29" si="111">1/(O28/E28)</f>
        <v>8.4166272690658168</v>
      </c>
      <c r="AH28" s="71">
        <f t="shared" ref="AH28:AH29" si="112">1/(Z28/F28)</f>
        <v>9.4487466911345166</v>
      </c>
      <c r="AI28" s="29"/>
      <c r="AJ28" s="21">
        <f t="shared" ref="AJ28:AJ29" si="113">SQRT((G28-$E$11)^2+(H28-$F$11)^2+(I28-$G$11)^2)</f>
        <v>316.82951000730617</v>
      </c>
    </row>
    <row r="29" spans="2:100" ht="15.75" x14ac:dyDescent="0.25">
      <c r="B29" s="206">
        <v>10</v>
      </c>
      <c r="C29" s="207"/>
      <c r="D29" s="96">
        <v>45593.458333333336</v>
      </c>
      <c r="E29" s="104">
        <f t="shared" ref="E29:E31" si="114">D29-D28</f>
        <v>4.875</v>
      </c>
      <c r="F29" s="27">
        <f t="shared" ref="F29:F31" si="115">D29-D$20</f>
        <v>70.083333333335759</v>
      </c>
      <c r="G29" s="108">
        <v>809247.75450000004</v>
      </c>
      <c r="H29" s="21">
        <v>9156465.6460000016</v>
      </c>
      <c r="I29" s="109">
        <v>2707.9205000000002</v>
      </c>
      <c r="K29" s="20">
        <f t="shared" si="93"/>
        <v>1.0000000009313226</v>
      </c>
      <c r="L29" s="21">
        <f t="shared" si="94"/>
        <v>-0.94999987632036209</v>
      </c>
      <c r="M29" s="21">
        <f t="shared" si="95"/>
        <v>1.3793113379042994</v>
      </c>
      <c r="N29" s="21">
        <f t="shared" si="96"/>
        <v>-4.9999999964711606E-2</v>
      </c>
      <c r="O29" s="22">
        <f t="shared" si="97"/>
        <v>1.3802172897293452</v>
      </c>
      <c r="P29" s="22">
        <f t="shared" si="98"/>
        <v>0.28312149532909647</v>
      </c>
      <c r="Q29" s="23">
        <f t="shared" si="99"/>
        <v>3.3704422152097402E-2</v>
      </c>
      <c r="R29" s="29"/>
      <c r="S29" s="56">
        <f t="shared" si="100"/>
        <v>133.53119553422678</v>
      </c>
      <c r="T29" s="57">
        <f t="shared" si="101"/>
        <v>-2.0760614720737327</v>
      </c>
      <c r="U29" s="29"/>
      <c r="V29" s="24">
        <f t="shared" si="102"/>
        <v>2.3500000010244548</v>
      </c>
      <c r="W29" s="22">
        <f t="shared" si="103"/>
        <v>1.1000001803040504</v>
      </c>
      <c r="X29" s="22">
        <f t="shared" si="104"/>
        <v>2.5947062264317862</v>
      </c>
      <c r="Y29" s="22">
        <f t="shared" si="105"/>
        <v>-6.4999999999599822</v>
      </c>
      <c r="Z29" s="22">
        <f t="shared" si="106"/>
        <v>6.9987499170182987</v>
      </c>
      <c r="AA29" s="22">
        <f t="shared" si="107"/>
        <v>9.9863256842112572E-2</v>
      </c>
      <c r="AB29" s="23">
        <f t="shared" si="108"/>
        <v>1.4249216196258138E-3</v>
      </c>
      <c r="AC29" s="29"/>
      <c r="AD29" s="56">
        <f t="shared" si="109"/>
        <v>64.916402397450184</v>
      </c>
      <c r="AE29" s="57">
        <f t="shared" si="110"/>
        <v>-68.238828714861199</v>
      </c>
      <c r="AF29" s="29"/>
      <c r="AG29" s="71">
        <f t="shared" si="111"/>
        <v>3.5320525516355228</v>
      </c>
      <c r="AH29" s="71">
        <f t="shared" si="112"/>
        <v>10.013693040084165</v>
      </c>
      <c r="AI29" s="29"/>
      <c r="AJ29" s="21">
        <f t="shared" si="113"/>
        <v>316.83148611659612</v>
      </c>
    </row>
    <row r="30" spans="2:100" ht="15.75" x14ac:dyDescent="0.25">
      <c r="B30" s="199">
        <v>11</v>
      </c>
      <c r="C30" s="200"/>
      <c r="D30" s="96">
        <v>45609.625</v>
      </c>
      <c r="E30" s="104">
        <f t="shared" si="114"/>
        <v>16.166666666664241</v>
      </c>
      <c r="F30" s="27">
        <f t="shared" si="115"/>
        <v>86.25</v>
      </c>
      <c r="G30" s="108">
        <v>809247.80150000006</v>
      </c>
      <c r="H30" s="21">
        <v>9156465.6205000002</v>
      </c>
      <c r="I30" s="109">
        <v>2707.9070000000002</v>
      </c>
      <c r="K30" s="20">
        <f t="shared" ref="K30:K31" si="116">(G30-G29)*100</f>
        <v>4.7000000020489097</v>
      </c>
      <c r="L30" s="21">
        <f t="shared" ref="L30:L31" si="117">(H30-H29)*100</f>
        <v>-2.5500001385807991</v>
      </c>
      <c r="M30" s="21">
        <f t="shared" ref="M30:M31" si="118">SQRT(K30^2+L30^2)</f>
        <v>5.3471955945169842</v>
      </c>
      <c r="N30" s="21">
        <f t="shared" ref="N30:N31" si="119">(I30-I29)*100</f>
        <v>-1.3500000000021828</v>
      </c>
      <c r="O30" s="22">
        <f t="shared" ref="O30:O31" si="120">(SQRT((G30-G29)^2+(H30-H29)^2+(I30-I29)^2)*100)</f>
        <v>5.5149796668734634</v>
      </c>
      <c r="P30" s="22">
        <f t="shared" ref="P30:P31" si="121">O30/(F30-F29)</f>
        <v>0.34113276289944067</v>
      </c>
      <c r="Q30" s="23">
        <f t="shared" ref="Q30:Q31" si="122">(P30-P29)/(F30-F29)</f>
        <v>3.5883258290939934E-3</v>
      </c>
      <c r="R30" s="29"/>
      <c r="S30" s="56">
        <f t="shared" ref="S30:S31" si="123">IF(K30&lt;0, ATAN2(L30,K30)*180/PI()+360,ATAN2(L30,K30)*180/PI())</f>
        <v>118.48218704175378</v>
      </c>
      <c r="T30" s="57">
        <f t="shared" ref="T30:T31" si="124">ATAN(N30/M30)*180/PI()</f>
        <v>-14.169296508569111</v>
      </c>
      <c r="U30" s="29"/>
      <c r="V30" s="24">
        <f t="shared" ref="V30:V31" si="125">(G30-$G$20)*100</f>
        <v>7.0500000030733645</v>
      </c>
      <c r="W30" s="22">
        <f t="shared" ref="W30:W31" si="126">(H30-$H$20)*100</f>
        <v>-1.4499999582767487</v>
      </c>
      <c r="X30" s="22">
        <f t="shared" ref="X30:X31" si="127">SQRT(V30^2+W30^2)</f>
        <v>7.197569028660789</v>
      </c>
      <c r="Y30" s="22">
        <f t="shared" ref="Y30:Y31" si="128">(I30-$I$20)*100</f>
        <v>-7.849999999962165</v>
      </c>
      <c r="Z30" s="22">
        <f t="shared" ref="Z30:Z31" si="129">SQRT((G30-$G$20)^2+(H30-$H$20)^2+(I30-$I$20)^2)*100</f>
        <v>10.650234735523108</v>
      </c>
      <c r="AA30" s="22">
        <f t="shared" ref="AA30:AA31" si="130">Z30/F30</f>
        <v>0.12348098244084764</v>
      </c>
      <c r="AB30" s="23">
        <f t="shared" ref="AB30:AB31" si="131">(AA30-$AA$20)/(F30-$F$20)</f>
        <v>1.4316635645315668E-3</v>
      </c>
      <c r="AC30" s="29"/>
      <c r="AD30" s="56">
        <f t="shared" ref="AD30:AD31" si="132">IF(F30&lt;=0,NA(),IF((G30-$G$20)&lt;0,ATAN2((H30-$H$20),(G30-$G$20))*180/PI()+360,ATAN2((H30-$H$20),(G30-$G$20))*180/PI()))</f>
        <v>101.62216763331527</v>
      </c>
      <c r="AE30" s="57">
        <f t="shared" ref="AE30:AE31" si="133">IF(E30&lt;=0,NA(),ATAN(Y30/X30)*180/PI())</f>
        <v>-47.482669644703535</v>
      </c>
      <c r="AF30" s="29"/>
      <c r="AG30" s="71">
        <f t="shared" ref="AG30:AG31" si="134">1/(O30/E30)</f>
        <v>2.9314100220118133</v>
      </c>
      <c r="AH30" s="71">
        <f t="shared" ref="AH30:AH31" si="135">1/(Z30/F30)</f>
        <v>8.0984130530305762</v>
      </c>
      <c r="AI30" s="29"/>
      <c r="AJ30" s="21">
        <f t="shared" ref="AJ30:AJ31" si="136">SQRT((G30-$E$11)^2+(H30-$F$11)^2+(I30-$G$11)^2)</f>
        <v>316.82864536770222</v>
      </c>
    </row>
    <row r="31" spans="2:100" ht="15.75" x14ac:dyDescent="0.25">
      <c r="B31" s="206">
        <v>12</v>
      </c>
      <c r="C31" s="207"/>
      <c r="D31" s="96">
        <v>45613.625</v>
      </c>
      <c r="E31" s="104">
        <f t="shared" si="114"/>
        <v>4</v>
      </c>
      <c r="F31" s="27">
        <f t="shared" si="115"/>
        <v>90.25</v>
      </c>
      <c r="G31" s="108">
        <v>809247.82300000009</v>
      </c>
      <c r="H31" s="22">
        <v>9156465.6125000007</v>
      </c>
      <c r="I31" s="109">
        <v>2707.8879999999999</v>
      </c>
      <c r="K31" s="20">
        <f t="shared" si="116"/>
        <v>2.1500000031664968</v>
      </c>
      <c r="L31" s="21">
        <f t="shared" si="117"/>
        <v>-0.79999994486570358</v>
      </c>
      <c r="M31" s="21">
        <f t="shared" si="118"/>
        <v>2.2940139331314153</v>
      </c>
      <c r="N31" s="21">
        <f t="shared" si="119"/>
        <v>-1.9000000000232831</v>
      </c>
      <c r="O31" s="22">
        <f t="shared" si="120"/>
        <v>2.9786741892139763</v>
      </c>
      <c r="P31" s="22">
        <f t="shared" si="121"/>
        <v>0.74466854730349408</v>
      </c>
      <c r="Q31" s="23">
        <f t="shared" si="122"/>
        <v>0.10088394610101335</v>
      </c>
      <c r="R31" s="29"/>
      <c r="S31" s="56">
        <f t="shared" si="123"/>
        <v>110.40988151562614</v>
      </c>
      <c r="T31" s="57">
        <f t="shared" si="124"/>
        <v>-39.633001046726491</v>
      </c>
      <c r="U31" s="29"/>
      <c r="V31" s="24">
        <f t="shared" si="125"/>
        <v>9.2000000062398612</v>
      </c>
      <c r="W31" s="22">
        <f t="shared" si="126"/>
        <v>-2.2499999031424522</v>
      </c>
      <c r="X31" s="22">
        <f t="shared" si="127"/>
        <v>9.4711403578953739</v>
      </c>
      <c r="Y31" s="22">
        <f t="shared" si="128"/>
        <v>-9.7499999999854481</v>
      </c>
      <c r="Z31" s="22">
        <f t="shared" si="129"/>
        <v>13.592828979968472</v>
      </c>
      <c r="AA31" s="22">
        <f t="shared" si="130"/>
        <v>0.15061306348995537</v>
      </c>
      <c r="AB31" s="23">
        <f t="shared" si="131"/>
        <v>1.668842808752968E-3</v>
      </c>
      <c r="AC31" s="29"/>
      <c r="AD31" s="56">
        <f t="shared" si="132"/>
        <v>103.74279716102289</v>
      </c>
      <c r="AE31" s="57">
        <f t="shared" si="133"/>
        <v>-45.831186882082207</v>
      </c>
      <c r="AF31" s="29"/>
      <c r="AG31" s="71">
        <f t="shared" si="134"/>
        <v>1.3428793301678741</v>
      </c>
      <c r="AH31" s="71">
        <f t="shared" si="135"/>
        <v>6.6395303091799311</v>
      </c>
      <c r="AI31" s="29"/>
      <c r="AJ31" s="21">
        <f t="shared" si="136"/>
        <v>316.82781308779943</v>
      </c>
    </row>
    <row r="32" spans="2:100" ht="15.75" x14ac:dyDescent="0.25">
      <c r="B32" s="199">
        <v>13</v>
      </c>
      <c r="C32" s="200"/>
      <c r="D32" s="96">
        <v>45628.583333333336</v>
      </c>
      <c r="E32" s="104">
        <f t="shared" ref="E32:E33" si="137">D32-D31</f>
        <v>14.958333333335759</v>
      </c>
      <c r="F32" s="27">
        <f t="shared" ref="F32:F33" si="138">D32-D$20</f>
        <v>105.20833333333576</v>
      </c>
      <c r="G32" s="108">
        <v>809247.79600000009</v>
      </c>
      <c r="H32" s="21">
        <v>9156465.6305</v>
      </c>
      <c r="I32" s="109">
        <v>2707.8940000000002</v>
      </c>
      <c r="K32" s="20">
        <f t="shared" ref="K32:K33" si="139">(G32-G31)*100</f>
        <v>-2.7000000001862645</v>
      </c>
      <c r="L32" s="21">
        <f t="shared" ref="L32:L33" si="140">(H32-H31)*100</f>
        <v>1.7999999225139618</v>
      </c>
      <c r="M32" s="21">
        <f t="shared" ref="M32:M33" si="141">SQRT(K32^2+L32^2)</f>
        <v>3.2449961050910519</v>
      </c>
      <c r="N32" s="21">
        <f t="shared" ref="N32:N33" si="142">(I32-I31)*100</f>
        <v>0.60000000003128662</v>
      </c>
      <c r="O32" s="22">
        <f t="shared" ref="O32:O33" si="143">(SQRT((G32-G31)^2+(H32-H31)^2+(I32-I31)^2)*100)</f>
        <v>3.2999999578929753</v>
      </c>
      <c r="P32" s="22">
        <f t="shared" ref="P32:P33" si="144">O32/(F32-F31)</f>
        <v>0.22061281055548346</v>
      </c>
      <c r="Q32" s="23">
        <f t="shared" ref="Q32:Q33" si="145">(P32-P31)/(F32-F31)</f>
        <v>-3.5034366802089739E-2</v>
      </c>
      <c r="R32" s="29"/>
      <c r="S32" s="56">
        <f t="shared" ref="S32:S33" si="146">IF(K32&lt;0, ATAN2(L32,K32)*180/PI()+360,ATAN2(L32,K32)*180/PI())</f>
        <v>303.6900663857906</v>
      </c>
      <c r="T32" s="57">
        <f t="shared" ref="T32:T33" si="147">ATAN(N32/M32)*180/PI()</f>
        <v>10.475681832118545</v>
      </c>
      <c r="U32" s="29"/>
      <c r="V32" s="24">
        <f t="shared" ref="V32:V33" si="148">(G32-$G$20)*100</f>
        <v>6.5000000060535967</v>
      </c>
      <c r="W32" s="22">
        <f t="shared" ref="W32:W33" si="149">(H32-$H$20)*100</f>
        <v>-0.44999998062849045</v>
      </c>
      <c r="X32" s="22">
        <f t="shared" ref="X32:X33" si="150">SQRT(V32^2+W32^2)</f>
        <v>6.5155583077171828</v>
      </c>
      <c r="Y32" s="22">
        <f t="shared" ref="Y32:Y33" si="151">(I32-$I$20)*100</f>
        <v>-9.1499999999541615</v>
      </c>
      <c r="Z32" s="22">
        <f t="shared" ref="Z32:Z33" si="152">SQRT((G32-$G$20)^2+(H32-$H$20)^2+(I32-$I$20)^2)*100</f>
        <v>11.23276457780646</v>
      </c>
      <c r="AA32" s="22">
        <f t="shared" ref="AA32:AA33" si="153">Z32/F32</f>
        <v>0.10676687123459359</v>
      </c>
      <c r="AB32" s="23">
        <f t="shared" ref="AB32:AB33" si="154">(AA32-$AA$20)/(F32-$F$20)</f>
        <v>1.0148138255961137E-3</v>
      </c>
      <c r="AC32" s="29"/>
      <c r="AD32" s="56">
        <f t="shared" ref="AD32:AD33" si="155">IF(F32&lt;=0,NA(),IF((G32-$G$20)&lt;0,ATAN2((H32-$H$20),(G32-$G$20))*180/PI()+360,ATAN2((H32-$H$20),(G32-$G$20))*180/PI()))</f>
        <v>93.960311656841569</v>
      </c>
      <c r="AE32" s="57">
        <f t="shared" ref="AE32:AE33" si="156">IF(E32&lt;=0,NA(),ATAN(Y32/X32)*180/PI())</f>
        <v>-54.545983041118859</v>
      </c>
      <c r="AF32" s="29"/>
      <c r="AG32" s="71">
        <f t="shared" ref="AG32:AG33" si="157">1/(O32/E32)</f>
        <v>4.5328283406665681</v>
      </c>
      <c r="AH32" s="71">
        <f t="shared" ref="AH32:AH33" si="158">1/(Z32/F32)</f>
        <v>9.3662012236244063</v>
      </c>
      <c r="AI32" s="29"/>
      <c r="AJ32" s="21">
        <f t="shared" ref="AJ32:AJ33" si="159">SQRT((G32-$E$11)^2+(H32-$F$11)^2+(I32-$G$11)^2)</f>
        <v>316.82726664443493</v>
      </c>
    </row>
    <row r="33" spans="2:36" ht="15.75" x14ac:dyDescent="0.25">
      <c r="B33" s="206">
        <v>14</v>
      </c>
      <c r="C33" s="207"/>
      <c r="D33" s="96">
        <v>45634.583333333336</v>
      </c>
      <c r="E33" s="104">
        <f t="shared" si="137"/>
        <v>6</v>
      </c>
      <c r="F33" s="27">
        <f t="shared" si="138"/>
        <v>111.20833333333576</v>
      </c>
      <c r="G33" s="108">
        <v>809247.8274999999</v>
      </c>
      <c r="H33" s="21">
        <v>9156465.6040000003</v>
      </c>
      <c r="I33" s="109">
        <v>2707.8969999999999</v>
      </c>
      <c r="K33" s="20">
        <f t="shared" si="139"/>
        <v>3.149999980814755</v>
      </c>
      <c r="L33" s="21">
        <f t="shared" si="140"/>
        <v>-2.6499999687075615</v>
      </c>
      <c r="M33" s="21">
        <f t="shared" si="141"/>
        <v>4.1164304577246327</v>
      </c>
      <c r="N33" s="21">
        <f t="shared" si="142"/>
        <v>0.29999999997016857</v>
      </c>
      <c r="O33" s="22">
        <f t="shared" si="143"/>
        <v>4.1273477819618174</v>
      </c>
      <c r="P33" s="22">
        <f t="shared" si="144"/>
        <v>0.68789129699363627</v>
      </c>
      <c r="Q33" s="23">
        <f t="shared" si="145"/>
        <v>7.787974773969214E-2</v>
      </c>
      <c r="R33" s="29"/>
      <c r="S33" s="56">
        <f t="shared" si="146"/>
        <v>130.07288989096156</v>
      </c>
      <c r="T33" s="57">
        <f t="shared" si="147"/>
        <v>4.1682713033654348</v>
      </c>
      <c r="U33" s="29"/>
      <c r="V33" s="24">
        <f t="shared" si="148"/>
        <v>9.6499999868683517</v>
      </c>
      <c r="W33" s="22">
        <f t="shared" si="149"/>
        <v>-3.0999999493360519</v>
      </c>
      <c r="X33" s="22">
        <f t="shared" si="150"/>
        <v>10.135704190259437</v>
      </c>
      <c r="Y33" s="22">
        <f t="shared" si="151"/>
        <v>-8.8499999999839929</v>
      </c>
      <c r="Z33" s="22">
        <f t="shared" si="152"/>
        <v>13.455667929618336</v>
      </c>
      <c r="AA33" s="22">
        <f t="shared" si="153"/>
        <v>0.12099514061852118</v>
      </c>
      <c r="AB33" s="23">
        <f t="shared" si="154"/>
        <v>1.0880042618375591E-3</v>
      </c>
      <c r="AC33" s="29"/>
      <c r="AD33" s="56">
        <f t="shared" si="155"/>
        <v>107.80927850370607</v>
      </c>
      <c r="AE33" s="57">
        <f t="shared" si="156"/>
        <v>-41.125867999617569</v>
      </c>
      <c r="AF33" s="29"/>
      <c r="AG33" s="71">
        <f t="shared" si="157"/>
        <v>1.4537180574465838</v>
      </c>
      <c r="AH33" s="71">
        <f t="shared" si="158"/>
        <v>8.2647947255406251</v>
      </c>
      <c r="AI33" s="29"/>
      <c r="AJ33" s="21">
        <f t="shared" si="159"/>
        <v>316.82961815824035</v>
      </c>
    </row>
    <row r="34" spans="2:36" ht="15.75" x14ac:dyDescent="0.25">
      <c r="B34" s="199">
        <v>15</v>
      </c>
      <c r="C34" s="200"/>
      <c r="D34" s="96">
        <v>45643.583333333336</v>
      </c>
      <c r="E34" s="104">
        <f t="shared" ref="E34" si="160">D34-D33</f>
        <v>9</v>
      </c>
      <c r="F34" s="27">
        <f t="shared" ref="F34" si="161">D34-D$20</f>
        <v>120.20833333333576</v>
      </c>
      <c r="G34" s="108">
        <v>809247.81099999999</v>
      </c>
      <c r="H34" s="21">
        <v>9156465.6290000007</v>
      </c>
      <c r="I34" s="109">
        <v>2707.8679999999999</v>
      </c>
      <c r="K34" s="20">
        <f t="shared" ref="K34" si="162">(G34-G33)*100</f>
        <v>-1.6499999910593033</v>
      </c>
      <c r="L34" s="21">
        <f t="shared" ref="L34" si="163">(H34-H33)*100</f>
        <v>2.500000037252903</v>
      </c>
      <c r="M34" s="21">
        <f t="shared" ref="M34" si="164">SQRT(K34^2+L34^2)</f>
        <v>2.9954131863167421</v>
      </c>
      <c r="N34" s="21">
        <f t="shared" ref="N34" si="165">(I34-I33)*100</f>
        <v>-2.8999999999996362</v>
      </c>
      <c r="O34" s="22">
        <f t="shared" ref="O34" si="166">(SQRT((G34-G33)^2+(H34-H33)^2+(I34-I33)^2)*100)</f>
        <v>4.1692325620859902</v>
      </c>
      <c r="P34" s="22">
        <f t="shared" ref="P34" si="167">O34/(F34-F33)</f>
        <v>0.46324806245399891</v>
      </c>
      <c r="Q34" s="23">
        <f t="shared" ref="Q34" si="168">(P34-P33)/(F34-F33)</f>
        <v>-2.4960359393293038E-2</v>
      </c>
      <c r="R34" s="29"/>
      <c r="S34" s="56">
        <f t="shared" ref="S34" si="169">IF(K34&lt;0, ATAN2(L34,K34)*180/PI()+360,ATAN2(L34,K34)*180/PI())</f>
        <v>326.57518935264022</v>
      </c>
      <c r="T34" s="57">
        <f t="shared" ref="T34" si="170">ATAN(N34/M34)*180/PI()</f>
        <v>-44.072788372789546</v>
      </c>
      <c r="U34" s="29"/>
      <c r="V34" s="24">
        <f t="shared" ref="V34" si="171">(G34-$G$20)*100</f>
        <v>7.9999999958090484</v>
      </c>
      <c r="W34" s="22">
        <f t="shared" ref="W34" si="172">(H34-$H$20)*100</f>
        <v>-0.59999991208314896</v>
      </c>
      <c r="X34" s="22">
        <f t="shared" ref="X34" si="173">SQRT(V34^2+W34^2)</f>
        <v>8.0224684372981212</v>
      </c>
      <c r="Y34" s="22">
        <f t="shared" ref="Y34" si="174">(I34-$I$20)*100</f>
        <v>-11.749999999983629</v>
      </c>
      <c r="Z34" s="22">
        <f t="shared" ref="Z34" si="175">SQRT((G34-$G$20)^2+(H34-$H$20)^2+(I34-$I$20)^2)*100</f>
        <v>14.227526131659706</v>
      </c>
      <c r="AA34" s="22">
        <f t="shared" ref="AA34" si="176">Z34/F34</f>
        <v>0.1183572364505463</v>
      </c>
      <c r="AB34" s="23">
        <f t="shared" ref="AB34" si="177">(AA34-$AA$20)/(F34-$F$20)</f>
        <v>9.8460092714490596E-4</v>
      </c>
      <c r="AC34" s="29"/>
      <c r="AD34" s="56">
        <f t="shared" ref="AD34" si="178">IF(F34&lt;=0,NA(),IF((G34-$G$20)&lt;0,ATAN2((H34-$H$20),(G34-$G$20))*180/PI()+360,ATAN2((H34-$H$20),(G34-$G$20))*180/PI()))</f>
        <v>94.289152704921534</v>
      </c>
      <c r="AE34" s="57">
        <f t="shared" ref="AE34" si="179">IF(E34&lt;=0,NA(),ATAN(Y34/X34)*180/PI())</f>
        <v>-55.676173944264789</v>
      </c>
      <c r="AF34" s="29"/>
      <c r="AG34" s="71">
        <f t="shared" ref="AG34" si="180">1/(O34/E34)</f>
        <v>2.1586706584429614</v>
      </c>
      <c r="AH34" s="71">
        <f t="shared" ref="AH34" si="181">1/(Z34/F34)</f>
        <v>8.4489975432793596</v>
      </c>
      <c r="AI34" s="29"/>
      <c r="AJ34" s="21">
        <f t="shared" ref="AJ34" si="182">SQRT((G34-$E$11)^2+(H34-$F$11)^2+(I34-$G$11)^2)</f>
        <v>316.82680274217518</v>
      </c>
    </row>
    <row r="35" spans="2:36" ht="15.75" x14ac:dyDescent="0.25">
      <c r="B35" s="206">
        <v>16</v>
      </c>
      <c r="C35" s="207"/>
      <c r="D35" s="96">
        <v>45649.625</v>
      </c>
      <c r="E35" s="104">
        <f t="shared" ref="E35" si="183">D35-D34</f>
        <v>6.0416666666642413</v>
      </c>
      <c r="F35" s="27">
        <f t="shared" ref="F35" si="184">D35-D$20</f>
        <v>126.25</v>
      </c>
      <c r="G35" s="108">
        <v>809247.85100000002</v>
      </c>
      <c r="H35" s="21">
        <v>9156465.5945000015</v>
      </c>
      <c r="I35" s="109">
        <v>2707.8779999999997</v>
      </c>
      <c r="K35" s="20">
        <f t="shared" ref="K35" si="185">(G35-G34)*100</f>
        <v>4.0000000037252903</v>
      </c>
      <c r="L35" s="21">
        <f t="shared" ref="L35" si="186">(H35-H34)*100</f>
        <v>-3.4499999135732651</v>
      </c>
      <c r="M35" s="21">
        <f t="shared" ref="M35" si="187">SQRT(K35^2+L35^2)</f>
        <v>5.2822816503342436</v>
      </c>
      <c r="N35" s="21">
        <f t="shared" ref="N35" si="188">(I35-I34)*100</f>
        <v>0.99999999997635314</v>
      </c>
      <c r="O35" s="22">
        <f t="shared" ref="O35" si="189">(SQRT((G35-G34)^2+(H35-H34)^2+(I35-I34)^2)*100)</f>
        <v>5.3761044849789297</v>
      </c>
      <c r="P35" s="22">
        <f t="shared" ref="P35" si="190">O35/(F35-F34)</f>
        <v>0.88983798372100764</v>
      </c>
      <c r="Q35" s="23">
        <f t="shared" ref="Q35" si="191">(P35-P34)/(F35-F34)</f>
        <v>7.060798696836082E-2</v>
      </c>
      <c r="R35" s="29"/>
      <c r="S35" s="56">
        <f t="shared" ref="S35" si="192">IF(K35&lt;0, ATAN2(L35,K35)*180/PI()+360,ATAN2(L35,K35)*180/PI())</f>
        <v>130.77776905758174</v>
      </c>
      <c r="T35" s="57">
        <f t="shared" ref="T35" si="193">ATAN(N35/M35)*180/PI()</f>
        <v>10.71992354895702</v>
      </c>
      <c r="U35" s="29"/>
      <c r="V35" s="24">
        <f t="shared" ref="V35" si="194">(G35-$G$20)*100</f>
        <v>11.999999999534339</v>
      </c>
      <c r="W35" s="22">
        <f t="shared" ref="W35" si="195">(H35-$H$20)*100</f>
        <v>-4.049999825656414</v>
      </c>
      <c r="X35" s="22">
        <f t="shared" ref="X35" si="196">SQRT(V35^2+W35^2)</f>
        <v>12.665010800494452</v>
      </c>
      <c r="Y35" s="22">
        <f t="shared" ref="Y35" si="197">(I35-$I$20)*100</f>
        <v>-10.750000000007276</v>
      </c>
      <c r="Z35" s="22">
        <f t="shared" ref="Z35" si="198">SQRT((G35-$G$20)^2+(H35-$H$20)^2+(I35-$I$20)^2)*100</f>
        <v>16.612194273388376</v>
      </c>
      <c r="AA35" s="22">
        <f t="shared" ref="AA35" si="199">Z35/F35</f>
        <v>0.13158173681891783</v>
      </c>
      <c r="AB35" s="23">
        <f t="shared" ref="AB35" si="200">(AA35-$AA$20)/(F35-$F$20)</f>
        <v>1.0422315787637056E-3</v>
      </c>
      <c r="AC35" s="29"/>
      <c r="AD35" s="56">
        <f t="shared" ref="AD35" si="201">IF(F35&lt;=0,NA(),IF((G35-$G$20)&lt;0,ATAN2((H35-$H$20),(G35-$G$20))*180/PI()+360,ATAN2((H35-$H$20),(G35-$G$20))*180/PI()))</f>
        <v>108.64953800741863</v>
      </c>
      <c r="AE35" s="57">
        <f t="shared" ref="AE35" si="202">IF(E35&lt;=0,NA(),ATAN(Y35/X35)*180/PI())</f>
        <v>-40.324436306584843</v>
      </c>
      <c r="AF35" s="29"/>
      <c r="AG35" s="71">
        <f t="shared" ref="AG35" si="203">1/(O35/E35)</f>
        <v>1.1238000830424559</v>
      </c>
      <c r="AH35" s="71">
        <f t="shared" ref="AH35" si="204">1/(Z35/F35)</f>
        <v>7.599838884754921</v>
      </c>
      <c r="AI35" s="29"/>
      <c r="AJ35" s="21">
        <f t="shared" ref="AJ35" si="205">SQRT((G35-$E$11)^2+(H35-$F$11)^2+(I35-$G$11)^2)</f>
        <v>316.82884457643013</v>
      </c>
    </row>
    <row r="36" spans="2:36" ht="15.75" x14ac:dyDescent="0.25">
      <c r="B36" s="206">
        <v>17</v>
      </c>
      <c r="C36" s="207"/>
      <c r="D36" s="96">
        <v>45699.625</v>
      </c>
      <c r="E36" s="104">
        <f t="shared" ref="E36" si="206">D36-D35</f>
        <v>50</v>
      </c>
      <c r="F36" s="27">
        <f t="shared" ref="F36" si="207">D36-D$20</f>
        <v>176.25</v>
      </c>
      <c r="G36" s="108">
        <v>809247.87899999996</v>
      </c>
      <c r="H36" s="22">
        <v>9156465.6079999991</v>
      </c>
      <c r="I36" s="109">
        <v>2707.8670000000002</v>
      </c>
      <c r="K36" s="20">
        <f t="shared" ref="K36" si="208">(G36-G35)*100</f>
        <v>2.7999999932944775</v>
      </c>
      <c r="L36" s="21">
        <f t="shared" ref="L36" si="209">(H36-H35)*100</f>
        <v>1.3499997556209564</v>
      </c>
      <c r="M36" s="21">
        <f t="shared" ref="M36" si="210">SQRT(K36^2+L36^2)</f>
        <v>3.1084560963001739</v>
      </c>
      <c r="N36" s="21">
        <f t="shared" ref="N36" si="211">(I36-I35)*100</f>
        <v>-1.0999999999512511</v>
      </c>
      <c r="O36" s="22">
        <f t="shared" ref="O36" si="212">(SQRT((G36-G35)^2+(H36-H35)^2+(I36-I35)^2)*100)</f>
        <v>3.2973473129954738</v>
      </c>
      <c r="P36" s="22">
        <f t="shared" ref="P36" si="213">O36/(F36-F35)</f>
        <v>6.5946946259909475E-2</v>
      </c>
      <c r="Q36" s="23">
        <f t="shared" ref="Q36" si="214">(P36-P35)/(F36-F35)</f>
        <v>-1.6477820749221963E-2</v>
      </c>
      <c r="R36" s="29"/>
      <c r="S36" s="56">
        <f t="shared" ref="S36" si="215">IF(K36&lt;0, ATAN2(L36,K36)*180/PI()+360,ATAN2(L36,K36)*180/PI())</f>
        <v>64.259295647557053</v>
      </c>
      <c r="T36" s="57">
        <f t="shared" ref="T36" si="216">ATAN(N36/M36)*180/PI()</f>
        <v>-19.487518126420458</v>
      </c>
      <c r="U36" s="29"/>
      <c r="V36" s="24">
        <f t="shared" ref="V36" si="217">(G36-$G$20)*100</f>
        <v>14.799999992828816</v>
      </c>
      <c r="W36" s="22">
        <f t="shared" ref="W36" si="218">(H36-$H$20)*100</f>
        <v>-2.7000000700354576</v>
      </c>
      <c r="X36" s="22">
        <f t="shared" ref="X36" si="219">SQRT(V36^2+W36^2)</f>
        <v>15.044268016953316</v>
      </c>
      <c r="Y36" s="22">
        <f t="shared" ref="Y36" si="220">(I36-$I$20)*100</f>
        <v>-11.849999999958527</v>
      </c>
      <c r="Z36" s="22">
        <f t="shared" ref="Z36" si="221">SQRT((G36-$G$20)^2+(H36-$H$20)^2+(I36-$I$20)^2)*100</f>
        <v>19.150783278104878</v>
      </c>
      <c r="AA36" s="22">
        <f t="shared" ref="AA36" si="222">Z36/F36</f>
        <v>0.10865692640059506</v>
      </c>
      <c r="AB36" s="23">
        <f t="shared" ref="AB36" si="223">(AA36-$AA$20)/(F36-$F$20)</f>
        <v>6.1649319943600034E-4</v>
      </c>
      <c r="AC36" s="29"/>
      <c r="AD36" s="56">
        <f t="shared" ref="AD36" si="224">IF(F36&lt;=0,NA(),IF((G36-$G$20)&lt;0,ATAN2((H36-$H$20),(G36-$G$20))*180/PI()+360,ATAN2((H36-$H$20),(G36-$G$20))*180/PI()))</f>
        <v>100.33891081024041</v>
      </c>
      <c r="AE36" s="57">
        <f t="shared" ref="AE36" si="225">IF(E36&lt;=0,NA(),ATAN(Y36/X36)*180/PI())</f>
        <v>-38.226634838011158</v>
      </c>
      <c r="AF36" s="29"/>
      <c r="AG36" s="71">
        <f t="shared" ref="AG36" si="226">1/(O36/E36)</f>
        <v>15.163704412616918</v>
      </c>
      <c r="AH36" s="71">
        <f t="shared" ref="AH36" si="227">1/(Z36/F36)</f>
        <v>9.2032789176569558</v>
      </c>
      <c r="AI36" s="29"/>
      <c r="AJ36" s="21">
        <f t="shared" ref="AJ36" si="228">SQRT((G36-$E$11)^2+(H36-$F$11)^2+(I36-$G$11)^2)</f>
        <v>316.80539474356482</v>
      </c>
    </row>
    <row r="37" spans="2:36" ht="15.75" x14ac:dyDescent="0.25">
      <c r="B37" s="206">
        <v>18</v>
      </c>
      <c r="C37" s="207"/>
      <c r="D37" s="96">
        <v>45706.625</v>
      </c>
      <c r="E37" s="104">
        <f t="shared" ref="E37" si="229">D37-D36</f>
        <v>7</v>
      </c>
      <c r="F37" s="27">
        <f t="shared" ref="F37" si="230">D37-D$20</f>
        <v>183.25</v>
      </c>
      <c r="G37" s="108">
        <v>809247.9084999999</v>
      </c>
      <c r="H37" s="21">
        <v>9156465.5945000015</v>
      </c>
      <c r="I37" s="109">
        <v>2707.8615</v>
      </c>
      <c r="K37" s="20">
        <f t="shared" ref="K37" si="231">(G37-G36)*100</f>
        <v>2.9499999945983291</v>
      </c>
      <c r="L37" s="21">
        <f t="shared" ref="L37" si="232">(H37-H36)*100</f>
        <v>-1.3499997556209564</v>
      </c>
      <c r="M37" s="21">
        <f t="shared" ref="M37" si="233">SQRT(K37^2+L37^2)</f>
        <v>3.2442255328979184</v>
      </c>
      <c r="N37" s="21">
        <f t="shared" ref="N37" si="234">(I37-I36)*100</f>
        <v>-0.55000000002110028</v>
      </c>
      <c r="O37" s="22">
        <f t="shared" ref="O37" si="235">(SQRT((G37-G36)^2+(H37-H36)^2+(I37-I36)^2)*100)</f>
        <v>3.2905165716540603</v>
      </c>
      <c r="P37" s="22">
        <f t="shared" ref="P37" si="236">O37/(F37-F36)</f>
        <v>0.47007379595058002</v>
      </c>
      <c r="Q37" s="23">
        <f t="shared" ref="Q37" si="237">(P37-P36)/(F37-F36)</f>
        <v>5.773240709866722E-2</v>
      </c>
      <c r="R37" s="29"/>
      <c r="S37" s="56">
        <f t="shared" ref="S37" si="238">IF(K37&lt;0, ATAN2(L37,K37)*180/PI()+360,ATAN2(L37,K37)*180/PI())</f>
        <v>114.5901132813737</v>
      </c>
      <c r="T37" s="57">
        <f t="shared" ref="T37" si="239">ATAN(N37/M37)*180/PI()</f>
        <v>-9.621981309410149</v>
      </c>
      <c r="U37" s="29"/>
      <c r="V37" s="24">
        <f t="shared" ref="V37" si="240">(G37-$G$20)*100</f>
        <v>17.749999987427145</v>
      </c>
      <c r="W37" s="22">
        <f t="shared" ref="W37" si="241">(H37-$H$20)*100</f>
        <v>-4.049999825656414</v>
      </c>
      <c r="X37" s="22">
        <f t="shared" ref="X37" si="242">SQRT(V37^2+W37^2)</f>
        <v>18.206180218307207</v>
      </c>
      <c r="Y37" s="22">
        <f t="shared" ref="Y37" si="243">(I37-$I$20)*100</f>
        <v>-12.399999999979627</v>
      </c>
      <c r="Z37" s="22">
        <f t="shared" ref="Z37" si="244">SQRT((G37-$G$20)^2+(H37-$H$20)^2+(I37-$I$20)^2)*100</f>
        <v>22.027823272874134</v>
      </c>
      <c r="AA37" s="22">
        <f t="shared" ref="AA37" si="245">Z37/F37</f>
        <v>0.1202064025804864</v>
      </c>
      <c r="AB37" s="23">
        <f t="shared" ref="AB37" si="246">(AA37-$AA$20)/(F37-$F$20)</f>
        <v>6.5596945473662429E-4</v>
      </c>
      <c r="AC37" s="29"/>
      <c r="AD37" s="56">
        <f t="shared" ref="AD37" si="247">IF(F37&lt;=0,NA(),IF((G37-$G$20)&lt;0,ATAN2((H37-$H$20),(G37-$G$20))*180/PI()+360,ATAN2((H37-$H$20),(G37-$G$20))*180/PI()))</f>
        <v>102.85308725061327</v>
      </c>
      <c r="AE37" s="57">
        <f t="shared" ref="AE37" si="248">IF(E37&lt;=0,NA(),ATAN(Y37/X37)*180/PI())</f>
        <v>-34.258284253276244</v>
      </c>
      <c r="AF37" s="29"/>
      <c r="AG37" s="71">
        <f t="shared" ref="AG37" si="249">1/(O37/E37)</f>
        <v>2.1273255574219081</v>
      </c>
      <c r="AH37" s="71">
        <f t="shared" ref="AH37" si="250">1/(Z37/F37)</f>
        <v>8.3190244324168319</v>
      </c>
      <c r="AI37" s="29"/>
      <c r="AJ37" s="21">
        <f t="shared" ref="AJ37" si="251">SQRT((G37-$E$11)^2+(H37-$F$11)^2+(I37-$G$11)^2)</f>
        <v>316.80088174463583</v>
      </c>
    </row>
    <row r="38" spans="2:36" ht="15.75" x14ac:dyDescent="0.25">
      <c r="B38" s="206">
        <v>19</v>
      </c>
      <c r="C38" s="207"/>
      <c r="D38" s="96">
        <v>45720.625</v>
      </c>
      <c r="E38" s="104">
        <f t="shared" ref="E38" si="252">D38-D37</f>
        <v>14</v>
      </c>
      <c r="F38" s="27">
        <f t="shared" ref="F38" si="253">D38-D$20</f>
        <v>197.25</v>
      </c>
      <c r="G38" s="108">
        <v>809248.00950000004</v>
      </c>
      <c r="H38" s="21">
        <v>9156465.5274999999</v>
      </c>
      <c r="I38" s="109">
        <v>2707.8344999999999</v>
      </c>
      <c r="K38" s="20">
        <f t="shared" ref="K38" si="254">(G38-G37)*100</f>
        <v>10.100000014062971</v>
      </c>
      <c r="L38" s="21">
        <f t="shared" ref="L38" si="255">(H38-H37)*100</f>
        <v>-6.7000001668930054</v>
      </c>
      <c r="M38" s="21">
        <f t="shared" ref="M38" si="256">SQRT(K38^2+L38^2)</f>
        <v>12.120231124877046</v>
      </c>
      <c r="N38" s="21">
        <f t="shared" ref="N38" si="257">(I38-I37)*100</f>
        <v>-2.7000000000043656</v>
      </c>
      <c r="O38" s="22">
        <f t="shared" ref="O38" si="258">(SQRT((G38-G37)^2+(H38-H37)^2+(I38-I37)^2)*100)</f>
        <v>12.417326705876023</v>
      </c>
      <c r="P38" s="22">
        <f t="shared" ref="P38" si="259">O38/(F38-F37)</f>
        <v>0.88695190756257314</v>
      </c>
      <c r="Q38" s="23">
        <f t="shared" ref="Q38" si="260">(P38-P37)/(F38-F37)</f>
        <v>2.9777007972285222E-2</v>
      </c>
      <c r="R38" s="29"/>
      <c r="S38" s="56">
        <f t="shared" ref="S38" si="261">IF(K38&lt;0, ATAN2(L38,K38)*180/PI()+360,ATAN2(L38,K38)*180/PI())</f>
        <v>123.55895675192936</v>
      </c>
      <c r="T38" s="57">
        <f t="shared" ref="T38" si="262">ATAN(N38/M38)*180/PI()</f>
        <v>-12.558605049502178</v>
      </c>
      <c r="U38" s="29"/>
      <c r="V38" s="24">
        <f t="shared" ref="V38" si="263">(G38-$G$20)*100</f>
        <v>27.850000001490116</v>
      </c>
      <c r="W38" s="22">
        <f t="shared" ref="W38" si="264">(H38-$H$20)*100</f>
        <v>-10.749999992549419</v>
      </c>
      <c r="X38" s="22">
        <f t="shared" ref="X38" si="265">SQRT(V38^2+W38^2)</f>
        <v>29.852721817663664</v>
      </c>
      <c r="Y38" s="22">
        <f t="shared" ref="Y38" si="266">(I38-$I$20)*100</f>
        <v>-15.099999999983993</v>
      </c>
      <c r="Z38" s="22">
        <f t="shared" ref="Z38" si="267">SQRT((G38-$G$20)^2+(H38-$H$20)^2+(I38-$I$20)^2)*100</f>
        <v>33.454371910444358</v>
      </c>
      <c r="AA38" s="22">
        <f t="shared" ref="AA38" si="268">Z38/F38</f>
        <v>0.16960391336093464</v>
      </c>
      <c r="AB38" s="23">
        <f t="shared" ref="AB38" si="269">(AA38-$AA$20)/(F38-$F$20)</f>
        <v>8.5984239980194999E-4</v>
      </c>
      <c r="AC38" s="29"/>
      <c r="AD38" s="56">
        <f t="shared" ref="AD38" si="270">IF(F38&lt;=0,NA(),IF((G38-$G$20)&lt;0,ATAN2((H38-$H$20),(G38-$G$20))*180/PI()+360,ATAN2((H38-$H$20),(G38-$G$20))*180/PI()))</f>
        <v>111.10640922160509</v>
      </c>
      <c r="AE38" s="57">
        <f t="shared" ref="AE38" si="271">IF(E38&lt;=0,NA(),ATAN(Y38/X38)*180/PI())</f>
        <v>-26.831040258265144</v>
      </c>
      <c r="AF38" s="29"/>
      <c r="AG38" s="71">
        <f t="shared" ref="AG38" si="272">1/(O38/E38)</f>
        <v>1.1274568457134204</v>
      </c>
      <c r="AH38" s="71">
        <f t="shared" ref="AH38" si="273">1/(Z38/F38)</f>
        <v>5.896090368338947</v>
      </c>
      <c r="AI38" s="29"/>
      <c r="AJ38" s="21">
        <f t="shared" ref="AJ38" si="274">SQRT((G38-$E$11)^2+(H38-$F$11)^2+(I38-$G$11)^2)</f>
        <v>316.80391587693413</v>
      </c>
    </row>
    <row r="39" spans="2:36" ht="15.75" x14ac:dyDescent="0.25">
      <c r="B39" s="206">
        <v>20</v>
      </c>
      <c r="C39" s="207"/>
      <c r="D39" s="96"/>
      <c r="E39" s="28"/>
      <c r="F39" s="27"/>
      <c r="G39" s="108"/>
      <c r="H39" s="21"/>
      <c r="I39" s="109"/>
    </row>
    <row r="40" spans="2:36" ht="15.75" x14ac:dyDescent="0.25">
      <c r="B40" s="206">
        <v>21</v>
      </c>
      <c r="C40" s="207"/>
      <c r="D40" s="96"/>
      <c r="E40" s="28"/>
      <c r="F40" s="27"/>
      <c r="G40" s="108"/>
      <c r="H40" s="21"/>
      <c r="I40" s="109"/>
    </row>
    <row r="41" spans="2:36" ht="15.75" x14ac:dyDescent="0.25">
      <c r="B41" s="206">
        <v>22</v>
      </c>
      <c r="C41" s="207"/>
      <c r="D41" s="96"/>
      <c r="E41" s="28"/>
      <c r="F41" s="27"/>
      <c r="G41" s="108"/>
      <c r="H41" s="21"/>
      <c r="I41" s="109"/>
    </row>
    <row r="42" spans="2:36" ht="15.75" x14ac:dyDescent="0.25">
      <c r="B42" s="206">
        <v>23</v>
      </c>
      <c r="C42" s="207"/>
      <c r="D42" s="96"/>
      <c r="E42" s="28"/>
      <c r="F42" s="27"/>
      <c r="G42" s="108"/>
      <c r="H42" s="21"/>
      <c r="I42" s="109"/>
    </row>
    <row r="43" spans="2:36" ht="15.75" x14ac:dyDescent="0.25">
      <c r="B43" s="206">
        <v>24</v>
      </c>
      <c r="C43" s="207"/>
      <c r="D43" s="96"/>
      <c r="E43" s="28"/>
      <c r="F43" s="27"/>
      <c r="G43" s="108"/>
      <c r="H43" s="21"/>
      <c r="I43" s="109"/>
    </row>
    <row r="44" spans="2:36" ht="15.75" x14ac:dyDescent="0.25">
      <c r="B44" s="206">
        <v>25</v>
      </c>
      <c r="C44" s="207"/>
      <c r="D44" s="96"/>
      <c r="E44" s="28"/>
      <c r="F44" s="27"/>
      <c r="G44" s="108"/>
      <c r="H44" s="21"/>
      <c r="I44" s="109"/>
    </row>
    <row r="45" spans="2:36" ht="15.75" x14ac:dyDescent="0.25">
      <c r="B45" s="206">
        <v>26</v>
      </c>
      <c r="C45" s="207"/>
      <c r="D45" s="96"/>
      <c r="E45" s="28"/>
      <c r="F45" s="27"/>
      <c r="G45" s="108"/>
      <c r="H45" s="21"/>
      <c r="I45" s="109"/>
    </row>
    <row r="46" spans="2:36" ht="15.75" x14ac:dyDescent="0.25">
      <c r="B46" s="206">
        <v>27</v>
      </c>
      <c r="C46" s="207"/>
      <c r="D46" s="96"/>
      <c r="E46" s="28"/>
      <c r="F46" s="27"/>
      <c r="G46" s="108"/>
      <c r="H46" s="21"/>
      <c r="I46" s="109"/>
    </row>
    <row r="47" spans="2:36" ht="15.75" x14ac:dyDescent="0.25">
      <c r="B47" s="206">
        <v>28</v>
      </c>
      <c r="C47" s="207"/>
      <c r="D47" s="96"/>
      <c r="E47" s="28"/>
      <c r="F47" s="27"/>
      <c r="G47" s="108"/>
      <c r="H47" s="21"/>
      <c r="I47" s="109"/>
    </row>
    <row r="48" spans="2:36" ht="15.75" x14ac:dyDescent="0.25">
      <c r="B48" s="206">
        <v>29</v>
      </c>
      <c r="C48" s="207"/>
      <c r="D48" s="96"/>
      <c r="E48" s="28"/>
      <c r="F48" s="27"/>
      <c r="G48" s="108"/>
      <c r="H48" s="21"/>
      <c r="I48" s="109"/>
    </row>
    <row r="49" spans="2:9" ht="15.75" x14ac:dyDescent="0.25">
      <c r="B49" s="206">
        <v>30</v>
      </c>
      <c r="C49" s="207"/>
      <c r="D49" s="96"/>
      <c r="E49" s="28"/>
      <c r="F49" s="27"/>
      <c r="G49" s="108"/>
      <c r="H49" s="21"/>
      <c r="I49" s="109"/>
    </row>
    <row r="50" spans="2:9" ht="15.75" x14ac:dyDescent="0.25">
      <c r="B50" s="206">
        <v>31</v>
      </c>
      <c r="C50" s="207"/>
      <c r="D50" s="96"/>
      <c r="E50" s="28"/>
      <c r="F50" s="27"/>
      <c r="G50" s="108"/>
      <c r="H50" s="21"/>
      <c r="I50" s="109"/>
    </row>
    <row r="51" spans="2:9" ht="15.75" x14ac:dyDescent="0.25">
      <c r="B51" s="206">
        <v>32</v>
      </c>
      <c r="C51" s="207"/>
      <c r="D51" s="96"/>
      <c r="E51" s="28"/>
      <c r="F51" s="27"/>
      <c r="G51" s="108"/>
      <c r="H51" s="21"/>
      <c r="I51" s="109"/>
    </row>
    <row r="52" spans="2:9" ht="15.75" x14ac:dyDescent="0.25">
      <c r="B52" s="206">
        <v>33</v>
      </c>
      <c r="C52" s="207"/>
      <c r="D52" s="96"/>
      <c r="E52" s="28"/>
      <c r="F52" s="27"/>
      <c r="G52" s="108"/>
      <c r="H52" s="21"/>
      <c r="I52" s="109"/>
    </row>
    <row r="53" spans="2:9" ht="15.75" x14ac:dyDescent="0.25">
      <c r="B53" s="206">
        <v>34</v>
      </c>
      <c r="C53" s="207"/>
      <c r="D53" s="96"/>
      <c r="E53" s="28"/>
      <c r="F53" s="27"/>
      <c r="G53" s="108"/>
      <c r="H53" s="21"/>
      <c r="I53" s="109"/>
    </row>
    <row r="54" spans="2:9" ht="15.75" x14ac:dyDescent="0.25">
      <c r="B54" s="206">
        <v>35</v>
      </c>
      <c r="C54" s="207"/>
      <c r="D54" s="96"/>
      <c r="E54" s="28"/>
      <c r="F54" s="27"/>
      <c r="G54" s="108"/>
      <c r="H54" s="21"/>
      <c r="I54" s="109"/>
    </row>
    <row r="55" spans="2:9" ht="15.75" x14ac:dyDescent="0.25">
      <c r="B55" s="206">
        <v>36</v>
      </c>
      <c r="C55" s="207"/>
      <c r="D55" s="96"/>
      <c r="E55" s="28"/>
      <c r="F55" s="27"/>
      <c r="G55" s="108"/>
      <c r="H55" s="21"/>
      <c r="I55" s="109"/>
    </row>
    <row r="56" spans="2:9" ht="15.75" x14ac:dyDescent="0.25">
      <c r="B56" s="206">
        <v>37</v>
      </c>
      <c r="C56" s="207"/>
      <c r="D56" s="96"/>
      <c r="E56" s="28"/>
      <c r="F56" s="27"/>
      <c r="G56" s="108"/>
      <c r="H56" s="21"/>
      <c r="I56" s="109"/>
    </row>
    <row r="57" spans="2:9" ht="15.75" x14ac:dyDescent="0.25">
      <c r="B57" s="206">
        <v>38</v>
      </c>
      <c r="C57" s="207"/>
      <c r="D57" s="96"/>
      <c r="E57" s="28"/>
      <c r="F57" s="27"/>
      <c r="G57" s="108"/>
      <c r="H57" s="21"/>
      <c r="I57" s="109"/>
    </row>
    <row r="58" spans="2:9" ht="15.75" x14ac:dyDescent="0.25">
      <c r="B58" s="206">
        <v>39</v>
      </c>
      <c r="C58" s="207"/>
      <c r="D58" s="96"/>
      <c r="E58" s="28"/>
      <c r="F58" s="27"/>
      <c r="G58" s="108"/>
      <c r="H58" s="21"/>
      <c r="I58" s="109"/>
    </row>
    <row r="59" spans="2:9" ht="15.75" x14ac:dyDescent="0.25">
      <c r="B59" s="206">
        <v>40</v>
      </c>
      <c r="C59" s="207"/>
      <c r="D59" s="96"/>
      <c r="E59" s="28"/>
      <c r="F59" s="27"/>
      <c r="G59" s="108"/>
      <c r="H59" s="21"/>
      <c r="I59" s="109"/>
    </row>
    <row r="60" spans="2:9" ht="15.75" x14ac:dyDescent="0.25">
      <c r="B60" s="206">
        <v>41</v>
      </c>
      <c r="C60" s="207"/>
      <c r="D60" s="96"/>
      <c r="E60" s="28"/>
      <c r="F60" s="27"/>
      <c r="G60" s="108"/>
      <c r="H60" s="21"/>
      <c r="I60" s="109"/>
    </row>
    <row r="61" spans="2:9" ht="15.75" x14ac:dyDescent="0.25">
      <c r="B61" s="206">
        <v>42</v>
      </c>
      <c r="C61" s="207"/>
      <c r="D61" s="96"/>
      <c r="E61" s="28"/>
      <c r="F61" s="27"/>
      <c r="G61" s="108"/>
      <c r="H61" s="21"/>
      <c r="I61" s="109"/>
    </row>
    <row r="62" spans="2:9" ht="15.75" x14ac:dyDescent="0.25">
      <c r="B62" s="206">
        <v>43</v>
      </c>
      <c r="C62" s="207"/>
      <c r="D62" s="96"/>
      <c r="E62" s="28"/>
      <c r="F62" s="27"/>
      <c r="G62" s="108"/>
      <c r="H62" s="21"/>
      <c r="I62" s="109"/>
    </row>
    <row r="63" spans="2:9" ht="15.75" x14ac:dyDescent="0.25">
      <c r="B63" s="206">
        <v>44</v>
      </c>
      <c r="C63" s="207"/>
      <c r="D63" s="96"/>
      <c r="E63" s="28"/>
      <c r="F63" s="27"/>
      <c r="G63" s="108"/>
      <c r="H63" s="21"/>
      <c r="I63" s="109"/>
    </row>
    <row r="64" spans="2:9" ht="15.75" x14ac:dyDescent="0.25">
      <c r="B64" s="206">
        <v>45</v>
      </c>
      <c r="C64" s="207"/>
      <c r="D64" s="96"/>
      <c r="E64" s="28"/>
      <c r="F64" s="27"/>
      <c r="G64" s="108"/>
      <c r="H64" s="21"/>
      <c r="I64" s="109"/>
    </row>
    <row r="65" spans="2:9" ht="15.75" x14ac:dyDescent="0.25">
      <c r="B65" s="206">
        <v>46</v>
      </c>
      <c r="C65" s="207"/>
      <c r="D65" s="96"/>
      <c r="E65" s="28"/>
      <c r="F65" s="27"/>
      <c r="G65" s="108"/>
      <c r="H65" s="21"/>
      <c r="I65" s="109"/>
    </row>
    <row r="66" spans="2:9" ht="15.75" x14ac:dyDescent="0.25">
      <c r="B66" s="206">
        <v>47</v>
      </c>
      <c r="C66" s="207"/>
      <c r="D66" s="96"/>
      <c r="E66" s="28"/>
      <c r="F66" s="27"/>
      <c r="G66" s="108"/>
      <c r="H66" s="21"/>
      <c r="I66" s="109"/>
    </row>
    <row r="67" spans="2:9" ht="15.75" x14ac:dyDescent="0.25">
      <c r="B67" s="206">
        <v>48</v>
      </c>
      <c r="C67" s="207"/>
      <c r="D67" s="96"/>
      <c r="E67" s="28"/>
      <c r="F67" s="27"/>
      <c r="G67" s="108"/>
      <c r="H67" s="21"/>
      <c r="I67" s="109"/>
    </row>
    <row r="68" spans="2:9" ht="15.75" x14ac:dyDescent="0.25">
      <c r="B68" s="206">
        <v>49</v>
      </c>
      <c r="C68" s="207"/>
      <c r="D68" s="96"/>
      <c r="E68" s="28"/>
      <c r="F68" s="27"/>
      <c r="G68" s="108"/>
      <c r="H68" s="21"/>
      <c r="I68" s="109"/>
    </row>
    <row r="69" spans="2:9" ht="15.75" x14ac:dyDescent="0.25">
      <c r="B69" s="206">
        <v>50</v>
      </c>
      <c r="C69" s="207"/>
      <c r="D69" s="96"/>
      <c r="E69" s="28"/>
      <c r="F69" s="27"/>
      <c r="G69" s="108"/>
      <c r="H69" s="21"/>
      <c r="I69" s="109"/>
    </row>
    <row r="70" spans="2:9" ht="15.75" x14ac:dyDescent="0.25">
      <c r="B70" s="206">
        <v>51</v>
      </c>
      <c r="C70" s="207"/>
      <c r="D70" s="96"/>
      <c r="E70" s="28"/>
      <c r="F70" s="27"/>
      <c r="G70" s="108"/>
      <c r="H70" s="21"/>
      <c r="I70" s="109"/>
    </row>
    <row r="71" spans="2:9" ht="15.75" x14ac:dyDescent="0.25">
      <c r="B71" s="206">
        <v>52</v>
      </c>
      <c r="C71" s="207"/>
      <c r="D71" s="96"/>
      <c r="E71" s="28"/>
      <c r="F71" s="27"/>
      <c r="G71" s="108"/>
      <c r="H71" s="21"/>
      <c r="I71" s="109"/>
    </row>
    <row r="72" spans="2:9" ht="15.75" x14ac:dyDescent="0.25">
      <c r="B72" s="206">
        <v>53</v>
      </c>
      <c r="C72" s="207"/>
      <c r="D72" s="96"/>
      <c r="E72" s="28"/>
      <c r="F72" s="27"/>
      <c r="G72" s="108"/>
      <c r="H72" s="21"/>
      <c r="I72" s="109"/>
    </row>
    <row r="73" spans="2:9" ht="15.75" x14ac:dyDescent="0.25">
      <c r="B73" s="206">
        <v>54</v>
      </c>
      <c r="C73" s="207"/>
      <c r="D73" s="96"/>
      <c r="E73" s="28"/>
      <c r="F73" s="27"/>
      <c r="G73" s="108"/>
      <c r="H73" s="21"/>
      <c r="I73" s="109"/>
    </row>
    <row r="74" spans="2:9" ht="15.75" x14ac:dyDescent="0.25">
      <c r="B74" s="206">
        <v>55</v>
      </c>
      <c r="C74" s="207"/>
      <c r="D74" s="96"/>
      <c r="E74" s="28"/>
      <c r="F74" s="27"/>
      <c r="G74" s="108"/>
      <c r="H74" s="21"/>
      <c r="I74" s="109"/>
    </row>
    <row r="75" spans="2:9" ht="15.75" x14ac:dyDescent="0.25">
      <c r="B75" s="206">
        <v>56</v>
      </c>
      <c r="C75" s="207"/>
      <c r="D75" s="96"/>
      <c r="E75" s="28"/>
      <c r="F75" s="27"/>
      <c r="G75" s="108"/>
      <c r="H75" s="21"/>
      <c r="I75" s="109"/>
    </row>
    <row r="76" spans="2:9" ht="15.75" x14ac:dyDescent="0.25">
      <c r="B76" s="206">
        <v>57</v>
      </c>
      <c r="C76" s="207"/>
      <c r="D76" s="96"/>
      <c r="E76" s="28"/>
      <c r="F76" s="27"/>
      <c r="G76" s="108"/>
      <c r="H76" s="21"/>
      <c r="I76" s="109"/>
    </row>
    <row r="77" spans="2:9" ht="15.75" x14ac:dyDescent="0.25">
      <c r="B77" s="206">
        <v>58</v>
      </c>
      <c r="C77" s="207"/>
      <c r="D77" s="96"/>
      <c r="E77" s="28"/>
      <c r="F77" s="27"/>
      <c r="G77" s="108"/>
      <c r="H77" s="21"/>
      <c r="I77" s="109"/>
    </row>
    <row r="78" spans="2:9" ht="15.75" x14ac:dyDescent="0.25">
      <c r="B78" s="206">
        <v>59</v>
      </c>
      <c r="C78" s="207"/>
      <c r="D78" s="96"/>
      <c r="E78" s="28"/>
      <c r="F78" s="27"/>
      <c r="G78" s="108"/>
      <c r="H78" s="21"/>
      <c r="I78" s="109"/>
    </row>
    <row r="79" spans="2:9" ht="15.75" x14ac:dyDescent="0.25">
      <c r="B79" s="206">
        <v>60</v>
      </c>
      <c r="C79" s="207"/>
      <c r="D79" s="96"/>
      <c r="E79" s="28"/>
      <c r="F79" s="27"/>
      <c r="G79" s="108"/>
      <c r="H79" s="21"/>
      <c r="I79" s="109"/>
    </row>
    <row r="80" spans="2:9" ht="15.75" x14ac:dyDescent="0.25">
      <c r="B80" s="206">
        <v>61</v>
      </c>
      <c r="C80" s="207"/>
      <c r="D80" s="96"/>
      <c r="E80" s="28"/>
      <c r="F80" s="27"/>
      <c r="G80" s="108"/>
      <c r="H80" s="21"/>
      <c r="I80" s="109"/>
    </row>
    <row r="81" spans="2:9" ht="15.75" x14ac:dyDescent="0.25">
      <c r="B81" s="206">
        <v>62</v>
      </c>
      <c r="C81" s="207"/>
      <c r="D81" s="96"/>
      <c r="E81" s="28"/>
      <c r="F81" s="27"/>
      <c r="G81" s="108"/>
      <c r="H81" s="21"/>
      <c r="I81" s="109"/>
    </row>
    <row r="82" spans="2:9" ht="15.75" x14ac:dyDescent="0.25">
      <c r="B82" s="206">
        <v>63</v>
      </c>
      <c r="C82" s="207"/>
      <c r="D82" s="96"/>
      <c r="E82" s="28"/>
      <c r="F82" s="27"/>
      <c r="G82" s="108"/>
      <c r="H82" s="21"/>
      <c r="I82" s="109"/>
    </row>
    <row r="83" spans="2:9" ht="15.75" x14ac:dyDescent="0.25">
      <c r="B83" s="206">
        <v>64</v>
      </c>
      <c r="C83" s="207"/>
      <c r="D83" s="96"/>
      <c r="E83" s="28"/>
      <c r="F83" s="27"/>
      <c r="G83" s="108"/>
      <c r="H83" s="21"/>
      <c r="I83" s="109"/>
    </row>
    <row r="84" spans="2:9" ht="15.75" x14ac:dyDescent="0.25">
      <c r="B84" s="206">
        <v>65</v>
      </c>
      <c r="C84" s="207"/>
      <c r="D84" s="96"/>
      <c r="E84" s="28"/>
      <c r="F84" s="27"/>
      <c r="G84" s="108"/>
      <c r="H84" s="21"/>
      <c r="I84" s="109"/>
    </row>
    <row r="85" spans="2:9" ht="15.75" x14ac:dyDescent="0.25">
      <c r="B85" s="206">
        <v>66</v>
      </c>
      <c r="C85" s="207"/>
      <c r="D85" s="96"/>
      <c r="E85" s="28"/>
      <c r="F85" s="27"/>
      <c r="G85" s="108"/>
      <c r="H85" s="21"/>
      <c r="I85" s="109"/>
    </row>
    <row r="86" spans="2:9" ht="15.75" x14ac:dyDescent="0.25">
      <c r="B86" s="166"/>
      <c r="C86" s="167"/>
      <c r="D86" s="96"/>
      <c r="E86" s="28"/>
      <c r="F86" s="27"/>
      <c r="G86" s="108"/>
      <c r="H86" s="21"/>
      <c r="I86" s="109"/>
    </row>
    <row r="87" spans="2:9" ht="15.75" x14ac:dyDescent="0.25">
      <c r="B87" s="166"/>
      <c r="C87" s="167"/>
      <c r="D87" s="96"/>
      <c r="E87" s="28"/>
      <c r="F87" s="27"/>
      <c r="G87" s="108"/>
      <c r="H87" s="21"/>
      <c r="I87" s="109"/>
    </row>
    <row r="88" spans="2:9" ht="15.75" x14ac:dyDescent="0.25">
      <c r="B88" s="166"/>
      <c r="C88" s="167"/>
      <c r="D88" s="96"/>
      <c r="E88" s="28"/>
      <c r="F88" s="27"/>
      <c r="G88" s="108"/>
      <c r="H88" s="21"/>
      <c r="I88" s="109"/>
    </row>
    <row r="89" spans="2:9" ht="15.75" x14ac:dyDescent="0.25">
      <c r="B89" s="166"/>
      <c r="C89" s="167"/>
      <c r="D89" s="96"/>
      <c r="E89" s="28"/>
      <c r="F89" s="27"/>
      <c r="G89" s="108"/>
      <c r="H89" s="21"/>
      <c r="I89" s="109"/>
    </row>
  </sheetData>
  <mergeCells count="82"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AD17:AE17"/>
    <mergeCell ref="AG17:AG18"/>
    <mergeCell ref="B29:C2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3:C53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65:C65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77:C77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89:C89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08BE-65FB-44E7-BA62-0DAAE6C05741}">
  <dimension ref="B1:CV132"/>
  <sheetViews>
    <sheetView tabSelected="1" zoomScale="75" zoomScaleNormal="75" workbookViewId="0">
      <pane ySplit="19" topLeftCell="A119" activePane="bottomLeft" state="frozen"/>
      <selection pane="bottomLeft" activeCell="H137" sqref="H137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140625" customWidth="1"/>
    <col min="5" max="7" width="15.5703125" customWidth="1"/>
    <col min="8" max="8" width="16.42578125" customWidth="1"/>
    <col min="9" max="9" width="17.42578125" customWidth="1"/>
    <col min="10" max="10" width="1.140625" customWidth="1"/>
    <col min="11" max="12" width="12.42578125" bestFit="1" customWidth="1"/>
    <col min="13" max="13" width="11.42578125" bestFit="1" customWidth="1"/>
    <col min="14" max="14" width="13.42578125" customWidth="1"/>
    <col min="15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58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44" t="s">
        <v>27</v>
      </c>
      <c r="F10" s="44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72">
        <v>809256.35199999996</v>
      </c>
      <c r="F14" s="72">
        <v>9156131.5590000004</v>
      </c>
      <c r="G14" s="72">
        <v>2689.7449999999999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66">
        <v>1</v>
      </c>
      <c r="C20" s="167"/>
      <c r="D20" s="96">
        <v>44977.291666666664</v>
      </c>
      <c r="E20" s="104">
        <v>0</v>
      </c>
      <c r="F20" s="105">
        <v>0</v>
      </c>
      <c r="G20" s="108">
        <v>809256.35199999996</v>
      </c>
      <c r="H20" s="64">
        <v>9156131.5590000004</v>
      </c>
      <c r="I20" s="109">
        <v>2689.7449999999999</v>
      </c>
      <c r="J20" s="6"/>
      <c r="K20" s="20">
        <f>(G20-G20)*100</f>
        <v>0</v>
      </c>
      <c r="L20" s="21">
        <f>(H20-H20)*100</f>
        <v>0</v>
      </c>
      <c r="M20" s="21">
        <f t="shared" ref="M20" si="0">SQRT(K20^2+L20^2)</f>
        <v>0</v>
      </c>
      <c r="N20" s="21">
        <f>(I20-I20)*100</f>
        <v>0</v>
      </c>
      <c r="O20" s="22">
        <f>(SQRT((G20-G20)^2+(H20-H20)^2+(I20-I20)^2)*100)</f>
        <v>0</v>
      </c>
      <c r="P20" s="22">
        <v>0</v>
      </c>
      <c r="Q20" s="23">
        <v>0</v>
      </c>
      <c r="R20" s="29"/>
      <c r="S20" s="56">
        <v>0</v>
      </c>
      <c r="T20" s="57">
        <v>0</v>
      </c>
      <c r="U20" s="29"/>
      <c r="V20" s="54">
        <f>(G20-$G$20)*100</f>
        <v>0</v>
      </c>
      <c r="W20" s="64">
        <f>(H20-$H$20)*100</f>
        <v>0</v>
      </c>
      <c r="X20" s="64">
        <v>0</v>
      </c>
      <c r="Y20" s="64">
        <f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1">SQRT((G20-$E$11)^2+(H20-$F$11)^2+(I20-$G$11)^2)</f>
        <v>615.30997838320309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44978.291666666664</v>
      </c>
      <c r="E21" s="104">
        <f>D21-D20</f>
        <v>1</v>
      </c>
      <c r="F21" s="105">
        <f t="shared" ref="F21" si="2">D21-D$20</f>
        <v>1</v>
      </c>
      <c r="G21" s="108">
        <v>809256.24899999995</v>
      </c>
      <c r="H21" s="22">
        <v>9156131.5869999994</v>
      </c>
      <c r="I21" s="109">
        <v>2689.7539999999999</v>
      </c>
      <c r="J21" s="6"/>
      <c r="K21" s="20">
        <f t="shared" ref="K21:L21" si="3">(G21-G20)*100</f>
        <v>-10.300000000279397</v>
      </c>
      <c r="L21" s="21">
        <f t="shared" si="3"/>
        <v>2.79999990016222</v>
      </c>
      <c r="M21" s="21">
        <f t="shared" ref="M21" si="4">SQRT(K21^2+L21^2)</f>
        <v>10.673799672406449</v>
      </c>
      <c r="N21" s="21">
        <f t="shared" ref="N21" si="5">(I21-I20)*100</f>
        <v>0.90000000000145519</v>
      </c>
      <c r="O21" s="22">
        <f t="shared" ref="O21" si="6">(SQRT((G21-G20)^2+(H21-H20)^2+(I21-I20)^2)*100)</f>
        <v>10.711675846788243</v>
      </c>
      <c r="P21" s="22">
        <f t="shared" ref="P21" si="7">O21/(F21-F20)</f>
        <v>10.711675846788243</v>
      </c>
      <c r="Q21" s="23">
        <f t="shared" ref="Q21" si="8">(P21-P20)/(F21-F20)</f>
        <v>10.711675846788243</v>
      </c>
      <c r="R21" s="29"/>
      <c r="S21" s="56">
        <f t="shared" ref="S21" si="9">IF(K21&lt;0, ATAN2(L21,K21)*180/PI()+360,ATAN2(L21,K21)*180/PI())</f>
        <v>285.20803867309172</v>
      </c>
      <c r="T21" s="57">
        <f t="shared" ref="T21" si="10">ATAN(N21/M21)*180/PI()</f>
        <v>4.8197002279456278</v>
      </c>
      <c r="U21" s="29"/>
      <c r="V21" s="24">
        <f>(G21-$G$20)*100</f>
        <v>-10.300000000279397</v>
      </c>
      <c r="W21" s="22">
        <f>(H21-$H$20)*100</f>
        <v>2.79999990016222</v>
      </c>
      <c r="X21" s="22">
        <f t="shared" ref="X21" si="11">SQRT(V21^2+W21^2)</f>
        <v>10.673799672406449</v>
      </c>
      <c r="Y21" s="22">
        <f>(I21-$I$20)*100</f>
        <v>0.90000000000145519</v>
      </c>
      <c r="Z21" s="22">
        <f>SQRT((G21-$G$20)^2+(H21-$H$20)^2+(I21-$I$20)^2)*100</f>
        <v>10.711675846788243</v>
      </c>
      <c r="AA21" s="22">
        <f t="shared" ref="AA21" si="12">Z21/F21</f>
        <v>10.711675846788243</v>
      </c>
      <c r="AB21" s="23">
        <f t="shared" ref="AB21" si="13">(AA21-$AA$20)/(F21-$F$20)</f>
        <v>10.711675846788243</v>
      </c>
      <c r="AC21" s="29"/>
      <c r="AD21" s="56">
        <f t="shared" ref="AD21" si="14">IF(F21&lt;=0,NA(),IF((G21-$G$20)&lt;0,ATAN2((H21-$H$20),(G21-$G$20))*180/PI()+360,ATAN2((H21-$H$20),(G21-$G$20))*180/PI()))</f>
        <v>285.20803867309172</v>
      </c>
      <c r="AE21" s="57">
        <f t="shared" ref="AE21" si="15">IF(E21&lt;=0,NA(),ATAN(Y21/X21)*180/PI())</f>
        <v>4.8197002279456278</v>
      </c>
      <c r="AF21" s="29"/>
      <c r="AG21" s="71">
        <f>1/(O21/E21)</f>
        <v>9.3356073718365656E-2</v>
      </c>
      <c r="AH21" s="71">
        <f t="shared" ref="AH21" si="16">1/(Z21/F21)</f>
        <v>9.3356073718365656E-2</v>
      </c>
      <c r="AI21" s="29"/>
      <c r="AJ21" s="21">
        <f t="shared" si="1"/>
        <v>615.31032875867004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44979.291666666664</v>
      </c>
      <c r="E22" s="104">
        <f t="shared" ref="E22:E35" si="17">D22-D21</f>
        <v>1</v>
      </c>
      <c r="F22" s="105">
        <f t="shared" ref="F22:F28" si="18">D22-D$20</f>
        <v>2</v>
      </c>
      <c r="G22" s="108">
        <v>809256.35800000001</v>
      </c>
      <c r="H22" s="22">
        <v>9156131.5749999993</v>
      </c>
      <c r="I22" s="109">
        <v>2689.6469999999999</v>
      </c>
      <c r="J22" s="6"/>
      <c r="K22" s="20">
        <f t="shared" ref="K22" si="19">(G22-G21)*100</f>
        <v>10.900000005494803</v>
      </c>
      <c r="L22" s="21">
        <f t="shared" ref="L22" si="20">(H22-H21)*100</f>
        <v>-1.2000000104308128</v>
      </c>
      <c r="M22" s="21">
        <f t="shared" ref="M22" si="21">SQRT(K22^2+L22^2)</f>
        <v>10.965856106333908</v>
      </c>
      <c r="N22" s="21">
        <f t="shared" ref="N22" si="22">(I22-I21)*100</f>
        <v>-10.69999999999709</v>
      </c>
      <c r="O22" s="22">
        <f t="shared" ref="O22" si="23">(SQRT((G22-G21)^2+(H22-H21)^2+(I22-I21)^2)*100)</f>
        <v>15.321227109626642</v>
      </c>
      <c r="P22" s="22">
        <f t="shared" ref="P22" si="24">O22/(F22-F21)</f>
        <v>15.321227109626642</v>
      </c>
      <c r="Q22" s="23">
        <f t="shared" ref="Q22" si="25">(P22-P21)/(F22-F21)</f>
        <v>4.6095512628383997</v>
      </c>
      <c r="R22" s="29"/>
      <c r="S22" s="56">
        <f t="shared" ref="S22" si="26">IF(K22&lt;0, ATAN2(L22,K22)*180/PI()+360,ATAN2(L22,K22)*180/PI())</f>
        <v>96.282492139192556</v>
      </c>
      <c r="T22" s="57">
        <f t="shared" ref="T22" si="27">ATAN(N22/M22)*180/PI()</f>
        <v>-44.296973619510318</v>
      </c>
      <c r="U22" s="29"/>
      <c r="V22" s="24">
        <f t="shared" ref="V22" si="28">(G22-$G$20)*100</f>
        <v>0.60000000521540642</v>
      </c>
      <c r="W22" s="22">
        <f t="shared" ref="W22" si="29">(H22-$H$20)*100</f>
        <v>1.5999998897314072</v>
      </c>
      <c r="X22" s="22">
        <f t="shared" ref="X22" si="30">SQRT(V22^2+W22^2)</f>
        <v>1.7088006476470574</v>
      </c>
      <c r="Y22" s="22">
        <f t="shared" ref="Y22" si="31">(I22-$I$20)*100</f>
        <v>-9.7999999999956344</v>
      </c>
      <c r="Z22" s="22">
        <f t="shared" ref="Z22" si="32">SQRT((G22-$G$20)^2+(H22-$H$20)^2+(I22-$I$20)^2)*100</f>
        <v>9.9478640749315357</v>
      </c>
      <c r="AA22" s="22">
        <f t="shared" ref="AA22" si="33">Z22/F22</f>
        <v>4.9739320374657678</v>
      </c>
      <c r="AB22" s="23">
        <f t="shared" ref="AB22" si="34">(AA22-$AA$20)/(F22-$F$20)</f>
        <v>2.4869660187328839</v>
      </c>
      <c r="AC22" s="29"/>
      <c r="AD22" s="56">
        <f t="shared" ref="AD22" si="35">IF(F22&lt;=0,NA(),IF((G22-$G$20)&lt;0,ATAN2((H22-$H$20),(G22-$G$20))*180/PI()+360,ATAN2((H22-$H$20),(G22-$G$20))*180/PI()))</f>
        <v>20.556046681524727</v>
      </c>
      <c r="AE22" s="57">
        <f t="shared" ref="AE22" si="36">IF(E22&lt;=0,NA(),ATAN(Y22/X22)*180/PI())</f>
        <v>-80.108925824177106</v>
      </c>
      <c r="AF22" s="29"/>
      <c r="AG22" s="71">
        <f t="shared" ref="AG22" si="37">1/(O22/E22)</f>
        <v>6.5268923490578598E-2</v>
      </c>
      <c r="AH22" s="71">
        <f t="shared" ref="AH22" si="38">1/(Z22/F22)</f>
        <v>0.20104818330197829</v>
      </c>
      <c r="AI22" s="29"/>
      <c r="AJ22" s="21">
        <f t="shared" ref="AJ22" si="39">SQRT((G22-$E$11)^2+(H22-$F$11)^2+(I22-$G$11)^2)</f>
        <v>615.30922143846146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66">
        <v>4</v>
      </c>
      <c r="C23" s="167"/>
      <c r="D23" s="96">
        <v>44980.291666608799</v>
      </c>
      <c r="E23" s="104">
        <f t="shared" si="17"/>
        <v>0.99999994213430909</v>
      </c>
      <c r="F23" s="105">
        <f t="shared" si="18"/>
        <v>2.9999999421343091</v>
      </c>
      <c r="G23" s="108">
        <v>809256.35600000003</v>
      </c>
      <c r="H23" s="22">
        <v>9156131.5659999996</v>
      </c>
      <c r="I23" s="109">
        <v>2689.6909999999998</v>
      </c>
      <c r="J23" s="6"/>
      <c r="K23" s="20">
        <f t="shared" ref="K23" si="40">(G23-G22)*100</f>
        <v>-0.19999999785795808</v>
      </c>
      <c r="L23" s="21">
        <f t="shared" ref="L23" si="41">(H23-H22)*100</f>
        <v>-0.8999999612569809</v>
      </c>
      <c r="M23" s="21">
        <f t="shared" ref="M23" si="42">SQRT(K23^2+L23^2)</f>
        <v>0.92195440744418067</v>
      </c>
      <c r="N23" s="21">
        <f t="shared" ref="N23" si="43">(I23-I22)*100</f>
        <v>4.3999999999869033</v>
      </c>
      <c r="O23" s="22">
        <f t="shared" ref="O23" si="44">(SQRT((G23-G22)^2+(H23-H22)^2+(I23-I22)^2)*100)</f>
        <v>4.495553350733422</v>
      </c>
      <c r="P23" s="22">
        <f t="shared" ref="P23" si="45">O23/(F23-F22)</f>
        <v>4.4955536108717373</v>
      </c>
      <c r="Q23" s="23">
        <f t="shared" ref="Q23" si="46">(P23-P22)/(F23-F22)</f>
        <v>-10.825674125190019</v>
      </c>
      <c r="R23" s="29"/>
      <c r="S23" s="56">
        <f t="shared" ref="S23" si="47">IF(K23&lt;0, ATAN2(L23,K23)*180/PI()+360,ATAN2(L23,K23)*180/PI())</f>
        <v>192.52880810151072</v>
      </c>
      <c r="T23" s="57">
        <f t="shared" ref="T23" si="48">ATAN(N23/M23)*180/PI()</f>
        <v>78.165735409299316</v>
      </c>
      <c r="U23" s="29"/>
      <c r="V23" s="24">
        <f t="shared" ref="V23" si="49">(G23-$G$20)*100</f>
        <v>0.40000000735744834</v>
      </c>
      <c r="W23" s="22">
        <f t="shared" ref="W23" si="50">(H23-$H$20)*100</f>
        <v>0.69999992847442627</v>
      </c>
      <c r="X23" s="22">
        <f t="shared" ref="X23" si="51">SQRT(V23^2+W23^2)</f>
        <v>0.80622571637858376</v>
      </c>
      <c r="Y23" s="22">
        <f t="shared" ref="Y23" si="52">(I23-$I$20)*100</f>
        <v>-5.4000000000087311</v>
      </c>
      <c r="Z23" s="22">
        <f t="shared" ref="Z23" si="53">SQRT((G23-$G$20)^2+(H23-$H$20)^2+(I23-$I$20)^2)*100</f>
        <v>5.4598534692649459</v>
      </c>
      <c r="AA23" s="22">
        <f t="shared" ref="AA23" si="54">Z23/F23</f>
        <v>1.819951191525893</v>
      </c>
      <c r="AB23" s="23">
        <f t="shared" ref="AB23" si="55">(AA23-$AA$20)/(F23-$F$20)</f>
        <v>0.60665040887671273</v>
      </c>
      <c r="AC23" s="29"/>
      <c r="AD23" s="56">
        <f t="shared" ref="AD23" si="56">IF(F23&lt;=0,NA(),IF((G23-$G$20)&lt;0,ATAN2((H23-$H$20),(G23-$G$20))*180/PI()+360,ATAN2((H23-$H$20),(G23-$G$20))*180/PI()))</f>
        <v>29.744884272836163</v>
      </c>
      <c r="AE23" s="57">
        <f t="shared" ref="AE23" si="57">IF(E23&lt;=0,NA(),ATAN(Y23/X23)*180/PI())</f>
        <v>-81.508403576671768</v>
      </c>
      <c r="AF23" s="29"/>
      <c r="AG23" s="71">
        <f t="shared" ref="AG23" si="58">1/(O23/E23)</f>
        <v>0.2224420141674362</v>
      </c>
      <c r="AH23" s="71">
        <f t="shared" ref="AH23" si="59">1/(Z23/F23)</f>
        <v>0.54946528492424829</v>
      </c>
      <c r="AI23" s="29"/>
      <c r="AJ23" s="21">
        <f t="shared" ref="AJ23" si="60">SQRT((G23-$E$11)^2+(H23-$F$11)^2+(I23-$G$11)^2)</f>
        <v>615.311089075881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2:100" ht="15.75" x14ac:dyDescent="0.25">
      <c r="B24" s="166">
        <v>5</v>
      </c>
      <c r="C24" s="167"/>
      <c r="D24" s="96">
        <v>45001.291666666664</v>
      </c>
      <c r="E24" s="104">
        <f t="shared" si="17"/>
        <v>21.000000057865691</v>
      </c>
      <c r="F24" s="105">
        <f t="shared" si="18"/>
        <v>24</v>
      </c>
      <c r="G24" s="108">
        <v>809256.2145</v>
      </c>
      <c r="H24" s="22">
        <v>9156131.6550000012</v>
      </c>
      <c r="I24" s="109">
        <v>2689.7170000000001</v>
      </c>
      <c r="J24" s="6"/>
      <c r="K24" s="20">
        <f t="shared" ref="K24" si="61">(G24-G23)*100</f>
        <v>-14.150000002700835</v>
      </c>
      <c r="L24" s="21">
        <f t="shared" ref="L24" si="62">(H24-H23)*100</f>
        <v>8.9000001549720764</v>
      </c>
      <c r="M24" s="21">
        <f t="shared" ref="M24" si="63">SQRT(K24^2+L24^2)</f>
        <v>16.716234708657826</v>
      </c>
      <c r="N24" s="21">
        <f t="shared" ref="N24" si="64">(I24-I23)*100</f>
        <v>2.6000000000294676</v>
      </c>
      <c r="O24" s="22">
        <f t="shared" ref="O24" si="65">(SQRT((G24-G23)^2+(H24-H23)^2+(I24-I23)^2)*100)</f>
        <v>16.917225033529874</v>
      </c>
      <c r="P24" s="22">
        <f t="shared" ref="P24" si="66">O24/(F24-F23)</f>
        <v>0.80558214223401459</v>
      </c>
      <c r="Q24" s="23">
        <f t="shared" ref="Q24" si="67">(P24-P23)/(F24-F23)</f>
        <v>-0.17571292659380824</v>
      </c>
      <c r="R24" s="29"/>
      <c r="S24" s="56">
        <f t="shared" ref="S24" si="68">IF(K24&lt;0, ATAN2(L24,K24)*180/PI()+360,ATAN2(L24,K24)*180/PI())</f>
        <v>302.16887782400244</v>
      </c>
      <c r="T24" s="57">
        <f t="shared" ref="T24" si="69">ATAN(N24/M24)*180/PI()</f>
        <v>8.840799953521941</v>
      </c>
      <c r="U24" s="29"/>
      <c r="V24" s="24">
        <f t="shared" ref="V24" si="70">(G24-$G$20)*100</f>
        <v>-13.749999995343387</v>
      </c>
      <c r="W24" s="22">
        <f t="shared" ref="W24" si="71">(H24-$H$20)*100</f>
        <v>9.6000000834465027</v>
      </c>
      <c r="X24" s="22">
        <f t="shared" ref="X24" si="72">SQRT(V24^2+W24^2)</f>
        <v>16.769689963565696</v>
      </c>
      <c r="Y24" s="22">
        <f t="shared" ref="Y24" si="73">(I24-$I$20)*100</f>
        <v>-2.7999999999792635</v>
      </c>
      <c r="Z24" s="22">
        <f t="shared" ref="Z24" si="74">SQRT((G24-$G$20)^2+(H24-$H$20)^2+(I24-$I$20)^2)*100</f>
        <v>17.001838179267555</v>
      </c>
      <c r="AA24" s="22">
        <f t="shared" ref="AA24" si="75">Z24/F24</f>
        <v>0.70840992413614812</v>
      </c>
      <c r="AB24" s="23">
        <f t="shared" ref="AB24" si="76">(AA24-$AA$20)/(F24-$F$20)</f>
        <v>2.9517080172339505E-2</v>
      </c>
      <c r="AC24" s="29"/>
      <c r="AD24" s="56">
        <f t="shared" ref="AD24" si="77">IF(F24&lt;=0,NA(),IF((G24-$G$20)&lt;0,ATAN2((H24-$H$20),(G24-$G$20))*180/PI()+360,ATAN2((H24-$H$20),(G24-$G$20))*180/PI()))</f>
        <v>304.92204517149446</v>
      </c>
      <c r="AE24" s="57">
        <f t="shared" ref="AE24" si="78">IF(E24&lt;=0,NA(),ATAN(Y24/X24)*180/PI())</f>
        <v>-9.4791145919477398</v>
      </c>
      <c r="AF24" s="29"/>
      <c r="AG24" s="71">
        <f t="shared" ref="AG24" si="79">1/(O24/E24)</f>
        <v>1.2413383410248295</v>
      </c>
      <c r="AH24" s="71">
        <f t="shared" ref="AH24" si="80">1/(Z24/F24)</f>
        <v>1.4116120708210345</v>
      </c>
      <c r="AI24" s="29"/>
      <c r="AJ24" s="21">
        <f t="shared" ref="AJ24" si="81">SQRT((G24-$E$11)^2+(H24-$F$11)^2+(I24-$G$11)^2)</f>
        <v>615.26147054419005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2:100" ht="15.75" x14ac:dyDescent="0.25">
      <c r="B25" s="166">
        <v>6</v>
      </c>
      <c r="C25" s="167"/>
      <c r="D25" s="96">
        <v>45003.291666666664</v>
      </c>
      <c r="E25" s="104">
        <f t="shared" si="17"/>
        <v>2</v>
      </c>
      <c r="F25" s="105">
        <f t="shared" si="18"/>
        <v>26</v>
      </c>
      <c r="G25" s="108">
        <v>809256.70900000003</v>
      </c>
      <c r="H25" s="22">
        <v>9156131.5185000002</v>
      </c>
      <c r="I25" s="109">
        <v>2689.7125000000001</v>
      </c>
      <c r="J25" s="6"/>
      <c r="K25" s="20">
        <f t="shared" ref="K25" si="82">(G25-G24)*100</f>
        <v>49.450000002980232</v>
      </c>
      <c r="L25" s="21">
        <f t="shared" ref="L25" si="83">(H25-H24)*100</f>
        <v>-13.650000095367432</v>
      </c>
      <c r="M25" s="21">
        <f t="shared" ref="M25" si="84">SQRT(K25^2+L25^2)</f>
        <v>51.299366496071627</v>
      </c>
      <c r="N25" s="21">
        <f t="shared" ref="N25" si="85">(I25-I24)*100</f>
        <v>-0.4500000000007276</v>
      </c>
      <c r="O25" s="22">
        <f t="shared" ref="O25" si="86">(SQRT((G25-G24)^2+(H25-H24)^2+(I25-I24)^2)*100)</f>
        <v>51.301340166688391</v>
      </c>
      <c r="P25" s="22">
        <f t="shared" ref="P25" si="87">O25/(F25-F24)</f>
        <v>25.650670083344195</v>
      </c>
      <c r="Q25" s="23">
        <f t="shared" ref="Q25" si="88">(P25-P24)/(F25-F24)</f>
        <v>12.42254397055509</v>
      </c>
      <c r="R25" s="29"/>
      <c r="S25" s="56">
        <f t="shared" ref="S25" si="89">IF(K25&lt;0, ATAN2(L25,K25)*180/PI()+360,ATAN2(L25,K25)*180/PI())</f>
        <v>105.43144309540442</v>
      </c>
      <c r="T25" s="57">
        <f t="shared" ref="T25" si="90">ATAN(N25/M25)*180/PI()</f>
        <v>-0.50258787286336426</v>
      </c>
      <c r="U25" s="29"/>
      <c r="V25" s="24">
        <f t="shared" ref="V25" si="91">(G25-$G$20)*100</f>
        <v>35.700000007636845</v>
      </c>
      <c r="W25" s="22">
        <f t="shared" ref="W25" si="92">(H25-$H$20)*100</f>
        <v>-4.050000011920929</v>
      </c>
      <c r="X25" s="22">
        <f t="shared" ref="X25" si="93">SQRT(V25^2+W25^2)</f>
        <v>35.928992480193905</v>
      </c>
      <c r="Y25" s="22">
        <f t="shared" ref="Y25" si="94">(I25-$I$20)*100</f>
        <v>-3.2499999999799911</v>
      </c>
      <c r="Z25" s="22">
        <f t="shared" ref="Z25" si="95">SQRT((G25-$G$20)^2+(H25-$H$20)^2+(I25-$I$20)^2)*100</f>
        <v>36.075684340587358</v>
      </c>
      <c r="AA25" s="22">
        <f t="shared" ref="AA25" si="96">Z25/F25</f>
        <v>1.3875263207918214</v>
      </c>
      <c r="AB25" s="23">
        <f t="shared" ref="AB25" si="97">(AA25-$AA$20)/(F25-$F$20)</f>
        <v>5.336639695353159E-2</v>
      </c>
      <c r="AC25" s="29"/>
      <c r="AD25" s="56">
        <f t="shared" ref="AD25" si="98">IF(F25&lt;=0,NA(),IF((G25-$G$20)&lt;0,ATAN2((H25-$H$20),(G25-$G$20))*180/PI()+360,ATAN2((H25-$H$20),(G25-$G$20))*180/PI()))</f>
        <v>96.472270320419369</v>
      </c>
      <c r="AE25" s="57">
        <f t="shared" ref="AE25" si="99">IF(E25&lt;=0,NA(),ATAN(Y25/X25)*180/PI())</f>
        <v>-5.1686916104006455</v>
      </c>
      <c r="AF25" s="29"/>
      <c r="AG25" s="71">
        <f t="shared" ref="AG25" si="100">1/(O25/E25)</f>
        <v>3.8985336318731578E-2</v>
      </c>
      <c r="AH25" s="71">
        <f t="shared" ref="AH25" si="101">1/(Z25/F25)</f>
        <v>0.72070704895120752</v>
      </c>
      <c r="AI25" s="29"/>
      <c r="AJ25" s="21">
        <f t="shared" ref="AJ25" si="102">SQRT((G25-$E$11)^2+(H25-$F$11)^2+(I25-$G$11)^2)</f>
        <v>615.25554159759577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2:100" ht="15.75" x14ac:dyDescent="0.25">
      <c r="B26" s="166">
        <v>7</v>
      </c>
      <c r="C26" s="167"/>
      <c r="D26" s="96">
        <v>45005.291666666664</v>
      </c>
      <c r="E26" s="104">
        <f t="shared" si="17"/>
        <v>2</v>
      </c>
      <c r="F26" s="105">
        <f t="shared" si="18"/>
        <v>28</v>
      </c>
      <c r="G26" s="108">
        <v>809256.68699999992</v>
      </c>
      <c r="H26" s="22">
        <v>9156131.5360000003</v>
      </c>
      <c r="I26" s="109">
        <v>2689.6774999999998</v>
      </c>
      <c r="J26" s="6"/>
      <c r="K26" s="20">
        <f t="shared" ref="K26:K27" si="103">(G26-G25)*100</f>
        <v>-2.2000000113621354</v>
      </c>
      <c r="L26" s="21">
        <f t="shared" ref="L26:L27" si="104">(H26-H25)*100</f>
        <v>1.7500000074505806</v>
      </c>
      <c r="M26" s="21">
        <f t="shared" ref="M26:M27" si="105">SQRT(K26^2+L26^2)</f>
        <v>2.8111385729043006</v>
      </c>
      <c r="N26" s="21">
        <f t="shared" ref="N26:N27" si="106">(I26-I25)*100</f>
        <v>-3.5000000000309228</v>
      </c>
      <c r="O26" s="22">
        <f t="shared" ref="O26:O27" si="107">(SQRT((G26-G25)^2+(H26-H25)^2+(I26-I25)^2)*100)</f>
        <v>4.4891536035523325</v>
      </c>
      <c r="P26" s="22">
        <f t="shared" ref="P26:P27" si="108">O26/(F26-F25)</f>
        <v>2.2445768017761663</v>
      </c>
      <c r="Q26" s="23">
        <f t="shared" ref="Q26:Q27" si="109">(P26-P25)/(F26-F25)</f>
        <v>-11.703046640784015</v>
      </c>
      <c r="R26" s="29"/>
      <c r="S26" s="56">
        <f t="shared" ref="S26:S27" si="110">IF(K26&lt;0, ATAN2(L26,K26)*180/PI()+360,ATAN2(L26,K26)*180/PI())</f>
        <v>308.50065369502391</v>
      </c>
      <c r="T26" s="57">
        <f t="shared" ref="T26:T27" si="111">ATAN(N26/M26)*180/PI()</f>
        <v>-51.229180733051479</v>
      </c>
      <c r="U26" s="29"/>
      <c r="V26" s="24">
        <f t="shared" ref="V26:V27" si="112">(G26-$G$20)*100</f>
        <v>33.49999999627471</v>
      </c>
      <c r="W26" s="22">
        <f t="shared" ref="W26:W27" si="113">(H26-$H$20)*100</f>
        <v>-2.3000000044703484</v>
      </c>
      <c r="X26" s="22">
        <f t="shared" ref="X26:X27" si="114">SQRT(V26^2+W26^2)</f>
        <v>33.578862395426221</v>
      </c>
      <c r="Y26" s="22">
        <f t="shared" ref="Y26:Y27" si="115">(I26-$I$20)*100</f>
        <v>-6.7500000000109139</v>
      </c>
      <c r="Z26" s="22">
        <f t="shared" ref="Z26:Z27" si="116">SQRT((G26-$G$20)^2+(H26-$H$20)^2+(I26-$I$20)^2)*100</f>
        <v>34.250583933286691</v>
      </c>
      <c r="AA26" s="22">
        <f t="shared" ref="AA26:AA27" si="117">Z26/F26</f>
        <v>1.2232351404745248</v>
      </c>
      <c r="AB26" s="23">
        <f t="shared" ref="AB26:AB27" si="118">(AA26-$AA$20)/(F26-$F$20)</f>
        <v>4.3686969302661596E-2</v>
      </c>
      <c r="AC26" s="29"/>
      <c r="AD26" s="56">
        <f t="shared" ref="AD26:AD27" si="119">IF(F26&lt;=0,NA(),IF((G26-$G$20)&lt;0,ATAN2((H26-$H$20),(G26-$G$20))*180/PI()+360,ATAN2((H26-$H$20),(G26-$G$20))*180/PI()))</f>
        <v>93.927576634262707</v>
      </c>
      <c r="AE26" s="57">
        <f t="shared" ref="AE26:AE27" si="120">IF(E26&lt;=0,NA(),ATAN(Y26/X26)*180/PI())</f>
        <v>-11.366077785663228</v>
      </c>
      <c r="AF26" s="29"/>
      <c r="AG26" s="71">
        <f t="shared" ref="AG26:AG27" si="121">1/(O26/E26)</f>
        <v>0.44551828175747227</v>
      </c>
      <c r="AH26" s="71">
        <f t="shared" ref="AH26:AH27" si="122">1/(Z26/F26)</f>
        <v>0.81750431042397453</v>
      </c>
      <c r="AI26" s="29"/>
      <c r="AJ26" s="21">
        <f t="shared" ref="AJ26:AJ27" si="123">SQRT((G26-$E$11)^2+(H26-$F$11)^2+(I26-$G$11)^2)</f>
        <v>615.25073512613733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2:100" ht="15.75" x14ac:dyDescent="0.25">
      <c r="B27" s="166">
        <v>8</v>
      </c>
      <c r="C27" s="167"/>
      <c r="D27" s="96">
        <v>45008.291666666664</v>
      </c>
      <c r="E27" s="104">
        <f t="shared" si="17"/>
        <v>3</v>
      </c>
      <c r="F27" s="105">
        <f t="shared" si="18"/>
        <v>31</v>
      </c>
      <c r="G27" s="108">
        <v>809256.76649999991</v>
      </c>
      <c r="H27" s="22">
        <v>9156131.5199999996</v>
      </c>
      <c r="I27" s="109">
        <v>2689.6495</v>
      </c>
      <c r="J27" s="6"/>
      <c r="K27" s="20">
        <f t="shared" si="103"/>
        <v>7.9499999992549419</v>
      </c>
      <c r="L27" s="21">
        <f t="shared" si="104"/>
        <v>-1.6000000759959221</v>
      </c>
      <c r="M27" s="21">
        <f t="shared" si="105"/>
        <v>8.1094081307664219</v>
      </c>
      <c r="N27" s="21">
        <f t="shared" si="106"/>
        <v>-2.7999999999792635</v>
      </c>
      <c r="O27" s="22">
        <f t="shared" si="107"/>
        <v>8.5791899519257875</v>
      </c>
      <c r="P27" s="22">
        <f t="shared" si="108"/>
        <v>2.8597299839752623</v>
      </c>
      <c r="Q27" s="23">
        <f t="shared" si="109"/>
        <v>0.20505106073303203</v>
      </c>
      <c r="R27" s="29"/>
      <c r="S27" s="56">
        <f t="shared" si="110"/>
        <v>101.37921444229814</v>
      </c>
      <c r="T27" s="57">
        <f t="shared" si="111"/>
        <v>-19.048665764314396</v>
      </c>
      <c r="U27" s="29"/>
      <c r="V27" s="24">
        <f t="shared" si="112"/>
        <v>41.449999995529652</v>
      </c>
      <c r="W27" s="22">
        <f t="shared" si="113"/>
        <v>-3.9000000804662704</v>
      </c>
      <c r="X27" s="22">
        <f t="shared" si="114"/>
        <v>41.633069791417554</v>
      </c>
      <c r="Y27" s="22">
        <f t="shared" si="115"/>
        <v>-9.5499999999901775</v>
      </c>
      <c r="Z27" s="22">
        <f t="shared" si="116"/>
        <v>42.714341856768165</v>
      </c>
      <c r="AA27" s="22">
        <f t="shared" si="117"/>
        <v>1.3778819953796182</v>
      </c>
      <c r="AB27" s="23">
        <f t="shared" si="118"/>
        <v>4.4447806302568331E-2</v>
      </c>
      <c r="AC27" s="29"/>
      <c r="AD27" s="56">
        <f t="shared" si="119"/>
        <v>95.375093593865927</v>
      </c>
      <c r="AE27" s="57">
        <f t="shared" si="120"/>
        <v>-12.919291254301466</v>
      </c>
      <c r="AF27" s="29"/>
      <c r="AG27" s="71">
        <f t="shared" si="121"/>
        <v>0.34968336367544633</v>
      </c>
      <c r="AH27" s="71">
        <f t="shared" si="122"/>
        <v>0.72575155445331985</v>
      </c>
      <c r="AI27" s="29"/>
      <c r="AJ27" s="21">
        <f t="shared" si="123"/>
        <v>615.24865503826254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2:100" ht="15.75" x14ac:dyDescent="0.25">
      <c r="B28" s="166">
        <v>9</v>
      </c>
      <c r="C28" s="167"/>
      <c r="D28" s="96">
        <v>45011.291666608799</v>
      </c>
      <c r="E28" s="104">
        <f t="shared" si="17"/>
        <v>2.9999999421343091</v>
      </c>
      <c r="F28" s="105">
        <f t="shared" si="18"/>
        <v>33.999999942134309</v>
      </c>
      <c r="G28" s="108">
        <v>809256.59349999996</v>
      </c>
      <c r="H28" s="22">
        <v>9156131.5734999999</v>
      </c>
      <c r="I28" s="109">
        <v>2689.69</v>
      </c>
      <c r="J28" s="6"/>
      <c r="K28" s="20">
        <f t="shared" ref="K28" si="124">(G28-G27)*100</f>
        <v>-17.299999995157123</v>
      </c>
      <c r="L28" s="21">
        <f t="shared" ref="L28" si="125">(H28-H27)*100</f>
        <v>5.3500000387430191</v>
      </c>
      <c r="M28" s="21">
        <f t="shared" ref="M28" si="126">SQRT(K28^2+L28^2)</f>
        <v>18.108354432332792</v>
      </c>
      <c r="N28" s="21">
        <f t="shared" ref="N28" si="127">(I28-I27)*100</f>
        <v>4.0500000000065484</v>
      </c>
      <c r="O28" s="22">
        <f t="shared" ref="O28" si="128">(SQRT((G28-G27)^2+(H28-H27)^2+(I28-I27)^2)*100)</f>
        <v>18.55572688543997</v>
      </c>
      <c r="P28" s="22">
        <f t="shared" ref="P28" si="129">O28/(F28-F27)</f>
        <v>6.1852424144510989</v>
      </c>
      <c r="Q28" s="23">
        <f t="shared" ref="Q28" si="130">(P28-P27)/(F28-F27)</f>
        <v>1.1085041648733986</v>
      </c>
      <c r="R28" s="29"/>
      <c r="S28" s="56">
        <f t="shared" ref="S28" si="131">IF(K28&lt;0, ATAN2(L28,K28)*180/PI()+360,ATAN2(L28,K28)*180/PI())</f>
        <v>287.18414812979648</v>
      </c>
      <c r="T28" s="57">
        <f t="shared" ref="T28" si="132">ATAN(N28/M28)*180/PI()</f>
        <v>12.606940541731245</v>
      </c>
      <c r="U28" s="29"/>
      <c r="V28" s="24">
        <f t="shared" ref="V28" si="133">(G28-$G$20)*100</f>
        <v>24.150000000372529</v>
      </c>
      <c r="W28" s="22">
        <f t="shared" ref="W28" si="134">(H28-$H$20)*100</f>
        <v>1.4499999582767487</v>
      </c>
      <c r="X28" s="22">
        <f t="shared" ref="X28" si="135">SQRT(V28^2+W28^2)</f>
        <v>24.193490858017903</v>
      </c>
      <c r="Y28" s="22">
        <f t="shared" ref="Y28" si="136">(I28-$I$20)*100</f>
        <v>-5.4999999999836291</v>
      </c>
      <c r="Z28" s="22">
        <f t="shared" ref="Z28" si="137">SQRT((G28-$G$20)^2+(H28-$H$20)^2+(I28-$I$20)^2)*100</f>
        <v>24.810783943616446</v>
      </c>
      <c r="AA28" s="22">
        <f t="shared" ref="AA28" si="138">Z28/F28</f>
        <v>0.72972894076007988</v>
      </c>
      <c r="AB28" s="23">
        <f t="shared" ref="AB28" si="139">(AA28-$AA$20)/(F28-$F$20)</f>
        <v>2.1462615941236145E-2</v>
      </c>
      <c r="AC28" s="29"/>
      <c r="AD28" s="56">
        <f t="shared" ref="AD28" si="140">IF(F28&lt;=0,NA(),IF((G28-$G$20)&lt;0,ATAN2((H28-$H$20),(G28-$G$20))*180/PI()+360,ATAN2((H28-$H$20),(G28-$G$20))*180/PI()))</f>
        <v>86.564005756390969</v>
      </c>
      <c r="AE28" s="57">
        <f t="shared" ref="AE28" si="141">IF(E28&lt;=0,NA(),ATAN(Y28/X28)*180/PI())</f>
        <v>-12.807597390248118</v>
      </c>
      <c r="AF28" s="29"/>
      <c r="AG28" s="71">
        <f t="shared" ref="AG28" si="142">1/(O28/E28)</f>
        <v>0.16167515078529765</v>
      </c>
      <c r="AH28" s="71">
        <f t="shared" ref="AH28" si="143">1/(Z28/F28)</f>
        <v>1.3703718519898744</v>
      </c>
      <c r="AI28" s="29"/>
      <c r="AJ28" s="21">
        <f t="shared" ref="AJ28" si="144">SQRT((G28-$E$11)^2+(H28-$F$11)^2+(I28-$G$11)^2)</f>
        <v>615.23884277321349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2:100" ht="15.75" x14ac:dyDescent="0.25">
      <c r="B29" s="166">
        <v>10</v>
      </c>
      <c r="C29" s="167"/>
      <c r="D29" s="96">
        <v>45014.291666666664</v>
      </c>
      <c r="E29" s="104">
        <f t="shared" si="17"/>
        <v>3.0000000578656909</v>
      </c>
      <c r="F29" s="105">
        <f t="shared" ref="F29:F36" si="145">D29-D$20</f>
        <v>37</v>
      </c>
      <c r="G29" s="108">
        <v>809256.70699999994</v>
      </c>
      <c r="H29" s="22">
        <v>9156131.5439999998</v>
      </c>
      <c r="I29" s="109">
        <v>2689.6490000000003</v>
      </c>
      <c r="K29" s="20">
        <f t="shared" ref="K29:K32" si="146">(G29-G28)*100</f>
        <v>11.349999997764826</v>
      </c>
      <c r="L29" s="21">
        <f t="shared" ref="L29:L32" si="147">(H29-H28)*100</f>
        <v>-2.9500000178813934</v>
      </c>
      <c r="M29" s="21">
        <f t="shared" ref="M29:M32" si="148">SQRT(K29^2+L29^2)</f>
        <v>11.727105357024886</v>
      </c>
      <c r="N29" s="21">
        <f t="shared" ref="N29:N32" si="149">(I29-I28)*100</f>
        <v>-4.09999999997126</v>
      </c>
      <c r="O29" s="22">
        <f t="shared" ref="O29:O32" si="150">(SQRT((G29-G28)^2+(H29-H28)^2+(I29-I28)^2)*100)</f>
        <v>12.423163850425787</v>
      </c>
      <c r="P29" s="22">
        <f t="shared" ref="P29:P32" si="151">O29/(F29-F28)</f>
        <v>4.141054536933602</v>
      </c>
      <c r="Q29" s="23">
        <f t="shared" ref="Q29:Q32" si="152">(P29-P28)/(F29-F28)</f>
        <v>-0.68139594602934994</v>
      </c>
      <c r="R29" s="29"/>
      <c r="S29" s="56">
        <f t="shared" ref="S29:S32" si="153">IF(K29&lt;0, ATAN2(L29,K29)*180/PI()+360,ATAN2(L29,K29)*180/PI())</f>
        <v>104.56948774037214</v>
      </c>
      <c r="T29" s="57">
        <f t="shared" ref="T29:T32" si="154">ATAN(N29/M29)*180/PI()</f>
        <v>-19.270514466247061</v>
      </c>
      <c r="U29" s="29"/>
      <c r="V29" s="24">
        <f t="shared" ref="V29:V32" si="155">(G29-$G$20)*100</f>
        <v>35.499999998137355</v>
      </c>
      <c r="W29" s="22">
        <f t="shared" ref="W29:W32" si="156">(H29-$H$20)*100</f>
        <v>-1.5000000596046448</v>
      </c>
      <c r="X29" s="22">
        <f t="shared" ref="X29:X32" si="157">SQRT(V29^2+W29^2)</f>
        <v>35.531676009535012</v>
      </c>
      <c r="Y29" s="22">
        <f t="shared" ref="Y29:Y32" si="158">(I29-$I$20)*100</f>
        <v>-9.5999999999548891</v>
      </c>
      <c r="Z29" s="22">
        <f t="shared" ref="Z29:Z32" si="159">SQRT((G29-$G$20)^2+(H29-$H$20)^2+(I29-$I$20)^2)*100</f>
        <v>36.805706079977597</v>
      </c>
      <c r="AA29" s="22">
        <f t="shared" ref="AA29:AA32" si="160">Z29/F29</f>
        <v>0.9947488129723675</v>
      </c>
      <c r="AB29" s="23">
        <f t="shared" ref="AB29:AB32" si="161">(AA29-$AA$20)/(F29-$F$20)</f>
        <v>2.6885103053307231E-2</v>
      </c>
      <c r="AC29" s="29"/>
      <c r="AD29" s="56">
        <f t="shared" ref="AD29:AD32" si="162">IF(F29&lt;=0,NA(),IF((G29-$G$20)&lt;0,ATAN2((H29-$H$20),(G29-$G$20))*180/PI()+360,ATAN2((H29-$H$20),(G29-$G$20))*180/PI()))</f>
        <v>92.419509312811527</v>
      </c>
      <c r="AE29" s="57">
        <f t="shared" ref="AE29:AE32" si="163">IF(E29&lt;=0,NA(),ATAN(Y29/X29)*180/PI())</f>
        <v>-15.119264986423635</v>
      </c>
      <c r="AF29" s="29"/>
      <c r="AG29" s="71">
        <f t="shared" ref="AG29:AG32" si="164">1/(O29/E29)</f>
        <v>0.24148438304328326</v>
      </c>
      <c r="AH29" s="71">
        <f t="shared" ref="AH29:AH32" si="165">1/(Z29/F29)</f>
        <v>1.0052789075585238</v>
      </c>
      <c r="AI29" s="29"/>
      <c r="AJ29" s="21">
        <f t="shared" ref="AJ29:AJ32" si="166">SQRT((G29-$E$11)^2+(H29-$F$11)^2+(I29-$G$11)^2)</f>
        <v>615.24233288244955</v>
      </c>
    </row>
    <row r="30" spans="2:100" ht="15.75" x14ac:dyDescent="0.25">
      <c r="B30" s="166">
        <v>11</v>
      </c>
      <c r="C30" s="167"/>
      <c r="D30" s="96">
        <v>45019.291666666664</v>
      </c>
      <c r="E30" s="104">
        <f t="shared" si="17"/>
        <v>5</v>
      </c>
      <c r="F30" s="105">
        <f t="shared" si="145"/>
        <v>42</v>
      </c>
      <c r="G30" s="108">
        <v>809256.75800000003</v>
      </c>
      <c r="H30" s="22">
        <v>9156131.5390000008</v>
      </c>
      <c r="I30" s="109">
        <v>2689.6295</v>
      </c>
      <c r="K30" s="20">
        <f t="shared" si="146"/>
        <v>5.100000009406358</v>
      </c>
      <c r="L30" s="21">
        <f t="shared" si="147"/>
        <v>-0.49999989569187164</v>
      </c>
      <c r="M30" s="21">
        <f t="shared" si="148"/>
        <v>5.124451189311567</v>
      </c>
      <c r="N30" s="21">
        <f t="shared" si="149"/>
        <v>-1.9500000000334694</v>
      </c>
      <c r="O30" s="22">
        <f t="shared" si="150"/>
        <v>5.4829280491145669</v>
      </c>
      <c r="P30" s="22">
        <f t="shared" si="151"/>
        <v>1.0965856098229134</v>
      </c>
      <c r="Q30" s="23">
        <f t="shared" si="152"/>
        <v>-0.60889378542213779</v>
      </c>
      <c r="R30" s="29"/>
      <c r="S30" s="56">
        <f t="shared" si="153"/>
        <v>95.599338165568867</v>
      </c>
      <c r="T30" s="57">
        <f t="shared" si="154"/>
        <v>-20.833249056332424</v>
      </c>
      <c r="U30" s="29"/>
      <c r="V30" s="24">
        <f t="shared" si="155"/>
        <v>40.600000007543713</v>
      </c>
      <c r="W30" s="22">
        <f t="shared" si="156"/>
        <v>-1.9999999552965164</v>
      </c>
      <c r="X30" s="22">
        <f t="shared" si="157"/>
        <v>40.649231240378157</v>
      </c>
      <c r="Y30" s="22">
        <f t="shared" si="158"/>
        <v>-11.549999999988358</v>
      </c>
      <c r="Z30" s="22">
        <f t="shared" si="159"/>
        <v>42.258283216825866</v>
      </c>
      <c r="AA30" s="22">
        <f t="shared" si="160"/>
        <v>1.0061496004006159</v>
      </c>
      <c r="AB30" s="23">
        <f t="shared" si="161"/>
        <v>2.3955942866681328E-2</v>
      </c>
      <c r="AC30" s="29"/>
      <c r="AD30" s="56">
        <f t="shared" si="162"/>
        <v>92.820172408991326</v>
      </c>
      <c r="AE30" s="57">
        <f t="shared" si="163"/>
        <v>-15.861874240990627</v>
      </c>
      <c r="AF30" s="29"/>
      <c r="AG30" s="71">
        <f t="shared" si="164"/>
        <v>0.91192150529997296</v>
      </c>
      <c r="AH30" s="71">
        <f t="shared" si="165"/>
        <v>0.99388798604286355</v>
      </c>
      <c r="AI30" s="29"/>
      <c r="AJ30" s="21">
        <f t="shared" si="166"/>
        <v>615.23626369114572</v>
      </c>
    </row>
    <row r="31" spans="2:100" ht="15.75" x14ac:dyDescent="0.25">
      <c r="B31" s="166">
        <v>12</v>
      </c>
      <c r="C31" s="167"/>
      <c r="D31" s="96">
        <v>45020.291666666664</v>
      </c>
      <c r="E31" s="104">
        <f t="shared" si="17"/>
        <v>1</v>
      </c>
      <c r="F31" s="105">
        <f t="shared" si="145"/>
        <v>43</v>
      </c>
      <c r="G31" s="108">
        <v>809256.80150000006</v>
      </c>
      <c r="H31" s="22">
        <v>9156131.5095000006</v>
      </c>
      <c r="I31" s="109">
        <v>2689.6315</v>
      </c>
      <c r="K31" s="20">
        <f t="shared" si="146"/>
        <v>4.3500000028871</v>
      </c>
      <c r="L31" s="21">
        <f t="shared" si="147"/>
        <v>-2.9500000178813934</v>
      </c>
      <c r="M31" s="21">
        <f t="shared" si="148"/>
        <v>5.2559490228328878</v>
      </c>
      <c r="N31" s="21">
        <f t="shared" si="149"/>
        <v>0.19999999999527063</v>
      </c>
      <c r="O31" s="22">
        <f t="shared" si="150"/>
        <v>5.2597528583210167</v>
      </c>
      <c r="P31" s="22">
        <f t="shared" si="151"/>
        <v>5.2597528583210167</v>
      </c>
      <c r="Q31" s="23">
        <f t="shared" si="152"/>
        <v>4.1631672484981035</v>
      </c>
      <c r="R31" s="29"/>
      <c r="S31" s="56">
        <f t="shared" si="153"/>
        <v>124.14358679560161</v>
      </c>
      <c r="T31" s="57">
        <f t="shared" si="154"/>
        <v>2.1791744627640868</v>
      </c>
      <c r="U31" s="29"/>
      <c r="V31" s="24">
        <f t="shared" si="155"/>
        <v>44.950000010430813</v>
      </c>
      <c r="W31" s="22">
        <f t="shared" si="156"/>
        <v>-4.9499999731779099</v>
      </c>
      <c r="X31" s="22">
        <f t="shared" si="157"/>
        <v>45.221731509001195</v>
      </c>
      <c r="Y31" s="22">
        <f t="shared" si="158"/>
        <v>-11.349999999993088</v>
      </c>
      <c r="Z31" s="22">
        <f t="shared" si="159"/>
        <v>46.624323058592864</v>
      </c>
      <c r="AA31" s="22">
        <f t="shared" si="160"/>
        <v>1.0842865827579735</v>
      </c>
      <c r="AB31" s="23">
        <f t="shared" si="161"/>
        <v>2.5215967040883105E-2</v>
      </c>
      <c r="AC31" s="29"/>
      <c r="AD31" s="56">
        <f t="shared" si="162"/>
        <v>96.284225155089032</v>
      </c>
      <c r="AE31" s="57">
        <f t="shared" si="163"/>
        <v>-14.089375971840083</v>
      </c>
      <c r="AF31" s="29"/>
      <c r="AG31" s="71">
        <f t="shared" si="164"/>
        <v>0.19012300139121238</v>
      </c>
      <c r="AH31" s="71">
        <f t="shared" si="165"/>
        <v>0.9222654009573894</v>
      </c>
      <c r="AI31" s="29"/>
      <c r="AJ31" s="21">
        <f t="shared" si="166"/>
        <v>615.25194754209417</v>
      </c>
    </row>
    <row r="32" spans="2:100" ht="15.75" x14ac:dyDescent="0.25">
      <c r="B32" s="166">
        <v>13</v>
      </c>
      <c r="C32" s="167"/>
      <c r="D32" s="96">
        <v>45022.291666666664</v>
      </c>
      <c r="E32" s="104">
        <f t="shared" si="17"/>
        <v>2</v>
      </c>
      <c r="F32" s="105">
        <f t="shared" si="145"/>
        <v>45</v>
      </c>
      <c r="G32" s="108">
        <v>809256.80550000002</v>
      </c>
      <c r="H32" s="22">
        <v>9156131.5150000006</v>
      </c>
      <c r="I32" s="109">
        <v>2689.5969999999998</v>
      </c>
      <c r="K32" s="20">
        <f t="shared" si="146"/>
        <v>0.39999999571591616</v>
      </c>
      <c r="L32" s="21">
        <f t="shared" si="147"/>
        <v>0.54999999701976776</v>
      </c>
      <c r="M32" s="21">
        <f t="shared" si="148"/>
        <v>0.68007352050677394</v>
      </c>
      <c r="N32" s="21">
        <f t="shared" si="149"/>
        <v>-3.4500000000207365</v>
      </c>
      <c r="O32" s="22">
        <f t="shared" si="150"/>
        <v>3.5163901935703263</v>
      </c>
      <c r="P32" s="22">
        <f t="shared" si="151"/>
        <v>1.7581950967851632</v>
      </c>
      <c r="Q32" s="23">
        <f t="shared" si="152"/>
        <v>-1.7507788807679268</v>
      </c>
      <c r="R32" s="29"/>
      <c r="S32" s="56">
        <f t="shared" si="153"/>
        <v>36.027373240885083</v>
      </c>
      <c r="T32" s="57">
        <f t="shared" si="154"/>
        <v>-78.848668082558333</v>
      </c>
      <c r="U32" s="29"/>
      <c r="V32" s="24">
        <f t="shared" si="155"/>
        <v>45.350000006146729</v>
      </c>
      <c r="W32" s="22">
        <f t="shared" si="156"/>
        <v>-4.3999999761581421</v>
      </c>
      <c r="X32" s="22">
        <f t="shared" si="157"/>
        <v>45.562950961803381</v>
      </c>
      <c r="Y32" s="22">
        <f t="shared" si="158"/>
        <v>-14.800000000013824</v>
      </c>
      <c r="Z32" s="22">
        <f t="shared" si="159"/>
        <v>47.906393105180747</v>
      </c>
      <c r="AA32" s="22">
        <f t="shared" si="160"/>
        <v>1.0645865134484611</v>
      </c>
      <c r="AB32" s="23">
        <f t="shared" si="161"/>
        <v>2.365747807663247E-2</v>
      </c>
      <c r="AC32" s="29"/>
      <c r="AD32" s="56">
        <f t="shared" si="162"/>
        <v>95.541671774232924</v>
      </c>
      <c r="AE32" s="57">
        <f t="shared" si="163"/>
        <v>-17.995108717770641</v>
      </c>
      <c r="AF32" s="29"/>
      <c r="AG32" s="71">
        <f t="shared" si="164"/>
        <v>0.56876509428816346</v>
      </c>
      <c r="AH32" s="71">
        <f t="shared" si="165"/>
        <v>0.9393318319999665</v>
      </c>
      <c r="AI32" s="29"/>
      <c r="AJ32" s="21">
        <f t="shared" si="166"/>
        <v>615.25129427485888</v>
      </c>
    </row>
    <row r="33" spans="2:36" ht="15.75" x14ac:dyDescent="0.25">
      <c r="B33" s="166">
        <v>14</v>
      </c>
      <c r="C33" s="167"/>
      <c r="D33" s="96">
        <v>45026.291666666664</v>
      </c>
      <c r="E33" s="104">
        <f t="shared" si="17"/>
        <v>4</v>
      </c>
      <c r="F33" s="105">
        <f t="shared" si="145"/>
        <v>49</v>
      </c>
      <c r="G33" s="108">
        <v>809256.85550000006</v>
      </c>
      <c r="H33" s="22">
        <v>9156131.5034999996</v>
      </c>
      <c r="I33" s="109">
        <v>2689.6125000000002</v>
      </c>
      <c r="K33" s="20">
        <f t="shared" ref="K33:K34" si="167">(G33-G32)*100</f>
        <v>5.0000000046566129</v>
      </c>
      <c r="L33" s="21">
        <f t="shared" ref="L33:L34" si="168">(H33-H32)*100</f>
        <v>-1.1500000953674316</v>
      </c>
      <c r="M33" s="21">
        <f t="shared" ref="M33:M34" si="169">SQRT(K33^2+L33^2)</f>
        <v>5.1305458058486559</v>
      </c>
      <c r="N33" s="21">
        <f t="shared" ref="N33:N34" si="170">(I33-I32)*100</f>
        <v>1.5500000000429281</v>
      </c>
      <c r="O33" s="22">
        <f t="shared" ref="O33:O34" si="171">(SQRT((G33-G32)^2+(H33-H32)^2+(I33-I32)^2)*100)</f>
        <v>5.3595709031641983</v>
      </c>
      <c r="P33" s="22">
        <f t="shared" ref="P33:P34" si="172">O33/(F33-F32)</f>
        <v>1.3398927257910496</v>
      </c>
      <c r="Q33" s="23">
        <f t="shared" ref="Q33:Q34" si="173">(P33-P32)/(F33-F32)</f>
        <v>-0.1045755927485284</v>
      </c>
      <c r="R33" s="29"/>
      <c r="S33" s="56">
        <f t="shared" ref="S33:S34" si="174">IF(K33&lt;0, ATAN2(L33,K33)*180/PI()+360,ATAN2(L33,K33)*180/PI())</f>
        <v>102.95276553964322</v>
      </c>
      <c r="T33" s="57">
        <f t="shared" ref="T33:T34" si="175">ATAN(N33/M33)*180/PI()</f>
        <v>16.810202326557281</v>
      </c>
      <c r="U33" s="29"/>
      <c r="V33" s="24">
        <f t="shared" ref="V33:V34" si="176">(G33-$G$20)*100</f>
        <v>50.350000010803342</v>
      </c>
      <c r="W33" s="22">
        <f t="shared" ref="W33:W34" si="177">(H33-$H$20)*100</f>
        <v>-5.5500000715255737</v>
      </c>
      <c r="X33" s="22">
        <f t="shared" ref="X33:X34" si="178">SQRT(V33^2+W33^2)</f>
        <v>50.654960289016422</v>
      </c>
      <c r="Y33" s="22">
        <f t="shared" ref="Y33:Y34" si="179">(I33-$I$20)*100</f>
        <v>-13.249999999970896</v>
      </c>
      <c r="Z33" s="22">
        <f t="shared" ref="Z33:Z34" si="180">SQRT((G33-$G$20)^2+(H33-$H$20)^2+(I33-$I$20)^2)*100</f>
        <v>52.359216016677138</v>
      </c>
      <c r="AA33" s="22">
        <f t="shared" ref="AA33:AA34" si="181">Z33/F33</f>
        <v>1.0685554289117782</v>
      </c>
      <c r="AB33" s="23">
        <f t="shared" ref="AB33:AB34" si="182">(AA33-$AA$20)/(F33-$F$20)</f>
        <v>2.180725365126078E-2</v>
      </c>
      <c r="AC33" s="29"/>
      <c r="AD33" s="56">
        <f t="shared" ref="AD33:AD34" si="183">IF(F33&lt;=0,NA(),IF((G33-$G$20)&lt;0,ATAN2((H33-$H$20),(G33-$G$20))*180/PI()+360,ATAN2((H33-$H$20),(G33-$G$20))*180/PI()))</f>
        <v>96.290228219152766</v>
      </c>
      <c r="AE33" s="57">
        <f t="shared" ref="AE33:AE34" si="184">IF(E33&lt;=0,NA(),ATAN(Y33/X33)*180/PI())</f>
        <v>-14.658635148938947</v>
      </c>
      <c r="AF33" s="29"/>
      <c r="AG33" s="71">
        <f t="shared" ref="AG33:AG34" si="185">1/(O33/E33)</f>
        <v>0.74632840432029157</v>
      </c>
      <c r="AH33" s="71">
        <f t="shared" ref="AH33:AH34" si="186">1/(Z33/F33)</f>
        <v>0.93584288932807591</v>
      </c>
      <c r="AI33" s="29"/>
      <c r="AJ33" s="21">
        <f t="shared" ref="AJ33:AJ34" si="187">SQRT((G33-$E$11)^2+(H33-$F$11)^2+(I33-$G$11)^2)</f>
        <v>615.24592960172038</v>
      </c>
    </row>
    <row r="34" spans="2:36" ht="15.75" x14ac:dyDescent="0.25">
      <c r="B34" s="166">
        <v>15</v>
      </c>
      <c r="C34" s="167"/>
      <c r="D34" s="96">
        <v>45030.291666666664</v>
      </c>
      <c r="E34" s="104">
        <f t="shared" si="17"/>
        <v>4</v>
      </c>
      <c r="F34" s="105">
        <f t="shared" si="145"/>
        <v>53</v>
      </c>
      <c r="G34" s="108">
        <v>809256.80499999993</v>
      </c>
      <c r="H34" s="22">
        <v>9156131.5250000004</v>
      </c>
      <c r="I34" s="109">
        <v>2689.5844999999999</v>
      </c>
      <c r="K34" s="20">
        <f t="shared" si="167"/>
        <v>-5.0500000128522515</v>
      </c>
      <c r="L34" s="21">
        <f t="shared" si="168"/>
        <v>2.1500000730156898</v>
      </c>
      <c r="M34" s="21">
        <f t="shared" si="169"/>
        <v>5.4886246404518513</v>
      </c>
      <c r="N34" s="21">
        <f t="shared" si="170"/>
        <v>-2.8000000000247383</v>
      </c>
      <c r="O34" s="22">
        <f t="shared" si="171"/>
        <v>6.1615745101324348</v>
      </c>
      <c r="P34" s="22">
        <f t="shared" si="172"/>
        <v>1.5403936275331087</v>
      </c>
      <c r="Q34" s="23">
        <f t="shared" si="173"/>
        <v>5.0125225435514786E-2</v>
      </c>
      <c r="R34" s="29"/>
      <c r="S34" s="56">
        <f t="shared" si="174"/>
        <v>293.06152018103751</v>
      </c>
      <c r="T34" s="57">
        <f t="shared" si="175"/>
        <v>-27.028220487059837</v>
      </c>
      <c r="U34" s="29"/>
      <c r="V34" s="24">
        <f t="shared" si="176"/>
        <v>45.29999999795109</v>
      </c>
      <c r="W34" s="22">
        <f t="shared" si="177"/>
        <v>-3.3999999985098839</v>
      </c>
      <c r="X34" s="22">
        <f t="shared" si="178"/>
        <v>45.427414628220212</v>
      </c>
      <c r="Y34" s="22">
        <f t="shared" si="179"/>
        <v>-16.049999999995634</v>
      </c>
      <c r="Z34" s="22">
        <f t="shared" si="180"/>
        <v>48.179378366725487</v>
      </c>
      <c r="AA34" s="22">
        <f t="shared" si="181"/>
        <v>0.90904487484387708</v>
      </c>
      <c r="AB34" s="23">
        <f t="shared" si="182"/>
        <v>1.7151790091393906E-2</v>
      </c>
      <c r="AC34" s="29"/>
      <c r="AD34" s="56">
        <f t="shared" si="183"/>
        <v>94.292297646063503</v>
      </c>
      <c r="AE34" s="57">
        <f t="shared" si="184"/>
        <v>-19.458868911374196</v>
      </c>
      <c r="AF34" s="29"/>
      <c r="AG34" s="71">
        <f t="shared" si="185"/>
        <v>0.64918471624779972</v>
      </c>
      <c r="AH34" s="71">
        <f t="shared" si="186"/>
        <v>1.1000557042596428</v>
      </c>
      <c r="AI34" s="29"/>
      <c r="AJ34" s="21">
        <f t="shared" si="187"/>
        <v>615.24400603189724</v>
      </c>
    </row>
    <row r="35" spans="2:36" ht="15.75" x14ac:dyDescent="0.25">
      <c r="B35" s="166">
        <v>16</v>
      </c>
      <c r="C35" s="167"/>
      <c r="D35" s="96">
        <v>45033.291666666664</v>
      </c>
      <c r="E35" s="104">
        <f t="shared" si="17"/>
        <v>3</v>
      </c>
      <c r="F35" s="105">
        <f t="shared" si="145"/>
        <v>56</v>
      </c>
      <c r="G35" s="108">
        <v>809256.82700000005</v>
      </c>
      <c r="H35" s="22">
        <v>9156131.523</v>
      </c>
      <c r="I35" s="109">
        <v>2689.6235000000001</v>
      </c>
      <c r="K35" s="20">
        <f t="shared" ref="K35:K36" si="188">(G35-G34)*100</f>
        <v>2.2000000113621354</v>
      </c>
      <c r="L35" s="21">
        <f t="shared" ref="L35:L36" si="189">(H35-H34)*100</f>
        <v>-0.20000003278255463</v>
      </c>
      <c r="M35" s="21">
        <f t="shared" ref="M35:M36" si="190">SQRT(K35^2+L35^2)</f>
        <v>2.209072217720919</v>
      </c>
      <c r="N35" s="21">
        <f t="shared" ref="N35:N36" si="191">(I35-I34)*100</f>
        <v>3.9000000000214641</v>
      </c>
      <c r="O35" s="22">
        <f t="shared" ref="O35:O36" si="192">(SQRT((G35-G34)^2+(H35-H34)^2+(I35-I34)^2)*100)</f>
        <v>4.4821869732613608</v>
      </c>
      <c r="P35" s="22">
        <f t="shared" ref="P35:P36" si="193">O35/(F35-F34)</f>
        <v>1.4940623244204536</v>
      </c>
      <c r="Q35" s="23">
        <f t="shared" ref="Q35:Q36" si="194">(P35-P34)/(F35-F34)</f>
        <v>-1.5443767704218367E-2</v>
      </c>
      <c r="R35" s="29"/>
      <c r="S35" s="56">
        <f t="shared" ref="S35:S36" si="195">IF(K35&lt;0, ATAN2(L35,K35)*180/PI()+360,ATAN2(L35,K35)*180/PI())</f>
        <v>95.194429727829885</v>
      </c>
      <c r="T35" s="57">
        <f t="shared" ref="T35:T36" si="196">ATAN(N35/M35)*180/PI()</f>
        <v>60.471536062330152</v>
      </c>
      <c r="U35" s="29"/>
      <c r="V35" s="24">
        <f t="shared" ref="V35:V36" si="197">(G35-$G$20)*100</f>
        <v>47.500000009313226</v>
      </c>
      <c r="W35" s="22">
        <f t="shared" ref="W35:W36" si="198">(H35-$H$20)*100</f>
        <v>-3.6000000312924385</v>
      </c>
      <c r="X35" s="22">
        <f t="shared" ref="X35:X36" si="199">SQRT(V35^2+W35^2)</f>
        <v>47.636225722763363</v>
      </c>
      <c r="Y35" s="22">
        <f t="shared" ref="Y35:Y36" si="200">(I35-$I$20)*100</f>
        <v>-12.14999999997417</v>
      </c>
      <c r="Z35" s="22">
        <f t="shared" ref="Z35:Z36" si="201">SQRT((G35-$G$20)^2+(H35-$H$20)^2+(I35-$I$20)^2)*100</f>
        <v>49.161290677823274</v>
      </c>
      <c r="AA35" s="22">
        <f t="shared" ref="AA35:AA36" si="202">Z35/F35</f>
        <v>0.87788019067541556</v>
      </c>
      <c r="AB35" s="23">
        <f t="shared" ref="AB35:AB36" si="203">(AA35-$AA$20)/(F35-$F$20)</f>
        <v>1.5676431976346706E-2</v>
      </c>
      <c r="AC35" s="29"/>
      <c r="AD35" s="56">
        <f t="shared" ref="AD35:AD36" si="204">IF(F35&lt;=0,NA(),IF((G35-$G$20)&lt;0,ATAN2((H35-$H$20),(G35-$G$20))*180/PI()+360,ATAN2((H35-$H$20),(G35-$G$20))*180/PI()))</f>
        <v>94.33413120285644</v>
      </c>
      <c r="AE35" s="57">
        <f t="shared" ref="AE35:AE36" si="205">IF(E35&lt;=0,NA(),ATAN(Y35/X35)*180/PI())</f>
        <v>-14.308671543615116</v>
      </c>
      <c r="AF35" s="29"/>
      <c r="AG35" s="71">
        <f t="shared" ref="AG35:AG36" si="206">1/(O35/E35)</f>
        <v>0.66931612132572837</v>
      </c>
      <c r="AH35" s="71">
        <f t="shared" ref="AH35:AH36" si="207">1/(Z35/F35)</f>
        <v>1.139107603317292</v>
      </c>
      <c r="AI35" s="29"/>
      <c r="AJ35" s="21">
        <f t="shared" ref="AJ35:AJ36" si="208">SQRT((G35-$E$11)^2+(H35-$F$11)^2+(I35-$G$11)^2)</f>
        <v>615.23346925416934</v>
      </c>
    </row>
    <row r="36" spans="2:36" ht="15.75" x14ac:dyDescent="0.25">
      <c r="B36" s="166">
        <v>17</v>
      </c>
      <c r="C36" s="167"/>
      <c r="D36" s="96">
        <v>45039.291666666664</v>
      </c>
      <c r="E36" s="104">
        <v>6</v>
      </c>
      <c r="F36" s="105">
        <f t="shared" si="145"/>
        <v>62</v>
      </c>
      <c r="G36" s="108">
        <v>809256.83849999995</v>
      </c>
      <c r="H36" s="22">
        <v>9156131.556499999</v>
      </c>
      <c r="I36" s="109">
        <v>2689.56</v>
      </c>
      <c r="K36" s="20">
        <f t="shared" si="188"/>
        <v>1.149999990593642</v>
      </c>
      <c r="L36" s="21">
        <f t="shared" si="189"/>
        <v>3.3499998971819878</v>
      </c>
      <c r="M36" s="21">
        <f t="shared" si="190"/>
        <v>3.5418920493833101</v>
      </c>
      <c r="N36" s="21">
        <f t="shared" si="191"/>
        <v>-6.3500000000203727</v>
      </c>
      <c r="O36" s="22">
        <f t="shared" si="192"/>
        <v>7.2710040083707446</v>
      </c>
      <c r="P36" s="22">
        <f t="shared" si="193"/>
        <v>1.2118340013951241</v>
      </c>
      <c r="Q36" s="23">
        <f t="shared" si="194"/>
        <v>-4.7038053837554918E-2</v>
      </c>
      <c r="R36" s="29"/>
      <c r="S36" s="56">
        <f t="shared" si="195"/>
        <v>18.946505085621414</v>
      </c>
      <c r="T36" s="57">
        <f t="shared" si="196"/>
        <v>-60.848171225116751</v>
      </c>
      <c r="U36" s="29"/>
      <c r="V36" s="24">
        <f t="shared" si="197"/>
        <v>48.649999999906868</v>
      </c>
      <c r="W36" s="22">
        <f t="shared" si="198"/>
        <v>-0.25000013411045074</v>
      </c>
      <c r="X36" s="22">
        <f t="shared" si="199"/>
        <v>48.650642339623772</v>
      </c>
      <c r="Y36" s="22">
        <f t="shared" si="200"/>
        <v>-18.499999999994543</v>
      </c>
      <c r="Z36" s="22">
        <f t="shared" si="201"/>
        <v>52.049351581530686</v>
      </c>
      <c r="AA36" s="22">
        <f t="shared" si="202"/>
        <v>0.83950567066984982</v>
      </c>
      <c r="AB36" s="23">
        <f t="shared" si="203"/>
        <v>1.3540414043062094E-2</v>
      </c>
      <c r="AC36" s="29"/>
      <c r="AD36" s="56">
        <f t="shared" si="204"/>
        <v>90.294426032503452</v>
      </c>
      <c r="AE36" s="57">
        <f t="shared" si="205"/>
        <v>-20.819916936139347</v>
      </c>
      <c r="AF36" s="29"/>
      <c r="AG36" s="71">
        <f t="shared" si="206"/>
        <v>0.82519552913084615</v>
      </c>
      <c r="AH36" s="71">
        <f t="shared" si="207"/>
        <v>1.1911771831178819</v>
      </c>
      <c r="AI36" s="29"/>
      <c r="AJ36" s="21">
        <f t="shared" si="208"/>
        <v>615.20898433296759</v>
      </c>
    </row>
    <row r="37" spans="2:36" ht="15.75" x14ac:dyDescent="0.25">
      <c r="B37" s="166">
        <v>18</v>
      </c>
      <c r="C37" s="167"/>
      <c r="D37" s="96">
        <v>45042.291666666664</v>
      </c>
      <c r="E37" s="104">
        <f t="shared" ref="E37" si="209">D37-D36</f>
        <v>3</v>
      </c>
      <c r="F37" s="105">
        <f t="shared" ref="F37:F38" si="210">D37-D$20</f>
        <v>65</v>
      </c>
      <c r="G37" s="108">
        <v>809256.90850000002</v>
      </c>
      <c r="H37" s="22">
        <v>9156131.5384999998</v>
      </c>
      <c r="I37" s="109">
        <v>2689.5860000000002</v>
      </c>
      <c r="K37" s="20">
        <f t="shared" ref="K37" si="211">(G37-G36)*100</f>
        <v>7.000000006519258</v>
      </c>
      <c r="L37" s="21">
        <f t="shared" ref="L37" si="212">(H37-H36)*100</f>
        <v>-1.7999999225139618</v>
      </c>
      <c r="M37" s="21">
        <f t="shared" ref="M37" si="213">SQRT(K37^2+L37^2)</f>
        <v>7.2277243868537129</v>
      </c>
      <c r="N37" s="21">
        <f t="shared" ref="N37" si="214">(I37-I36)*100</f>
        <v>2.6000000000294676</v>
      </c>
      <c r="O37" s="22">
        <f t="shared" ref="O37" si="215">(SQRT((G37-G36)^2+(H37-H36)^2+(I37-I36)^2)*100)</f>
        <v>7.681145735661647</v>
      </c>
      <c r="P37" s="22">
        <f t="shared" ref="P37" si="216">O37/(F37-F36)</f>
        <v>2.5603819118872155</v>
      </c>
      <c r="Q37" s="23">
        <f t="shared" ref="Q37" si="217">(P37-P36)/(F37-F36)</f>
        <v>0.4495159701640305</v>
      </c>
      <c r="R37" s="29"/>
      <c r="S37" s="56">
        <f t="shared" ref="S37" si="218">IF(K37&lt;0, ATAN2(L37,K37)*180/PI()+360,ATAN2(L37,K37)*180/PI())</f>
        <v>104.42077251974476</v>
      </c>
      <c r="T37" s="57">
        <f t="shared" ref="T37" si="219">ATAN(N37/M37)*180/PI()</f>
        <v>19.784974576014061</v>
      </c>
      <c r="U37" s="29"/>
      <c r="V37" s="24">
        <f t="shared" ref="V37" si="220">(G37-$G$20)*100</f>
        <v>55.650000006426126</v>
      </c>
      <c r="W37" s="22">
        <f t="shared" ref="W37" si="221">(H37-$H$20)*100</f>
        <v>-2.0500000566244125</v>
      </c>
      <c r="X37" s="22">
        <f t="shared" ref="X37" si="222">SQRT(V37^2+W37^2)</f>
        <v>55.687745518627239</v>
      </c>
      <c r="Y37" s="22">
        <f t="shared" ref="Y37" si="223">(I37-$I$20)*100</f>
        <v>-15.899999999965075</v>
      </c>
      <c r="Z37" s="22">
        <f t="shared" ref="Z37" si="224">SQRT((G37-$G$20)^2+(H37-$H$20)^2+(I37-$I$20)^2)*100</f>
        <v>57.91316776818789</v>
      </c>
      <c r="AA37" s="22">
        <f t="shared" ref="AA37" si="225">Z37/F37</f>
        <v>0.89097181181827523</v>
      </c>
      <c r="AB37" s="23">
        <f t="shared" ref="AB37" si="226">(AA37-$AA$20)/(F37-$F$20)</f>
        <v>1.370725864335808E-2</v>
      </c>
      <c r="AC37" s="29"/>
      <c r="AD37" s="56">
        <f t="shared" ref="AD37" si="227">IF(F37&lt;=0,NA(),IF((G37-$G$20)&lt;0,ATAN2((H37-$H$20),(G37-$G$20))*180/PI()+360,ATAN2((H37-$H$20),(G37-$G$20))*180/PI()))</f>
        <v>92.109672332860754</v>
      </c>
      <c r="AE37" s="57">
        <f t="shared" ref="AE37" si="228">IF(E37&lt;=0,NA(),ATAN(Y37/X37)*180/PI())</f>
        <v>-15.935136954230826</v>
      </c>
      <c r="AF37" s="29"/>
      <c r="AG37" s="71">
        <f t="shared" ref="AG37" si="229">1/(O37/E37)</f>
        <v>0.39056673356316457</v>
      </c>
      <c r="AH37" s="71">
        <f t="shared" ref="AH37" si="230">1/(Z37/F37)</f>
        <v>1.122369963601006</v>
      </c>
      <c r="AI37" s="29"/>
      <c r="AJ37" s="21">
        <f t="shared" ref="AJ37" si="231">SQRT((G37-$E$11)^2+(H37-$F$11)^2+(I37-$G$11)^2)</f>
        <v>615.20257108295323</v>
      </c>
    </row>
    <row r="38" spans="2:36" ht="15.75" x14ac:dyDescent="0.25">
      <c r="B38" s="166">
        <v>19</v>
      </c>
      <c r="C38" s="167"/>
      <c r="D38" s="96">
        <v>45061.291666666664</v>
      </c>
      <c r="E38" s="104">
        <v>7</v>
      </c>
      <c r="F38" s="105">
        <f t="shared" si="210"/>
        <v>84</v>
      </c>
      <c r="G38" s="108">
        <v>809256.94</v>
      </c>
      <c r="H38" s="22">
        <v>9156131.5599999987</v>
      </c>
      <c r="I38" s="109">
        <v>2689.5225</v>
      </c>
      <c r="K38" s="20">
        <f t="shared" ref="K38" si="232">(G38-G37)*100</f>
        <v>3.1499999924562871</v>
      </c>
      <c r="L38" s="21">
        <f t="shared" ref="L38" si="233">(H38-H37)*100</f>
        <v>2.1499998867511749</v>
      </c>
      <c r="M38" s="21">
        <f t="shared" ref="M38" si="234">SQRT(K38^2+L38^2)</f>
        <v>3.8137906950309524</v>
      </c>
      <c r="N38" s="21">
        <f t="shared" ref="N38" si="235">(I38-I37)*100</f>
        <v>-6.3500000000203727</v>
      </c>
      <c r="O38" s="22">
        <f t="shared" ref="O38" si="236">(SQRT((G38-G37)^2+(H38-H37)^2+(I38-I37)^2)*100)</f>
        <v>7.4072599161743611</v>
      </c>
      <c r="P38" s="22">
        <f t="shared" ref="P38" si="237">O38/(F38-F37)</f>
        <v>0.38985578506180846</v>
      </c>
      <c r="Q38" s="23">
        <f t="shared" ref="Q38" si="238">(P38-P37)/(F38-F37)</f>
        <v>-0.11423821720133723</v>
      </c>
      <c r="R38" s="29"/>
      <c r="S38" s="56">
        <f t="shared" ref="S38" si="239">IF(K38&lt;0, ATAN2(L38,K38)*180/PI()+360,ATAN2(L38,K38)*180/PI())</f>
        <v>55.684913741361406</v>
      </c>
      <c r="T38" s="57">
        <f t="shared" ref="T38" si="240">ATAN(N38/M38)*180/PI()</f>
        <v>-59.011100620921681</v>
      </c>
      <c r="U38" s="29"/>
      <c r="V38" s="24">
        <f t="shared" ref="V38" si="241">(G38-$G$20)*100</f>
        <v>58.799999998882413</v>
      </c>
      <c r="W38" s="22">
        <f t="shared" ref="W38" si="242">(H38-$H$20)*100</f>
        <v>9.999983012676239E-2</v>
      </c>
      <c r="X38" s="22">
        <f t="shared" ref="X38" si="243">SQRT(V38^2+W38^2)</f>
        <v>58.800085032545638</v>
      </c>
      <c r="Y38" s="22">
        <f t="shared" ref="Y38" si="244">(I38-$I$20)*100</f>
        <v>-22.249999999985448</v>
      </c>
      <c r="Z38" s="22">
        <f t="shared" ref="Z38" si="245">SQRT((G38-$G$20)^2+(H38-$H$20)^2+(I38-$I$20)^2)*100</f>
        <v>62.869010647806043</v>
      </c>
      <c r="AA38" s="22">
        <f t="shared" ref="AA38" si="246">Z38/F38</f>
        <v>0.74844060295007198</v>
      </c>
      <c r="AB38" s="23">
        <f t="shared" ref="AB38" si="247">(AA38-$AA$20)/(F38-$F$20)</f>
        <v>8.9100071779770473E-3</v>
      </c>
      <c r="AC38" s="29"/>
      <c r="AD38" s="56">
        <f t="shared" ref="AD38" si="248">IF(F38&lt;=0,NA(),IF((G38-$G$20)&lt;0,ATAN2((H38-$H$20),(G38-$G$20))*180/PI()+360,ATAN2((H38-$H$20),(G38-$G$20))*180/PI()))</f>
        <v>89.902558457576134</v>
      </c>
      <c r="AE38" s="57">
        <f t="shared" ref="AE38" si="249">IF(E38&lt;=0,NA(),ATAN(Y38/X38)*180/PI())</f>
        <v>-20.726683298564016</v>
      </c>
      <c r="AF38" s="29"/>
      <c r="AG38" s="71">
        <f t="shared" ref="AG38" si="250">1/(O38/E38)</f>
        <v>0.94501881656871856</v>
      </c>
      <c r="AH38" s="71">
        <f t="shared" ref="AH38" si="251">1/(Z38/F38)</f>
        <v>1.3361113708400845</v>
      </c>
      <c r="AI38" s="29"/>
      <c r="AJ38" s="21">
        <f t="shared" ref="AJ38" si="252">SQRT((G38-$E$11)^2+(H38-$F$11)^2+(I38-$G$11)^2)</f>
        <v>615.18397635843201</v>
      </c>
    </row>
    <row r="39" spans="2:36" ht="15.75" x14ac:dyDescent="0.25">
      <c r="B39" s="166">
        <v>20</v>
      </c>
      <c r="C39" s="167"/>
      <c r="D39" s="96">
        <v>45063.291666666664</v>
      </c>
      <c r="E39" s="104">
        <f t="shared" ref="E39" si="253">D39-D38</f>
        <v>2</v>
      </c>
      <c r="F39" s="105">
        <f t="shared" ref="F39:F44" si="254">D39-D$20</f>
        <v>86</v>
      </c>
      <c r="G39" s="108">
        <v>809257.08364999993</v>
      </c>
      <c r="H39" s="22">
        <v>9156131.8605000004</v>
      </c>
      <c r="I39" s="109">
        <v>2689.5427500000001</v>
      </c>
      <c r="K39" s="20">
        <f t="shared" ref="K39:K40" si="255">(G39-G38)*100</f>
        <v>14.364999998360872</v>
      </c>
      <c r="L39" s="21">
        <f t="shared" ref="L39:L40" si="256">(H39-H38)*100</f>
        <v>30.050000175833702</v>
      </c>
      <c r="M39" s="21">
        <f t="shared" ref="M39:M40" si="257">SQRT(K39^2+L39^2)</f>
        <v>33.306992291717265</v>
      </c>
      <c r="N39" s="21">
        <f t="shared" ref="N39:N40" si="258">(I39-I38)*100</f>
        <v>2.0250000000032742</v>
      </c>
      <c r="O39" s="22">
        <f t="shared" ref="O39:O40" si="259">(SQRT((G39-G38)^2+(H39-H38)^2+(I39-I38)^2)*100)</f>
        <v>33.368493530882191</v>
      </c>
      <c r="P39" s="22">
        <f t="shared" ref="P39:P40" si="260">O39/(F39-F38)</f>
        <v>16.684246765441095</v>
      </c>
      <c r="Q39" s="23">
        <f t="shared" ref="Q39:Q40" si="261">(P39-P38)/(F39-F38)</f>
        <v>8.1471954901896435</v>
      </c>
      <c r="R39" s="29"/>
      <c r="S39" s="56">
        <f t="shared" ref="S39:S40" si="262">IF(K39&lt;0, ATAN2(L39,K39)*180/PI()+360,ATAN2(L39,K39)*180/PI())</f>
        <v>25.549506711261195</v>
      </c>
      <c r="T39" s="57">
        <f t="shared" ref="T39:T40" si="263">ATAN(N39/M39)*180/PI()</f>
        <v>3.4791887437414291</v>
      </c>
      <c r="U39" s="29"/>
      <c r="V39" s="24">
        <f t="shared" ref="V39:V40" si="264">(G39-$G$20)*100</f>
        <v>73.164999997243285</v>
      </c>
      <c r="W39" s="22">
        <f t="shared" ref="W39:W40" si="265">(H39-$H$20)*100</f>
        <v>30.150000005960464</v>
      </c>
      <c r="X39" s="22">
        <f t="shared" ref="X39:X40" si="266">SQRT(V39^2+W39^2)</f>
        <v>79.13368261970389</v>
      </c>
      <c r="Y39" s="22">
        <f t="shared" ref="Y39:Y40" si="267">(I39-$I$20)*100</f>
        <v>-20.224999999982174</v>
      </c>
      <c r="Z39" s="22">
        <f t="shared" ref="Z39:Z40" si="268">SQRT((G39-$G$20)^2+(H39-$H$20)^2+(I39-$I$20)^2)*100</f>
        <v>81.677355184624489</v>
      </c>
      <c r="AA39" s="22">
        <f t="shared" ref="AA39:AA40" si="269">Z39/F39</f>
        <v>0.94973668819330803</v>
      </c>
      <c r="AB39" s="23">
        <f t="shared" ref="AB39:AB40" si="270">(AA39-$AA$20)/(F39-$F$20)</f>
        <v>1.1043449862712884E-2</v>
      </c>
      <c r="AC39" s="29"/>
      <c r="AD39" s="56">
        <f t="shared" ref="AD39:AD40" si="271">IF(F39&lt;=0,NA(),IF((G39-$G$20)&lt;0,ATAN2((H39-$H$20),(G39-$G$20))*180/PI()+360,ATAN2((H39-$H$20),(G39-$G$20))*180/PI()))</f>
        <v>67.604308869075211</v>
      </c>
      <c r="AE39" s="57">
        <f t="shared" ref="AE39:AE40" si="272">IF(E39&lt;=0,NA(),ATAN(Y39/X39)*180/PI())</f>
        <v>-14.336759218422033</v>
      </c>
      <c r="AF39" s="29"/>
      <c r="AG39" s="71">
        <f t="shared" ref="AG39:AG40" si="273">1/(O39/E39)</f>
        <v>5.9936778331003193E-2</v>
      </c>
      <c r="AH39" s="71">
        <f t="shared" ref="AH39:AH40" si="274">1/(Z39/F39)</f>
        <v>1.0529234180710743</v>
      </c>
      <c r="AI39" s="29"/>
      <c r="AJ39" s="21">
        <f t="shared" ref="AJ39:AJ40" si="275">SQRT((G39-$E$11)^2+(H39-$F$11)^2+(I39-$G$11)^2)</f>
        <v>614.85652088557424</v>
      </c>
    </row>
    <row r="40" spans="2:36" ht="15.75" x14ac:dyDescent="0.25">
      <c r="B40" s="166">
        <v>21</v>
      </c>
      <c r="C40" s="167"/>
      <c r="D40" s="96">
        <v>45069.291666666664</v>
      </c>
      <c r="E40" s="104">
        <v>8</v>
      </c>
      <c r="F40" s="105">
        <f t="shared" si="254"/>
        <v>92</v>
      </c>
      <c r="G40" s="108">
        <v>809257.02295000001</v>
      </c>
      <c r="H40" s="22">
        <v>9156131.8802499995</v>
      </c>
      <c r="I40" s="109">
        <v>2689.5506999999998</v>
      </c>
      <c r="K40" s="20">
        <f t="shared" si="255"/>
        <v>-6.0699999914504588</v>
      </c>
      <c r="L40" s="21">
        <f t="shared" si="256"/>
        <v>1.9749999046325684</v>
      </c>
      <c r="M40" s="21">
        <f t="shared" si="257"/>
        <v>6.3832221110899177</v>
      </c>
      <c r="N40" s="21">
        <f t="shared" si="258"/>
        <v>0.79499999997096893</v>
      </c>
      <c r="O40" s="22">
        <f t="shared" si="259"/>
        <v>6.4325383418570512</v>
      </c>
      <c r="P40" s="22">
        <f t="shared" si="260"/>
        <v>1.0720897236428419</v>
      </c>
      <c r="Q40" s="23">
        <f t="shared" si="261"/>
        <v>-2.6020261736330421</v>
      </c>
      <c r="R40" s="29"/>
      <c r="S40" s="56">
        <f t="shared" si="262"/>
        <v>288.0233678925153</v>
      </c>
      <c r="T40" s="57">
        <f t="shared" si="263"/>
        <v>7.0993605650697713</v>
      </c>
      <c r="U40" s="29"/>
      <c r="V40" s="24">
        <f t="shared" si="264"/>
        <v>67.095000005792826</v>
      </c>
      <c r="W40" s="22">
        <f t="shared" si="265"/>
        <v>32.124999910593033</v>
      </c>
      <c r="X40" s="22">
        <f t="shared" si="266"/>
        <v>74.389210541804658</v>
      </c>
      <c r="Y40" s="22">
        <f t="shared" si="267"/>
        <v>-19.430000000011205</v>
      </c>
      <c r="Z40" s="22">
        <f t="shared" si="268"/>
        <v>76.88484600383471</v>
      </c>
      <c r="AA40" s="22">
        <f t="shared" si="269"/>
        <v>0.83570484786776855</v>
      </c>
      <c r="AB40" s="23">
        <f t="shared" si="270"/>
        <v>9.0837483463887883E-3</v>
      </c>
      <c r="AC40" s="29"/>
      <c r="AD40" s="56">
        <f t="shared" si="271"/>
        <v>64.414960286632834</v>
      </c>
      <c r="AE40" s="57">
        <f t="shared" si="272"/>
        <v>-14.638265791482072</v>
      </c>
      <c r="AF40" s="29"/>
      <c r="AG40" s="71">
        <f t="shared" si="273"/>
        <v>1.2436770019610064</v>
      </c>
      <c r="AH40" s="71">
        <f t="shared" si="274"/>
        <v>1.1965947099043601</v>
      </c>
      <c r="AI40" s="29"/>
      <c r="AJ40" s="21">
        <f t="shared" si="275"/>
        <v>614.85314643011702</v>
      </c>
    </row>
    <row r="41" spans="2:36" ht="15.75" x14ac:dyDescent="0.25">
      <c r="B41" s="166">
        <v>22</v>
      </c>
      <c r="C41" s="167"/>
      <c r="D41" s="96">
        <v>45070.291666666664</v>
      </c>
      <c r="E41" s="104">
        <f t="shared" ref="E41" si="276">D41-D40</f>
        <v>1</v>
      </c>
      <c r="F41" s="105">
        <f t="shared" si="254"/>
        <v>93</v>
      </c>
      <c r="G41" s="108">
        <v>809257.03269999998</v>
      </c>
      <c r="H41" s="22">
        <v>9156131.8735000007</v>
      </c>
      <c r="I41" s="109">
        <v>2689.5732500000004</v>
      </c>
      <c r="K41" s="20">
        <f t="shared" ref="K41:K43" si="277">(G41-G40)*100</f>
        <v>0.97499999683350325</v>
      </c>
      <c r="L41" s="21">
        <f t="shared" ref="L41:L43" si="278">(H41-H40)*100</f>
        <v>-0.67499987781047821</v>
      </c>
      <c r="M41" s="21">
        <f t="shared" ref="M41:M43" si="279">SQRT(K41^2+L41^2)</f>
        <v>1.1858540504081825</v>
      </c>
      <c r="N41" s="21">
        <f t="shared" ref="N41:N43" si="280">(I41-I40)*100</f>
        <v>2.2550000000592263</v>
      </c>
      <c r="O41" s="22">
        <f t="shared" ref="O41:O43" si="281">(SQRT((G41-G40)^2+(H41-H40)^2+(I41-I40)^2)*100)</f>
        <v>2.5477980353898939</v>
      </c>
      <c r="P41" s="22">
        <f t="shared" ref="P41:P43" si="282">O41/(F41-F40)</f>
        <v>2.5477980353898939</v>
      </c>
      <c r="Q41" s="23">
        <f t="shared" ref="Q41:Q43" si="283">(P41-P40)/(F41-F40)</f>
        <v>1.475708311747052</v>
      </c>
      <c r="R41" s="29"/>
      <c r="S41" s="56">
        <f t="shared" ref="S41:S43" si="284">IF(K41&lt;0, ATAN2(L41,K41)*180/PI()+360,ATAN2(L41,K41)*180/PI())</f>
        <v>124.69514876433084</v>
      </c>
      <c r="T41" s="57">
        <f t="shared" ref="T41:T43" si="285">ATAN(N41/M41)*180/PI()</f>
        <v>62.261122039986752</v>
      </c>
      <c r="U41" s="29"/>
      <c r="V41" s="24">
        <f t="shared" ref="V41:V43" si="286">(G41-$G$20)*100</f>
        <v>68.07000000262633</v>
      </c>
      <c r="W41" s="22">
        <f t="shared" ref="W41:W43" si="287">(H41-$H$20)*100</f>
        <v>31.450000032782555</v>
      </c>
      <c r="X41" s="22">
        <f t="shared" ref="X41:X43" si="288">SQRT(V41^2+W41^2)</f>
        <v>74.98418101452846</v>
      </c>
      <c r="Y41" s="22">
        <f t="shared" ref="Y41:Y43" si="289">(I41-$I$20)*100</f>
        <v>-17.174999999951979</v>
      </c>
      <c r="Z41" s="22">
        <f t="shared" ref="Z41:Z43" si="290">SQRT((G41-$G$20)^2+(H41-$H$20)^2+(I41-$I$20)^2)*100</f>
        <v>76.925990584573697</v>
      </c>
      <c r="AA41" s="22">
        <f t="shared" ref="AA41:AA43" si="291">Z41/F41</f>
        <v>0.82716118908143765</v>
      </c>
      <c r="AB41" s="23">
        <f t="shared" ref="AB41:AB43" si="292">(AA41-$AA$20)/(F41-$F$20)</f>
        <v>8.8942063342090077E-3</v>
      </c>
      <c r="AC41" s="29"/>
      <c r="AD41" s="56">
        <f t="shared" ref="AD41:AD43" si="293">IF(F41&lt;=0,NA(),IF((G41-$G$20)&lt;0,ATAN2((H41-$H$20),(G41-$G$20))*180/PI()+360,ATAN2((H41-$H$20),(G41-$G$20))*180/PI()))</f>
        <v>65.201911426414966</v>
      </c>
      <c r="AE41" s="57">
        <f t="shared" ref="AE41:AE43" si="294">IF(E41&lt;=0,NA(),ATAN(Y41/X41)*180/PI())</f>
        <v>-12.900965580439799</v>
      </c>
      <c r="AF41" s="29"/>
      <c r="AG41" s="71">
        <f t="shared" ref="AG41:AG43" si="295">1/(O41/E41)</f>
        <v>0.39249578895564546</v>
      </c>
      <c r="AH41" s="71">
        <f t="shared" ref="AH41:AH43" si="296">1/(Z41/F41)</f>
        <v>1.208954207716757</v>
      </c>
      <c r="AI41" s="29"/>
      <c r="AJ41" s="21">
        <f t="shared" ref="AJ41:AJ43" si="297">SQRT((G41-$E$11)^2+(H41-$F$11)^2+(I41-$G$11)^2)</f>
        <v>614.85316723560049</v>
      </c>
    </row>
    <row r="42" spans="2:36" ht="15.75" x14ac:dyDescent="0.25">
      <c r="B42" s="166">
        <v>23</v>
      </c>
      <c r="C42" s="167"/>
      <c r="D42" s="96">
        <v>45072.291666666664</v>
      </c>
      <c r="E42" s="104">
        <v>9</v>
      </c>
      <c r="F42" s="105">
        <f t="shared" si="254"/>
        <v>95</v>
      </c>
      <c r="G42" s="108">
        <v>809257.03879999998</v>
      </c>
      <c r="H42" s="22">
        <v>9156131.875</v>
      </c>
      <c r="I42" s="109">
        <v>2689.5556999999999</v>
      </c>
      <c r="K42" s="20">
        <f t="shared" si="277"/>
        <v>0.60999999986961484</v>
      </c>
      <c r="L42" s="21">
        <f t="shared" si="278"/>
        <v>0.14999993145465851</v>
      </c>
      <c r="M42" s="21">
        <f t="shared" si="279"/>
        <v>0.62817193448715325</v>
      </c>
      <c r="N42" s="21">
        <f t="shared" si="280"/>
        <v>-1.7550000000483124</v>
      </c>
      <c r="O42" s="22">
        <f t="shared" si="281"/>
        <v>1.8640345971700494</v>
      </c>
      <c r="P42" s="22">
        <f t="shared" si="282"/>
        <v>0.93201729858502469</v>
      </c>
      <c r="Q42" s="23">
        <f t="shared" si="283"/>
        <v>-0.80789036840243456</v>
      </c>
      <c r="R42" s="29"/>
      <c r="S42" s="56">
        <f t="shared" si="284"/>
        <v>76.184980727081864</v>
      </c>
      <c r="T42" s="57">
        <f t="shared" si="285"/>
        <v>-70.306049300054795</v>
      </c>
      <c r="U42" s="29"/>
      <c r="V42" s="24">
        <f t="shared" si="286"/>
        <v>68.680000002495944</v>
      </c>
      <c r="W42" s="22">
        <f t="shared" si="287"/>
        <v>31.599999964237213</v>
      </c>
      <c r="X42" s="22">
        <f t="shared" si="288"/>
        <v>75.600941780394749</v>
      </c>
      <c r="Y42" s="22">
        <f t="shared" si="289"/>
        <v>-18.930000000000291</v>
      </c>
      <c r="Z42" s="22">
        <f t="shared" si="290"/>
        <v>77.934891403546885</v>
      </c>
      <c r="AA42" s="22">
        <f t="shared" si="291"/>
        <v>0.82036727793207243</v>
      </c>
      <c r="AB42" s="23">
        <f t="shared" si="292"/>
        <v>8.6354450308639211E-3</v>
      </c>
      <c r="AC42" s="29"/>
      <c r="AD42" s="56">
        <f t="shared" si="293"/>
        <v>65.292612462376098</v>
      </c>
      <c r="AE42" s="57">
        <f t="shared" si="294"/>
        <v>-14.057472276989225</v>
      </c>
      <c r="AF42" s="29"/>
      <c r="AG42" s="71">
        <f t="shared" si="295"/>
        <v>4.8282365647417018</v>
      </c>
      <c r="AH42" s="71">
        <f t="shared" si="296"/>
        <v>1.2189662202528773</v>
      </c>
      <c r="AI42" s="29"/>
      <c r="AJ42" s="21">
        <f t="shared" si="297"/>
        <v>614.852953441777</v>
      </c>
    </row>
    <row r="43" spans="2:36" ht="15.75" x14ac:dyDescent="0.25">
      <c r="B43" s="166">
        <v>24</v>
      </c>
      <c r="C43" s="167"/>
      <c r="D43" s="96">
        <v>45074.291666608799</v>
      </c>
      <c r="E43" s="104">
        <f t="shared" ref="E43:E44" si="298">D43-D42</f>
        <v>1.9999999421343091</v>
      </c>
      <c r="F43" s="105">
        <f t="shared" si="254"/>
        <v>96.999999942134309</v>
      </c>
      <c r="G43" s="108">
        <v>809257.08155</v>
      </c>
      <c r="H43" s="22">
        <v>9156131.8615000006</v>
      </c>
      <c r="I43" s="109">
        <v>2689.56315</v>
      </c>
      <c r="K43" s="20">
        <f t="shared" si="277"/>
        <v>4.2750000022351742</v>
      </c>
      <c r="L43" s="21">
        <f t="shared" si="278"/>
        <v>-1.3499999418854713</v>
      </c>
      <c r="M43" s="21">
        <f t="shared" si="279"/>
        <v>4.4830932247948532</v>
      </c>
      <c r="N43" s="21">
        <f t="shared" si="280"/>
        <v>0.74500000000625732</v>
      </c>
      <c r="O43" s="22">
        <f t="shared" si="281"/>
        <v>4.5445736722173224</v>
      </c>
      <c r="P43" s="22">
        <f t="shared" si="282"/>
        <v>2.2722869018523868</v>
      </c>
      <c r="Q43" s="23">
        <f t="shared" si="283"/>
        <v>0.67013482102258826</v>
      </c>
      <c r="R43" s="29"/>
      <c r="S43" s="56">
        <f t="shared" si="284"/>
        <v>107.52556765686842</v>
      </c>
      <c r="T43" s="57">
        <f t="shared" si="285"/>
        <v>9.435184369035845</v>
      </c>
      <c r="U43" s="29"/>
      <c r="V43" s="24">
        <f t="shared" si="286"/>
        <v>72.955000004731119</v>
      </c>
      <c r="W43" s="22">
        <f t="shared" si="287"/>
        <v>30.250000022351742</v>
      </c>
      <c r="X43" s="22">
        <f t="shared" si="288"/>
        <v>78.977810345961089</v>
      </c>
      <c r="Y43" s="22">
        <f t="shared" si="289"/>
        <v>-18.184999999994034</v>
      </c>
      <c r="Z43" s="22">
        <f t="shared" si="290"/>
        <v>81.044362864065889</v>
      </c>
      <c r="AA43" s="22">
        <f t="shared" si="291"/>
        <v>0.8355088960042597</v>
      </c>
      <c r="AB43" s="23">
        <f t="shared" si="292"/>
        <v>8.6134937783782003E-3</v>
      </c>
      <c r="AC43" s="29"/>
      <c r="AD43" s="56">
        <f t="shared" si="293"/>
        <v>67.479189208717926</v>
      </c>
      <c r="AE43" s="57">
        <f t="shared" si="294"/>
        <v>-12.966615494491279</v>
      </c>
      <c r="AF43" s="29"/>
      <c r="AG43" s="71">
        <f t="shared" si="295"/>
        <v>0.44008527232401501</v>
      </c>
      <c r="AH43" s="71">
        <f t="shared" si="296"/>
        <v>1.196875347207436</v>
      </c>
      <c r="AI43" s="29"/>
      <c r="AJ43" s="21">
        <f t="shared" si="297"/>
        <v>614.85280051516099</v>
      </c>
    </row>
    <row r="44" spans="2:36" ht="15.75" x14ac:dyDescent="0.25">
      <c r="B44" s="166">
        <v>25</v>
      </c>
      <c r="C44" s="167"/>
      <c r="D44" s="96">
        <v>45079.291666666664</v>
      </c>
      <c r="E44" s="104">
        <f t="shared" si="298"/>
        <v>5.0000000578656909</v>
      </c>
      <c r="F44" s="105">
        <f t="shared" si="254"/>
        <v>102</v>
      </c>
      <c r="G44" s="108">
        <v>809257.03780000005</v>
      </c>
      <c r="H44" s="22">
        <v>9156131.8760000002</v>
      </c>
      <c r="I44" s="109">
        <v>2689.5657499999998</v>
      </c>
      <c r="K44" s="20">
        <f t="shared" ref="K44" si="299">(G44-G43)*100</f>
        <v>-4.3749999953433871</v>
      </c>
      <c r="L44" s="21">
        <f t="shared" ref="L44" si="300">(H44-H43)*100</f>
        <v>1.4499999582767487</v>
      </c>
      <c r="M44" s="21">
        <f t="shared" ref="M44" si="301">SQRT(K44^2+L44^2)</f>
        <v>4.6090264523277806</v>
      </c>
      <c r="N44" s="21">
        <f t="shared" ref="N44" si="302">(I44-I43)*100</f>
        <v>0.2599999999802094</v>
      </c>
      <c r="O44" s="22">
        <f t="shared" ref="O44" si="303">(SQRT((G44-G43)^2+(H44-H43)^2+(I44-I43)^2)*100)</f>
        <v>4.6163540633542093</v>
      </c>
      <c r="P44" s="22">
        <f t="shared" ref="P44" si="304">O44/(F44-F43)</f>
        <v>0.92327080198570133</v>
      </c>
      <c r="Q44" s="23">
        <f t="shared" ref="Q44" si="305">(P44-P43)/(F44-F43)</f>
        <v>-0.26980321685086717</v>
      </c>
      <c r="R44" s="29"/>
      <c r="S44" s="56">
        <f t="shared" ref="S44" si="306">IF(K44&lt;0, ATAN2(L44,K44)*180/PI()+360,ATAN2(L44,K44)*180/PI())</f>
        <v>288.33667095030381</v>
      </c>
      <c r="T44" s="57">
        <f t="shared" ref="T44" si="307">ATAN(N44/M44)*180/PI()</f>
        <v>3.2286929261750998</v>
      </c>
      <c r="U44" s="29"/>
      <c r="V44" s="24">
        <f t="shared" ref="V44" si="308">(G44-$G$20)*100</f>
        <v>68.580000009387732</v>
      </c>
      <c r="W44" s="22">
        <f t="shared" ref="W44" si="309">(H44-$H$20)*100</f>
        <v>31.69999998062849</v>
      </c>
      <c r="X44" s="22">
        <f t="shared" ref="X44" si="310">SQRT(V44^2+W44^2)</f>
        <v>75.552011224450325</v>
      </c>
      <c r="Y44" s="22">
        <f t="shared" ref="Y44" si="311">(I44-$I$20)*100</f>
        <v>-17.925000000013824</v>
      </c>
      <c r="Z44" s="22">
        <f t="shared" ref="Z44" si="312">SQRT((G44-$G$20)^2+(H44-$H$20)^2+(I44-$I$20)^2)*100</f>
        <v>77.649288632027805</v>
      </c>
      <c r="AA44" s="22">
        <f t="shared" ref="AA44" si="313">Z44/F44</f>
        <v>0.76126753560811578</v>
      </c>
      <c r="AB44" s="23">
        <f t="shared" ref="AB44" si="314">(AA44-$AA$20)/(F44-$F$20)</f>
        <v>7.4634072118442722E-3</v>
      </c>
      <c r="AC44" s="29"/>
      <c r="AD44" s="56">
        <f t="shared" ref="AD44" si="315">IF(F44&lt;=0,NA(),IF((G44-$G$20)&lt;0,ATAN2((H44-$H$20),(G44-$G$20))*180/PI()+360,ATAN2((H44-$H$20),(G44-$G$20))*180/PI()))</f>
        <v>65.192020336975347</v>
      </c>
      <c r="AE44" s="57">
        <f t="shared" ref="AE44" si="316">IF(E44&lt;=0,NA(),ATAN(Y44/X44)*180/PI())</f>
        <v>-13.346863415076545</v>
      </c>
      <c r="AF44" s="29"/>
      <c r="AG44" s="71">
        <f t="shared" ref="AG44" si="317">1/(O44/E44)</f>
        <v>1.0831058426728921</v>
      </c>
      <c r="AH44" s="71">
        <f t="shared" ref="AH44" si="318">1/(Z44/F44)</f>
        <v>1.3135986407212019</v>
      </c>
      <c r="AI44" s="29"/>
      <c r="AJ44" s="21">
        <f t="shared" ref="AJ44" si="319">SQRT((G44-$E$11)^2+(H44-$F$11)^2+(I44-$G$11)^2)</f>
        <v>614.85063059659808</v>
      </c>
    </row>
    <row r="45" spans="2:36" ht="15.75" x14ac:dyDescent="0.25">
      <c r="B45" s="166">
        <v>26</v>
      </c>
      <c r="C45" s="167"/>
      <c r="D45" s="96">
        <v>45083.291666666664</v>
      </c>
      <c r="E45" s="104">
        <f t="shared" ref="E45" si="320">D45-D44</f>
        <v>4</v>
      </c>
      <c r="F45" s="105">
        <f t="shared" ref="F45" si="321">D45-D$20</f>
        <v>106</v>
      </c>
      <c r="G45" s="108">
        <v>809257.24899999995</v>
      </c>
      <c r="H45" s="22">
        <v>9156131.8279999997</v>
      </c>
      <c r="I45" s="109">
        <v>2689.5219999999999</v>
      </c>
      <c r="K45" s="20">
        <f t="shared" ref="K45" si="322">(G45-G44)*100</f>
        <v>21.119999990332872</v>
      </c>
      <c r="L45" s="21">
        <f t="shared" ref="L45" si="323">(H45-H44)*100</f>
        <v>-4.8000000417232513</v>
      </c>
      <c r="M45" s="21">
        <f t="shared" ref="M45" si="324">SQRT(K45^2+L45^2)</f>
        <v>21.658587211362697</v>
      </c>
      <c r="N45" s="21">
        <f t="shared" ref="N45" si="325">(I45-I44)*100</f>
        <v>-4.3749999999818101</v>
      </c>
      <c r="O45" s="22">
        <f t="shared" ref="O45" si="326">(SQRT((G45-G44)^2+(H45-H44)^2+(I45-I44)^2)*100)</f>
        <v>22.096040934792924</v>
      </c>
      <c r="P45" s="22">
        <f t="shared" ref="P45" si="327">O45/(F45-F44)</f>
        <v>5.5240102336982311</v>
      </c>
      <c r="Q45" s="23">
        <f t="shared" ref="Q45" si="328">(P45-P44)/(F45-F44)</f>
        <v>1.1501848579281324</v>
      </c>
      <c r="R45" s="29"/>
      <c r="S45" s="56">
        <f t="shared" ref="S45" si="329">IF(K45&lt;0, ATAN2(L45,K45)*180/PI()+360,ATAN2(L45,K45)*180/PI())</f>
        <v>102.80426617858464</v>
      </c>
      <c r="T45" s="57">
        <f t="shared" ref="T45" si="330">ATAN(N45/M45)*180/PI()</f>
        <v>-11.419986182298514</v>
      </c>
      <c r="U45" s="29"/>
      <c r="V45" s="24">
        <f t="shared" ref="V45" si="331">(G45-$G$20)*100</f>
        <v>89.699999999720603</v>
      </c>
      <c r="W45" s="22">
        <f t="shared" ref="W45" si="332">(H45-$H$20)*100</f>
        <v>26.899999938905239</v>
      </c>
      <c r="X45" s="22">
        <f t="shared" ref="X45" si="333">SQRT(V45^2+W45^2)</f>
        <v>93.646676378091371</v>
      </c>
      <c r="Y45" s="22">
        <f t="shared" ref="Y45" si="334">(I45-$I$20)*100</f>
        <v>-22.299999999995634</v>
      </c>
      <c r="Z45" s="22">
        <f t="shared" ref="Z45" si="335">SQRT((G45-$G$20)^2+(H45-$H$20)^2+(I45-$I$20)^2)*100</f>
        <v>96.265206573625463</v>
      </c>
      <c r="AA45" s="22">
        <f t="shared" ref="AA45" si="336">Z45/F45</f>
        <v>0.9081623261662779</v>
      </c>
      <c r="AB45" s="23">
        <f t="shared" ref="AB45" si="337">(AA45-$AA$20)/(F45-$F$20)</f>
        <v>8.5675691147762065E-3</v>
      </c>
      <c r="AC45" s="29"/>
      <c r="AD45" s="56">
        <f t="shared" ref="AD45" si="338">IF(F45&lt;=0,NA(),IF((G45-$G$20)&lt;0,ATAN2((H45-$H$20),(G45-$G$20))*180/PI()+360,ATAN2((H45-$H$20),(G45-$G$20))*180/PI()))</f>
        <v>73.306616063530285</v>
      </c>
      <c r="AE45" s="57">
        <f t="shared" ref="AE45" si="339">IF(E45&lt;=0,NA(),ATAN(Y45/X45)*180/PI())</f>
        <v>-13.394334514672147</v>
      </c>
      <c r="AF45" s="29"/>
      <c r="AG45" s="71">
        <f t="shared" ref="AG45" si="340">1/(O45/E45)</f>
        <v>0.18102790503530927</v>
      </c>
      <c r="AH45" s="71">
        <f t="shared" ref="AH45" si="341">1/(Z45/F45)</f>
        <v>1.1011247341886623</v>
      </c>
      <c r="AI45" s="29"/>
      <c r="AJ45" s="21">
        <f t="shared" ref="AJ45" si="342">SQRT((G45-$E$11)^2+(H45-$F$11)^2+(I45-$G$11)^2)</f>
        <v>614.84541355827855</v>
      </c>
    </row>
    <row r="46" spans="2:36" ht="15.75" x14ac:dyDescent="0.25">
      <c r="B46" s="166">
        <v>27</v>
      </c>
      <c r="C46" s="167"/>
      <c r="D46" s="96">
        <v>45096.291666666664</v>
      </c>
      <c r="E46" s="104">
        <f t="shared" ref="E46:E47" si="343">D46-D45</f>
        <v>13</v>
      </c>
      <c r="F46" s="105">
        <f t="shared" ref="F46:F47" si="344">D46-D$20</f>
        <v>119</v>
      </c>
      <c r="G46" s="108">
        <v>809257.0675</v>
      </c>
      <c r="H46" s="22">
        <v>9156131.8399999999</v>
      </c>
      <c r="I46" s="109">
        <v>2689.5415000000003</v>
      </c>
      <c r="K46" s="20">
        <f t="shared" ref="K46:K47" si="345">(G46-G45)*100</f>
        <v>-18.149999994784594</v>
      </c>
      <c r="L46" s="21">
        <f t="shared" ref="L46:L47" si="346">(H46-H45)*100</f>
        <v>1.2000000104308128</v>
      </c>
      <c r="M46" s="21">
        <f t="shared" ref="M46:M47" si="347">SQRT(K46^2+L46^2)</f>
        <v>18.189626159866911</v>
      </c>
      <c r="N46" s="21">
        <f t="shared" ref="N46:N47" si="348">(I46-I45)*100</f>
        <v>1.9500000000334694</v>
      </c>
      <c r="O46" s="22">
        <f t="shared" ref="O46:O47" si="349">(SQRT((G46-G45)^2+(H46-H45)^2+(I46-I45)^2)*100)</f>
        <v>18.29385142160735</v>
      </c>
      <c r="P46" s="22">
        <f t="shared" ref="P46:P47" si="350">O46/(F46-F45)</f>
        <v>1.4072193401236424</v>
      </c>
      <c r="Q46" s="23">
        <f t="shared" ref="Q46:Q47" si="351">(P46-P45)/(F46-F45)</f>
        <v>-0.31667622258266065</v>
      </c>
      <c r="R46" s="29"/>
      <c r="S46" s="56">
        <f t="shared" ref="S46:S47" si="352">IF(K46&lt;0, ATAN2(L46,K46)*180/PI()+360,ATAN2(L46,K46)*180/PI())</f>
        <v>273.78264548046468</v>
      </c>
      <c r="T46" s="57">
        <f t="shared" ref="T46:T47" si="353">ATAN(N46/M46)*180/PI()</f>
        <v>6.1189648859544068</v>
      </c>
      <c r="U46" s="29"/>
      <c r="V46" s="24">
        <f t="shared" ref="V46:V47" si="354">(G46-$G$20)*100</f>
        <v>71.55000000493601</v>
      </c>
      <c r="W46" s="22">
        <f t="shared" ref="W46:W47" si="355">(H46-$H$20)*100</f>
        <v>28.099999949336052</v>
      </c>
      <c r="X46" s="22">
        <f t="shared" ref="X46:X47" si="356">SQRT(V46^2+W46^2)</f>
        <v>76.870101456021445</v>
      </c>
      <c r="Y46" s="22">
        <f t="shared" ref="Y46:Y47" si="357">(I46-$I$20)*100</f>
        <v>-20.349999999962165</v>
      </c>
      <c r="Z46" s="22">
        <f t="shared" ref="Z46:Z47" si="358">SQRT((G46-$G$20)^2+(H46-$H$20)^2+(I46-$I$20)^2)*100</f>
        <v>79.518142570469337</v>
      </c>
      <c r="AA46" s="22">
        <f t="shared" ref="AA46:AA47" si="359">Z46/F46</f>
        <v>0.66821968546612887</v>
      </c>
      <c r="AB46" s="23">
        <f t="shared" ref="AB46:AB47" si="360">(AA46-$AA$20)/(F46-$F$20)</f>
        <v>5.6152914745052846E-3</v>
      </c>
      <c r="AC46" s="29"/>
      <c r="AD46" s="56">
        <f t="shared" ref="AD46:AD47" si="361">IF(F46&lt;=0,NA(),IF((G46-$G$20)&lt;0,ATAN2((H46-$H$20),(G46-$G$20))*180/PI()+360,ATAN2((H46-$H$20),(G46-$G$20))*180/PI()))</f>
        <v>68.558457847690434</v>
      </c>
      <c r="AE46" s="57">
        <f t="shared" ref="AE46:AE47" si="362">IF(E46&lt;=0,NA(),ATAN(Y46/X46)*180/PI())</f>
        <v>-14.827895331363916</v>
      </c>
      <c r="AF46" s="29"/>
      <c r="AG46" s="71">
        <f t="shared" ref="AG46:AG47" si="363">1/(O46/E46)</f>
        <v>0.71062127380379603</v>
      </c>
      <c r="AH46" s="71">
        <f t="shared" ref="AH46:AH47" si="364">1/(Z46/F46)</f>
        <v>1.4965138288352455</v>
      </c>
      <c r="AI46" s="29"/>
      <c r="AJ46" s="21">
        <f t="shared" ref="AJ46:AJ47" si="365">SQRT((G46-$E$11)^2+(H46-$F$11)^2+(I46-$G$11)^2)</f>
        <v>614.8805790639442</v>
      </c>
    </row>
    <row r="47" spans="2:36" ht="15.75" x14ac:dyDescent="0.25">
      <c r="B47" s="166">
        <v>28</v>
      </c>
      <c r="C47" s="167"/>
      <c r="D47" s="96">
        <v>45099.291666666664</v>
      </c>
      <c r="E47" s="104">
        <f t="shared" si="343"/>
        <v>3</v>
      </c>
      <c r="F47" s="105">
        <f t="shared" si="344"/>
        <v>122</v>
      </c>
      <c r="G47" s="108">
        <v>809257.09149999998</v>
      </c>
      <c r="H47" s="22">
        <v>9156131.8720000014</v>
      </c>
      <c r="I47" s="109">
        <v>2689.5551999999998</v>
      </c>
      <c r="K47" s="20">
        <f t="shared" si="345"/>
        <v>2.3999999975785613</v>
      </c>
      <c r="L47" s="21">
        <f t="shared" si="346"/>
        <v>3.2000001519918442</v>
      </c>
      <c r="M47" s="21">
        <f t="shared" si="347"/>
        <v>4.000000120140613</v>
      </c>
      <c r="N47" s="21">
        <f t="shared" si="348"/>
        <v>1.3699999999516876</v>
      </c>
      <c r="O47" s="22">
        <f t="shared" si="349"/>
        <v>4.2281084377050391</v>
      </c>
      <c r="P47" s="22">
        <f t="shared" si="350"/>
        <v>1.4093694792350131</v>
      </c>
      <c r="Q47" s="23">
        <f t="shared" si="351"/>
        <v>7.1671303712358048E-4</v>
      </c>
      <c r="R47" s="29"/>
      <c r="S47" s="56">
        <f t="shared" si="352"/>
        <v>36.869896311822743</v>
      </c>
      <c r="T47" s="57">
        <f t="shared" si="353"/>
        <v>18.906331506944941</v>
      </c>
      <c r="U47" s="29"/>
      <c r="V47" s="24">
        <f t="shared" si="354"/>
        <v>73.950000002514571</v>
      </c>
      <c r="W47" s="22">
        <f t="shared" si="355"/>
        <v>31.300000101327896</v>
      </c>
      <c r="X47" s="22">
        <f t="shared" si="356"/>
        <v>80.301260928549752</v>
      </c>
      <c r="Y47" s="22">
        <f t="shared" si="357"/>
        <v>-18.980000000010477</v>
      </c>
      <c r="Z47" s="22">
        <f t="shared" si="358"/>
        <v>82.513834638292209</v>
      </c>
      <c r="AA47" s="22">
        <f t="shared" si="359"/>
        <v>0.67634290687124765</v>
      </c>
      <c r="AB47" s="23">
        <f t="shared" si="360"/>
        <v>5.5437943186167843E-3</v>
      </c>
      <c r="AC47" s="29"/>
      <c r="AD47" s="56">
        <f t="shared" si="361"/>
        <v>67.059053655033878</v>
      </c>
      <c r="AE47" s="57">
        <f t="shared" si="362"/>
        <v>-13.298368929216679</v>
      </c>
      <c r="AF47" s="29"/>
      <c r="AG47" s="71">
        <f t="shared" si="363"/>
        <v>0.70953714745035246</v>
      </c>
      <c r="AH47" s="71">
        <f t="shared" si="364"/>
        <v>1.4785399386030162</v>
      </c>
      <c r="AI47" s="29"/>
      <c r="AJ47" s="21">
        <f t="shared" si="365"/>
        <v>614.84142796320953</v>
      </c>
    </row>
    <row r="48" spans="2:36" ht="15.75" x14ac:dyDescent="0.25">
      <c r="B48" s="166">
        <v>29</v>
      </c>
      <c r="C48" s="167"/>
      <c r="D48" s="96">
        <v>45103.291666666664</v>
      </c>
      <c r="E48" s="104">
        <f t="shared" ref="E48:E50" si="366">D48-D47</f>
        <v>4</v>
      </c>
      <c r="F48" s="105">
        <f t="shared" ref="F48:F50" si="367">D48-D$20</f>
        <v>126</v>
      </c>
      <c r="G48" s="108">
        <v>809257.0503</v>
      </c>
      <c r="H48" s="22">
        <v>9156131.8885000013</v>
      </c>
      <c r="I48" s="109">
        <v>2689.5315000000001</v>
      </c>
      <c r="K48" s="20">
        <f t="shared" ref="K48:K49" si="368">(G48-G47)*100</f>
        <v>-4.1199999977834523</v>
      </c>
      <c r="L48" s="21">
        <f t="shared" ref="L48:L49" si="369">(H48-H47)*100</f>
        <v>1.6499999910593033</v>
      </c>
      <c r="M48" s="21">
        <f t="shared" ref="M48:M49" si="370">SQRT(K48^2+L48^2)</f>
        <v>4.4381189655338611</v>
      </c>
      <c r="N48" s="21">
        <f t="shared" ref="N48:N49" si="371">(I48-I47)*100</f>
        <v>-2.3699999999735155</v>
      </c>
      <c r="O48" s="22">
        <f t="shared" ref="O48:O49" si="372">(SQRT((G48-G47)^2+(H48-H47)^2+(I48-I47)^2)*100)</f>
        <v>5.0312821379948289</v>
      </c>
      <c r="P48" s="22">
        <f t="shared" ref="P48:P49" si="373">O48/(F48-F47)</f>
        <v>1.2578205344987072</v>
      </c>
      <c r="Q48" s="23">
        <f t="shared" ref="Q48:Q49" si="374">(P48-P47)/(F48-F47)</f>
        <v>-3.7887236184076467E-2</v>
      </c>
      <c r="R48" s="29"/>
      <c r="S48" s="56">
        <f t="shared" ref="S48:S49" si="375">IF(K48&lt;0, ATAN2(L48,K48)*180/PI()+360,ATAN2(L48,K48)*180/PI())</f>
        <v>291.82538251794455</v>
      </c>
      <c r="T48" s="57">
        <f t="shared" ref="T48:T49" si="376">ATAN(N48/M48)*180/PI()</f>
        <v>-28.102663738871914</v>
      </c>
      <c r="U48" s="29"/>
      <c r="V48" s="24">
        <f t="shared" ref="V48:V49" si="377">(G48-$G$20)*100</f>
        <v>69.830000004731119</v>
      </c>
      <c r="W48" s="22">
        <f t="shared" ref="W48:W49" si="378">(H48-$H$20)*100</f>
        <v>32.950000092387199</v>
      </c>
      <c r="X48" s="22">
        <f t="shared" ref="X48:X49" si="379">SQRT(V48^2+W48^2)</f>
        <v>77.213544192382884</v>
      </c>
      <c r="Y48" s="22">
        <f t="shared" ref="Y48:Y49" si="380">(I48-$I$20)*100</f>
        <v>-21.349999999983993</v>
      </c>
      <c r="Z48" s="22">
        <f t="shared" ref="Z48:Z49" si="381">SQRT((G48-$G$20)^2+(H48-$H$20)^2+(I48-$I$20)^2)*100</f>
        <v>80.110885070309777</v>
      </c>
      <c r="AA48" s="22">
        <f t="shared" ref="AA48:AA49" si="382">Z48/F48</f>
        <v>0.63580067516118866</v>
      </c>
      <c r="AB48" s="23">
        <f t="shared" ref="AB48:AB49" si="383">(AA48-$AA$20)/(F48-$F$20)</f>
        <v>5.0460371044538785E-3</v>
      </c>
      <c r="AC48" s="29"/>
      <c r="AD48" s="56">
        <f t="shared" ref="AD48:AD49" si="384">IF(F48&lt;=0,NA(),IF((G48-$G$20)&lt;0,ATAN2((H48-$H$20),(G48-$G$20))*180/PI()+360,ATAN2((H48-$H$20),(G48-$G$20))*180/PI()))</f>
        <v>64.739238877985414</v>
      </c>
      <c r="AE48" s="57">
        <f t="shared" ref="AE48:AE49" si="385">IF(E48&lt;=0,NA(),ATAN(Y48/X48)*180/PI())</f>
        <v>-15.456435383173194</v>
      </c>
      <c r="AF48" s="29"/>
      <c r="AG48" s="71">
        <f t="shared" ref="AG48:AG49" si="386">1/(O48/E48)</f>
        <v>0.79502597753227233</v>
      </c>
      <c r="AH48" s="71">
        <f t="shared" ref="AH48:AH49" si="387">1/(Z48/F48)</f>
        <v>1.5728199718354801</v>
      </c>
      <c r="AI48" s="29"/>
      <c r="AJ48" s="21">
        <f t="shared" ref="AJ48:AJ49" si="388">SQRT((G48-$E$11)^2+(H48-$F$11)^2+(I48-$G$11)^2)</f>
        <v>614.84098059045743</v>
      </c>
    </row>
    <row r="49" spans="2:37" ht="15.75" x14ac:dyDescent="0.25">
      <c r="B49" s="166">
        <v>30</v>
      </c>
      <c r="C49" s="167"/>
      <c r="D49" s="96">
        <v>45108.291666666664</v>
      </c>
      <c r="E49" s="104">
        <f t="shared" si="366"/>
        <v>5</v>
      </c>
      <c r="F49" s="105">
        <f t="shared" si="367"/>
        <v>131</v>
      </c>
      <c r="G49" s="108">
        <v>809257.11450000003</v>
      </c>
      <c r="H49" s="22">
        <v>9156131.8760000002</v>
      </c>
      <c r="I49" s="109">
        <v>2689.5124999999998</v>
      </c>
      <c r="K49" s="20">
        <f t="shared" si="368"/>
        <v>6.4200000022538006</v>
      </c>
      <c r="L49" s="21">
        <f t="shared" si="369"/>
        <v>-1.250000111758709</v>
      </c>
      <c r="M49" s="21">
        <f t="shared" si="370"/>
        <v>6.5405581037351537</v>
      </c>
      <c r="N49" s="21">
        <f t="shared" si="371"/>
        <v>-1.9000000000232831</v>
      </c>
      <c r="O49" s="22">
        <f t="shared" si="372"/>
        <v>6.8109397522239217</v>
      </c>
      <c r="P49" s="22">
        <f t="shared" si="373"/>
        <v>1.3621879504447842</v>
      </c>
      <c r="Q49" s="23">
        <f t="shared" si="374"/>
        <v>2.0873483189215402E-2</v>
      </c>
      <c r="R49" s="29"/>
      <c r="S49" s="56">
        <f t="shared" si="375"/>
        <v>101.01787351653313</v>
      </c>
      <c r="T49" s="57">
        <f t="shared" si="376"/>
        <v>-16.198321434448356</v>
      </c>
      <c r="U49" s="29"/>
      <c r="V49" s="24">
        <f t="shared" si="377"/>
        <v>76.250000006984919</v>
      </c>
      <c r="W49" s="22">
        <f t="shared" si="378"/>
        <v>31.69999998062849</v>
      </c>
      <c r="X49" s="22">
        <f t="shared" si="379"/>
        <v>82.576948961783799</v>
      </c>
      <c r="Y49" s="22">
        <f t="shared" si="380"/>
        <v>-23.250000000007276</v>
      </c>
      <c r="Z49" s="22">
        <f t="shared" si="381"/>
        <v>85.787615655392742</v>
      </c>
      <c r="AA49" s="22">
        <f t="shared" si="382"/>
        <v>0.65486729507933394</v>
      </c>
      <c r="AB49" s="23">
        <f t="shared" si="383"/>
        <v>4.9989869853384267E-3</v>
      </c>
      <c r="AC49" s="29"/>
      <c r="AD49" s="56">
        <f t="shared" si="384"/>
        <v>67.425501999075365</v>
      </c>
      <c r="AE49" s="57">
        <f t="shared" si="385"/>
        <v>-15.724861068025556</v>
      </c>
      <c r="AF49" s="29"/>
      <c r="AG49" s="71">
        <f t="shared" si="386"/>
        <v>0.73411308599043035</v>
      </c>
      <c r="AH49" s="71">
        <f t="shared" si="387"/>
        <v>1.5270269373871463</v>
      </c>
      <c r="AI49" s="29"/>
      <c r="AJ49" s="21">
        <f t="shared" si="388"/>
        <v>614.83834293222139</v>
      </c>
    </row>
    <row r="50" spans="2:37" ht="15.75" x14ac:dyDescent="0.25">
      <c r="B50" s="166">
        <v>31</v>
      </c>
      <c r="C50" s="167"/>
      <c r="D50" s="96">
        <v>45111.291666666664</v>
      </c>
      <c r="E50" s="104">
        <f t="shared" si="366"/>
        <v>3</v>
      </c>
      <c r="F50" s="105">
        <f t="shared" si="367"/>
        <v>134</v>
      </c>
      <c r="G50" s="108">
        <v>809257.06199999992</v>
      </c>
      <c r="H50" s="22">
        <v>9156131.8885000013</v>
      </c>
      <c r="I50" s="109">
        <v>2689.5164999999997</v>
      </c>
      <c r="K50" s="20">
        <f t="shared" ref="K50" si="389">(G50-G49)*100</f>
        <v>-5.2500000107102096</v>
      </c>
      <c r="L50" s="21">
        <f t="shared" ref="L50" si="390">(H50-H49)*100</f>
        <v>1.250000111758709</v>
      </c>
      <c r="M50" s="21">
        <f t="shared" ref="M50" si="391">SQRT(K50^2+L50^2)</f>
        <v>5.3967583225352964</v>
      </c>
      <c r="N50" s="21">
        <f t="shared" ref="N50" si="392">(I50-I49)*100</f>
        <v>0.39999999999054126</v>
      </c>
      <c r="O50" s="22">
        <f t="shared" ref="O50" si="393">(SQRT((G50-G49)^2+(H50-H49)^2+(I50-I49)^2)*100)</f>
        <v>5.4115617331641355</v>
      </c>
      <c r="P50" s="22">
        <f t="shared" ref="P50" si="394">O50/(F50-F49)</f>
        <v>1.8038539110547118</v>
      </c>
      <c r="Q50" s="23">
        <f t="shared" ref="Q50" si="395">(P50-P49)/(F50-F49)</f>
        <v>0.14722198686997587</v>
      </c>
      <c r="R50" s="29"/>
      <c r="S50" s="56">
        <f t="shared" ref="S50" si="396">IF(K50&lt;0, ATAN2(L50,K50)*180/PI()+360,ATAN2(L50,K50)*180/PI())</f>
        <v>283.3924988816575</v>
      </c>
      <c r="T50" s="57">
        <f t="shared" ref="T50" si="397">ATAN(N50/M50)*180/PI()</f>
        <v>4.2389302067802959</v>
      </c>
      <c r="U50" s="29"/>
      <c r="V50" s="24">
        <f t="shared" ref="V50" si="398">(G50-$G$20)*100</f>
        <v>70.99999999627471</v>
      </c>
      <c r="W50" s="22">
        <f t="shared" ref="W50" si="399">(H50-$H$20)*100</f>
        <v>32.950000092387199</v>
      </c>
      <c r="X50" s="22">
        <f t="shared" ref="X50" si="400">SQRT(V50^2+W50^2)</f>
        <v>78.273255365797354</v>
      </c>
      <c r="Y50" s="22">
        <f t="shared" ref="Y50" si="401">(I50-$I$20)*100</f>
        <v>-22.850000000016735</v>
      </c>
      <c r="Z50" s="22">
        <f t="shared" ref="Z50" si="402">SQRT((G50-$G$20)^2+(H50-$H$20)^2+(I50-$I$20)^2)*100</f>
        <v>81.540327480088578</v>
      </c>
      <c r="AA50" s="22">
        <f t="shared" ref="AA50" si="403">Z50/F50</f>
        <v>0.60850990656782522</v>
      </c>
      <c r="AB50" s="23">
        <f t="shared" ref="AB50" si="404">(AA50-$AA$20)/(F50-$F$20)</f>
        <v>4.5411187057300389E-3</v>
      </c>
      <c r="AC50" s="29"/>
      <c r="AD50" s="56">
        <f t="shared" ref="AD50" si="405">IF(F50&lt;=0,NA(),IF((G50-$G$20)&lt;0,ATAN2((H50-$H$20),(G50-$G$20))*180/PI()+360,ATAN2((H50-$H$20),(G50-$G$20))*180/PI()))</f>
        <v>65.104715811515234</v>
      </c>
      <c r="AE50" s="57">
        <f t="shared" ref="AE50" si="406">IF(E50&lt;=0,NA(),ATAN(Y50/X50)*180/PI())</f>
        <v>-16.273898652232187</v>
      </c>
      <c r="AF50" s="29"/>
      <c r="AG50" s="71">
        <f t="shared" ref="AG50" si="407">1/(O50/E50)</f>
        <v>0.5543686181412002</v>
      </c>
      <c r="AH50" s="71">
        <f t="shared" ref="AH50" si="408">1/(Z50/F50)</f>
        <v>1.6433586194845931</v>
      </c>
      <c r="AI50" s="29"/>
      <c r="AJ50" s="21">
        <f t="shared" ref="AJ50" si="409">SQRT((G50-$E$11)^2+(H50-$F$11)^2+(I50-$G$11)^2)</f>
        <v>614.84023519966047</v>
      </c>
    </row>
    <row r="51" spans="2:37" ht="15.75" x14ac:dyDescent="0.25">
      <c r="B51" s="166">
        <v>32</v>
      </c>
      <c r="C51" s="167"/>
      <c r="D51" s="96">
        <v>45114.291666608799</v>
      </c>
      <c r="E51" s="104">
        <f t="shared" ref="E51:E57" si="410">D51-D50</f>
        <v>2.9999999421343091</v>
      </c>
      <c r="F51" s="105">
        <f t="shared" ref="F51:F57" si="411">D51-D$20</f>
        <v>136.99999994213431</v>
      </c>
      <c r="G51" s="108">
        <v>809257.08624999993</v>
      </c>
      <c r="H51" s="22">
        <v>9156131.8859999999</v>
      </c>
      <c r="I51" s="109">
        <v>2689.511</v>
      </c>
      <c r="K51" s="20">
        <f t="shared" ref="K51:K53" si="412">(G51-G50)*100</f>
        <v>2.4250000016763806</v>
      </c>
      <c r="L51" s="21">
        <f t="shared" ref="L51:L53" si="413">(H51-H50)*100</f>
        <v>-0.25000013411045074</v>
      </c>
      <c r="M51" s="21">
        <f t="shared" ref="M51:M53" si="414">SQRT(K51^2+L51^2)</f>
        <v>2.4378525540289941</v>
      </c>
      <c r="N51" s="21">
        <f t="shared" ref="N51:N53" si="415">(I51-I50)*100</f>
        <v>-0.54999999997562554</v>
      </c>
      <c r="O51" s="22">
        <f t="shared" ref="O51:O53" si="416">(SQRT((G51-G50)^2+(H51-H50)^2+(I51-I50)^2)*100)</f>
        <v>2.4991248618584221</v>
      </c>
      <c r="P51" s="22">
        <f t="shared" ref="P51:P53" si="417">O51/(F51-F50)</f>
        <v>0.83304163668765063</v>
      </c>
      <c r="Q51" s="23">
        <f t="shared" ref="Q51:Q53" si="418">(P51-P50)/(F51-F50)</f>
        <v>-0.32360409769754528</v>
      </c>
      <c r="R51" s="29"/>
      <c r="S51" s="56">
        <f t="shared" ref="S51:S53" si="419">IF(K51&lt;0, ATAN2(L51,K51)*180/PI()+360,ATAN2(L51,K51)*180/PI())</f>
        <v>95.885990964309755</v>
      </c>
      <c r="T51" s="57">
        <f t="shared" ref="T51:T53" si="420">ATAN(N51/M51)*180/PI()</f>
        <v>-12.713557910869609</v>
      </c>
      <c r="U51" s="29"/>
      <c r="V51" s="24">
        <f t="shared" ref="V51:V53" si="421">(G51-$G$20)*100</f>
        <v>73.42499999795109</v>
      </c>
      <c r="W51" s="22">
        <f t="shared" ref="W51:W53" si="422">(H51-$H$20)*100</f>
        <v>32.699999958276749</v>
      </c>
      <c r="X51" s="22">
        <f t="shared" ref="X51:X53" si="423">SQRT(V51^2+W51^2)</f>
        <v>80.377363865521346</v>
      </c>
      <c r="Y51" s="22">
        <f t="shared" ref="Y51:Y53" si="424">(I51-$I$20)*100</f>
        <v>-23.39999999999236</v>
      </c>
      <c r="Z51" s="22">
        <f t="shared" ref="Z51:Z53" si="425">SQRT((G51-$G$20)^2+(H51-$H$20)^2+(I51-$I$20)^2)*100</f>
        <v>83.714279677782926</v>
      </c>
      <c r="AA51" s="22">
        <f t="shared" ref="AA51:AA53" si="426">Z51/F51</f>
        <v>0.61105313659227689</v>
      </c>
      <c r="AB51" s="23">
        <f t="shared" ref="AB51:AB53" si="427">(AA51-$AA$20)/(F51-$F$20)</f>
        <v>4.460241874820233E-3</v>
      </c>
      <c r="AC51" s="29"/>
      <c r="AD51" s="56">
        <f t="shared" ref="AD51:AD53" si="428">IF(F51&lt;=0,NA(),IF((G51-$G$20)&lt;0,ATAN2((H51-$H$20),(G51-$G$20))*180/PI()+360,ATAN2((H51-$H$20),(G51-$G$20))*180/PI()))</f>
        <v>65.994084604973366</v>
      </c>
      <c r="AE51" s="57">
        <f t="shared" ref="AE51:AE53" si="429">IF(E51&lt;=0,NA(),ATAN(Y51/X51)*180/PI())</f>
        <v>-16.231690455628449</v>
      </c>
      <c r="AF51" s="29"/>
      <c r="AG51" s="71">
        <f t="shared" ref="AG51:AG53" si="430">1/(O51/E51)</f>
        <v>1.2004201902514873</v>
      </c>
      <c r="AH51" s="71">
        <f t="shared" ref="AH51:AH53" si="431">1/(Z51/F51)</f>
        <v>1.6365188886465802</v>
      </c>
      <c r="AI51" s="29"/>
      <c r="AJ51" s="21">
        <f t="shared" ref="AJ51:AJ53" si="432">SQRT((G51-$E$11)^2+(H51-$F$11)^2+(I51-$G$11)^2)</f>
        <v>614.83685821117888</v>
      </c>
    </row>
    <row r="52" spans="2:37" ht="15.75" x14ac:dyDescent="0.25">
      <c r="B52" s="166">
        <v>33</v>
      </c>
      <c r="C52" s="167"/>
      <c r="D52" s="96">
        <v>45119.291666666664</v>
      </c>
      <c r="E52" s="104">
        <f t="shared" si="410"/>
        <v>5.0000000578656909</v>
      </c>
      <c r="F52" s="105">
        <f t="shared" si="411"/>
        <v>142</v>
      </c>
      <c r="G52" s="108">
        <v>809257.07449999999</v>
      </c>
      <c r="H52" s="22">
        <v>9156131.8940000013</v>
      </c>
      <c r="I52" s="109">
        <v>2689.50875</v>
      </c>
      <c r="K52" s="20">
        <f t="shared" si="412"/>
        <v>-1.1749999946914613</v>
      </c>
      <c r="L52" s="21">
        <f t="shared" si="413"/>
        <v>0.80000013113021851</v>
      </c>
      <c r="M52" s="21">
        <f t="shared" si="414"/>
        <v>1.4214869669938239</v>
      </c>
      <c r="N52" s="21">
        <f t="shared" si="415"/>
        <v>-0.2250000000003638</v>
      </c>
      <c r="O52" s="22">
        <f t="shared" si="416"/>
        <v>1.4391838650198467</v>
      </c>
      <c r="P52" s="22">
        <f t="shared" si="417"/>
        <v>0.28783676967279465</v>
      </c>
      <c r="Q52" s="23">
        <f t="shared" si="418"/>
        <v>-0.10904097214102494</v>
      </c>
      <c r="R52" s="29"/>
      <c r="S52" s="56">
        <f t="shared" si="419"/>
        <v>304.24903749618755</v>
      </c>
      <c r="T52" s="57">
        <f t="shared" si="420"/>
        <v>-8.9944392927104655</v>
      </c>
      <c r="U52" s="29"/>
      <c r="V52" s="24">
        <f t="shared" si="421"/>
        <v>72.250000003259629</v>
      </c>
      <c r="W52" s="22">
        <f t="shared" si="422"/>
        <v>33.500000089406967</v>
      </c>
      <c r="X52" s="22">
        <f t="shared" si="423"/>
        <v>79.638637020363944</v>
      </c>
      <c r="Y52" s="22">
        <f t="shared" si="424"/>
        <v>-23.624999999992724</v>
      </c>
      <c r="Z52" s="22">
        <f t="shared" si="425"/>
        <v>83.06896611527641</v>
      </c>
      <c r="AA52" s="22">
        <f t="shared" si="426"/>
        <v>0.58499271912166484</v>
      </c>
      <c r="AB52" s="23">
        <f t="shared" si="427"/>
        <v>4.1196670360680622E-3</v>
      </c>
      <c r="AC52" s="29"/>
      <c r="AD52" s="56">
        <f t="shared" si="428"/>
        <v>65.124362604220181</v>
      </c>
      <c r="AE52" s="57">
        <f t="shared" si="429"/>
        <v>-16.523120891585862</v>
      </c>
      <c r="AF52" s="29"/>
      <c r="AG52" s="71">
        <f t="shared" si="430"/>
        <v>3.4741912964656114</v>
      </c>
      <c r="AH52" s="71">
        <f t="shared" si="431"/>
        <v>1.7094229847876505</v>
      </c>
      <c r="AI52" s="29"/>
      <c r="AJ52" s="21">
        <f t="shared" si="432"/>
        <v>614.83286887551594</v>
      </c>
    </row>
    <row r="53" spans="2:37" ht="15.75" x14ac:dyDescent="0.25">
      <c r="B53" s="166">
        <v>34</v>
      </c>
      <c r="C53" s="167"/>
      <c r="D53" s="96">
        <v>45127.291666666664</v>
      </c>
      <c r="E53" s="104">
        <f t="shared" si="410"/>
        <v>8</v>
      </c>
      <c r="F53" s="105">
        <f t="shared" si="411"/>
        <v>150</v>
      </c>
      <c r="G53" s="108">
        <v>809257.07349999994</v>
      </c>
      <c r="H53" s="22">
        <v>9156131.8904999997</v>
      </c>
      <c r="I53" s="109">
        <v>2689.5394999999999</v>
      </c>
      <c r="K53" s="20">
        <f t="shared" si="412"/>
        <v>-0.10000000474974513</v>
      </c>
      <c r="L53" s="21">
        <f t="shared" si="413"/>
        <v>-0.35000015050172806</v>
      </c>
      <c r="M53" s="21">
        <f t="shared" si="414"/>
        <v>0.36400564047989881</v>
      </c>
      <c r="N53" s="21">
        <f t="shared" si="415"/>
        <v>3.0749999999898137</v>
      </c>
      <c r="O53" s="22">
        <f t="shared" si="416"/>
        <v>3.0964697812571229</v>
      </c>
      <c r="P53" s="22">
        <f t="shared" si="417"/>
        <v>0.38705872265714036</v>
      </c>
      <c r="Q53" s="23">
        <f t="shared" si="418"/>
        <v>1.2402744123043215E-2</v>
      </c>
      <c r="R53" s="29"/>
      <c r="S53" s="56">
        <f t="shared" si="419"/>
        <v>195.94539011177605</v>
      </c>
      <c r="T53" s="57">
        <f t="shared" si="420"/>
        <v>83.248981886109192</v>
      </c>
      <c r="U53" s="29"/>
      <c r="V53" s="24">
        <f t="shared" si="421"/>
        <v>72.149999998509884</v>
      </c>
      <c r="W53" s="22">
        <f t="shared" si="422"/>
        <v>33.149999938905239</v>
      </c>
      <c r="X53" s="22">
        <f t="shared" si="423"/>
        <v>79.401164951997984</v>
      </c>
      <c r="Y53" s="22">
        <f t="shared" si="424"/>
        <v>-20.55000000000291</v>
      </c>
      <c r="Z53" s="22">
        <f t="shared" si="425"/>
        <v>82.017360941050242</v>
      </c>
      <c r="AA53" s="22">
        <f t="shared" si="426"/>
        <v>0.54678240627366825</v>
      </c>
      <c r="AB53" s="23">
        <f t="shared" si="427"/>
        <v>3.6452160418244551E-3</v>
      </c>
      <c r="AC53" s="29"/>
      <c r="AD53" s="56">
        <f t="shared" si="428"/>
        <v>65.323136869273853</v>
      </c>
      <c r="AE53" s="57">
        <f t="shared" si="429"/>
        <v>-14.510457764364963</v>
      </c>
      <c r="AF53" s="29"/>
      <c r="AG53" s="71">
        <f t="shared" si="430"/>
        <v>2.5835872994543201</v>
      </c>
      <c r="AH53" s="71">
        <f t="shared" si="431"/>
        <v>1.8288810841867016</v>
      </c>
      <c r="AI53" s="29"/>
      <c r="AJ53" s="21">
        <f t="shared" si="432"/>
        <v>614.83141043492935</v>
      </c>
    </row>
    <row r="54" spans="2:37" ht="15.75" x14ac:dyDescent="0.25">
      <c r="B54" s="166">
        <v>35</v>
      </c>
      <c r="C54" s="167"/>
      <c r="D54" s="96">
        <v>45131.291666666664</v>
      </c>
      <c r="E54" s="104">
        <f t="shared" si="410"/>
        <v>4</v>
      </c>
      <c r="F54" s="105">
        <f t="shared" si="411"/>
        <v>154</v>
      </c>
      <c r="G54" s="108">
        <v>809257.06459999993</v>
      </c>
      <c r="H54" s="22">
        <v>9156131.9035</v>
      </c>
      <c r="I54" s="109">
        <v>2689.4891499999999</v>
      </c>
      <c r="K54" s="20">
        <f t="shared" ref="K54:K57" si="433">(G54-G53)*100</f>
        <v>-0.89000000152736902</v>
      </c>
      <c r="L54" s="21">
        <f t="shared" ref="L54:L57" si="434">(H54-H53)*100</f>
        <v>1.3000000268220901</v>
      </c>
      <c r="M54" s="21">
        <f t="shared" ref="M54:M57" si="435">SQRT(K54^2+L54^2)</f>
        <v>1.5754682073771442</v>
      </c>
      <c r="N54" s="21">
        <f t="shared" ref="N54:N57" si="436">(I54-I53)*100</f>
        <v>-5.0349999999980355</v>
      </c>
      <c r="O54" s="22">
        <f t="shared" ref="O54:O57" si="437">(SQRT((G54-G53)^2+(H54-H53)^2+(I54-I53)^2)*100)</f>
        <v>5.2757298141997726</v>
      </c>
      <c r="P54" s="22">
        <f t="shared" ref="P54:P57" si="438">O54/(F54-F53)</f>
        <v>1.3189324535499432</v>
      </c>
      <c r="Q54" s="23">
        <f t="shared" ref="Q54:Q57" si="439">(P54-P53)/(F54-F53)</f>
        <v>0.2329684327232007</v>
      </c>
      <c r="R54" s="29"/>
      <c r="S54" s="56">
        <f t="shared" ref="S54:S57" si="440">IF(K54&lt;0, ATAN2(L54,K54)*180/PI()+360,ATAN2(L54,K54)*180/PI())</f>
        <v>325.60385876508064</v>
      </c>
      <c r="T54" s="57">
        <f t="shared" ref="T54:T57" si="441">ATAN(N54/M54)*180/PI()</f>
        <v>-72.62492525878119</v>
      </c>
      <c r="U54" s="29"/>
      <c r="V54" s="24">
        <f t="shared" ref="V54:V57" si="442">(G54-$G$20)*100</f>
        <v>71.259999996982515</v>
      </c>
      <c r="W54" s="22">
        <f t="shared" ref="W54:W57" si="443">(H54-$H$20)*100</f>
        <v>34.449999965727329</v>
      </c>
      <c r="X54" s="22">
        <f t="shared" ref="X54:X57" si="444">SQRT(V54^2+W54^2)</f>
        <v>79.15042701848526</v>
      </c>
      <c r="Y54" s="22">
        <f t="shared" ref="Y54:Y57" si="445">(I54-$I$20)*100</f>
        <v>-25.585000000000946</v>
      </c>
      <c r="Z54" s="22">
        <f t="shared" ref="Z54:Z57" si="446">SQRT((G54-$G$20)^2+(H54-$H$20)^2+(I54-$I$20)^2)*100</f>
        <v>83.182824682795001</v>
      </c>
      <c r="AA54" s="22">
        <f t="shared" ref="AA54:AA57" si="447">Z54/F54</f>
        <v>0.54014821222594156</v>
      </c>
      <c r="AB54" s="23">
        <f t="shared" ref="AB54:AB57" si="448">(AA54-$AA$20)/(F54-$F$20)</f>
        <v>3.5074559235450751E-3</v>
      </c>
      <c r="AC54" s="29"/>
      <c r="AD54" s="56">
        <f t="shared" ref="AD54:AD57" si="449">IF(F54&lt;=0,NA(),IF((G54-$G$20)&lt;0,ATAN2((H54-$H$20),(G54-$G$20))*180/PI()+360,ATAN2((H54-$H$20),(G54-$G$20))*180/PI()))</f>
        <v>64.198976786152215</v>
      </c>
      <c r="AE54" s="57">
        <f t="shared" ref="AE54:AE57" si="450">IF(E54&lt;=0,NA(),ATAN(Y54/X54)*180/PI())</f>
        <v>-17.913180252668944</v>
      </c>
      <c r="AF54" s="29"/>
      <c r="AG54" s="71">
        <f t="shared" ref="AG54:AG57" si="451">1/(O54/E54)</f>
        <v>0.758188940842628</v>
      </c>
      <c r="AH54" s="71">
        <f t="shared" ref="AH54:AH57" si="452">1/(Z54/F54)</f>
        <v>1.8513437189378394</v>
      </c>
      <c r="AI54" s="29"/>
      <c r="AJ54" s="21">
        <f t="shared" ref="AJ54:AJ57" si="453">SQRT((G54-$E$11)^2+(H54-$F$11)^2+(I54-$G$11)^2)</f>
        <v>614.82980083684924</v>
      </c>
    </row>
    <row r="55" spans="2:37" ht="15.75" x14ac:dyDescent="0.25">
      <c r="B55" s="166">
        <v>36</v>
      </c>
      <c r="C55" s="167"/>
      <c r="D55" s="96">
        <v>45134.291666666664</v>
      </c>
      <c r="E55" s="104">
        <f t="shared" si="410"/>
        <v>3</v>
      </c>
      <c r="F55" s="105">
        <f t="shared" si="411"/>
        <v>157</v>
      </c>
      <c r="G55" s="108">
        <v>809257.03</v>
      </c>
      <c r="H55" s="22">
        <v>9156131.9070000015</v>
      </c>
      <c r="I55" s="109">
        <v>2689.5330000000004</v>
      </c>
      <c r="K55" s="20">
        <f t="shared" si="433"/>
        <v>-3.4599999897181988</v>
      </c>
      <c r="L55" s="21">
        <f t="shared" si="434"/>
        <v>0.35000015050172806</v>
      </c>
      <c r="M55" s="21">
        <f t="shared" si="435"/>
        <v>3.4776572623249069</v>
      </c>
      <c r="N55" s="21">
        <f t="shared" si="436"/>
        <v>4.385000000047512</v>
      </c>
      <c r="O55" s="22">
        <f t="shared" si="437"/>
        <v>5.5966351528948044</v>
      </c>
      <c r="P55" s="22">
        <f t="shared" si="438"/>
        <v>1.8655450509649347</v>
      </c>
      <c r="Q55" s="23">
        <f t="shared" si="439"/>
        <v>0.18220419913833052</v>
      </c>
      <c r="R55" s="29"/>
      <c r="S55" s="56">
        <f t="shared" si="440"/>
        <v>275.77617016173036</v>
      </c>
      <c r="T55" s="57">
        <f t="shared" si="441"/>
        <v>51.58275765997395</v>
      </c>
      <c r="U55" s="29"/>
      <c r="V55" s="24">
        <f t="shared" si="442"/>
        <v>67.800000007264316</v>
      </c>
      <c r="W55" s="22">
        <f t="shared" si="443"/>
        <v>34.800000116229057</v>
      </c>
      <c r="X55" s="22">
        <f t="shared" si="444"/>
        <v>76.209448292679454</v>
      </c>
      <c r="Y55" s="22">
        <f t="shared" si="445"/>
        <v>-21.199999999953434</v>
      </c>
      <c r="Z55" s="22">
        <f t="shared" si="446"/>
        <v>79.103223759039111</v>
      </c>
      <c r="AA55" s="22">
        <f t="shared" si="447"/>
        <v>0.50384218954801985</v>
      </c>
      <c r="AB55" s="23">
        <f t="shared" si="448"/>
        <v>3.2091859206880243E-3</v>
      </c>
      <c r="AC55" s="29"/>
      <c r="AD55" s="56">
        <f t="shared" si="449"/>
        <v>62.829734150430227</v>
      </c>
      <c r="AE55" s="57">
        <f t="shared" si="450"/>
        <v>-15.545542429404522</v>
      </c>
      <c r="AF55" s="29"/>
      <c r="AG55" s="71">
        <f t="shared" si="451"/>
        <v>0.53603637150588235</v>
      </c>
      <c r="AH55" s="71">
        <f t="shared" si="452"/>
        <v>1.9847484405723683</v>
      </c>
      <c r="AI55" s="29"/>
      <c r="AJ55" s="21">
        <f t="shared" si="453"/>
        <v>614.82877196220977</v>
      </c>
    </row>
    <row r="56" spans="2:37" ht="15.75" x14ac:dyDescent="0.25">
      <c r="B56" s="186">
        <v>37</v>
      </c>
      <c r="C56" s="187"/>
      <c r="D56" s="127">
        <v>45144.583333333336</v>
      </c>
      <c r="E56" s="128">
        <f t="shared" si="410"/>
        <v>10.291666666671517</v>
      </c>
      <c r="F56" s="129">
        <f t="shared" si="411"/>
        <v>167.29166666667152</v>
      </c>
      <c r="G56" s="130">
        <v>809257.022</v>
      </c>
      <c r="H56" s="118">
        <v>9156131.6645</v>
      </c>
      <c r="I56" s="131">
        <v>2689.4764999999998</v>
      </c>
      <c r="J56" s="120"/>
      <c r="K56" s="121">
        <f t="shared" si="433"/>
        <v>-0.8000000030733645</v>
      </c>
      <c r="L56" s="122">
        <f t="shared" si="434"/>
        <v>-24.250000156462193</v>
      </c>
      <c r="M56" s="122">
        <f t="shared" si="435"/>
        <v>24.26319244438649</v>
      </c>
      <c r="N56" s="122">
        <f t="shared" si="436"/>
        <v>-5.6500000000596629</v>
      </c>
      <c r="O56" s="118">
        <f t="shared" si="437"/>
        <v>24.912346489120768</v>
      </c>
      <c r="P56" s="118">
        <f t="shared" si="438"/>
        <v>2.4206328572413631</v>
      </c>
      <c r="Q56" s="119">
        <f t="shared" si="439"/>
        <v>5.393565728999191E-2</v>
      </c>
      <c r="R56" s="123"/>
      <c r="S56" s="124">
        <f t="shared" si="440"/>
        <v>181.88948478517929</v>
      </c>
      <c r="T56" s="125">
        <f t="shared" si="441"/>
        <v>-13.108463441066831</v>
      </c>
      <c r="U56" s="123"/>
      <c r="V56" s="117">
        <f t="shared" si="442"/>
        <v>67.000000004190952</v>
      </c>
      <c r="W56" s="118">
        <f t="shared" si="443"/>
        <v>10.549999959766865</v>
      </c>
      <c r="X56" s="118">
        <f t="shared" si="444"/>
        <v>67.825529852059901</v>
      </c>
      <c r="Y56" s="118">
        <f t="shared" si="445"/>
        <v>-26.850000000013097</v>
      </c>
      <c r="Z56" s="118">
        <f t="shared" si="446"/>
        <v>72.946727135035829</v>
      </c>
      <c r="AA56" s="118">
        <f t="shared" si="447"/>
        <v>0.43604519333519531</v>
      </c>
      <c r="AB56" s="119">
        <f t="shared" si="448"/>
        <v>2.6064967970222627E-3</v>
      </c>
      <c r="AC56" s="123"/>
      <c r="AD56" s="124">
        <f t="shared" si="449"/>
        <v>81.051527542452575</v>
      </c>
      <c r="AE56" s="125">
        <f t="shared" si="450"/>
        <v>-21.597059136626115</v>
      </c>
      <c r="AF56" s="123"/>
      <c r="AG56" s="126">
        <f t="shared" si="451"/>
        <v>0.41311510624524639</v>
      </c>
      <c r="AH56" s="126">
        <f t="shared" si="452"/>
        <v>2.2933402667536873</v>
      </c>
      <c r="AI56" s="123"/>
      <c r="AJ56" s="122">
        <f t="shared" si="453"/>
        <v>615.07002292575805</v>
      </c>
      <c r="AK56" s="113" t="s">
        <v>48</v>
      </c>
    </row>
    <row r="57" spans="2:37" ht="15.75" x14ac:dyDescent="0.25">
      <c r="B57" s="166">
        <v>38</v>
      </c>
      <c r="C57" s="167"/>
      <c r="D57" s="95">
        <v>45150.458333333336</v>
      </c>
      <c r="E57" s="104">
        <f t="shared" si="410"/>
        <v>5.875</v>
      </c>
      <c r="F57" s="105">
        <f t="shared" si="411"/>
        <v>173.16666666667152</v>
      </c>
      <c r="G57" s="108">
        <v>809256.93500000006</v>
      </c>
      <c r="H57" s="22">
        <v>9156131.6904999986</v>
      </c>
      <c r="I57" s="109">
        <v>2689.489</v>
      </c>
      <c r="K57" s="20">
        <f t="shared" si="433"/>
        <v>-8.6999999941326678</v>
      </c>
      <c r="L57" s="21">
        <f t="shared" si="434"/>
        <v>2.5999998673796654</v>
      </c>
      <c r="M57" s="21">
        <f t="shared" si="435"/>
        <v>9.0801981921256925</v>
      </c>
      <c r="N57" s="21">
        <f t="shared" si="436"/>
        <v>1.2500000000272848</v>
      </c>
      <c r="O57" s="22">
        <f t="shared" si="437"/>
        <v>9.1658332522663155</v>
      </c>
      <c r="P57" s="22">
        <f t="shared" si="438"/>
        <v>1.5601418301729899</v>
      </c>
      <c r="Q57" s="23">
        <f t="shared" si="439"/>
        <v>-0.14646655779887205</v>
      </c>
      <c r="R57" s="29"/>
      <c r="S57" s="56">
        <f t="shared" si="440"/>
        <v>286.63880487923598</v>
      </c>
      <c r="T57" s="57">
        <f t="shared" si="441"/>
        <v>7.8381968744549049</v>
      </c>
      <c r="U57" s="29"/>
      <c r="V57" s="24">
        <f t="shared" si="442"/>
        <v>58.300000010058284</v>
      </c>
      <c r="W57" s="22">
        <f t="shared" si="443"/>
        <v>13.14999982714653</v>
      </c>
      <c r="X57" s="22">
        <f t="shared" si="444"/>
        <v>59.764642529063536</v>
      </c>
      <c r="Y57" s="22">
        <f t="shared" si="445"/>
        <v>-25.599999999985812</v>
      </c>
      <c r="Z57" s="22">
        <f t="shared" si="446"/>
        <v>65.016709364793471</v>
      </c>
      <c r="AA57" s="22">
        <f t="shared" si="447"/>
        <v>0.37545741692853696</v>
      </c>
      <c r="AB57" s="23">
        <f t="shared" si="448"/>
        <v>2.1681852758143974E-3</v>
      </c>
      <c r="AC57" s="29"/>
      <c r="AD57" s="56">
        <f t="shared" si="449"/>
        <v>77.289219175115036</v>
      </c>
      <c r="AE57" s="57">
        <f t="shared" si="450"/>
        <v>-23.187721833207377</v>
      </c>
      <c r="AF57" s="29"/>
      <c r="AG57" s="71">
        <f t="shared" si="451"/>
        <v>0.64096736633817397</v>
      </c>
      <c r="AH57" s="71">
        <f t="shared" si="452"/>
        <v>2.6634178868554246</v>
      </c>
      <c r="AI57" s="29"/>
      <c r="AJ57" s="21">
        <f t="shared" si="453"/>
        <v>615.0671932847406</v>
      </c>
    </row>
    <row r="58" spans="2:37" ht="15.75" x14ac:dyDescent="0.25">
      <c r="B58" s="166">
        <v>39</v>
      </c>
      <c r="C58" s="167"/>
      <c r="D58" s="96">
        <v>45153.458333333336</v>
      </c>
      <c r="E58" s="104">
        <f t="shared" ref="E58:E59" si="454">D58-D57</f>
        <v>3</v>
      </c>
      <c r="F58" s="105">
        <f t="shared" ref="F58:F59" si="455">D58-D$20</f>
        <v>176.16666666667152</v>
      </c>
      <c r="G58" s="108">
        <v>809256.98600000003</v>
      </c>
      <c r="H58" s="22">
        <v>9156131.6830000002</v>
      </c>
      <c r="I58" s="109">
        <v>2689.4589999999998</v>
      </c>
      <c r="K58" s="20">
        <f t="shared" ref="K58" si="456">(G58-G57)*100</f>
        <v>5.0999999977648258</v>
      </c>
      <c r="L58" s="21">
        <f t="shared" ref="L58" si="457">(H58-H57)*100</f>
        <v>-0.74999984353780746</v>
      </c>
      <c r="M58" s="21">
        <f t="shared" ref="M58" si="458">SQRT(K58^2+L58^2)</f>
        <v>5.1548520582561785</v>
      </c>
      <c r="N58" s="21">
        <f t="shared" ref="N58" si="459">(I58-I57)*100</f>
        <v>-3.0000000000200089</v>
      </c>
      <c r="O58" s="22">
        <f t="shared" ref="O58" si="460">(SQRT((G58-G57)^2+(H58-H57)^2+(I58-I57)^2)*100)</f>
        <v>5.9642685840451559</v>
      </c>
      <c r="P58" s="22">
        <f t="shared" ref="P58" si="461">O58/(F58-F57)</f>
        <v>1.9880895280150519</v>
      </c>
      <c r="Q58" s="23">
        <f t="shared" ref="Q58" si="462">(P58-P57)/(F58-F57)</f>
        <v>0.14264923261402065</v>
      </c>
      <c r="R58" s="29"/>
      <c r="S58" s="56">
        <f t="shared" ref="S58" si="463">IF(K58&lt;0, ATAN2(L58,K58)*180/PI()+360,ATAN2(L58,K58)*180/PI())</f>
        <v>98.365884407087265</v>
      </c>
      <c r="T58" s="57">
        <f t="shared" ref="T58" si="464">ATAN(N58/M58)*180/PI()</f>
        <v>-30.198376487562928</v>
      </c>
      <c r="U58" s="29"/>
      <c r="V58" s="24">
        <f t="shared" ref="V58" si="465">(G58-$G$20)*100</f>
        <v>63.40000000782311</v>
      </c>
      <c r="W58" s="22">
        <f t="shared" ref="W58" si="466">(H58-$H$20)*100</f>
        <v>12.399999983608723</v>
      </c>
      <c r="X58" s="22">
        <f t="shared" ref="X58" si="467">SQRT(V58^2+W58^2)</f>
        <v>64.601238382754445</v>
      </c>
      <c r="Y58" s="22">
        <f t="shared" ref="Y58" si="468">(I58-$I$20)*100</f>
        <v>-28.600000000005821</v>
      </c>
      <c r="Z58" s="22">
        <f t="shared" ref="Z58" si="469">SQRT((G58-$G$20)^2+(H58-$H$20)^2+(I58-$I$20)^2)*100</f>
        <v>70.648991504378884</v>
      </c>
      <c r="AA58" s="22">
        <f t="shared" ref="AA58" si="470">Z58/F58</f>
        <v>0.40103495650545096</v>
      </c>
      <c r="AB58" s="23">
        <f t="shared" ref="AB58" si="471">(AA58-$AA$20)/(F58-$F$20)</f>
        <v>2.2764519763790346E-3</v>
      </c>
      <c r="AC58" s="29"/>
      <c r="AD58" s="56">
        <f t="shared" ref="AD58" si="472">IF(F58&lt;=0,NA(),IF((G58-$G$20)&lt;0,ATAN2((H58-$H$20),(G58-$G$20))*180/PI()+360,ATAN2((H58-$H$20),(G58-$G$20))*180/PI()))</f>
        <v>78.933581835244325</v>
      </c>
      <c r="AE58" s="57">
        <f t="shared" ref="AE58" si="473">IF(E58&lt;=0,NA(),ATAN(Y58/X58)*180/PI())</f>
        <v>-23.879737273528921</v>
      </c>
      <c r="AF58" s="29"/>
      <c r="AG58" s="71">
        <f t="shared" ref="AG58" si="474">1/(O58/E58)</f>
        <v>0.50299545664747802</v>
      </c>
      <c r="AH58" s="71">
        <f t="shared" ref="AH58" si="475">1/(Z58/F58)</f>
        <v>2.4935482151327317</v>
      </c>
      <c r="AI58" s="29"/>
      <c r="AJ58" s="21">
        <f t="shared" ref="AJ58" si="476">SQRT((G58-$E$11)^2+(H58-$F$11)^2+(I58-$G$11)^2)</f>
        <v>615.06523844068965</v>
      </c>
    </row>
    <row r="59" spans="2:37" ht="15.75" x14ac:dyDescent="0.25">
      <c r="B59" s="166">
        <v>40</v>
      </c>
      <c r="C59" s="167"/>
      <c r="D59" s="96">
        <v>45156.458333333336</v>
      </c>
      <c r="E59" s="104">
        <f t="shared" si="454"/>
        <v>3</v>
      </c>
      <c r="F59" s="105">
        <f t="shared" si="455"/>
        <v>179.16666666667152</v>
      </c>
      <c r="G59" s="108">
        <v>809256.92550000001</v>
      </c>
      <c r="H59" s="22">
        <v>9156131.6964999996</v>
      </c>
      <c r="I59" s="109">
        <v>2689.4930000000004</v>
      </c>
      <c r="K59" s="20">
        <f t="shared" ref="K59:K60" si="477">(G59-G58)*100</f>
        <v>-6.0500000021420419</v>
      </c>
      <c r="L59" s="21">
        <f t="shared" ref="L59:L60" si="478">(H59-H58)*100</f>
        <v>1.3499999418854713</v>
      </c>
      <c r="M59" s="21">
        <f t="shared" ref="M59:M60" si="479">SQRT(K59^2+L59^2)</f>
        <v>6.1987901939821679</v>
      </c>
      <c r="N59" s="21">
        <f t="shared" ref="N59:N60" si="480">(I59-I58)*100</f>
        <v>3.4000000000560249</v>
      </c>
      <c r="O59" s="22">
        <f t="shared" ref="O59:O60" si="481">(SQRT((G59-G58)^2+(H59-H58)^2+(I59-I58)^2)*100)</f>
        <v>7.0700070628953728</v>
      </c>
      <c r="P59" s="22">
        <f t="shared" ref="P59:P60" si="482">O59/(F59-F58)</f>
        <v>2.3566690209651244</v>
      </c>
      <c r="Q59" s="23">
        <f t="shared" ref="Q59:Q60" si="483">(P59-P58)/(F59-F58)</f>
        <v>0.12285983098335751</v>
      </c>
      <c r="R59" s="29"/>
      <c r="S59" s="56">
        <f t="shared" ref="S59:S60" si="484">IF(K59&lt;0, ATAN2(L59,K59)*180/PI()+360,ATAN2(L59,K59)*180/PI())</f>
        <v>282.57893470891855</v>
      </c>
      <c r="T59" s="57">
        <f t="shared" ref="T59:T60" si="485">ATAN(N59/M59)*180/PI()</f>
        <v>28.74450954024978</v>
      </c>
      <c r="U59" s="29"/>
      <c r="V59" s="24">
        <f t="shared" ref="V59:V60" si="486">(G59-$G$20)*100</f>
        <v>57.350000005681068</v>
      </c>
      <c r="W59" s="22">
        <f t="shared" ref="W59:W60" si="487">(H59-$H$20)*100</f>
        <v>13.749999925494194</v>
      </c>
      <c r="X59" s="22">
        <f t="shared" ref="X59:X60" si="488">SQRT(V59^2+W59^2)</f>
        <v>58.975291424483089</v>
      </c>
      <c r="Y59" s="22">
        <f t="shared" ref="Y59:Y60" si="489">(I59-$I$20)*100</f>
        <v>-25.199999999949796</v>
      </c>
      <c r="Z59" s="22">
        <f t="shared" ref="Z59:Z60" si="490">SQRT((G59-$G$20)^2+(H59-$H$20)^2+(I59-$I$20)^2)*100</f>
        <v>64.133649503206797</v>
      </c>
      <c r="AA59" s="22">
        <f t="shared" ref="AA59:AA60" si="491">Z59/F59</f>
        <v>0.35795525304114451</v>
      </c>
      <c r="AB59" s="23">
        <f t="shared" ref="AB59:AB60" si="492">(AA59-$AA$20)/(F59-$F$20)</f>
        <v>1.9978897844156363E-3</v>
      </c>
      <c r="AC59" s="29"/>
      <c r="AD59" s="56">
        <f t="shared" ref="AD59:AD60" si="493">IF(F59&lt;=0,NA(),IF((G59-$G$20)&lt;0,ATAN2((H59-$H$20),(G59-$G$20))*180/PI()+360,ATAN2((H59-$H$20),(G59-$G$20))*180/PI()))</f>
        <v>76.517492527053918</v>
      </c>
      <c r="AE59" s="57">
        <f t="shared" ref="AE59:AE60" si="494">IF(E59&lt;=0,NA(),ATAN(Y59/X59)*180/PI())</f>
        <v>-23.136901945377012</v>
      </c>
      <c r="AF59" s="29"/>
      <c r="AG59" s="71">
        <f t="shared" ref="AG59:AG60" si="495">1/(O59/E59)</f>
        <v>0.42432772319910705</v>
      </c>
      <c r="AH59" s="71">
        <f t="shared" ref="AH59:AH60" si="496">1/(Z59/F59)</f>
        <v>2.7936452713128834</v>
      </c>
      <c r="AI59" s="29"/>
      <c r="AJ59" s="21">
        <f t="shared" ref="AJ59:AJ60" si="497">SQRT((G59-$E$11)^2+(H59-$F$11)^2+(I59-$G$11)^2)</f>
        <v>615.06345745970543</v>
      </c>
    </row>
    <row r="60" spans="2:37" ht="15.75" x14ac:dyDescent="0.25">
      <c r="B60" s="166">
        <v>41</v>
      </c>
      <c r="C60" s="167"/>
      <c r="D60" s="96">
        <v>45159.458333333336</v>
      </c>
      <c r="E60" s="104">
        <f t="shared" ref="E60:E63" si="498">D60-D59</f>
        <v>3</v>
      </c>
      <c r="F60" s="105">
        <f t="shared" ref="F60:F63" si="499">D60-D$20</f>
        <v>182.16666666667152</v>
      </c>
      <c r="G60" s="108">
        <v>809256.89899999998</v>
      </c>
      <c r="H60" s="22">
        <v>9156131.6970000006</v>
      </c>
      <c r="I60" s="109">
        <v>2689.5264999999999</v>
      </c>
      <c r="K60" s="20">
        <f t="shared" si="477"/>
        <v>-2.650000003632158</v>
      </c>
      <c r="L60" s="21">
        <f t="shared" si="478"/>
        <v>5.0000101327896118E-2</v>
      </c>
      <c r="M60" s="21">
        <f t="shared" si="479"/>
        <v>2.6504716616827348</v>
      </c>
      <c r="N60" s="21">
        <f t="shared" si="480"/>
        <v>3.3499999999548891</v>
      </c>
      <c r="O60" s="22">
        <f t="shared" si="481"/>
        <v>4.2717092631733493</v>
      </c>
      <c r="P60" s="22">
        <f t="shared" si="482"/>
        <v>1.4239030877244498</v>
      </c>
      <c r="Q60" s="23">
        <f t="shared" si="483"/>
        <v>-0.31092197774689151</v>
      </c>
      <c r="R60" s="29"/>
      <c r="S60" s="56">
        <f t="shared" si="484"/>
        <v>271.08092637521526</v>
      </c>
      <c r="T60" s="57">
        <f t="shared" si="485"/>
        <v>51.649463415164007</v>
      </c>
      <c r="U60" s="29"/>
      <c r="V60" s="24">
        <f t="shared" si="486"/>
        <v>54.70000000204891</v>
      </c>
      <c r="W60" s="22">
        <f t="shared" si="487"/>
        <v>13.80000002682209</v>
      </c>
      <c r="X60" s="22">
        <f t="shared" si="488"/>
        <v>56.413916731285731</v>
      </c>
      <c r="Y60" s="22">
        <f t="shared" si="489"/>
        <v>-21.849999999994907</v>
      </c>
      <c r="Z60" s="22">
        <f t="shared" si="490"/>
        <v>60.497541280321613</v>
      </c>
      <c r="AA60" s="22">
        <f t="shared" si="491"/>
        <v>0.33209995213350413</v>
      </c>
      <c r="AB60" s="23">
        <f t="shared" si="492"/>
        <v>1.8230555469359302E-3</v>
      </c>
      <c r="AC60" s="29"/>
      <c r="AD60" s="56">
        <f t="shared" si="493"/>
        <v>75.840592939397837</v>
      </c>
      <c r="AE60" s="57">
        <f t="shared" si="494"/>
        <v>-21.172171749206179</v>
      </c>
      <c r="AF60" s="29"/>
      <c r="AG60" s="71">
        <f t="shared" si="495"/>
        <v>0.70229498666100054</v>
      </c>
      <c r="AH60" s="71">
        <f t="shared" si="496"/>
        <v>3.0111416565275508</v>
      </c>
      <c r="AI60" s="29"/>
      <c r="AJ60" s="21">
        <f t="shared" si="497"/>
        <v>615.06475464935249</v>
      </c>
    </row>
    <row r="61" spans="2:37" ht="15.75" x14ac:dyDescent="0.25">
      <c r="B61" s="166">
        <v>42</v>
      </c>
      <c r="C61" s="167"/>
      <c r="D61" s="96">
        <v>45164.458333333336</v>
      </c>
      <c r="E61" s="104">
        <f t="shared" si="498"/>
        <v>5</v>
      </c>
      <c r="F61" s="105">
        <f t="shared" si="499"/>
        <v>187.16666666667152</v>
      </c>
      <c r="G61" s="108">
        <v>809256.91249999998</v>
      </c>
      <c r="H61" s="22">
        <v>9156131.7045000009</v>
      </c>
      <c r="I61" s="109">
        <v>2689.4650000000001</v>
      </c>
      <c r="K61" s="20">
        <f t="shared" ref="K61:K63" si="500">(G61-G60)*100</f>
        <v>1.3500000000931323</v>
      </c>
      <c r="L61" s="21">
        <f t="shared" ref="L61:L63" si="501">(H61-H60)*100</f>
        <v>0.75000002980232239</v>
      </c>
      <c r="M61" s="21">
        <f t="shared" ref="M61:M63" si="502">SQRT(K61^2+L61^2)</f>
        <v>1.5443445357027499</v>
      </c>
      <c r="N61" s="21">
        <f t="shared" ref="N61:N63" si="503">(I61-I60)*100</f>
        <v>-6.1499999999796273</v>
      </c>
      <c r="O61" s="22">
        <f t="shared" ref="O61:O63" si="504">(SQRT((G61-G60)^2+(H61-H60)^2+(I61-I60)^2)*100)</f>
        <v>6.3409384198795324</v>
      </c>
      <c r="P61" s="22">
        <f t="shared" ref="P61:P63" si="505">O61/(F61-F60)</f>
        <v>1.2681876839759065</v>
      </c>
      <c r="Q61" s="23">
        <f t="shared" ref="Q61:Q63" si="506">(P61-P60)/(F61-F60)</f>
        <v>-3.1143080749708663E-2</v>
      </c>
      <c r="R61" s="29"/>
      <c r="S61" s="56">
        <f t="shared" ref="S61:S63" si="507">IF(K61&lt;0, ATAN2(L61,K61)*180/PI()+360,ATAN2(L61,K61)*180/PI())</f>
        <v>60.94539493606468</v>
      </c>
      <c r="T61" s="57">
        <f t="shared" ref="T61:T63" si="508">ATAN(N61/M61)*180/PI()</f>
        <v>-75.903756884363602</v>
      </c>
      <c r="U61" s="29"/>
      <c r="V61" s="24">
        <f t="shared" ref="V61:V63" si="509">(G61-$G$20)*100</f>
        <v>56.050000002142042</v>
      </c>
      <c r="W61" s="22">
        <f t="shared" ref="W61:W63" si="510">(H61-$H$20)*100</f>
        <v>14.550000056624413</v>
      </c>
      <c r="X61" s="22">
        <f t="shared" ref="X61:X63" si="511">SQRT(V61^2+W61^2)</f>
        <v>57.907728343355807</v>
      </c>
      <c r="Y61" s="22">
        <f t="shared" ref="Y61:Y63" si="512">(I61-$I$20)*100</f>
        <v>-27.999999999974534</v>
      </c>
      <c r="Z61" s="22">
        <f t="shared" ref="Z61:Z63" si="513">SQRT((G61-$G$20)^2+(H61-$H$20)^2+(I61-$I$20)^2)*100</f>
        <v>64.321885870102307</v>
      </c>
      <c r="AA61" s="22">
        <f t="shared" ref="AA61:AA63" si="514">Z61/F61</f>
        <v>0.34366101088210493</v>
      </c>
      <c r="AB61" s="23">
        <f t="shared" ref="AB61:AB63" si="515">(AA61-$AA$20)/(F61-$F$20)</f>
        <v>1.8361229432703261E-3</v>
      </c>
      <c r="AC61" s="29"/>
      <c r="AD61" s="56">
        <f t="shared" ref="AD61:AD63" si="516">IF(F61&lt;=0,NA(),IF((G61-$G$20)&lt;0,ATAN2((H61-$H$20),(G61-$G$20))*180/PI()+360,ATAN2((H61-$H$20),(G61-$G$20))*180/PI()))</f>
        <v>75.447808431364621</v>
      </c>
      <c r="AE61" s="57">
        <f t="shared" ref="AE61:AE63" si="517">IF(E61&lt;=0,NA(),ATAN(Y61/X61)*180/PI())</f>
        <v>-25.805060738484642</v>
      </c>
      <c r="AF61" s="29"/>
      <c r="AG61" s="71">
        <f t="shared" ref="AG61:AG63" si="518">1/(O61/E61)</f>
        <v>0.78852681873150754</v>
      </c>
      <c r="AH61" s="71">
        <f t="shared" ref="AH61:AH63" si="519">1/(Z61/F61)</f>
        <v>2.9098442020909268</v>
      </c>
      <c r="AI61" s="29"/>
      <c r="AJ61" s="21">
        <f t="shared" ref="AJ61:AJ63" si="520">SQRT((G61-$E$11)^2+(H61-$F$11)^2+(I61-$G$11)^2)</f>
        <v>615.06404164507171</v>
      </c>
    </row>
    <row r="62" spans="2:37" ht="15.75" x14ac:dyDescent="0.25">
      <c r="B62" s="166">
        <v>43</v>
      </c>
      <c r="C62" s="167"/>
      <c r="D62" s="96">
        <v>45166.458333333336</v>
      </c>
      <c r="E62" s="104">
        <f t="shared" si="498"/>
        <v>2</v>
      </c>
      <c r="F62" s="105">
        <f t="shared" si="499"/>
        <v>189.16666666667152</v>
      </c>
      <c r="G62" s="108">
        <v>809256.89549999998</v>
      </c>
      <c r="H62" s="22">
        <v>9156131.7019999996</v>
      </c>
      <c r="I62" s="109">
        <v>2689.4970000000003</v>
      </c>
      <c r="K62" s="20">
        <f t="shared" si="500"/>
        <v>-1.6999999992549419</v>
      </c>
      <c r="L62" s="21">
        <f t="shared" si="501"/>
        <v>-0.25000013411045074</v>
      </c>
      <c r="M62" s="21">
        <f t="shared" si="502"/>
        <v>1.7182840465190981</v>
      </c>
      <c r="N62" s="21">
        <f t="shared" si="503"/>
        <v>3.2000000000152795</v>
      </c>
      <c r="O62" s="22">
        <f t="shared" si="504"/>
        <v>3.6321481336283399</v>
      </c>
      <c r="P62" s="22">
        <f t="shared" si="505"/>
        <v>1.8160740668141699</v>
      </c>
      <c r="Q62" s="23">
        <f t="shared" si="506"/>
        <v>0.2739431914191317</v>
      </c>
      <c r="R62" s="29"/>
      <c r="S62" s="56">
        <f t="shared" si="507"/>
        <v>261.63410944805588</v>
      </c>
      <c r="T62" s="57">
        <f t="shared" si="508"/>
        <v>61.765813003242954</v>
      </c>
      <c r="U62" s="29"/>
      <c r="V62" s="24">
        <f t="shared" si="509"/>
        <v>54.3500000028871</v>
      </c>
      <c r="W62" s="22">
        <f t="shared" si="510"/>
        <v>14.299999922513962</v>
      </c>
      <c r="X62" s="22">
        <f t="shared" si="511"/>
        <v>56.19975532062152</v>
      </c>
      <c r="Y62" s="22">
        <f t="shared" si="512"/>
        <v>-24.799999999959255</v>
      </c>
      <c r="Z62" s="22">
        <f t="shared" si="513"/>
        <v>61.428433954445772</v>
      </c>
      <c r="AA62" s="22">
        <f t="shared" si="514"/>
        <v>0.32473180945080632</v>
      </c>
      <c r="AB62" s="23">
        <f t="shared" si="515"/>
        <v>1.716643926612148E-3</v>
      </c>
      <c r="AC62" s="29"/>
      <c r="AD62" s="56">
        <f t="shared" si="516"/>
        <v>75.259031805701525</v>
      </c>
      <c r="AE62" s="57">
        <f t="shared" si="517"/>
        <v>-23.811055435732399</v>
      </c>
      <c r="AF62" s="29"/>
      <c r="AG62" s="71">
        <f t="shared" si="518"/>
        <v>0.55063833478677449</v>
      </c>
      <c r="AH62" s="71">
        <f t="shared" si="519"/>
        <v>3.0794642560309144</v>
      </c>
      <c r="AI62" s="29"/>
      <c r="AJ62" s="21">
        <f t="shared" si="520"/>
        <v>615.06581999903153</v>
      </c>
    </row>
    <row r="63" spans="2:37" ht="15.75" x14ac:dyDescent="0.25">
      <c r="B63" s="166">
        <v>44</v>
      </c>
      <c r="C63" s="167"/>
      <c r="D63" s="96">
        <v>45168.416666666664</v>
      </c>
      <c r="E63" s="104">
        <f t="shared" si="498"/>
        <v>1.9583333333284827</v>
      </c>
      <c r="F63" s="105">
        <f t="shared" si="499"/>
        <v>191.125</v>
      </c>
      <c r="G63" s="108">
        <v>809256.87150000001</v>
      </c>
      <c r="H63" s="22">
        <v>9156131.7149999999</v>
      </c>
      <c r="I63" s="109">
        <v>2689.4764999999998</v>
      </c>
      <c r="K63" s="20">
        <f t="shared" si="500"/>
        <v>-2.3999999975785613</v>
      </c>
      <c r="L63" s="21">
        <f t="shared" si="501"/>
        <v>1.3000000268220901</v>
      </c>
      <c r="M63" s="21">
        <f t="shared" si="502"/>
        <v>2.7294688234369944</v>
      </c>
      <c r="N63" s="21">
        <f t="shared" si="503"/>
        <v>-2.0500000000538421</v>
      </c>
      <c r="O63" s="22">
        <f t="shared" si="504"/>
        <v>3.4135758462842571</v>
      </c>
      <c r="P63" s="22">
        <f t="shared" si="505"/>
        <v>1.7431025598090446</v>
      </c>
      <c r="Q63" s="23">
        <f t="shared" si="506"/>
        <v>-3.7262046130369063E-2</v>
      </c>
      <c r="R63" s="29"/>
      <c r="S63" s="56">
        <f t="shared" si="507"/>
        <v>298.44292914364684</v>
      </c>
      <c r="T63" s="57">
        <f t="shared" si="508"/>
        <v>-36.908816387607679</v>
      </c>
      <c r="U63" s="29"/>
      <c r="V63" s="24">
        <f t="shared" si="509"/>
        <v>51.950000005308539</v>
      </c>
      <c r="W63" s="22">
        <f t="shared" si="510"/>
        <v>15.599999949336052</v>
      </c>
      <c r="X63" s="22">
        <f t="shared" si="511"/>
        <v>54.241704425385102</v>
      </c>
      <c r="Y63" s="22">
        <f t="shared" si="512"/>
        <v>-26.850000000013097</v>
      </c>
      <c r="Z63" s="22">
        <f t="shared" si="513"/>
        <v>60.523425208521907</v>
      </c>
      <c r="AA63" s="22">
        <f t="shared" si="514"/>
        <v>0.31666932744811987</v>
      </c>
      <c r="AB63" s="23">
        <f t="shared" si="515"/>
        <v>1.6568702547972262E-3</v>
      </c>
      <c r="AC63" s="29"/>
      <c r="AD63" s="56">
        <f t="shared" si="516"/>
        <v>73.285579469367335</v>
      </c>
      <c r="AE63" s="57">
        <f t="shared" si="517"/>
        <v>-26.335712303386295</v>
      </c>
      <c r="AF63" s="29"/>
      <c r="AG63" s="71">
        <f t="shared" si="518"/>
        <v>0.57368970883133186</v>
      </c>
      <c r="AH63" s="71">
        <f t="shared" si="519"/>
        <v>3.1578682029563807</v>
      </c>
      <c r="AI63" s="29"/>
      <c r="AJ63" s="21">
        <f t="shared" si="520"/>
        <v>615.06345410129052</v>
      </c>
    </row>
    <row r="64" spans="2:37" ht="15.75" x14ac:dyDescent="0.25">
      <c r="B64" s="166">
        <v>45</v>
      </c>
      <c r="C64" s="167"/>
      <c r="D64" s="96">
        <v>45171.333333333336</v>
      </c>
      <c r="E64" s="104">
        <f t="shared" ref="E64:E65" si="521">D64-D63</f>
        <v>2.9166666666715173</v>
      </c>
      <c r="F64" s="105">
        <f t="shared" ref="F64:F65" si="522">D64-D$20</f>
        <v>194.04166666667152</v>
      </c>
      <c r="G64" s="108">
        <v>809256.89599999995</v>
      </c>
      <c r="H64" s="22">
        <v>9156131.7094999999</v>
      </c>
      <c r="I64" s="109">
        <v>2689.4695000000002</v>
      </c>
      <c r="K64" s="20">
        <f t="shared" ref="K64:K65" si="523">(G64-G63)*100</f>
        <v>2.4499999941326678</v>
      </c>
      <c r="L64" s="21">
        <f t="shared" ref="L64:L65" si="524">(H64-H63)*100</f>
        <v>-0.54999999701976776</v>
      </c>
      <c r="M64" s="21">
        <f t="shared" ref="M64:M65" si="525">SQRT(K64^2+L64^2)</f>
        <v>2.5109758995203073</v>
      </c>
      <c r="N64" s="21">
        <f t="shared" ref="N64:N65" si="526">(I64-I63)*100</f>
        <v>-0.69999999996070983</v>
      </c>
      <c r="O64" s="22">
        <f t="shared" ref="O64:O65" si="527">(SQRT((G64-G63)^2+(H64-H63)^2+(I64-I63)^2)*100)</f>
        <v>2.6067220733934815</v>
      </c>
      <c r="P64" s="22">
        <f t="shared" ref="P64:P65" si="528">O64/(F64-F63)</f>
        <v>0.89373328230485016</v>
      </c>
      <c r="Q64" s="23">
        <f t="shared" ref="Q64:Q65" si="529">(P64-P63)/(F64-F63)</f>
        <v>-0.29121232371523947</v>
      </c>
      <c r="R64" s="29"/>
      <c r="S64" s="56">
        <f t="shared" ref="S64:S65" si="530">IF(K64&lt;0, ATAN2(L64,K64)*180/PI()+360,ATAN2(L64,K64)*180/PI())</f>
        <v>102.6525564635312</v>
      </c>
      <c r="T64" s="57">
        <f t="shared" ref="T64:T65" si="531">ATAN(N64/M64)*180/PI()</f>
        <v>-15.577198117504446</v>
      </c>
      <c r="U64" s="29"/>
      <c r="V64" s="24">
        <f t="shared" ref="V64:V65" si="532">(G64-$G$20)*100</f>
        <v>54.399999999441206</v>
      </c>
      <c r="W64" s="22">
        <f t="shared" ref="W64:W65" si="533">(H64-$H$20)*100</f>
        <v>15.049999952316284</v>
      </c>
      <c r="X64" s="22">
        <f t="shared" ref="X64:X65" si="534">SQRT(V64^2+W64^2)</f>
        <v>56.443445133194373</v>
      </c>
      <c r="Y64" s="22">
        <f t="shared" ref="Y64:Y65" si="535">(I64-$I$20)*100</f>
        <v>-27.549999999973807</v>
      </c>
      <c r="Z64" s="22">
        <f t="shared" ref="Z64:Z65" si="536">SQRT((G64-$G$20)^2+(H64-$H$20)^2+(I64-$I$20)^2)*100</f>
        <v>62.808160285925275</v>
      </c>
      <c r="AA64" s="22">
        <f t="shared" ref="AA64:AA65" si="537">Z64/F64</f>
        <v>0.32368388380119584</v>
      </c>
      <c r="AB64" s="23">
        <f t="shared" ref="AB64:AB65" si="538">(AA64-$AA$20)/(F64-$F$20)</f>
        <v>1.6681153556427971E-3</v>
      </c>
      <c r="AC64" s="29"/>
      <c r="AD64" s="56">
        <f t="shared" ref="AD64:AD65" si="539">IF(F64&lt;=0,NA(),IF((G64-$G$20)&lt;0,ATAN2((H64-$H$20),(G64-$G$20))*180/PI()+360,ATAN2((H64-$H$20),(G64-$G$20))*180/PI()))</f>
        <v>74.535659863536694</v>
      </c>
      <c r="AE64" s="57">
        <f t="shared" ref="AE64:AE65" si="540">IF(E64&lt;=0,NA(),ATAN(Y64/X64)*180/PI())</f>
        <v>-26.016965925961433</v>
      </c>
      <c r="AF64" s="29"/>
      <c r="AG64" s="71">
        <f t="shared" ref="AG64:AG65" si="541">1/(O64/E64)</f>
        <v>1.1189020480708725</v>
      </c>
      <c r="AH64" s="71">
        <f t="shared" ref="AH64:AH65" si="542">1/(Z64/F64)</f>
        <v>3.0894340127671982</v>
      </c>
      <c r="AI64" s="29"/>
      <c r="AJ64" s="21">
        <f t="shared" ref="AJ64:AJ65" si="543">SQRT((G64-$E$11)^2+(H64-$F$11)^2+(I64-$G$11)^2)</f>
        <v>615.06309211656924</v>
      </c>
    </row>
    <row r="65" spans="2:37" ht="15.75" x14ac:dyDescent="0.25">
      <c r="B65" s="166">
        <v>46</v>
      </c>
      <c r="C65" s="167"/>
      <c r="D65" s="96">
        <v>45173.666666666664</v>
      </c>
      <c r="E65" s="104">
        <f t="shared" si="521"/>
        <v>2.3333333333284827</v>
      </c>
      <c r="F65" s="105">
        <f t="shared" si="522"/>
        <v>196.375</v>
      </c>
      <c r="G65" s="108">
        <v>809256.93299999996</v>
      </c>
      <c r="H65" s="22">
        <v>9156131.7034999989</v>
      </c>
      <c r="I65" s="109">
        <v>2689.4549999999999</v>
      </c>
      <c r="K65" s="20">
        <f t="shared" si="523"/>
        <v>3.7000000011175871</v>
      </c>
      <c r="L65" s="21">
        <f t="shared" si="524"/>
        <v>-0.60000009834766388</v>
      </c>
      <c r="M65" s="21">
        <f t="shared" si="525"/>
        <v>3.7483329796440645</v>
      </c>
      <c r="N65" s="21">
        <f t="shared" si="526"/>
        <v>-1.4500000000225555</v>
      </c>
      <c r="O65" s="22">
        <f t="shared" si="527"/>
        <v>4.019017308541077</v>
      </c>
      <c r="P65" s="22">
        <f t="shared" si="528"/>
        <v>1.7224359893783279</v>
      </c>
      <c r="Q65" s="23">
        <f t="shared" si="529"/>
        <v>0.35515830303222878</v>
      </c>
      <c r="R65" s="29"/>
      <c r="S65" s="56">
        <f t="shared" si="530"/>
        <v>99.211028022007582</v>
      </c>
      <c r="T65" s="57">
        <f t="shared" si="531"/>
        <v>-21.148395657255428</v>
      </c>
      <c r="U65" s="29"/>
      <c r="V65" s="24">
        <f t="shared" si="532"/>
        <v>58.100000000558794</v>
      </c>
      <c r="W65" s="22">
        <f t="shared" si="533"/>
        <v>14.44999985396862</v>
      </c>
      <c r="X65" s="22">
        <f t="shared" si="534"/>
        <v>59.869963219001775</v>
      </c>
      <c r="Y65" s="22">
        <f t="shared" si="535"/>
        <v>-28.999999999996362</v>
      </c>
      <c r="Z65" s="22">
        <f t="shared" si="536"/>
        <v>66.523773914627043</v>
      </c>
      <c r="AA65" s="22">
        <f t="shared" si="537"/>
        <v>0.33875887416741968</v>
      </c>
      <c r="AB65" s="23">
        <f t="shared" si="538"/>
        <v>1.725061103335046E-3</v>
      </c>
      <c r="AC65" s="29"/>
      <c r="AD65" s="56">
        <f t="shared" si="539"/>
        <v>76.033388935967935</v>
      </c>
      <c r="AE65" s="57">
        <f t="shared" si="540"/>
        <v>-25.84476471038883</v>
      </c>
      <c r="AF65" s="29"/>
      <c r="AG65" s="71">
        <f t="shared" si="541"/>
        <v>0.58057309889404141</v>
      </c>
      <c r="AH65" s="71">
        <f t="shared" si="542"/>
        <v>2.9519521885817377</v>
      </c>
      <c r="AI65" s="29"/>
      <c r="AJ65" s="21">
        <f t="shared" si="543"/>
        <v>615.06100771784247</v>
      </c>
    </row>
    <row r="66" spans="2:37" ht="15.75" x14ac:dyDescent="0.25">
      <c r="B66" s="166">
        <v>47</v>
      </c>
      <c r="C66" s="167"/>
      <c r="D66" s="96">
        <v>45180.458333333336</v>
      </c>
      <c r="E66" s="104">
        <f t="shared" ref="E66:E67" si="544">D66-D65</f>
        <v>6.7916666666715173</v>
      </c>
      <c r="F66" s="105">
        <f t="shared" ref="F66:F67" si="545">D66-D$20</f>
        <v>203.16666666667152</v>
      </c>
      <c r="G66" s="108">
        <v>809256.84400000004</v>
      </c>
      <c r="H66" s="22">
        <v>9156131.7309999987</v>
      </c>
      <c r="I66" s="109">
        <v>2689.4605000000001</v>
      </c>
      <c r="K66" s="20">
        <f t="shared" ref="K66:K67" si="546">(G66-G65)*100</f>
        <v>-8.8999999919906259</v>
      </c>
      <c r="L66" s="21">
        <f t="shared" ref="L66:L67" si="547">(H66-H65)*100</f>
        <v>2.7499999850988388</v>
      </c>
      <c r="M66" s="21">
        <f t="shared" ref="M66:M67" si="548">SQRT(K66^2+L66^2)</f>
        <v>9.3151757780235567</v>
      </c>
      <c r="N66" s="21">
        <f t="shared" ref="N66:N67" si="549">(I66-I65)*100</f>
        <v>0.55000000002110028</v>
      </c>
      <c r="O66" s="22">
        <f t="shared" ref="O66:O67" si="550">(SQRT((G66-G65)^2+(H66-H65)^2+(I66-I65)^2)*100)</f>
        <v>9.3313985969681941</v>
      </c>
      <c r="P66" s="22">
        <f t="shared" ref="P66:P67" si="551">O66/(F66-F65)</f>
        <v>1.3739482596753172</v>
      </c>
      <c r="Q66" s="23">
        <f t="shared" ref="Q66:Q67" si="552">(P66-P65)/(F66-F65)</f>
        <v>-5.1311076766050817E-2</v>
      </c>
      <c r="R66" s="29"/>
      <c r="S66" s="56">
        <f t="shared" ref="S66:S67" si="553">IF(K66&lt;0, ATAN2(L66,K66)*180/PI()+360,ATAN2(L66,K66)*180/PI())</f>
        <v>287.17056127891271</v>
      </c>
      <c r="T66" s="57">
        <f t="shared" ref="T66:T67" si="554">ATAN(N66/M66)*180/PI()</f>
        <v>3.3790168662674129</v>
      </c>
      <c r="U66" s="29"/>
      <c r="V66" s="24">
        <f t="shared" ref="V66:V67" si="555">(G66-$G$20)*100</f>
        <v>49.200000008568168</v>
      </c>
      <c r="W66" s="22">
        <f t="shared" ref="W66:W67" si="556">(H66-$H$20)*100</f>
        <v>17.199999839067459</v>
      </c>
      <c r="X66" s="22">
        <f t="shared" ref="X66:X67" si="557">SQRT(V66^2+W66^2)</f>
        <v>52.11986181204847</v>
      </c>
      <c r="Y66" s="22">
        <f t="shared" ref="Y66:Y67" si="558">(I66-$I$20)*100</f>
        <v>-28.449999999975262</v>
      </c>
      <c r="Z66" s="22">
        <f t="shared" ref="Z66:Z67" si="559">SQRT((G66-$G$20)^2+(H66-$H$20)^2+(I66-$I$20)^2)*100</f>
        <v>59.379141921264079</v>
      </c>
      <c r="AA66" s="22">
        <f t="shared" ref="AA66:AA67" si="560">Z66/F66</f>
        <v>0.29226813086757669</v>
      </c>
      <c r="AB66" s="23">
        <f t="shared" ref="AB66:AB67" si="561">(AA66-$AA$20)/(F66-$F$20)</f>
        <v>1.4385634004966516E-3</v>
      </c>
      <c r="AC66" s="29"/>
      <c r="AD66" s="56">
        <f t="shared" ref="AD66:AD67" si="562">IF(F66&lt;=0,NA(),IF((G66-$G$20)&lt;0,ATAN2((H66-$H$20),(G66-$G$20))*180/PI()+360,ATAN2((H66-$H$20),(G66-$G$20))*180/PI()))</f>
        <v>70.730705771642889</v>
      </c>
      <c r="AE66" s="57">
        <f t="shared" ref="AE66:AE67" si="563">IF(E66&lt;=0,NA(),ATAN(Y66/X66)*180/PI())</f>
        <v>-28.628235480307495</v>
      </c>
      <c r="AF66" s="29"/>
      <c r="AG66" s="71">
        <f t="shared" ref="AG66:AG67" si="564">1/(O66/E66)</f>
        <v>0.72782944551078921</v>
      </c>
      <c r="AH66" s="71">
        <f t="shared" ref="AH66:AH67" si="565">1/(Z66/F66)</f>
        <v>3.4215157055665726</v>
      </c>
      <c r="AI66" s="29"/>
      <c r="AJ66" s="21">
        <f t="shared" ref="AJ66:AJ67" si="566">SQRT((G66-$E$11)^2+(H66-$F$11)^2+(I66-$G$11)^2)</f>
        <v>615.05846919868873</v>
      </c>
    </row>
    <row r="67" spans="2:37" ht="15.75" x14ac:dyDescent="0.25">
      <c r="B67" s="166">
        <v>48</v>
      </c>
      <c r="C67" s="167"/>
      <c r="D67" s="96">
        <v>45187.458333333336</v>
      </c>
      <c r="E67" s="104">
        <f t="shared" si="544"/>
        <v>7</v>
      </c>
      <c r="F67" s="105">
        <f t="shared" si="545"/>
        <v>210.16666666667152</v>
      </c>
      <c r="G67" s="108">
        <v>809256.88599999994</v>
      </c>
      <c r="H67" s="22">
        <v>9156131.7170000002</v>
      </c>
      <c r="I67" s="109">
        <v>2689.482</v>
      </c>
      <c r="K67" s="20">
        <f t="shared" si="546"/>
        <v>4.1999999899417162</v>
      </c>
      <c r="L67" s="21">
        <f t="shared" si="547"/>
        <v>-1.3999998569488525</v>
      </c>
      <c r="M67" s="21">
        <f t="shared" si="548"/>
        <v>4.4271886694568625</v>
      </c>
      <c r="N67" s="21">
        <f t="shared" si="549"/>
        <v>2.1499999999832653</v>
      </c>
      <c r="O67" s="22">
        <f t="shared" si="550"/>
        <v>4.9216358576082468</v>
      </c>
      <c r="P67" s="22">
        <f t="shared" si="551"/>
        <v>0.70309083680117812</v>
      </c>
      <c r="Q67" s="23">
        <f t="shared" si="552"/>
        <v>-9.5836774696305582E-2</v>
      </c>
      <c r="R67" s="29"/>
      <c r="S67" s="56">
        <f t="shared" si="553"/>
        <v>108.43494710775171</v>
      </c>
      <c r="T67" s="57">
        <f t="shared" si="554"/>
        <v>25.902855646651957</v>
      </c>
      <c r="U67" s="29"/>
      <c r="V67" s="24">
        <f t="shared" si="555"/>
        <v>53.399999998509884</v>
      </c>
      <c r="W67" s="22">
        <f t="shared" si="556"/>
        <v>15.799999982118607</v>
      </c>
      <c r="X67" s="22">
        <f t="shared" si="557"/>
        <v>55.688418897251914</v>
      </c>
      <c r="Y67" s="22">
        <f t="shared" si="558"/>
        <v>-26.299999999991996</v>
      </c>
      <c r="Z67" s="22">
        <f t="shared" si="559"/>
        <v>61.586443307560657</v>
      </c>
      <c r="AA67" s="22">
        <f t="shared" si="560"/>
        <v>0.29303620923501617</v>
      </c>
      <c r="AB67" s="23">
        <f t="shared" si="561"/>
        <v>1.394303929746278E-3</v>
      </c>
      <c r="AC67" s="29"/>
      <c r="AD67" s="56">
        <f t="shared" si="562"/>
        <v>73.517560243684116</v>
      </c>
      <c r="AE67" s="57">
        <f t="shared" si="563"/>
        <v>-25.279986105040297</v>
      </c>
      <c r="AF67" s="29"/>
      <c r="AG67" s="71">
        <f t="shared" si="564"/>
        <v>1.422291328030467</v>
      </c>
      <c r="AH67" s="71">
        <f t="shared" si="565"/>
        <v>3.4125475572133004</v>
      </c>
      <c r="AI67" s="29"/>
      <c r="AJ67" s="21">
        <f t="shared" si="566"/>
        <v>615.05667708037379</v>
      </c>
    </row>
    <row r="68" spans="2:37" ht="15.75" x14ac:dyDescent="0.25">
      <c r="B68" s="166">
        <v>49</v>
      </c>
      <c r="C68" s="167"/>
      <c r="D68" s="96">
        <v>45194.458333333336</v>
      </c>
      <c r="E68" s="104">
        <f t="shared" ref="E68:E71" si="567">D68-D67</f>
        <v>7</v>
      </c>
      <c r="F68" s="105">
        <f t="shared" ref="F68:F71" si="568">D68-D$20</f>
        <v>217.16666666667152</v>
      </c>
      <c r="G68" s="108">
        <v>809256.8395</v>
      </c>
      <c r="H68" s="22">
        <v>9156131.7410000004</v>
      </c>
      <c r="I68" s="109">
        <v>2689.4409999999998</v>
      </c>
      <c r="K68" s="20">
        <f t="shared" ref="K68:K69" si="569">(G68-G67)*100</f>
        <v>-4.649999993853271</v>
      </c>
      <c r="L68" s="21">
        <f t="shared" ref="L68:L69" si="570">(H68-H67)*100</f>
        <v>2.4000000208616257</v>
      </c>
      <c r="M68" s="21">
        <f t="shared" ref="M68:M69" si="571">SQRT(K68^2+L68^2)</f>
        <v>5.2328290668596491</v>
      </c>
      <c r="N68" s="21">
        <f t="shared" ref="N68:N69" si="572">(I68-I67)*100</f>
        <v>-4.1000000000167347</v>
      </c>
      <c r="O68" s="22">
        <f t="shared" ref="O68:O69" si="573">(SQRT((G68-G67)^2+(H68-H67)^2+(I68-I67)^2)*100)</f>
        <v>6.6477439814653243</v>
      </c>
      <c r="P68" s="22">
        <f t="shared" ref="P68:P69" si="574">O68/(F68-F67)</f>
        <v>0.94967771163790349</v>
      </c>
      <c r="Q68" s="23">
        <f t="shared" ref="Q68:Q69" si="575">(P68-P67)/(F68-F67)</f>
        <v>3.5226696405246484E-2</v>
      </c>
      <c r="R68" s="29"/>
      <c r="S68" s="56">
        <f t="shared" ref="S68:S69" si="576">IF(K68&lt;0, ATAN2(L68,K68)*180/PI()+360,ATAN2(L68,K68)*180/PI())</f>
        <v>297.29957244517931</v>
      </c>
      <c r="T68" s="57">
        <f t="shared" ref="T68:T69" si="577">ATAN(N68/M68)*180/PI()</f>
        <v>-38.079231438844417</v>
      </c>
      <c r="U68" s="29"/>
      <c r="V68" s="24">
        <f t="shared" ref="V68:V69" si="578">(G68-$G$20)*100</f>
        <v>48.750000004656613</v>
      </c>
      <c r="W68" s="22">
        <f t="shared" ref="W68:W69" si="579">(H68-$H$20)*100</f>
        <v>18.200000002980232</v>
      </c>
      <c r="X68" s="22">
        <f t="shared" ref="X68:X69" si="580">SQRT(V68^2+W68^2)</f>
        <v>52.036549660430985</v>
      </c>
      <c r="Y68" s="22">
        <f t="shared" ref="Y68:Y69" si="581">(I68-$I$20)*100</f>
        <v>-30.400000000008731</v>
      </c>
      <c r="Z68" s="22">
        <f t="shared" ref="Z68:Z69" si="582">SQRT((G68-$G$20)^2+(H68-$H$20)^2+(I68-$I$20)^2)*100</f>
        <v>60.2657655768433</v>
      </c>
      <c r="AA68" s="22">
        <f t="shared" ref="AA68:AA69" si="583">Z68/F68</f>
        <v>0.27750928124409191</v>
      </c>
      <c r="AB68" s="23">
        <f t="shared" ref="AB68:AB69" si="584">(AA68-$AA$20)/(F68-$F$20)</f>
        <v>1.2778631523135183E-3</v>
      </c>
      <c r="AC68" s="29"/>
      <c r="AD68" s="56">
        <f t="shared" ref="AD68:AD69" si="585">IF(F68&lt;=0,NA(),IF((G68-$G$20)&lt;0,ATAN2((H68-$H$20),(G68-$G$20))*180/PI()+360,ATAN2((H68-$H$20),(G68-$G$20))*180/PI()))</f>
        <v>69.527720478977159</v>
      </c>
      <c r="AE68" s="57">
        <f t="shared" ref="AE68:AE69" si="586">IF(E68&lt;=0,NA(),ATAN(Y68/X68)*180/PI())</f>
        <v>-30.293675807782993</v>
      </c>
      <c r="AF68" s="29"/>
      <c r="AG68" s="71">
        <f t="shared" ref="AG68:AG69" si="587">1/(O68/E68)</f>
        <v>1.0529888063554802</v>
      </c>
      <c r="AH68" s="71">
        <f t="shared" ref="AH68:AH69" si="588">1/(Z68/F68)</f>
        <v>3.6034830817799528</v>
      </c>
      <c r="AI68" s="29"/>
      <c r="AJ68" s="21">
        <f t="shared" ref="AJ68:AJ69" si="589">SQRT((G68-$E$11)^2+(H68-$F$11)^2+(I68-$G$11)^2)</f>
        <v>615.05343268137062</v>
      </c>
    </row>
    <row r="69" spans="2:37" ht="15.75" x14ac:dyDescent="0.25">
      <c r="B69" s="166">
        <v>50</v>
      </c>
      <c r="C69" s="167"/>
      <c r="D69" s="96">
        <v>45201.458333333336</v>
      </c>
      <c r="E69" s="104">
        <f t="shared" si="567"/>
        <v>7</v>
      </c>
      <c r="F69" s="105">
        <f t="shared" si="568"/>
        <v>224.16666666667152</v>
      </c>
      <c r="G69" s="108">
        <v>809256.83899999992</v>
      </c>
      <c r="H69" s="22">
        <v>9156131.745000001</v>
      </c>
      <c r="I69" s="109">
        <v>2689.4475000000002</v>
      </c>
      <c r="K69" s="20">
        <f t="shared" si="569"/>
        <v>-5.0000008195638657E-2</v>
      </c>
      <c r="L69" s="21">
        <f t="shared" si="570"/>
        <v>0.40000006556510925</v>
      </c>
      <c r="M69" s="21">
        <f t="shared" si="571"/>
        <v>0.4031129534902787</v>
      </c>
      <c r="N69" s="21">
        <f t="shared" si="572"/>
        <v>0.65000000004147296</v>
      </c>
      <c r="O69" s="22">
        <f t="shared" si="573"/>
        <v>0.76485296189893293</v>
      </c>
      <c r="P69" s="22">
        <f t="shared" si="574"/>
        <v>0.1092647088427047</v>
      </c>
      <c r="Q69" s="23">
        <f t="shared" si="575"/>
        <v>-0.12005900039931412</v>
      </c>
      <c r="R69" s="29"/>
      <c r="S69" s="56">
        <f t="shared" si="576"/>
        <v>352.8749836510982</v>
      </c>
      <c r="T69" s="57">
        <f t="shared" si="577"/>
        <v>58.193895775771601</v>
      </c>
      <c r="U69" s="29"/>
      <c r="V69" s="24">
        <f t="shared" si="578"/>
        <v>48.699999996460974</v>
      </c>
      <c r="W69" s="22">
        <f t="shared" si="579"/>
        <v>18.600000068545341</v>
      </c>
      <c r="X69" s="22">
        <f t="shared" si="580"/>
        <v>52.13108479789372</v>
      </c>
      <c r="Y69" s="22">
        <f t="shared" si="581"/>
        <v>-29.749999999967258</v>
      </c>
      <c r="Z69" s="22">
        <f t="shared" si="582"/>
        <v>60.022599928720496</v>
      </c>
      <c r="AA69" s="22">
        <f t="shared" si="583"/>
        <v>0.26775881009094066</v>
      </c>
      <c r="AB69" s="23">
        <f t="shared" si="584"/>
        <v>1.1944630933424603E-3</v>
      </c>
      <c r="AC69" s="29"/>
      <c r="AD69" s="56">
        <f t="shared" si="585"/>
        <v>69.096633851441325</v>
      </c>
      <c r="AE69" s="57">
        <f t="shared" si="586"/>
        <v>-29.712399576149579</v>
      </c>
      <c r="AF69" s="29"/>
      <c r="AG69" s="71">
        <f t="shared" si="587"/>
        <v>9.1520858893202206</v>
      </c>
      <c r="AH69" s="71">
        <f t="shared" si="588"/>
        <v>3.7347043768993577</v>
      </c>
      <c r="AI69" s="29"/>
      <c r="AJ69" s="21">
        <f t="shared" si="589"/>
        <v>615.04871233212145</v>
      </c>
    </row>
    <row r="70" spans="2:37" ht="15.75" x14ac:dyDescent="0.25">
      <c r="B70" s="166">
        <v>51</v>
      </c>
      <c r="C70" s="167"/>
      <c r="D70" s="96">
        <v>45208.458333333336</v>
      </c>
      <c r="E70" s="104">
        <f t="shared" si="567"/>
        <v>7</v>
      </c>
      <c r="F70" s="27">
        <f t="shared" si="568"/>
        <v>231.16666666667152</v>
      </c>
      <c r="G70" s="108">
        <v>809256.83700000006</v>
      </c>
      <c r="H70" s="22">
        <v>9156131.7424999997</v>
      </c>
      <c r="I70" s="109">
        <v>2689.4430000000002</v>
      </c>
      <c r="K70" s="20">
        <f t="shared" ref="K70" si="590">(G70-G69)*100</f>
        <v>-0.1999999862164259</v>
      </c>
      <c r="L70" s="21">
        <f t="shared" ref="L70" si="591">(H70-H69)*100</f>
        <v>-0.25000013411045074</v>
      </c>
      <c r="M70" s="21">
        <f t="shared" ref="M70" si="592">SQRT(K70^2+L70^2)</f>
        <v>0.32015630798379391</v>
      </c>
      <c r="N70" s="21">
        <f t="shared" ref="N70" si="593">(I70-I69)*100</f>
        <v>-0.4500000000007276</v>
      </c>
      <c r="O70" s="22">
        <f t="shared" ref="O70" si="594">(SQRT((G70-G69)^2+(H70-H69)^2+(I70-I69)^2)*100)</f>
        <v>0.55226810657729342</v>
      </c>
      <c r="P70" s="22">
        <f t="shared" ref="P70" si="595">O70/(F70-F69)</f>
        <v>7.8895443796756198E-2</v>
      </c>
      <c r="Q70" s="23">
        <f t="shared" ref="Q70" si="596">(P70-P69)/(F70-F69)</f>
        <v>-4.3384664351355006E-3</v>
      </c>
      <c r="R70" s="29"/>
      <c r="S70" s="56">
        <f t="shared" ref="S70" si="597">IF(K70&lt;0, ATAN2(L70,K70)*180/PI()+360,ATAN2(L70,K70)*180/PI())</f>
        <v>218.65979133480036</v>
      </c>
      <c r="T70" s="57">
        <f t="shared" ref="T70" si="598">ATAN(N70/M70)*180/PI()</f>
        <v>-54.569729100745271</v>
      </c>
      <c r="U70" s="29"/>
      <c r="V70" s="24">
        <f t="shared" ref="V70" si="599">(G70-$G$20)*100</f>
        <v>48.500000010244548</v>
      </c>
      <c r="W70" s="22">
        <f t="shared" ref="W70" si="600">(H70-$H$20)*100</f>
        <v>18.349999934434891</v>
      </c>
      <c r="X70" s="22">
        <f t="shared" ref="X70" si="601">SQRT(V70^2+W70^2)</f>
        <v>51.855303475994447</v>
      </c>
      <c r="Y70" s="22">
        <f t="shared" ref="Y70" si="602">(I70-$I$20)*100</f>
        <v>-30.199999999967986</v>
      </c>
      <c r="Z70" s="22">
        <f t="shared" ref="Z70" si="603">SQRT((G70-$G$20)^2+(H70-$H$20)^2+(I70-$I$20)^2)*100</f>
        <v>60.008436895036255</v>
      </c>
      <c r="AA70" s="22">
        <f t="shared" ref="AA70" si="604">Z70/F70</f>
        <v>0.25958948909171592</v>
      </c>
      <c r="AB70" s="23">
        <f t="shared" ref="AB70" si="605">(AA70-$AA$20)/(F70-$F$20)</f>
        <v>1.1229538100578679E-3</v>
      </c>
      <c r="AC70" s="29"/>
      <c r="AD70" s="56">
        <f t="shared" ref="AD70" si="606">IF(F70&lt;=0,NA(),IF((G70-$G$20)&lt;0,ATAN2((H70-$H$20),(G70-$G$20))*180/PI()+360,ATAN2((H70-$H$20),(G70-$G$20))*180/PI()))</f>
        <v>69.275837710527867</v>
      </c>
      <c r="AE70" s="57">
        <f t="shared" ref="AE70" si="607">IF(E70&lt;=0,NA(),ATAN(Y70/X70)*180/PI())</f>
        <v>-30.216085468855358</v>
      </c>
      <c r="AF70" s="29"/>
      <c r="AG70" s="71">
        <f t="shared" ref="AG70" si="608">1/(O70/E70)</f>
        <v>12.675003167180551</v>
      </c>
      <c r="AH70" s="71">
        <f t="shared" ref="AH70" si="609">1/(Z70/F70)</f>
        <v>3.8522360959179229</v>
      </c>
      <c r="AI70" s="29"/>
      <c r="AJ70" s="21">
        <f t="shared" ref="AJ70" si="610">SQRT((G70-$E$11)^2+(H70-$F$11)^2+(I70-$G$11)^2)</f>
        <v>615.05236913771591</v>
      </c>
    </row>
    <row r="71" spans="2:37" ht="15.75" x14ac:dyDescent="0.25">
      <c r="B71" s="166">
        <v>52</v>
      </c>
      <c r="C71" s="167"/>
      <c r="D71" s="96">
        <v>45215.625</v>
      </c>
      <c r="E71" s="104">
        <f t="shared" si="567"/>
        <v>7.1666666666642413</v>
      </c>
      <c r="F71" s="27">
        <f t="shared" si="568"/>
        <v>238.33333333333576</v>
      </c>
      <c r="G71" s="108">
        <v>809256.8060000001</v>
      </c>
      <c r="H71" s="22">
        <v>9156131.7599999998</v>
      </c>
      <c r="I71" s="109">
        <v>2689.4605000000001</v>
      </c>
      <c r="K71" s="20">
        <f t="shared" ref="K71:K72" si="611">(G71-G70)*100</f>
        <v>-3.0999999959021807</v>
      </c>
      <c r="L71" s="21">
        <f t="shared" ref="L71:L72" si="612">(H71-H70)*100</f>
        <v>1.7500000074505806</v>
      </c>
      <c r="M71" s="21">
        <f t="shared" ref="M71:M72" si="613">SQRT(K71^2+L71^2)</f>
        <v>3.5598455023596953</v>
      </c>
      <c r="N71" s="21">
        <f t="shared" ref="N71:N72" si="614">(I71-I70)*100</f>
        <v>1.749999999992724</v>
      </c>
      <c r="O71" s="22">
        <f t="shared" ref="O71:O72" si="615">(SQRT((G71-G70)^2+(H71-H70)^2+(I71-I70)^2)*100)</f>
        <v>3.9667366941410522</v>
      </c>
      <c r="P71" s="22">
        <f t="shared" ref="P71:P72" si="616">O71/(F71-F70)</f>
        <v>0.55349814336870617</v>
      </c>
      <c r="Q71" s="23">
        <f t="shared" ref="Q71:Q72" si="617">(P71-P70)/(F71-F70)</f>
        <v>6.6223632498434035E-2</v>
      </c>
      <c r="R71" s="29"/>
      <c r="S71" s="56">
        <f t="shared" ref="S71:S72" si="618">IF(K71&lt;0, ATAN2(L71,K71)*180/PI()+360,ATAN2(L71,K71)*180/PI())</f>
        <v>299.44542886677527</v>
      </c>
      <c r="T71" s="57">
        <f t="shared" ref="T71:T72" si="619">ATAN(N71/M71)*180/PI()</f>
        <v>26.178471455701636</v>
      </c>
      <c r="U71" s="29"/>
      <c r="V71" s="24">
        <f t="shared" ref="V71:V72" si="620">(G71-$G$20)*100</f>
        <v>45.400000014342368</v>
      </c>
      <c r="W71" s="22">
        <f t="shared" ref="W71:W72" si="621">(H71-$H$20)*100</f>
        <v>20.099999941885471</v>
      </c>
      <c r="X71" s="22">
        <f t="shared" ref="X71:X72" si="622">SQRT(V71^2+W71^2)</f>
        <v>49.650478335722838</v>
      </c>
      <c r="Y71" s="22">
        <f t="shared" ref="Y71:Y72" si="623">(I71-$I$20)*100</f>
        <v>-28.449999999975262</v>
      </c>
      <c r="Z71" s="22">
        <f t="shared" ref="Z71:Z72" si="624">SQRT((G71-$G$20)^2+(H71-$H$20)^2+(I71-$I$20)^2)*100</f>
        <v>57.223880495512311</v>
      </c>
      <c r="AA71" s="22">
        <f t="shared" ref="AA71:AA72" si="625">Z71/F71</f>
        <v>0.240100197883266</v>
      </c>
      <c r="AB71" s="23">
        <f t="shared" ref="AB71:AB72" si="626">(AA71-$AA$20)/(F71-$F$20)</f>
        <v>1.0074134176920148E-3</v>
      </c>
      <c r="AC71" s="29"/>
      <c r="AD71" s="56">
        <f t="shared" ref="AD71:AD72" si="627">IF(F71&lt;=0,NA(),IF((G71-$G$20)&lt;0,ATAN2((H71-$H$20),(G71-$G$20))*180/PI()+360,ATAN2((H71-$H$20),(G71-$G$20))*180/PI()))</f>
        <v>66.119529535701332</v>
      </c>
      <c r="AE71" s="57">
        <f t="shared" ref="AE71:AE72" si="628">IF(E71&lt;=0,NA(),ATAN(Y71/X71)*180/PI())</f>
        <v>-29.812948511775975</v>
      </c>
      <c r="AF71" s="29"/>
      <c r="AG71" s="71">
        <f t="shared" ref="AG71:AG72" si="629">1/(O71/E71)</f>
        <v>1.8066907937825945</v>
      </c>
      <c r="AH71" s="71">
        <f t="shared" ref="AH71:AH72" si="630">1/(Z71/F71)</f>
        <v>4.1649278460244696</v>
      </c>
      <c r="AI71" s="29"/>
      <c r="AJ71" s="21">
        <f t="shared" ref="AJ71:AJ72" si="631">SQRT((G71-$E$11)^2+(H71-$F$11)^2+(I71-$G$11)^2)</f>
        <v>615.04142386413014</v>
      </c>
    </row>
    <row r="72" spans="2:37" ht="15.75" x14ac:dyDescent="0.25">
      <c r="B72" s="166">
        <v>53</v>
      </c>
      <c r="C72" s="167"/>
      <c r="D72" s="96">
        <v>45222.625</v>
      </c>
      <c r="E72" s="104">
        <f t="shared" ref="E72" si="632">D72-D71</f>
        <v>7</v>
      </c>
      <c r="F72" s="27">
        <f t="shared" ref="F72" si="633">D72-D$20</f>
        <v>245.33333333333576</v>
      </c>
      <c r="G72" s="108">
        <v>809256.83600000001</v>
      </c>
      <c r="H72" s="22">
        <v>9156131.6975000016</v>
      </c>
      <c r="I72" s="109">
        <v>2689.4279999999999</v>
      </c>
      <c r="K72" s="20">
        <f t="shared" si="611"/>
        <v>2.9999999911524355</v>
      </c>
      <c r="L72" s="21">
        <f t="shared" si="612"/>
        <v>-6.2499998137354851</v>
      </c>
      <c r="M72" s="21">
        <f t="shared" si="613"/>
        <v>6.9327121401806533</v>
      </c>
      <c r="N72" s="21">
        <f t="shared" si="614"/>
        <v>-3.2500000000254659</v>
      </c>
      <c r="O72" s="22">
        <f t="shared" si="615"/>
        <v>7.6566962600571884</v>
      </c>
      <c r="P72" s="22">
        <f t="shared" si="616"/>
        <v>1.0938137514367412</v>
      </c>
      <c r="Q72" s="23">
        <f t="shared" si="617"/>
        <v>7.7187944009719289E-2</v>
      </c>
      <c r="R72" s="29"/>
      <c r="S72" s="56">
        <f t="shared" si="618"/>
        <v>154.35899357547183</v>
      </c>
      <c r="T72" s="57">
        <f t="shared" si="619"/>
        <v>-25.116807844649099</v>
      </c>
      <c r="U72" s="29"/>
      <c r="V72" s="24">
        <f t="shared" si="620"/>
        <v>48.400000005494803</v>
      </c>
      <c r="W72" s="22">
        <f t="shared" si="621"/>
        <v>13.850000128149986</v>
      </c>
      <c r="X72" s="22">
        <f t="shared" si="622"/>
        <v>50.342650944121445</v>
      </c>
      <c r="Y72" s="22">
        <f t="shared" si="623"/>
        <v>-31.700000000000728</v>
      </c>
      <c r="Z72" s="22">
        <f t="shared" si="624"/>
        <v>59.491785181499615</v>
      </c>
      <c r="AA72" s="22">
        <f t="shared" si="625"/>
        <v>0.24249368959850148</v>
      </c>
      <c r="AB72" s="23">
        <f t="shared" si="626"/>
        <v>9.8842536521127336E-4</v>
      </c>
      <c r="AC72" s="29"/>
      <c r="AD72" s="56">
        <f t="shared" si="627"/>
        <v>74.031154120338584</v>
      </c>
      <c r="AE72" s="57">
        <f t="shared" si="628"/>
        <v>-32.197995818920951</v>
      </c>
      <c r="AF72" s="29"/>
      <c r="AG72" s="71">
        <f t="shared" si="629"/>
        <v>0.9142324263947903</v>
      </c>
      <c r="AH72" s="71">
        <f t="shared" si="630"/>
        <v>4.1238186513459674</v>
      </c>
      <c r="AI72" s="29"/>
      <c r="AJ72" s="21">
        <f t="shared" si="631"/>
        <v>615.09774345357141</v>
      </c>
      <c r="AK72" t="s">
        <v>49</v>
      </c>
    </row>
    <row r="73" spans="2:37" ht="15.75" x14ac:dyDescent="0.25">
      <c r="B73" s="166">
        <v>54</v>
      </c>
      <c r="C73" s="167"/>
      <c r="D73" s="96">
        <v>45230.625</v>
      </c>
      <c r="E73" s="104">
        <f t="shared" ref="E73:E74" si="634">D73-D72</f>
        <v>8</v>
      </c>
      <c r="F73" s="27">
        <f t="shared" ref="F73:F74" si="635">D73-D$20</f>
        <v>253.33333333333576</v>
      </c>
      <c r="G73" s="108">
        <v>809256.83750000002</v>
      </c>
      <c r="H73" s="22">
        <v>9156131.693</v>
      </c>
      <c r="I73" s="109">
        <v>2689.4485</v>
      </c>
      <c r="K73" s="20">
        <f t="shared" ref="K73:K74" si="636">(G73-G72)*100</f>
        <v>0.1500000013038516</v>
      </c>
      <c r="L73" s="21">
        <f t="shared" ref="L73:L74" si="637">(H73-H72)*100</f>
        <v>-0.45000016689300537</v>
      </c>
      <c r="M73" s="21">
        <f t="shared" ref="M73:M74" si="638">SQRT(K73^2+L73^2)</f>
        <v>0.47434180776618057</v>
      </c>
      <c r="N73" s="21">
        <f t="shared" ref="N73:N74" si="639">(I73-I72)*100</f>
        <v>2.0500000000083674</v>
      </c>
      <c r="O73" s="22">
        <f t="shared" ref="O73:O74" si="640">(SQRT((G73-G72)^2+(H73-H72)^2+(I73-I72)^2)*100)</f>
        <v>2.1041625770432271</v>
      </c>
      <c r="P73" s="22">
        <f t="shared" ref="P73:P74" si="641">O73/(F73-F72)</f>
        <v>0.26302032213040338</v>
      </c>
      <c r="Q73" s="23">
        <f t="shared" ref="Q73:Q74" si="642">(P73-P72)/(F73-F72)</f>
        <v>-0.10384917866329223</v>
      </c>
      <c r="R73" s="29"/>
      <c r="S73" s="56">
        <f t="shared" ref="S73:S74" si="643">IF(K73&lt;0, ATAN2(L73,K73)*180/PI()+360,ATAN2(L73,K73)*180/PI())</f>
        <v>161.56505740250873</v>
      </c>
      <c r="T73" s="57">
        <f t="shared" ref="T73:T74" si="644">ATAN(N73/M73)*180/PI()</f>
        <v>76.971822767694476</v>
      </c>
      <c r="U73" s="29"/>
      <c r="V73" s="24">
        <f t="shared" ref="V73:V74" si="645">(G73-$G$20)*100</f>
        <v>48.550000006798655</v>
      </c>
      <c r="W73" s="22">
        <f t="shared" ref="W73:W74" si="646">(H73-$H$20)*100</f>
        <v>13.399999961256981</v>
      </c>
      <c r="X73" s="22">
        <f t="shared" ref="X73:X74" si="647">SQRT(V73^2+W73^2)</f>
        <v>50.36529062381986</v>
      </c>
      <c r="Y73" s="22">
        <f t="shared" ref="Y73:Y74" si="648">(I73-$I$20)*100</f>
        <v>-29.64999999999236</v>
      </c>
      <c r="Z73" s="22">
        <f t="shared" ref="Z73:Z74" si="649">SQRT((G73-$G$20)^2+(H73-$H$20)^2+(I73-$I$20)^2)*100</f>
        <v>58.444717465493689</v>
      </c>
      <c r="AA73" s="22">
        <f t="shared" ref="AA73:AA74" si="650">Z73/F73</f>
        <v>0.23070283210063078</v>
      </c>
      <c r="AB73" s="23">
        <f t="shared" ref="AB73:AB74" si="651">(AA73-$AA$20)/(F73-$F$20)</f>
        <v>9.1066907408142851E-4</v>
      </c>
      <c r="AC73" s="29"/>
      <c r="AD73" s="56">
        <f t="shared" ref="AD73:AD74" si="652">IF(F73&lt;=0,NA(),IF((G73-$G$20)&lt;0,ATAN2((H73-$H$20),(G73-$G$20))*180/PI()+360,ATAN2((H73-$H$20),(G73-$G$20))*180/PI()))</f>
        <v>74.570275675389894</v>
      </c>
      <c r="AE73" s="57">
        <f t="shared" ref="AE73:AE74" si="653">IF(E73&lt;=0,NA(),ATAN(Y73/X73)*180/PI())</f>
        <v>-30.485282578443559</v>
      </c>
      <c r="AF73" s="29"/>
      <c r="AG73" s="71">
        <f t="shared" ref="AG73:AG74" si="654">1/(O73/E73)</f>
        <v>3.8019875874998279</v>
      </c>
      <c r="AH73" s="71">
        <f t="shared" ref="AH73:AH74" si="655">1/(Z73/F73)</f>
        <v>4.3345805116246154</v>
      </c>
      <c r="AI73" s="29"/>
      <c r="AJ73" s="21">
        <f t="shared" ref="AJ73:AJ74" si="656">SQRT((G73-$E$11)^2+(H73-$F$11)^2+(I73-$G$11)^2)</f>
        <v>615.09822790580881</v>
      </c>
    </row>
    <row r="74" spans="2:37" ht="15.75" x14ac:dyDescent="0.25">
      <c r="B74" s="166">
        <v>55</v>
      </c>
      <c r="C74" s="167"/>
      <c r="D74" s="96">
        <v>45237.625</v>
      </c>
      <c r="E74" s="104">
        <f t="shared" si="634"/>
        <v>7</v>
      </c>
      <c r="F74" s="27">
        <f t="shared" si="635"/>
        <v>260.33333333333576</v>
      </c>
      <c r="G74" s="108">
        <v>809256.79649999994</v>
      </c>
      <c r="H74" s="22">
        <v>9156131.7135000005</v>
      </c>
      <c r="I74" s="109">
        <v>2689.422</v>
      </c>
      <c r="K74" s="20">
        <f t="shared" si="636"/>
        <v>-4.1000000084750354</v>
      </c>
      <c r="L74" s="21">
        <f t="shared" si="637"/>
        <v>2.0500000566244125</v>
      </c>
      <c r="M74" s="21">
        <f t="shared" si="638"/>
        <v>4.5839393867780789</v>
      </c>
      <c r="N74" s="21">
        <f t="shared" si="639"/>
        <v>-2.6499999999941792</v>
      </c>
      <c r="O74" s="22">
        <f t="shared" si="640"/>
        <v>5.29480880689988</v>
      </c>
      <c r="P74" s="22">
        <f t="shared" si="641"/>
        <v>0.7564012581285543</v>
      </c>
      <c r="Q74" s="23">
        <f t="shared" si="642"/>
        <v>7.0482990856878702E-2</v>
      </c>
      <c r="R74" s="29"/>
      <c r="S74" s="56">
        <f t="shared" si="643"/>
        <v>296.5650517627459</v>
      </c>
      <c r="T74" s="57">
        <f t="shared" si="644"/>
        <v>-30.032437689473213</v>
      </c>
      <c r="U74" s="29"/>
      <c r="V74" s="24">
        <f t="shared" si="645"/>
        <v>44.449999998323619</v>
      </c>
      <c r="W74" s="22">
        <f t="shared" si="646"/>
        <v>15.450000017881393</v>
      </c>
      <c r="X74" s="22">
        <f t="shared" si="647"/>
        <v>47.05852739306134</v>
      </c>
      <c r="Y74" s="22">
        <f t="shared" si="648"/>
        <v>-32.299999999986539</v>
      </c>
      <c r="Z74" s="22">
        <f t="shared" si="649"/>
        <v>57.077096986467659</v>
      </c>
      <c r="AA74" s="22">
        <f t="shared" si="650"/>
        <v>0.21924621121562277</v>
      </c>
      <c r="AB74" s="23">
        <f t="shared" si="651"/>
        <v>8.4217494705103992E-4</v>
      </c>
      <c r="AC74" s="29"/>
      <c r="AD74" s="56">
        <f t="shared" si="652"/>
        <v>70.833491577415586</v>
      </c>
      <c r="AE74" s="57">
        <f t="shared" si="653"/>
        <v>-34.464898501418219</v>
      </c>
      <c r="AF74" s="29"/>
      <c r="AG74" s="71">
        <f t="shared" si="654"/>
        <v>1.3220496254516341</v>
      </c>
      <c r="AH74" s="71">
        <f t="shared" si="655"/>
        <v>4.5610822392571553</v>
      </c>
      <c r="AI74" s="29"/>
      <c r="AJ74" s="21">
        <f t="shared" si="656"/>
        <v>615.09441238580189</v>
      </c>
    </row>
    <row r="75" spans="2:37" ht="15.75" x14ac:dyDescent="0.25">
      <c r="B75" s="166">
        <v>56</v>
      </c>
      <c r="C75" s="167"/>
      <c r="D75" s="96">
        <v>45243.625</v>
      </c>
      <c r="E75" s="104">
        <f t="shared" ref="E75" si="657">D75-D74</f>
        <v>6</v>
      </c>
      <c r="F75" s="27">
        <f t="shared" ref="F75" si="658">D75-D$20</f>
        <v>266.33333333333576</v>
      </c>
      <c r="G75" s="108">
        <v>809256.78649999993</v>
      </c>
      <c r="H75" s="22">
        <v>9156131.7204999998</v>
      </c>
      <c r="I75" s="109">
        <v>2689.41</v>
      </c>
      <c r="K75" s="20">
        <f t="shared" ref="K75" si="659">(G75-G74)*100</f>
        <v>-1.0000000009313226</v>
      </c>
      <c r="L75" s="21">
        <f t="shared" ref="L75" si="660">(H75-H74)*100</f>
        <v>0.69999992847442627</v>
      </c>
      <c r="M75" s="21">
        <f t="shared" ref="M75" si="661">SQRT(K75^2+L75^2)</f>
        <v>1.2206555213191177</v>
      </c>
      <c r="N75" s="21">
        <f t="shared" ref="N75" si="662">(I75-I74)*100</f>
        <v>-1.2000000000170985</v>
      </c>
      <c r="O75" s="22">
        <f t="shared" ref="O75" si="663">(SQRT((G75-G74)^2+(H75-H74)^2+(I75-I74)^2)*100)</f>
        <v>1.7117242481684609</v>
      </c>
      <c r="P75" s="22">
        <f t="shared" ref="P75" si="664">O75/(F75-F74)</f>
        <v>0.28528737469474347</v>
      </c>
      <c r="Q75" s="23">
        <f t="shared" ref="Q75" si="665">(P75-P74)/(F75-F74)</f>
        <v>-7.8518980572301805E-2</v>
      </c>
      <c r="R75" s="29"/>
      <c r="S75" s="56">
        <f t="shared" ref="S75" si="666">IF(K75&lt;0, ATAN2(L75,K75)*180/PI()+360,ATAN2(L75,K75)*180/PI())</f>
        <v>304.99201742307798</v>
      </c>
      <c r="T75" s="57">
        <f t="shared" ref="T75" si="667">ATAN(N75/M75)*180/PI()</f>
        <v>-44.511105375737799</v>
      </c>
      <c r="U75" s="29"/>
      <c r="V75" s="24">
        <f t="shared" ref="V75" si="668">(G75-$G$20)*100</f>
        <v>43.449999997392297</v>
      </c>
      <c r="W75" s="22">
        <f t="shared" ref="W75" si="669">(H75-$H$20)*100</f>
        <v>16.14999994635582</v>
      </c>
      <c r="X75" s="22">
        <f t="shared" ref="X75" si="670">SQRT(V75^2+W75^2)</f>
        <v>46.354341738834819</v>
      </c>
      <c r="Y75" s="22">
        <f t="shared" ref="Y75" si="671">(I75-$I$20)*100</f>
        <v>-33.500000000003638</v>
      </c>
      <c r="Z75" s="22">
        <f t="shared" ref="Z75" si="672">SQRT((G75-$G$20)^2+(H75-$H$20)^2+(I75-$I$20)^2)*100</f>
        <v>57.192438294244177</v>
      </c>
      <c r="AA75" s="22">
        <f t="shared" ref="AA75" si="673">Z75/F75</f>
        <v>0.21474006868927531</v>
      </c>
      <c r="AB75" s="23">
        <f t="shared" ref="AB75" si="674">(AA75-$AA$20)/(F75-$F$20)</f>
        <v>8.0628311147411768E-4</v>
      </c>
      <c r="AC75" s="29"/>
      <c r="AD75" s="56">
        <f t="shared" ref="AD75" si="675">IF(F75&lt;=0,NA(),IF((G75-$G$20)&lt;0,ATAN2((H75-$H$20),(G75-$G$20))*180/PI()+360,ATAN2((H75-$H$20),(G75-$G$20))*180/PI()))</f>
        <v>69.610322626474215</v>
      </c>
      <c r="AE75" s="57">
        <f t="shared" ref="AE75" si="676">IF(E75&lt;=0,NA(),ATAN(Y75/X75)*180/PI())</f>
        <v>-35.855409915445669</v>
      </c>
      <c r="AF75" s="29"/>
      <c r="AG75" s="71">
        <f t="shared" ref="AG75" si="677">1/(O75/E75)</f>
        <v>3.5052374857807731</v>
      </c>
      <c r="AH75" s="71">
        <f t="shared" ref="AH75" si="678">1/(Z75/F75)</f>
        <v>4.6567927732526737</v>
      </c>
      <c r="AI75" s="29"/>
      <c r="AJ75" s="21">
        <f t="shared" ref="AJ75" si="679">SQRT((G75-$E$11)^2+(H75-$F$11)^2+(I75-$G$11)^2)</f>
        <v>615.09249730351269</v>
      </c>
    </row>
    <row r="76" spans="2:37" ht="15.75" x14ac:dyDescent="0.25">
      <c r="B76" s="166">
        <v>57</v>
      </c>
      <c r="C76" s="167"/>
      <c r="D76" s="96">
        <v>45250.625</v>
      </c>
      <c r="E76" s="104">
        <f t="shared" ref="E76:E77" si="680">D76-D75</f>
        <v>7</v>
      </c>
      <c r="F76" s="27">
        <f t="shared" ref="F76:F77" si="681">D76-D$20</f>
        <v>273.33333333333576</v>
      </c>
      <c r="G76" s="108">
        <v>809256.79949999996</v>
      </c>
      <c r="H76" s="22">
        <v>9156131.7115000002</v>
      </c>
      <c r="I76" s="109">
        <v>2689.431</v>
      </c>
      <c r="K76" s="20">
        <f t="shared" ref="K76:K77" si="682">(G76-G75)*100</f>
        <v>1.3000000035390258</v>
      </c>
      <c r="L76" s="21">
        <f t="shared" ref="L76:L77" si="683">(H76-H75)*100</f>
        <v>-0.8999999612569809</v>
      </c>
      <c r="M76" s="21">
        <f t="shared" ref="M76:M77" si="684">SQRT(K76^2+L76^2)</f>
        <v>1.5811388109410365</v>
      </c>
      <c r="N76" s="21">
        <f t="shared" ref="N76:N77" si="685">(I76-I75)*100</f>
        <v>2.1000000000185537</v>
      </c>
      <c r="O76" s="22">
        <f t="shared" ref="O76:O77" si="686">(SQRT((G76-G75)^2+(H76-H75)^2+(I76-I75)^2)*100)</f>
        <v>2.6286878741193216</v>
      </c>
      <c r="P76" s="22">
        <f t="shared" ref="P76:P77" si="687">O76/(F76-F75)</f>
        <v>0.37552683915990309</v>
      </c>
      <c r="Q76" s="23">
        <f t="shared" ref="Q76:Q77" si="688">(P76-P75)/(F76-F75)</f>
        <v>1.2891352066451376E-2</v>
      </c>
      <c r="R76" s="29"/>
      <c r="S76" s="56">
        <f t="shared" ref="S76:S77" si="689">IF(K76&lt;0, ATAN2(L76,K76)*180/PI()+360,ATAN2(L76,K76)*180/PI())</f>
        <v>124.69515230393434</v>
      </c>
      <c r="T76" s="57">
        <f t="shared" ref="T76:T77" si="690">ATAN(N76/M76)*180/PI()</f>
        <v>53.023059394685376</v>
      </c>
      <c r="U76" s="29"/>
      <c r="V76" s="24">
        <f t="shared" ref="V76:V77" si="691">(G76-$G$20)*100</f>
        <v>44.750000000931323</v>
      </c>
      <c r="W76" s="22">
        <f t="shared" ref="W76:W77" si="692">(H76-$H$20)*100</f>
        <v>15.249999985098839</v>
      </c>
      <c r="X76" s="22">
        <f t="shared" ref="X76:X77" si="693">SQRT(V76^2+W76^2)</f>
        <v>47.277108621708962</v>
      </c>
      <c r="Y76" s="22">
        <f t="shared" ref="Y76:Y77" si="694">(I76-$I$20)*100</f>
        <v>-31.399999999985084</v>
      </c>
      <c r="Z76" s="22">
        <f t="shared" ref="Z76:Z77" si="695">SQRT((G76-$G$20)^2+(H76-$H$20)^2+(I76-$I$20)^2)*100</f>
        <v>56.754603334248856</v>
      </c>
      <c r="AA76" s="22">
        <f t="shared" ref="AA76:AA77" si="696">Z76/F76</f>
        <v>0.20763879268627447</v>
      </c>
      <c r="AB76" s="23">
        <f t="shared" ref="AB76:AB77" si="697">(AA76-$AA$20)/(F76-$F$20)</f>
        <v>7.5965411958392427E-4</v>
      </c>
      <c r="AC76" s="29"/>
      <c r="AD76" s="56">
        <f t="shared" ref="AD76:AD79" si="698">IF(F76&lt;=0,NA(),IF((G76-$G$20)&lt;0,ATAN2((H76-$H$20),(G76-$G$20))*180/PI()+360,ATAN2((H76-$H$20),(G76-$G$20))*180/PI()))</f>
        <v>71.181807548900935</v>
      </c>
      <c r="AE76" s="57">
        <f t="shared" ref="AE76:AE77" si="699">IF(E76&lt;=0,NA(),ATAN(Y76/X76)*180/PI())</f>
        <v>-33.590888513554283</v>
      </c>
      <c r="AF76" s="29"/>
      <c r="AG76" s="71">
        <f t="shared" ref="AG76:AG77" si="700">1/(O76/E76)</f>
        <v>2.6629255108293073</v>
      </c>
      <c r="AH76" s="71">
        <f t="shared" ref="AH76:AH77" si="701">1/(Z76/F76)</f>
        <v>4.816055743065891</v>
      </c>
      <c r="AI76" s="29"/>
      <c r="AJ76" s="21">
        <f t="shared" ref="AJ76:AJ77" si="702">SQRT((G76-$E$11)^2+(H76-$F$11)^2+(I76-$G$11)^2)</f>
        <v>615.09400512897878</v>
      </c>
    </row>
    <row r="77" spans="2:37" ht="15.75" x14ac:dyDescent="0.25">
      <c r="B77" s="166">
        <v>58</v>
      </c>
      <c r="C77" s="167"/>
      <c r="D77" s="96">
        <v>45257.625</v>
      </c>
      <c r="E77" s="104">
        <f t="shared" si="680"/>
        <v>7</v>
      </c>
      <c r="F77" s="27">
        <f t="shared" si="681"/>
        <v>280.33333333333576</v>
      </c>
      <c r="G77" s="108">
        <v>809256.77899999998</v>
      </c>
      <c r="H77" s="22">
        <v>9156131.7259999998</v>
      </c>
      <c r="I77" s="109">
        <v>2689.3924999999999</v>
      </c>
      <c r="K77" s="20">
        <f t="shared" si="682"/>
        <v>-2.0499999984167516</v>
      </c>
      <c r="L77" s="21">
        <f t="shared" si="683"/>
        <v>1.4499999582767487</v>
      </c>
      <c r="M77" s="21">
        <f t="shared" si="684"/>
        <v>2.5109758805116495</v>
      </c>
      <c r="N77" s="21">
        <f t="shared" si="685"/>
        <v>-3.8500000000112777</v>
      </c>
      <c r="O77" s="22">
        <f t="shared" si="686"/>
        <v>4.5964660199546881</v>
      </c>
      <c r="P77" s="22">
        <f t="shared" si="687"/>
        <v>0.65663800285066976</v>
      </c>
      <c r="Q77" s="23">
        <f t="shared" si="688"/>
        <v>4.0158737670109523E-2</v>
      </c>
      <c r="R77" s="29"/>
      <c r="S77" s="56">
        <f t="shared" si="689"/>
        <v>305.27242069219454</v>
      </c>
      <c r="T77" s="57">
        <f t="shared" si="690"/>
        <v>-56.887548005178495</v>
      </c>
      <c r="U77" s="29"/>
      <c r="V77" s="24">
        <f t="shared" si="691"/>
        <v>42.700000002514571</v>
      </c>
      <c r="W77" s="22">
        <f t="shared" si="692"/>
        <v>16.699999943375587</v>
      </c>
      <c r="X77" s="22">
        <f t="shared" si="693"/>
        <v>45.849536511544905</v>
      </c>
      <c r="Y77" s="22">
        <f t="shared" si="694"/>
        <v>-35.249999999996362</v>
      </c>
      <c r="Z77" s="22">
        <f t="shared" si="695"/>
        <v>57.833748783242754</v>
      </c>
      <c r="AA77" s="22">
        <f t="shared" si="696"/>
        <v>0.20630350338849793</v>
      </c>
      <c r="AB77" s="23">
        <f t="shared" si="697"/>
        <v>7.3592212861532517E-4</v>
      </c>
      <c r="AC77" s="29"/>
      <c r="AD77" s="56">
        <f t="shared" si="698"/>
        <v>68.639497151095284</v>
      </c>
      <c r="AE77" s="57">
        <f t="shared" si="699"/>
        <v>-37.553771013018185</v>
      </c>
      <c r="AF77" s="29"/>
      <c r="AG77" s="71">
        <f t="shared" si="700"/>
        <v>1.5229091153096364</v>
      </c>
      <c r="AH77" s="71">
        <f t="shared" si="701"/>
        <v>4.8472274274318172</v>
      </c>
      <c r="AI77" s="29"/>
      <c r="AJ77" s="21">
        <f t="shared" si="702"/>
        <v>615.09222129355464</v>
      </c>
    </row>
    <row r="78" spans="2:37" ht="15.75" x14ac:dyDescent="0.25">
      <c r="B78" s="166">
        <v>59</v>
      </c>
      <c r="C78" s="167"/>
      <c r="D78" s="96">
        <v>45265.625</v>
      </c>
      <c r="E78" s="104">
        <f t="shared" ref="E78:E79" si="703">D78-D77</f>
        <v>8</v>
      </c>
      <c r="F78" s="27">
        <f t="shared" ref="F78:F79" si="704">D78-D$20</f>
        <v>288.33333333333576</v>
      </c>
      <c r="G78" s="108">
        <v>809256.83349999995</v>
      </c>
      <c r="H78" s="22">
        <v>9156131.7080000006</v>
      </c>
      <c r="I78" s="109">
        <v>2689.41</v>
      </c>
      <c r="K78" s="20">
        <f t="shared" ref="K78:K79" si="705">(G78-G77)*100</f>
        <v>5.4499999969266355</v>
      </c>
      <c r="L78" s="21">
        <f t="shared" ref="L78:L79" si="706">(H78-H77)*100</f>
        <v>-1.7999999225139618</v>
      </c>
      <c r="M78" s="21">
        <f t="shared" ref="M78:M79" si="707">SQRT(K78^2+L78^2)</f>
        <v>5.7395557047170991</v>
      </c>
      <c r="N78" s="21">
        <f t="shared" ref="N78:N79" si="708">(I78-I77)*100</f>
        <v>1.749999999992724</v>
      </c>
      <c r="O78" s="22">
        <f t="shared" ref="O78:O79" si="709">(SQRT((G78-G77)^2+(H78-H77)^2+(I78-I77)^2)*100)</f>
        <v>6.0004166261623144</v>
      </c>
      <c r="P78" s="22">
        <f t="shared" ref="P78:P79" si="710">O78/(F78-F77)</f>
        <v>0.7500520782702893</v>
      </c>
      <c r="Q78" s="23">
        <f t="shared" ref="Q78:Q79" si="711">(P78-P77)/(F78-F77)</f>
        <v>1.1676759427452443E-2</v>
      </c>
      <c r="R78" s="29"/>
      <c r="S78" s="56">
        <f t="shared" ref="S78:S79" si="712">IF(K78&lt;0, ATAN2(L78,K78)*180/PI()+360,ATAN2(L78,K78)*180/PI())</f>
        <v>108.27710888435158</v>
      </c>
      <c r="T78" s="57">
        <f t="shared" ref="T78:T79" si="713">ATAN(N78/M78)*180/PI()</f>
        <v>16.956550248832791</v>
      </c>
      <c r="U78" s="29"/>
      <c r="V78" s="24">
        <f t="shared" ref="V78:V79" si="714">(G78-$G$20)*100</f>
        <v>48.149999999441206</v>
      </c>
      <c r="W78" s="22">
        <f t="shared" ref="W78:W79" si="715">(H78-$H$20)*100</f>
        <v>14.900000020861626</v>
      </c>
      <c r="X78" s="22">
        <f t="shared" ref="X78:X79" si="716">SQRT(V78^2+W78^2)</f>
        <v>50.402703306150798</v>
      </c>
      <c r="Y78" s="22">
        <f t="shared" ref="Y78:Y79" si="717">(I78-$I$20)*100</f>
        <v>-33.500000000003638</v>
      </c>
      <c r="Z78" s="22">
        <f t="shared" ref="Z78:Z79" si="718">SQRT((G78-$G$20)^2+(H78-$H$20)^2+(I78-$I$20)^2)*100</f>
        <v>60.520099971564065</v>
      </c>
      <c r="AA78" s="22">
        <f t="shared" ref="AA78:AA79" si="719">Z78/F78</f>
        <v>0.20989630047941119</v>
      </c>
      <c r="AB78" s="23">
        <f t="shared" ref="AB78:AB79" si="720">(AA78-$AA$20)/(F78-$F$20)</f>
        <v>7.2796404790546616E-4</v>
      </c>
      <c r="AC78" s="29"/>
      <c r="AD78" s="56">
        <f t="shared" si="698"/>
        <v>72.805337081511212</v>
      </c>
      <c r="AE78" s="57">
        <f t="shared" ref="AE78:AE79" si="721">IF(E78&lt;=0,NA(),ATAN(Y78/X78)*180/PI())</f>
        <v>-33.609875737965226</v>
      </c>
      <c r="AF78" s="29"/>
      <c r="AG78" s="71">
        <f t="shared" ref="AG78:AG79" si="722">1/(O78/E78)</f>
        <v>1.3332407561700526</v>
      </c>
      <c r="AH78" s="71">
        <f t="shared" ref="AH78:AH79" si="723">1/(Z78/F78)</f>
        <v>4.7642573866998212</v>
      </c>
      <c r="AI78" s="29"/>
      <c r="AJ78" s="21">
        <f t="shared" ref="AJ78:AJ79" si="724">SQRT((G78-$E$11)^2+(H78-$F$11)^2+(I78-$G$11)^2)</f>
        <v>615.09143867147623</v>
      </c>
    </row>
    <row r="79" spans="2:37" ht="15.75" x14ac:dyDescent="0.25">
      <c r="B79" s="166">
        <v>60</v>
      </c>
      <c r="C79" s="167"/>
      <c r="D79" s="96">
        <v>45271.625</v>
      </c>
      <c r="E79" s="104">
        <f t="shared" si="703"/>
        <v>6</v>
      </c>
      <c r="F79" s="27">
        <f t="shared" si="704"/>
        <v>294.33333333333576</v>
      </c>
      <c r="G79" s="108">
        <v>809256.78249999997</v>
      </c>
      <c r="H79" s="22">
        <v>9156131.7149999999</v>
      </c>
      <c r="I79" s="109">
        <v>2689.3935000000001</v>
      </c>
      <c r="K79" s="20">
        <f t="shared" si="705"/>
        <v>-5.0999999977648258</v>
      </c>
      <c r="L79" s="21">
        <f t="shared" si="706"/>
        <v>0.69999992847442627</v>
      </c>
      <c r="M79" s="21">
        <f t="shared" si="707"/>
        <v>5.1478150585530384</v>
      </c>
      <c r="N79" s="21">
        <f t="shared" si="708"/>
        <v>-1.6499999999723514</v>
      </c>
      <c r="O79" s="22">
        <f t="shared" si="709"/>
        <v>5.4057839280694697</v>
      </c>
      <c r="P79" s="22">
        <f t="shared" si="710"/>
        <v>0.90096398801157829</v>
      </c>
      <c r="Q79" s="23">
        <f t="shared" si="711"/>
        <v>2.5151984956881496E-2</v>
      </c>
      <c r="R79" s="29"/>
      <c r="S79" s="56">
        <f t="shared" si="712"/>
        <v>277.81529276145619</v>
      </c>
      <c r="T79" s="57">
        <f t="shared" si="713"/>
        <v>-17.771919109281576</v>
      </c>
      <c r="U79" s="29"/>
      <c r="V79" s="24">
        <f t="shared" si="714"/>
        <v>43.050000001676381</v>
      </c>
      <c r="W79" s="22">
        <f t="shared" si="715"/>
        <v>15.599999949336052</v>
      </c>
      <c r="X79" s="22">
        <f t="shared" si="716"/>
        <v>45.789327343428198</v>
      </c>
      <c r="Y79" s="22">
        <f t="shared" si="717"/>
        <v>-35.149999999975989</v>
      </c>
      <c r="Z79" s="22">
        <f t="shared" si="718"/>
        <v>57.725081191471126</v>
      </c>
      <c r="AA79" s="22">
        <f t="shared" si="719"/>
        <v>0.19612145365165568</v>
      </c>
      <c r="AB79" s="23">
        <f t="shared" si="720"/>
        <v>6.6632430459225619E-4</v>
      </c>
      <c r="AC79" s="29"/>
      <c r="AD79" s="56">
        <f t="shared" si="698"/>
        <v>70.081036561733285</v>
      </c>
      <c r="AE79" s="57">
        <f t="shared" si="721"/>
        <v>-37.511507342974092</v>
      </c>
      <c r="AF79" s="29"/>
      <c r="AG79" s="71">
        <f t="shared" si="722"/>
        <v>1.1099222758137022</v>
      </c>
      <c r="AH79" s="71">
        <f t="shared" si="723"/>
        <v>5.0988812359925006</v>
      </c>
      <c r="AI79" s="29"/>
      <c r="AJ79" s="21">
        <f t="shared" si="724"/>
        <v>615.10151771315157</v>
      </c>
    </row>
    <row r="80" spans="2:37" ht="15.75" x14ac:dyDescent="0.25">
      <c r="B80" s="166">
        <v>61</v>
      </c>
      <c r="C80" s="167"/>
      <c r="D80" s="96">
        <v>45280.625</v>
      </c>
      <c r="E80" s="104">
        <f t="shared" ref="E80:E81" si="725">D80-D79</f>
        <v>9</v>
      </c>
      <c r="F80" s="27">
        <f t="shared" ref="F80:F81" si="726">D80-D$20</f>
        <v>303.33333333333576</v>
      </c>
      <c r="G80" s="108">
        <v>809256.78750000009</v>
      </c>
      <c r="H80" s="22">
        <v>9156131.7120000012</v>
      </c>
      <c r="I80" s="109">
        <v>2689.3634999999999</v>
      </c>
      <c r="K80" s="20">
        <f t="shared" ref="K80:K81" si="727">(G80-G79)*100</f>
        <v>0.50000001210719347</v>
      </c>
      <c r="L80" s="21">
        <f t="shared" ref="L80:L81" si="728">(H80-H79)*100</f>
        <v>-0.29999986290931702</v>
      </c>
      <c r="M80" s="21">
        <f t="shared" ref="M80:M81" si="729">SQRT(K80^2+L80^2)</f>
        <v>0.58309512933380148</v>
      </c>
      <c r="N80" s="21">
        <f t="shared" ref="N80:N81" si="730">(I80-I79)*100</f>
        <v>-3.0000000000200089</v>
      </c>
      <c r="O80" s="22">
        <f t="shared" ref="O80:O81" si="731">(SQRT((G80-G79)^2+(H80-H79)^2+(I80-I79)^2)*100)</f>
        <v>3.0561413465304343</v>
      </c>
      <c r="P80" s="22">
        <f t="shared" ref="P80:P81" si="732">O80/(F80-F79)</f>
        <v>0.33957126072560384</v>
      </c>
      <c r="Q80" s="23">
        <f t="shared" ref="Q80:Q81" si="733">(P80-P79)/(F80-F79)</f>
        <v>-6.2376969698441607E-2</v>
      </c>
      <c r="R80" s="29"/>
      <c r="S80" s="56">
        <f t="shared" ref="S80:S81" si="734">IF(K80&lt;0, ATAN2(L80,K80)*180/PI()+360,ATAN2(L80,K80)*180/PI())</f>
        <v>120.96374436893666</v>
      </c>
      <c r="T80" s="57">
        <f t="shared" ref="T80:T81" si="735">ATAN(N80/M80)*180/PI()</f>
        <v>-79.000842835994632</v>
      </c>
      <c r="U80" s="29"/>
      <c r="V80" s="24">
        <f t="shared" ref="V80:V81" si="736">(G80-$G$20)*100</f>
        <v>43.550000013783574</v>
      </c>
      <c r="W80" s="22">
        <f t="shared" ref="W80:W81" si="737">(H80-$H$20)*100</f>
        <v>15.300000086426735</v>
      </c>
      <c r="X80" s="22">
        <f t="shared" ref="X80:X81" si="738">SQRT(V80^2+W80^2)</f>
        <v>46.159424864757653</v>
      </c>
      <c r="Y80" s="22">
        <f t="shared" ref="Y80:Y81" si="739">(I80-$I$20)*100</f>
        <v>-38.149999999995998</v>
      </c>
      <c r="Z80" s="22">
        <f t="shared" ref="Z80:Z81" si="740">SQRT((G80-$G$20)^2+(H80-$H$20)^2+(I80-$I$20)^2)*100</f>
        <v>59.884179912936119</v>
      </c>
      <c r="AA80" s="22">
        <f t="shared" ref="AA80:AA81" si="741">Z80/F80</f>
        <v>0.19742037333934825</v>
      </c>
      <c r="AB80" s="23">
        <f t="shared" ref="AB80:AB81" si="742">(AA80-$AA$20)/(F80-$F$20)</f>
        <v>6.5083639562421981E-4</v>
      </c>
      <c r="AC80" s="29"/>
      <c r="AD80" s="56">
        <f t="shared" ref="AD80:AD81" si="743">IF(F80&lt;=0,NA(),IF((G80-$G$20)&lt;0,ATAN2((H80-$H$20),(G80-$G$20))*180/PI()+360,ATAN2((H80-$H$20),(G80-$G$20))*180/PI()))</f>
        <v>70.642588266519965</v>
      </c>
      <c r="AE80" s="57">
        <f t="shared" ref="AE80:AE81" si="744">IF(E80&lt;=0,NA(),ATAN(Y80/X80)*180/PI())</f>
        <v>-39.573167631100645</v>
      </c>
      <c r="AF80" s="29"/>
      <c r="AG80" s="71">
        <f t="shared" ref="AG80:AG81" si="745">1/(O80/E80)</f>
        <v>2.9448899705563321</v>
      </c>
      <c r="AH80" s="71">
        <f t="shared" ref="AH80:AH81" si="746">1/(Z80/F80)</f>
        <v>5.0653333447054525</v>
      </c>
      <c r="AI80" s="29"/>
      <c r="AJ80" s="21">
        <f t="shared" ref="AJ80:AJ81" si="747">SQRT((G80-$E$11)^2+(H80-$F$11)^2+(I80-$G$11)^2)</f>
        <v>615.10791813663388</v>
      </c>
    </row>
    <row r="81" spans="2:36" ht="15.75" x14ac:dyDescent="0.25">
      <c r="B81" s="166">
        <v>62</v>
      </c>
      <c r="C81" s="167"/>
      <c r="D81" s="96">
        <v>45292.625</v>
      </c>
      <c r="E81" s="104">
        <f t="shared" si="725"/>
        <v>12</v>
      </c>
      <c r="F81" s="27">
        <f t="shared" si="726"/>
        <v>315.33333333333576</v>
      </c>
      <c r="G81" s="108">
        <v>809256.78200000001</v>
      </c>
      <c r="H81" s="22">
        <v>9156131.7310000006</v>
      </c>
      <c r="I81" s="109">
        <v>2689.3105</v>
      </c>
      <c r="K81" s="20">
        <f t="shared" si="727"/>
        <v>-0.55000000866129994</v>
      </c>
      <c r="L81" s="21">
        <f t="shared" si="728"/>
        <v>1.8999999389052391</v>
      </c>
      <c r="M81" s="21">
        <f t="shared" si="729"/>
        <v>1.9780039882081488</v>
      </c>
      <c r="N81" s="21">
        <f t="shared" si="730"/>
        <v>-5.2999999999883585</v>
      </c>
      <c r="O81" s="22">
        <f t="shared" si="731"/>
        <v>5.6570751963575612</v>
      </c>
      <c r="P81" s="22">
        <f t="shared" si="732"/>
        <v>0.47142293302979676</v>
      </c>
      <c r="Q81" s="23">
        <f t="shared" si="733"/>
        <v>1.0987639358682744E-2</v>
      </c>
      <c r="R81" s="29"/>
      <c r="S81" s="56">
        <f t="shared" si="734"/>
        <v>343.85566048664407</v>
      </c>
      <c r="T81" s="57">
        <f t="shared" si="735"/>
        <v>-69.534008293873242</v>
      </c>
      <c r="U81" s="29"/>
      <c r="V81" s="24">
        <f t="shared" si="736"/>
        <v>43.000000005122274</v>
      </c>
      <c r="W81" s="22">
        <f t="shared" si="737"/>
        <v>17.200000025331974</v>
      </c>
      <c r="X81" s="22">
        <f t="shared" si="738"/>
        <v>46.312417355520701</v>
      </c>
      <c r="Y81" s="22">
        <f t="shared" si="739"/>
        <v>-43.449999999984357</v>
      </c>
      <c r="Z81" s="22">
        <f t="shared" si="740"/>
        <v>63.50387784466848</v>
      </c>
      <c r="AA81" s="22">
        <f t="shared" si="741"/>
        <v>0.20138650479281603</v>
      </c>
      <c r="AB81" s="23">
        <f t="shared" si="742"/>
        <v>6.3864642111886199E-4</v>
      </c>
      <c r="AC81" s="29"/>
      <c r="AD81" s="56">
        <f t="shared" si="743"/>
        <v>68.198590486903583</v>
      </c>
      <c r="AE81" s="57">
        <f t="shared" si="744"/>
        <v>-43.173524281695606</v>
      </c>
      <c r="AF81" s="29"/>
      <c r="AG81" s="71">
        <f t="shared" si="745"/>
        <v>2.121237491721248</v>
      </c>
      <c r="AH81" s="71">
        <f t="shared" si="746"/>
        <v>4.9655760252097716</v>
      </c>
      <c r="AI81" s="29"/>
      <c r="AJ81" s="21">
        <f t="shared" si="747"/>
        <v>615.10014200036983</v>
      </c>
    </row>
    <row r="82" spans="2:36" ht="15.75" x14ac:dyDescent="0.25">
      <c r="B82" s="166">
        <v>63</v>
      </c>
      <c r="C82" s="167"/>
      <c r="D82" s="96">
        <v>45300.625</v>
      </c>
      <c r="E82" s="104">
        <f t="shared" ref="E82" si="748">D82-D81</f>
        <v>8</v>
      </c>
      <c r="F82" s="27">
        <f t="shared" ref="F82" si="749">D82-D$20</f>
        <v>323.33333333333576</v>
      </c>
      <c r="G82" s="108">
        <v>809256.82349999994</v>
      </c>
      <c r="H82" s="22">
        <v>9156131.745000001</v>
      </c>
      <c r="I82" s="109">
        <v>2689.2584999999999</v>
      </c>
      <c r="K82" s="20">
        <f t="shared" ref="K82:K83" si="750">(G82-G81)*100</f>
        <v>4.1499999933876097</v>
      </c>
      <c r="L82" s="21">
        <f t="shared" ref="L82:L83" si="751">(H82-H81)*100</f>
        <v>1.4000000432133675</v>
      </c>
      <c r="M82" s="21">
        <f t="shared" ref="M82:M83" si="752">SQRT(K82^2+L82^2)</f>
        <v>4.3797831072000122</v>
      </c>
      <c r="N82" s="21">
        <f t="shared" ref="N82:N83" si="753">(I82-I81)*100</f>
        <v>-5.2000000000134605</v>
      </c>
      <c r="O82" s="22">
        <f t="shared" ref="O82:O83" si="754">(SQRT((G82-G81)^2+(H82-H81)^2+(I82-I81)^2)*100)</f>
        <v>6.7987131183963472</v>
      </c>
      <c r="P82" s="22">
        <f t="shared" ref="P82:P83" si="755">O82/(F82-F81)</f>
        <v>0.8498391397995434</v>
      </c>
      <c r="Q82" s="23">
        <f t="shared" ref="Q82:Q83" si="756">(P82-P81)/(F82-F81)</f>
        <v>4.7302025846218329E-2</v>
      </c>
      <c r="R82" s="29"/>
      <c r="S82" s="56">
        <f t="shared" ref="S82:S83" si="757">IF(K82&lt;0, ATAN2(L82,K82)*180/PI()+360,ATAN2(L82,K82)*180/PI())</f>
        <v>71.358207542997008</v>
      </c>
      <c r="T82" s="57">
        <f t="shared" ref="T82:T83" si="758">ATAN(N82/M82)*180/PI()</f>
        <v>-49.893705075340925</v>
      </c>
      <c r="U82" s="29"/>
      <c r="V82" s="24">
        <f t="shared" ref="V82:V83" si="759">(G82-$G$20)*100</f>
        <v>47.149999998509884</v>
      </c>
      <c r="W82" s="22">
        <f t="shared" ref="W82:W83" si="760">(H82-$H$20)*100</f>
        <v>18.600000068545341</v>
      </c>
      <c r="X82" s="22">
        <f t="shared" ref="X82:X83" si="761">SQRT(V82^2+W82^2)</f>
        <v>50.686117452507339</v>
      </c>
      <c r="Y82" s="22">
        <f t="shared" ref="Y82:Y83" si="762">(I82-$I$20)*100</f>
        <v>-48.649999999997817</v>
      </c>
      <c r="Z82" s="22">
        <f t="shared" ref="Z82:Z83" si="763">SQRT((G82-$G$20)^2+(H82-$H$20)^2+(I82-$I$20)^2)*100</f>
        <v>70.255996202524642</v>
      </c>
      <c r="AA82" s="22">
        <f t="shared" ref="AA82:AA83" si="764">Z82/F82</f>
        <v>0.21728658619337354</v>
      </c>
      <c r="AB82" s="23">
        <f t="shared" ref="AB82:AB83" si="765">(AA82-$AA$20)/(F82-$F$20)</f>
        <v>6.7202036967022245E-4</v>
      </c>
      <c r="AC82" s="29"/>
      <c r="AD82" s="56">
        <f t="shared" ref="AD82:AD83" si="766">IF(F82&lt;=0,NA(),IF((G82-$G$20)&lt;0,ATAN2((H82-$H$20),(G82-$G$20))*180/PI()+360,ATAN2((H82-$H$20),(G82-$G$20))*180/PI()))</f>
        <v>68.47147540219494</v>
      </c>
      <c r="AE82" s="57">
        <f t="shared" ref="AE82:AE83" si="767">IF(E82&lt;=0,NA(),ATAN(Y82/X82)*180/PI())</f>
        <v>-43.825758386192469</v>
      </c>
      <c r="AF82" s="29"/>
      <c r="AG82" s="71">
        <f t="shared" ref="AG82:AG83" si="768">1/(O82/E82)</f>
        <v>1.1766932742540852</v>
      </c>
      <c r="AH82" s="71">
        <f t="shared" ref="AH82:AH83" si="769">1/(Z82/F82)</f>
        <v>4.6022169040386736</v>
      </c>
      <c r="AI82" s="29"/>
      <c r="AJ82" s="21">
        <f t="shared" ref="AJ82:AJ83" si="770">SQRT((G82-$E$11)^2+(H82-$F$11)^2+(I82-$G$11)^2)</f>
        <v>615.08404086567214</v>
      </c>
    </row>
    <row r="83" spans="2:36" ht="15.75" x14ac:dyDescent="0.25">
      <c r="B83" s="166">
        <v>64</v>
      </c>
      <c r="C83" s="167"/>
      <c r="D83" s="96">
        <v>45307.625</v>
      </c>
      <c r="E83" s="104">
        <f t="shared" ref="E83:E84" si="771">D83-D82</f>
        <v>7</v>
      </c>
      <c r="F83" s="27">
        <f t="shared" ref="F83:F84" si="772">D83-D$20</f>
        <v>330.33333333333576</v>
      </c>
      <c r="G83" s="108">
        <v>809256.81099999999</v>
      </c>
      <c r="H83" s="22">
        <v>9156131.7530000005</v>
      </c>
      <c r="I83" s="109">
        <v>2689.277</v>
      </c>
      <c r="K83" s="20">
        <f t="shared" si="750"/>
        <v>-1.2499999953433871</v>
      </c>
      <c r="L83" s="21">
        <f t="shared" si="751"/>
        <v>0.79999994486570358</v>
      </c>
      <c r="M83" s="21">
        <f t="shared" si="752"/>
        <v>1.4840821743231054</v>
      </c>
      <c r="N83" s="21">
        <f t="shared" si="753"/>
        <v>1.8500000000130967</v>
      </c>
      <c r="O83" s="22">
        <f t="shared" si="754"/>
        <v>2.3717082240849221</v>
      </c>
      <c r="P83" s="22">
        <f t="shared" si="755"/>
        <v>0.33881546058356032</v>
      </c>
      <c r="Q83" s="23">
        <f t="shared" si="756"/>
        <v>-7.3003382745140427E-2</v>
      </c>
      <c r="R83" s="29"/>
      <c r="S83" s="56">
        <f t="shared" si="757"/>
        <v>302.61924137527467</v>
      </c>
      <c r="T83" s="57">
        <f t="shared" si="758"/>
        <v>51.263184582698635</v>
      </c>
      <c r="U83" s="29"/>
      <c r="V83" s="24">
        <f t="shared" si="759"/>
        <v>45.900000003166497</v>
      </c>
      <c r="W83" s="22">
        <f t="shared" si="760"/>
        <v>19.400000013411045</v>
      </c>
      <c r="X83" s="22">
        <f t="shared" si="761"/>
        <v>49.831415801791472</v>
      </c>
      <c r="Y83" s="22">
        <f t="shared" si="762"/>
        <v>-46.79999999998472</v>
      </c>
      <c r="Z83" s="22">
        <f t="shared" si="763"/>
        <v>68.36234344147077</v>
      </c>
      <c r="AA83" s="22">
        <f t="shared" si="764"/>
        <v>0.20694957651302806</v>
      </c>
      <c r="AB83" s="23">
        <f t="shared" si="765"/>
        <v>6.264871135611298E-4</v>
      </c>
      <c r="AC83" s="29"/>
      <c r="AD83" s="56">
        <f t="shared" si="766"/>
        <v>67.088263416947441</v>
      </c>
      <c r="AE83" s="57">
        <f t="shared" si="767"/>
        <v>-43.203168334472231</v>
      </c>
      <c r="AF83" s="29"/>
      <c r="AG83" s="71">
        <f t="shared" si="768"/>
        <v>2.9514591756752941</v>
      </c>
      <c r="AH83" s="71">
        <f t="shared" si="769"/>
        <v>4.8320949327337575</v>
      </c>
      <c r="AI83" s="29"/>
      <c r="AJ83" s="21">
        <f t="shared" si="770"/>
        <v>615.07684870491653</v>
      </c>
    </row>
    <row r="84" spans="2:36" ht="15.75" x14ac:dyDescent="0.25">
      <c r="B84" s="166">
        <v>65</v>
      </c>
      <c r="C84" s="167"/>
      <c r="D84" s="96">
        <v>45313.625</v>
      </c>
      <c r="E84" s="104">
        <f t="shared" si="771"/>
        <v>6</v>
      </c>
      <c r="F84" s="27">
        <f t="shared" si="772"/>
        <v>336.33333333333576</v>
      </c>
      <c r="G84" s="108">
        <v>809256.84749999992</v>
      </c>
      <c r="H84" s="22">
        <v>9156131.7540000007</v>
      </c>
      <c r="I84" s="109">
        <v>2689.2570000000001</v>
      </c>
      <c r="K84" s="20">
        <f t="shared" ref="K84:K85" si="773">(G84-G83)*100</f>
        <v>3.6499999929219484</v>
      </c>
      <c r="L84" s="21">
        <f t="shared" ref="L84:L85" si="774">(H84-H83)*100</f>
        <v>0.10000001639127731</v>
      </c>
      <c r="M84" s="21">
        <f t="shared" ref="M84:M85" si="775">SQRT(K84^2+L84^2)</f>
        <v>3.6513695994254647</v>
      </c>
      <c r="N84" s="21">
        <f t="shared" ref="N84:N85" si="776">(I84-I83)*100</f>
        <v>-1.999999999998181</v>
      </c>
      <c r="O84" s="22">
        <f t="shared" ref="O84:O85" si="777">(SQRT((G84-G83)^2+(H84-H83)^2+(I84-I83)^2)*100)</f>
        <v>4.1632319118205752</v>
      </c>
      <c r="P84" s="22">
        <f t="shared" ref="P84:P85" si="778">O84/(F84-F83)</f>
        <v>0.6938719853034292</v>
      </c>
      <c r="Q84" s="23">
        <f t="shared" ref="Q84:Q85" si="779">(P84-P83)/(F84-F83)</f>
        <v>5.9176087453311481E-2</v>
      </c>
      <c r="R84" s="29"/>
      <c r="S84" s="56">
        <f t="shared" ref="S84:S85" si="780">IF(K84&lt;0, ATAN2(L84,K84)*180/PI()+360,ATAN2(L84,K84)*180/PI())</f>
        <v>88.430644935100602</v>
      </c>
      <c r="T84" s="57">
        <f t="shared" ref="T84:T85" si="781">ATAN(N84/M84)*180/PI()</f>
        <v>-28.711269256897467</v>
      </c>
      <c r="U84" s="29"/>
      <c r="V84" s="24">
        <f t="shared" ref="V84:V85" si="782">(G84-$G$20)*100</f>
        <v>49.549999996088445</v>
      </c>
      <c r="W84" s="22">
        <f t="shared" ref="W84:W85" si="783">(H84-$H$20)*100</f>
        <v>19.500000029802322</v>
      </c>
      <c r="X84" s="22">
        <f t="shared" ref="X84:X85" si="784">SQRT(V84^2+W84^2)</f>
        <v>53.248967133406971</v>
      </c>
      <c r="Y84" s="22">
        <f t="shared" ref="Y84:Y85" si="785">(I84-$I$20)*100</f>
        <v>-48.799999999982901</v>
      </c>
      <c r="Z84" s="22">
        <f t="shared" ref="Z84:Z85" si="786">SQRT((G84-$G$20)^2+(H84-$H$20)^2+(I84-$I$20)^2)*100</f>
        <v>72.228058957533861</v>
      </c>
      <c r="AA84" s="22">
        <f t="shared" ref="AA84:AA85" si="787">Z84/F84</f>
        <v>0.21475141414529239</v>
      </c>
      <c r="AB84" s="23">
        <f t="shared" ref="AB84:AB85" si="788">(AA84-$AA$20)/(F84-$F$20)</f>
        <v>6.3850767337549313E-4</v>
      </c>
      <c r="AC84" s="29"/>
      <c r="AD84" s="56">
        <f t="shared" ref="AD84:AD85" si="789">IF(F84&lt;=0,NA(),IF((G84-$G$20)&lt;0,ATAN2((H84-$H$20),(G84-$G$20))*180/PI()+360,ATAN2((H84-$H$20),(G84-$G$20))*180/PI()))</f>
        <v>68.518284626496367</v>
      </c>
      <c r="AE84" s="57">
        <f t="shared" ref="AE84:AE85" si="790">IF(E84&lt;=0,NA(),ATAN(Y84/X84)*180/PI())</f>
        <v>-42.503691266830799</v>
      </c>
      <c r="AF84" s="29"/>
      <c r="AG84" s="71">
        <f t="shared" ref="AG84:AG85" si="791">1/(O84/E84)</f>
        <v>1.4411880306173501</v>
      </c>
      <c r="AH84" s="71">
        <f t="shared" ref="AH84:AH85" si="792">1/(Z84/F84)</f>
        <v>4.6565467518804748</v>
      </c>
      <c r="AI84" s="29"/>
      <c r="AJ84" s="21">
        <f t="shared" ref="AJ84:AJ85" si="793">SQRT((G84-$E$11)^2+(H84-$F$11)^2+(I84-$G$11)^2)</f>
        <v>615.06917376979118</v>
      </c>
    </row>
    <row r="85" spans="2:36" ht="15.75" x14ac:dyDescent="0.25">
      <c r="B85" s="166">
        <v>66</v>
      </c>
      <c r="C85" s="167"/>
      <c r="D85" s="96">
        <v>45321.625</v>
      </c>
      <c r="E85" s="104">
        <f t="shared" ref="E85:E86" si="794">D85-D84</f>
        <v>8</v>
      </c>
      <c r="F85" s="27">
        <f t="shared" ref="F85:F86" si="795">D85-D$20</f>
        <v>344.33333333333576</v>
      </c>
      <c r="G85" s="108">
        <v>809256.86550000007</v>
      </c>
      <c r="H85" s="22">
        <v>9156131.7585000005</v>
      </c>
      <c r="I85" s="109">
        <v>2689.2529999999997</v>
      </c>
      <c r="K85" s="20">
        <f t="shared" si="773"/>
        <v>1.8000000156462193</v>
      </c>
      <c r="L85" s="21">
        <f t="shared" si="774"/>
        <v>0.44999998062849045</v>
      </c>
      <c r="M85" s="21">
        <f t="shared" si="775"/>
        <v>1.8553975420087285</v>
      </c>
      <c r="N85" s="21">
        <f t="shared" si="776"/>
        <v>-0.40000000003601599</v>
      </c>
      <c r="O85" s="22">
        <f t="shared" si="777"/>
        <v>1.8980252998632141</v>
      </c>
      <c r="P85" s="22">
        <f t="shared" si="778"/>
        <v>0.23725316248290176</v>
      </c>
      <c r="Q85" s="23">
        <f t="shared" si="779"/>
        <v>-5.7077352852565932E-2</v>
      </c>
      <c r="R85" s="29"/>
      <c r="S85" s="56">
        <f t="shared" si="780"/>
        <v>75.963757229601015</v>
      </c>
      <c r="T85" s="57">
        <f t="shared" si="781"/>
        <v>-12.166035036930245</v>
      </c>
      <c r="U85" s="29"/>
      <c r="V85" s="24">
        <f t="shared" si="782"/>
        <v>51.350000011734664</v>
      </c>
      <c r="W85" s="22">
        <f t="shared" si="783"/>
        <v>19.950000010430813</v>
      </c>
      <c r="X85" s="22">
        <f t="shared" si="784"/>
        <v>55.089245789185924</v>
      </c>
      <c r="Y85" s="22">
        <f t="shared" si="785"/>
        <v>-49.200000000018917</v>
      </c>
      <c r="Z85" s="22">
        <f t="shared" si="786"/>
        <v>73.861119688393572</v>
      </c>
      <c r="AA85" s="22">
        <f t="shared" si="787"/>
        <v>0.21450470383850836</v>
      </c>
      <c r="AB85" s="23">
        <f t="shared" si="788"/>
        <v>6.2295654551357271E-4</v>
      </c>
      <c r="AC85" s="29"/>
      <c r="AD85" s="56">
        <f t="shared" si="789"/>
        <v>68.76834266810971</v>
      </c>
      <c r="AE85" s="57">
        <f t="shared" si="790"/>
        <v>-41.767922376096031</v>
      </c>
      <c r="AF85" s="29"/>
      <c r="AG85" s="71">
        <f t="shared" si="791"/>
        <v>4.2149069354220616</v>
      </c>
      <c r="AH85" s="71">
        <f t="shared" si="792"/>
        <v>4.661902429668201</v>
      </c>
      <c r="AI85" s="29"/>
      <c r="AJ85" s="21">
        <f t="shared" si="793"/>
        <v>615.06062876376393</v>
      </c>
    </row>
    <row r="86" spans="2:36" ht="15.75" x14ac:dyDescent="0.25">
      <c r="B86" s="166">
        <v>67</v>
      </c>
      <c r="C86" s="167"/>
      <c r="D86" s="96">
        <v>45328.625</v>
      </c>
      <c r="E86" s="104">
        <f t="shared" si="794"/>
        <v>7</v>
      </c>
      <c r="F86" s="27">
        <f t="shared" si="795"/>
        <v>351.33333333333576</v>
      </c>
      <c r="G86" s="108">
        <v>809256.84700000007</v>
      </c>
      <c r="H86" s="22">
        <v>9156131.7750000004</v>
      </c>
      <c r="I86" s="109">
        <v>2689.2304999999997</v>
      </c>
      <c r="K86" s="20">
        <f t="shared" ref="K86:K87" si="796">(G86-G85)*100</f>
        <v>-1.8500000005587935</v>
      </c>
      <c r="L86" s="21">
        <f t="shared" ref="L86:L87" si="797">(H86-H85)*100</f>
        <v>1.6499999910593033</v>
      </c>
      <c r="M86" s="21">
        <f t="shared" ref="M86:M87" si="798">SQRT(K86^2+L86^2)</f>
        <v>2.4789110457140726</v>
      </c>
      <c r="N86" s="21">
        <f t="shared" ref="N86:N87" si="799">(I86-I85)*100</f>
        <v>-2.250000000003638</v>
      </c>
      <c r="O86" s="22">
        <f t="shared" ref="O86:O87" si="800">(SQRT((G86-G85)^2+(H86-H85)^2+(I86-I85)^2)*100)</f>
        <v>3.3477604413368063</v>
      </c>
      <c r="P86" s="22">
        <f t="shared" ref="P86:P87" si="801">O86/(F86-F85)</f>
        <v>0.47825149161954378</v>
      </c>
      <c r="Q86" s="23">
        <f t="shared" ref="Q86:Q87" si="802">(P86-P85)/(F86-F85)</f>
        <v>3.4428332733806001E-2</v>
      </c>
      <c r="R86" s="29"/>
      <c r="S86" s="56">
        <f t="shared" ref="S86:S87" si="803">IF(K86&lt;0, ATAN2(L86,K86)*180/PI()+360,ATAN2(L86,K86)*180/PI())</f>
        <v>311.72951191399852</v>
      </c>
      <c r="T86" s="57">
        <f t="shared" ref="T86:T87" si="804">ATAN(N86/M86)*180/PI()</f>
        <v>-42.228662830695697</v>
      </c>
      <c r="U86" s="29"/>
      <c r="V86" s="24">
        <f t="shared" ref="V86:V87" si="805">(G86-$G$20)*100</f>
        <v>49.500000011175871</v>
      </c>
      <c r="W86" s="22">
        <f t="shared" ref="W86:W87" si="806">(H86-$H$20)*100</f>
        <v>21.600000001490116</v>
      </c>
      <c r="X86" s="22">
        <f t="shared" ref="X86:X87" si="807">SQRT(V86^2+W86^2)</f>
        <v>54.007499490078082</v>
      </c>
      <c r="Y86" s="22">
        <f t="shared" ref="Y86:Y87" si="808">(I86-$I$20)*100</f>
        <v>-51.450000000022555</v>
      </c>
      <c r="Z86" s="22">
        <f t="shared" ref="Z86:Z87" si="809">SQRT((G86-$G$20)^2+(H86-$H$20)^2+(I86-$I$20)^2)*100</f>
        <v>74.591638279187194</v>
      </c>
      <c r="AA86" s="22">
        <f t="shared" ref="AA86:AA87" si="810">Z86/F86</f>
        <v>0.21231016588003798</v>
      </c>
      <c r="AB86" s="23">
        <f t="shared" ref="AB86:AB87" si="811">(AA86-$AA$20)/(F86-$F$20)</f>
        <v>6.0429838485778894E-4</v>
      </c>
      <c r="AC86" s="29"/>
      <c r="AD86" s="56">
        <f t="shared" ref="AD86:AD87" si="812">IF(F86&lt;=0,NA(),IF((G86-$G$20)&lt;0,ATAN2((H86-$H$20),(G86-$G$20))*180/PI()+360,ATAN2((H86-$H$20),(G86-$G$20))*180/PI()))</f>
        <v>66.425293801380349</v>
      </c>
      <c r="AE86" s="57">
        <f t="shared" ref="AE86:AE87" si="813">IF(E86&lt;=0,NA(),ATAN(Y86/X86)*180/PI())</f>
        <v>-43.610765374287148</v>
      </c>
      <c r="AF86" s="29"/>
      <c r="AG86" s="71">
        <f t="shared" ref="AG86:AG87" si="814">1/(O86/E86)</f>
        <v>2.0909500911614822</v>
      </c>
      <c r="AH86" s="71">
        <f t="shared" ref="AH86:AH87" si="815">1/(Z86/F86)</f>
        <v>4.7100900508223047</v>
      </c>
      <c r="AI86" s="29"/>
      <c r="AJ86" s="21">
        <f t="shared" ref="AJ86:AJ87" si="816">SQRT((G86-$E$11)^2+(H86-$F$11)^2+(I86-$G$11)^2)</f>
        <v>615.0537771090693</v>
      </c>
    </row>
    <row r="87" spans="2:36" ht="15.75" x14ac:dyDescent="0.25">
      <c r="B87" s="166">
        <v>68</v>
      </c>
      <c r="C87" s="167"/>
      <c r="D87" s="96">
        <v>45334.625</v>
      </c>
      <c r="E87" s="104">
        <f t="shared" ref="E87:E88" si="817">D87-D86</f>
        <v>6</v>
      </c>
      <c r="F87" s="27">
        <f t="shared" ref="F87:F88" si="818">D87-D$20</f>
        <v>357.33333333333576</v>
      </c>
      <c r="G87" s="108">
        <v>809256.85100000002</v>
      </c>
      <c r="H87" s="22">
        <v>9156131.7804999985</v>
      </c>
      <c r="I87" s="109">
        <v>2689.2264999999998</v>
      </c>
      <c r="K87" s="20">
        <f t="shared" si="796"/>
        <v>0.39999999571591616</v>
      </c>
      <c r="L87" s="21">
        <f t="shared" si="797"/>
        <v>0.54999981075525284</v>
      </c>
      <c r="M87" s="21">
        <f t="shared" si="798"/>
        <v>0.68007336986794809</v>
      </c>
      <c r="N87" s="21">
        <f t="shared" si="799"/>
        <v>-0.39999999999054126</v>
      </c>
      <c r="O87" s="22">
        <f t="shared" si="800"/>
        <v>0.78898655780436455</v>
      </c>
      <c r="P87" s="22">
        <f t="shared" si="801"/>
        <v>0.13149775963406077</v>
      </c>
      <c r="Q87" s="23">
        <f t="shared" si="802"/>
        <v>-5.7792288664247161E-2</v>
      </c>
      <c r="R87" s="29"/>
      <c r="S87" s="56">
        <f t="shared" si="803"/>
        <v>36.027382470872531</v>
      </c>
      <c r="T87" s="57">
        <f t="shared" si="804"/>
        <v>-30.462843474892274</v>
      </c>
      <c r="U87" s="29"/>
      <c r="V87" s="24">
        <f t="shared" si="805"/>
        <v>49.900000006891787</v>
      </c>
      <c r="W87" s="22">
        <f t="shared" si="806"/>
        <v>22.149999812245369</v>
      </c>
      <c r="X87" s="22">
        <f t="shared" si="807"/>
        <v>54.59516913033854</v>
      </c>
      <c r="Y87" s="22">
        <f t="shared" si="808"/>
        <v>-51.850000000013097</v>
      </c>
      <c r="Z87" s="22">
        <f t="shared" si="809"/>
        <v>75.293127125731928</v>
      </c>
      <c r="AA87" s="22">
        <f t="shared" si="810"/>
        <v>0.21070837815036778</v>
      </c>
      <c r="AB87" s="23">
        <f t="shared" si="811"/>
        <v>5.8966896870438342E-4</v>
      </c>
      <c r="AC87" s="29"/>
      <c r="AD87" s="56">
        <f t="shared" si="812"/>
        <v>66.064150494013717</v>
      </c>
      <c r="AE87" s="57">
        <f t="shared" si="813"/>
        <v>-43.522697178065144</v>
      </c>
      <c r="AF87" s="29"/>
      <c r="AG87" s="71">
        <f t="shared" si="814"/>
        <v>7.6046922988106811</v>
      </c>
      <c r="AH87" s="71">
        <f t="shared" si="815"/>
        <v>4.7458957673072222</v>
      </c>
      <c r="AI87" s="29"/>
      <c r="AJ87" s="21">
        <f t="shared" si="816"/>
        <v>615.04812703771609</v>
      </c>
    </row>
    <row r="88" spans="2:36" ht="15.75" x14ac:dyDescent="0.25">
      <c r="B88" s="166">
        <v>69</v>
      </c>
      <c r="C88" s="167"/>
      <c r="D88" s="96">
        <v>45341.625</v>
      </c>
      <c r="E88" s="104">
        <f t="shared" si="817"/>
        <v>7</v>
      </c>
      <c r="F88" s="27">
        <f t="shared" si="818"/>
        <v>364.33333333333576</v>
      </c>
      <c r="G88" s="108">
        <v>809256.87349999999</v>
      </c>
      <c r="H88" s="22">
        <v>9156131.7850000001</v>
      </c>
      <c r="I88" s="109">
        <v>2689.1819999999998</v>
      </c>
      <c r="K88" s="20">
        <f t="shared" ref="K88:K89" si="819">(G88-G87)*100</f>
        <v>2.2499999962747097</v>
      </c>
      <c r="L88" s="21">
        <f t="shared" ref="L88:L89" si="820">(H88-H87)*100</f>
        <v>0.45000016689300537</v>
      </c>
      <c r="M88" s="21">
        <f t="shared" ref="M88:M89" si="821">SQRT(K88^2+L88^2)</f>
        <v>2.2945588101942227</v>
      </c>
      <c r="N88" s="21">
        <f t="shared" ref="N88:N89" si="822">(I88-I87)*100</f>
        <v>-4.4499999999970896</v>
      </c>
      <c r="O88" s="22">
        <f t="shared" ref="O88:O89" si="823">(SQRT((G88-G87)^2+(H88-H87)^2+(I88-I87)^2)*100)</f>
        <v>5.0067454632140054</v>
      </c>
      <c r="P88" s="22">
        <f t="shared" ref="P88:P89" si="824">O88/(F88-F87)</f>
        <v>0.7152493518877151</v>
      </c>
      <c r="Q88" s="23">
        <f t="shared" ref="Q88:Q89" si="825">(P88-P87)/(F88-F87)</f>
        <v>8.3393084607664911E-2</v>
      </c>
      <c r="R88" s="29"/>
      <c r="S88" s="56">
        <f t="shared" ref="S88:S89" si="826">IF(K88&lt;0, ATAN2(L88,K88)*180/PI()+360,ATAN2(L88,K88)*180/PI())</f>
        <v>78.690063421298859</v>
      </c>
      <c r="T88" s="57">
        <f t="shared" ref="T88:T89" si="827">ATAN(N88/M88)*180/PI()</f>
        <v>-62.722956296288594</v>
      </c>
      <c r="U88" s="29"/>
      <c r="V88" s="24">
        <f t="shared" ref="V88:V89" si="828">(G88-$G$20)*100</f>
        <v>52.150000003166497</v>
      </c>
      <c r="W88" s="22">
        <f t="shared" ref="W88:W89" si="829">(H88-$H$20)*100</f>
        <v>22.599999979138374</v>
      </c>
      <c r="X88" s="22">
        <f t="shared" ref="X88:X89" si="830">SQRT(V88^2+W88^2)</f>
        <v>56.83645396563125</v>
      </c>
      <c r="Y88" s="22">
        <f t="shared" ref="Y88:Y89" si="831">(I88-$I$20)*100</f>
        <v>-56.300000000010186</v>
      </c>
      <c r="Z88" s="22">
        <f t="shared" ref="Z88:Z89" si="832">SQRT((G88-$G$20)^2+(H88-$H$20)^2+(I88-$I$20)^2)*100</f>
        <v>80.000453119894686</v>
      </c>
      <c r="AA88" s="22">
        <f t="shared" ref="AA88:AA89" si="833">Z88/F88</f>
        <v>0.21958038367766008</v>
      </c>
      <c r="AB88" s="23">
        <f t="shared" ref="AB88:AB89" si="834">(AA88-$AA$20)/(F88-$F$20)</f>
        <v>6.0269089755990478E-4</v>
      </c>
      <c r="AC88" s="29"/>
      <c r="AD88" s="56">
        <f t="shared" ref="AD88:AD89" si="835">IF(F88&lt;=0,NA(),IF((G88-$G$20)&lt;0,ATAN2((H88-$H$20),(G88-$G$20))*180/PI()+360,ATAN2((H88-$H$20),(G88-$G$20))*180/PI()))</f>
        <v>66.569765593687904</v>
      </c>
      <c r="AE88" s="57">
        <f t="shared" ref="AE88:AE89" si="836">IF(E88&lt;=0,NA(),ATAN(Y88/X88)*180/PI())</f>
        <v>-44.728325250562371</v>
      </c>
      <c r="AF88" s="29"/>
      <c r="AG88" s="71">
        <f t="shared" ref="AG88:AG89" si="837">1/(O88/E88)</f>
        <v>1.398113814938468</v>
      </c>
      <c r="AH88" s="71">
        <f t="shared" ref="AH88:AH89" si="838">1/(Z88/F88)</f>
        <v>4.5541408720187926</v>
      </c>
      <c r="AI88" s="29"/>
      <c r="AJ88" s="21">
        <f t="shared" ref="AJ88:AJ89" si="839">SQRT((G88-$E$11)^2+(H88-$F$11)^2+(I88-$G$11)^2)</f>
        <v>615.04501623411284</v>
      </c>
    </row>
    <row r="89" spans="2:36" ht="15.75" x14ac:dyDescent="0.25">
      <c r="B89" s="166">
        <v>70</v>
      </c>
      <c r="C89" s="167"/>
      <c r="D89" s="96">
        <v>45348.625</v>
      </c>
      <c r="E89" s="104">
        <f t="shared" ref="E89:E90" si="840">D89-D88</f>
        <v>7</v>
      </c>
      <c r="F89" s="27">
        <f t="shared" ref="F89:F90" si="841">D89-D$20</f>
        <v>371.33333333333576</v>
      </c>
      <c r="G89" s="108">
        <v>809256.848</v>
      </c>
      <c r="H89" s="22">
        <v>9156131.7974999994</v>
      </c>
      <c r="I89" s="109">
        <v>2689.1975000000002</v>
      </c>
      <c r="K89" s="20">
        <f t="shared" si="819"/>
        <v>-2.5499999988824129</v>
      </c>
      <c r="L89" s="21">
        <f t="shared" si="820"/>
        <v>1.249999925494194</v>
      </c>
      <c r="M89" s="21">
        <f t="shared" si="821"/>
        <v>2.8398943304348134</v>
      </c>
      <c r="N89" s="21">
        <f t="shared" si="822"/>
        <v>1.5500000000429281</v>
      </c>
      <c r="O89" s="22">
        <f t="shared" si="823"/>
        <v>3.2353515741212533</v>
      </c>
      <c r="P89" s="22">
        <f t="shared" si="824"/>
        <v>0.4621930820173219</v>
      </c>
      <c r="Q89" s="23">
        <f t="shared" si="825"/>
        <v>-3.6150895695770457E-2</v>
      </c>
      <c r="R89" s="29"/>
      <c r="S89" s="56">
        <f t="shared" si="826"/>
        <v>296.11391129048008</v>
      </c>
      <c r="T89" s="57">
        <f t="shared" si="827"/>
        <v>28.62548931073071</v>
      </c>
      <c r="U89" s="29"/>
      <c r="V89" s="24">
        <f t="shared" si="828"/>
        <v>49.600000004284084</v>
      </c>
      <c r="W89" s="22">
        <f t="shared" si="829"/>
        <v>23.849999904632568</v>
      </c>
      <c r="X89" s="22">
        <f t="shared" si="830"/>
        <v>55.036192599742535</v>
      </c>
      <c r="Y89" s="22">
        <f t="shared" si="831"/>
        <v>-54.749999999967258</v>
      </c>
      <c r="Z89" s="22">
        <f t="shared" si="832"/>
        <v>77.630825036659047</v>
      </c>
      <c r="AA89" s="22">
        <f t="shared" si="833"/>
        <v>0.20905967245060647</v>
      </c>
      <c r="AB89" s="23">
        <f t="shared" si="834"/>
        <v>5.6299732257793114E-4</v>
      </c>
      <c r="AC89" s="29"/>
      <c r="AD89" s="56">
        <f t="shared" si="835"/>
        <v>64.319575738079308</v>
      </c>
      <c r="AE89" s="57">
        <f t="shared" si="836"/>
        <v>-44.850640681095641</v>
      </c>
      <c r="AF89" s="29"/>
      <c r="AG89" s="71">
        <f t="shared" si="837"/>
        <v>2.1635979397080685</v>
      </c>
      <c r="AH89" s="71">
        <f t="shared" si="838"/>
        <v>4.7833232888866464</v>
      </c>
      <c r="AI89" s="29"/>
      <c r="AJ89" s="21">
        <f t="shared" si="839"/>
        <v>615.0376194774874</v>
      </c>
    </row>
    <row r="90" spans="2:36" ht="15.75" x14ac:dyDescent="0.25">
      <c r="B90" s="166">
        <v>71</v>
      </c>
      <c r="C90" s="167"/>
      <c r="D90" s="96">
        <v>45355.666666666664</v>
      </c>
      <c r="E90" s="104">
        <f t="shared" si="840"/>
        <v>7.0416666666642413</v>
      </c>
      <c r="F90" s="27">
        <f t="shared" si="841"/>
        <v>378.375</v>
      </c>
      <c r="G90" s="108">
        <v>809256.93399999989</v>
      </c>
      <c r="H90" s="22">
        <v>9156131.7800000012</v>
      </c>
      <c r="I90" s="109">
        <v>2689.1965</v>
      </c>
      <c r="K90" s="20">
        <f t="shared" ref="K90:K91" si="842">(G90-G89)*100</f>
        <v>8.5999999893829226</v>
      </c>
      <c r="L90" s="21">
        <f t="shared" ref="L90:L91" si="843">(H90-H89)*100</f>
        <v>-1.7499998211860657</v>
      </c>
      <c r="M90" s="21">
        <f t="shared" ref="M90:M91" si="844">SQRT(K90^2+L90^2)</f>
        <v>8.7762463041745544</v>
      </c>
      <c r="N90" s="21">
        <f t="shared" ref="N90:N91" si="845">(I90-I89)*100</f>
        <v>-0.10000000002037268</v>
      </c>
      <c r="O90" s="22">
        <f t="shared" ref="O90:O91" si="846">(SQRT((G90-G89)^2+(H90-H89)^2+(I90-I89)^2)*100)</f>
        <v>8.7768160053371069</v>
      </c>
      <c r="P90" s="22">
        <f t="shared" ref="P90:P91" si="847">O90/(F90-F89)</f>
        <v>1.2464117404033321</v>
      </c>
      <c r="Q90" s="23">
        <f t="shared" ref="Q90:Q91" si="848">(P90-P89)/(F90-F89)</f>
        <v>0.11136833018503389</v>
      </c>
      <c r="R90" s="29"/>
      <c r="S90" s="56">
        <f t="shared" ref="S90:S91" si="849">IF(K90&lt;0, ATAN2(L90,K90)*180/PI()+360,ATAN2(L90,K90)*180/PI())</f>
        <v>101.501983516848</v>
      </c>
      <c r="T90" s="57">
        <f t="shared" ref="T90:T91" si="850">ATAN(N90/M90)*180/PI()</f>
        <v>-0.65282238123152692</v>
      </c>
      <c r="U90" s="29"/>
      <c r="V90" s="24">
        <f t="shared" ref="V90:V91" si="851">(G90-$G$20)*100</f>
        <v>58.199999993667006</v>
      </c>
      <c r="W90" s="22">
        <f t="shared" ref="W90:W91" si="852">(H90-$H$20)*100</f>
        <v>22.100000083446503</v>
      </c>
      <c r="X90" s="22">
        <f t="shared" ref="X90:X91" si="853">SQRT(V90^2+W90^2)</f>
        <v>62.254718720360266</v>
      </c>
      <c r="Y90" s="22">
        <f t="shared" ref="Y90:Y91" si="854">(I90-$I$20)*100</f>
        <v>-54.849999999987631</v>
      </c>
      <c r="Z90" s="22">
        <f t="shared" ref="Z90:Z91" si="855">SQRT((G90-$G$20)^2+(H90-$H$20)^2+(I90-$I$20)^2)*100</f>
        <v>82.970913595969392</v>
      </c>
      <c r="AA90" s="22">
        <f t="shared" ref="AA90:AA91" si="856">Z90/F90</f>
        <v>0.21928222952353985</v>
      </c>
      <c r="AB90" s="23">
        <f t="shared" ref="AB90:AB91" si="857">(AA90-$AA$20)/(F90-$F$20)</f>
        <v>5.7953678103347169E-4</v>
      </c>
      <c r="AC90" s="29"/>
      <c r="AD90" s="56">
        <f t="shared" ref="AD90:AD91" si="858">IF(F90&lt;=0,NA(),IF((G90-$G$20)&lt;0,ATAN2((H90-$H$20),(G90-$G$20))*180/PI()+360,ATAN2((H90-$H$20),(G90-$G$20))*180/PI()))</f>
        <v>69.206974078360659</v>
      </c>
      <c r="AE90" s="57">
        <f t="shared" ref="AE90:AE91" si="859">IF(E90&lt;=0,NA(),ATAN(Y90/X90)*180/PI())</f>
        <v>-41.381913051064018</v>
      </c>
      <c r="AF90" s="29"/>
      <c r="AG90" s="71">
        <f t="shared" ref="AG90:AG91" si="860">1/(O90/E90)</f>
        <v>0.80230309743103456</v>
      </c>
      <c r="AH90" s="71">
        <f t="shared" ref="AH90:AH91" si="861">1/(Z90/F90)</f>
        <v>4.5603330565035618</v>
      </c>
      <c r="AI90" s="29"/>
      <c r="AJ90" s="21">
        <f t="shared" ref="AJ90:AJ91" si="862">SQRT((G90-$E$11)^2+(H90-$F$11)^2+(I90-$G$11)^2)</f>
        <v>615.03076563960326</v>
      </c>
    </row>
    <row r="91" spans="2:36" ht="15.75" x14ac:dyDescent="0.25">
      <c r="B91" s="166">
        <v>72</v>
      </c>
      <c r="C91" s="167"/>
      <c r="D91" s="96">
        <v>45362.666666666664</v>
      </c>
      <c r="E91" s="104">
        <f t="shared" ref="E91" si="863">D91-D90</f>
        <v>7</v>
      </c>
      <c r="F91" s="27">
        <f t="shared" ref="F91" si="864">D91-D$20</f>
        <v>385.375</v>
      </c>
      <c r="G91" s="108">
        <v>809256.9169999999</v>
      </c>
      <c r="H91" s="22">
        <v>9156131.7949999999</v>
      </c>
      <c r="I91" s="109">
        <v>2689.1774999999998</v>
      </c>
      <c r="K91" s="20">
        <f t="shared" si="842"/>
        <v>-1.6999999992549419</v>
      </c>
      <c r="L91" s="21">
        <f t="shared" si="843"/>
        <v>1.4999998733401299</v>
      </c>
      <c r="M91" s="21">
        <f t="shared" si="844"/>
        <v>2.2671567253913452</v>
      </c>
      <c r="N91" s="21">
        <f t="shared" si="845"/>
        <v>-1.9000000000232831</v>
      </c>
      <c r="O91" s="22">
        <f t="shared" si="846"/>
        <v>2.9580398269082995</v>
      </c>
      <c r="P91" s="22">
        <f t="shared" si="847"/>
        <v>0.42257711812975707</v>
      </c>
      <c r="Q91" s="23">
        <f t="shared" si="848"/>
        <v>-0.11769066032479644</v>
      </c>
      <c r="R91" s="29"/>
      <c r="S91" s="56">
        <f t="shared" si="849"/>
        <v>311.42366323726009</v>
      </c>
      <c r="T91" s="57">
        <f t="shared" si="850"/>
        <v>-39.964828642489884</v>
      </c>
      <c r="U91" s="29"/>
      <c r="V91" s="24">
        <f t="shared" si="851"/>
        <v>56.499999994412065</v>
      </c>
      <c r="W91" s="22">
        <f t="shared" si="852"/>
        <v>23.599999956786633</v>
      </c>
      <c r="X91" s="22">
        <f t="shared" si="853"/>
        <v>61.230792885025522</v>
      </c>
      <c r="Y91" s="22">
        <f t="shared" si="854"/>
        <v>-56.750000000010914</v>
      </c>
      <c r="Z91" s="22">
        <f t="shared" si="855"/>
        <v>83.485163336548197</v>
      </c>
      <c r="AA91" s="22">
        <f t="shared" si="856"/>
        <v>0.21663357336762426</v>
      </c>
      <c r="AB91" s="23">
        <f t="shared" si="857"/>
        <v>5.6213707004248916E-4</v>
      </c>
      <c r="AC91" s="29"/>
      <c r="AD91" s="56">
        <f t="shared" si="858"/>
        <v>67.329749364492017</v>
      </c>
      <c r="AE91" s="57">
        <f t="shared" si="859"/>
        <v>-42.825008756155455</v>
      </c>
      <c r="AF91" s="29"/>
      <c r="AG91" s="71">
        <f t="shared" si="860"/>
        <v>2.3664319649530543</v>
      </c>
      <c r="AH91" s="71">
        <f t="shared" si="861"/>
        <v>4.6160896690884261</v>
      </c>
      <c r="AI91" s="29"/>
      <c r="AJ91" s="21">
        <f t="shared" si="862"/>
        <v>615.0243473235106</v>
      </c>
    </row>
    <row r="92" spans="2:36" ht="15.75" x14ac:dyDescent="0.25">
      <c r="B92" s="166">
        <v>73</v>
      </c>
      <c r="C92" s="167"/>
      <c r="D92" s="96">
        <v>45373.375</v>
      </c>
      <c r="E92" s="104">
        <f t="shared" ref="E92" si="865">D92-D91</f>
        <v>10.708333333335759</v>
      </c>
      <c r="F92" s="27">
        <f t="shared" ref="F92" si="866">D92-D$20</f>
        <v>396.08333333333576</v>
      </c>
      <c r="G92" s="108">
        <v>809256.79399999999</v>
      </c>
      <c r="H92" s="22">
        <v>9156131.8394999988</v>
      </c>
      <c r="I92" s="109">
        <v>2689.1469999999999</v>
      </c>
      <c r="K92" s="20">
        <f t="shared" ref="K92" si="867">(G92-G91)*100</f>
        <v>-12.29999999050051</v>
      </c>
      <c r="L92" s="21">
        <f t="shared" ref="L92" si="868">(H92-H91)*100</f>
        <v>4.4499998912215233</v>
      </c>
      <c r="M92" s="21">
        <f t="shared" ref="M92" si="869">SQRT(K92^2+L92^2)</f>
        <v>13.080233132409534</v>
      </c>
      <c r="N92" s="21">
        <f t="shared" ref="N92" si="870">(I92-I91)*100</f>
        <v>-3.0499999999847205</v>
      </c>
      <c r="O92" s="22">
        <f t="shared" ref="O92" si="871">(SQRT((G92-G91)^2+(H92-H91)^2+(I92-I91)^2)*100)</f>
        <v>13.431120533972246</v>
      </c>
      <c r="P92" s="22">
        <f t="shared" ref="P92" si="872">O92/(F92-F91)</f>
        <v>1.2542680654290308</v>
      </c>
      <c r="Q92" s="23">
        <f t="shared" ref="Q92" si="873">(P92-P91)/(F92-F91)</f>
        <v>7.7667637101860115E-2</v>
      </c>
      <c r="R92" s="29"/>
      <c r="S92" s="56">
        <f t="shared" ref="S92" si="874">IF(K92&lt;0, ATAN2(L92,K92)*180/PI()+360,ATAN2(L92,K92)*180/PI())</f>
        <v>289.88954676632682</v>
      </c>
      <c r="T92" s="57">
        <f t="shared" ref="T92" si="875">ATAN(N92/M92)*180/PI()</f>
        <v>-13.125487709170622</v>
      </c>
      <c r="U92" s="29"/>
      <c r="V92" s="24">
        <f t="shared" ref="V92" si="876">(G92-$G$20)*100</f>
        <v>44.200000003911555</v>
      </c>
      <c r="W92" s="22">
        <f t="shared" ref="W92" si="877">(H92-$H$20)*100</f>
        <v>28.049999848008156</v>
      </c>
      <c r="X92" s="22">
        <f t="shared" ref="X92" si="878">SQRT(V92^2+W92^2)</f>
        <v>52.349235828415289</v>
      </c>
      <c r="Y92" s="22">
        <f t="shared" ref="Y92" si="879">(I92-$I$20)*100</f>
        <v>-59.799999999995634</v>
      </c>
      <c r="Z92" s="22">
        <f t="shared" ref="Z92" si="880">SQRT((G92-$G$20)^2+(H92-$H$20)^2+(I92-$I$20)^2)*100</f>
        <v>79.476301447780756</v>
      </c>
      <c r="AA92" s="22">
        <f t="shared" ref="AA92" si="881">Z92/F92</f>
        <v>0.20065550544358579</v>
      </c>
      <c r="AB92" s="23">
        <f t="shared" ref="AB92" si="882">(AA92-$AA$20)/(F92-$F$20)</f>
        <v>5.0659921424847773E-4</v>
      </c>
      <c r="AC92" s="29"/>
      <c r="AD92" s="56">
        <f t="shared" ref="AD92" si="883">IF(F92&lt;=0,NA(),IF((G92-$G$20)&lt;0,ATAN2((H92-$H$20),(G92-$G$20))*180/PI()+360,ATAN2((H92-$H$20),(G92-$G$20))*180/PI()))</f>
        <v>57.600159968831989</v>
      </c>
      <c r="AE92" s="57">
        <f t="shared" ref="AE92" si="884">IF(E92&lt;=0,NA(),ATAN(Y92/X92)*180/PI())</f>
        <v>-48.800925807133929</v>
      </c>
      <c r="AF92" s="29"/>
      <c r="AG92" s="71">
        <f t="shared" ref="AG92" si="885">1/(O92/E92)</f>
        <v>0.79727773317575723</v>
      </c>
      <c r="AH92" s="71">
        <f t="shared" ref="AH92" si="886">1/(Z92/F92)</f>
        <v>4.9836658993697514</v>
      </c>
      <c r="AI92" s="29"/>
      <c r="AJ92" s="21">
        <f t="shared" ref="AJ92" si="887">SQRT((G92-$E$11)^2+(H92-$F$11)^2+(I92-$G$11)^2)</f>
        <v>615.02097187327331</v>
      </c>
    </row>
    <row r="93" spans="2:36" ht="15.75" x14ac:dyDescent="0.25">
      <c r="B93" s="166">
        <v>74</v>
      </c>
      <c r="C93" s="167"/>
      <c r="D93" s="96">
        <v>45376.666666666664</v>
      </c>
      <c r="E93" s="104">
        <f t="shared" ref="E93" si="888">D93-D92</f>
        <v>3.2916666666642413</v>
      </c>
      <c r="F93" s="27">
        <f t="shared" ref="F93" si="889">D93-D$20</f>
        <v>399.375</v>
      </c>
      <c r="G93" s="108">
        <v>809256.929</v>
      </c>
      <c r="H93" s="22">
        <v>9156131.8135000002</v>
      </c>
      <c r="I93" s="109">
        <v>2689.1374999999998</v>
      </c>
      <c r="K93" s="20">
        <f t="shared" ref="K93" si="890">(G93-G92)*100</f>
        <v>13.500000000931323</v>
      </c>
      <c r="L93" s="21">
        <f t="shared" ref="L93" si="891">(H93-H92)*100</f>
        <v>-2.5999998673796654</v>
      </c>
      <c r="M93" s="21">
        <f t="shared" ref="M93" si="892">SQRT(K93^2+L93^2)</f>
        <v>13.748090752374308</v>
      </c>
      <c r="N93" s="21">
        <f t="shared" ref="N93" si="893">(I93-I92)*100</f>
        <v>-0.95000000001164153</v>
      </c>
      <c r="O93" s="22">
        <f t="shared" ref="O93" si="894">(SQRT((G93-G92)^2+(H93-H92)^2+(I93-I92)^2)*100)</f>
        <v>13.780874403880986</v>
      </c>
      <c r="P93" s="22">
        <f t="shared" ref="P93" si="895">O93/(F93-F92)</f>
        <v>4.1865947556124983</v>
      </c>
      <c r="Q93" s="23">
        <f t="shared" ref="Q93" si="896">(P93-P92)/(F93-F92)</f>
        <v>0.89083342486651995</v>
      </c>
      <c r="R93" s="29"/>
      <c r="S93" s="56">
        <f t="shared" ref="S93" si="897">IF(K93&lt;0, ATAN2(L93,K93)*180/PI()+360,ATAN2(L93,K93)*180/PI())</f>
        <v>100.90126710956865</v>
      </c>
      <c r="T93" s="57">
        <f t="shared" ref="T93" si="898">ATAN(N93/M93)*180/PI()</f>
        <v>-3.9528837177044474</v>
      </c>
      <c r="U93" s="29"/>
      <c r="V93" s="24">
        <f t="shared" ref="V93" si="899">(G93-$G$20)*100</f>
        <v>57.700000004842877</v>
      </c>
      <c r="W93" s="22">
        <f t="shared" ref="W93" si="900">(H93-$H$20)*100</f>
        <v>25.44999998062849</v>
      </c>
      <c r="X93" s="22">
        <f t="shared" ref="X93" si="901">SQRT(V93^2+W93^2)</f>
        <v>63.063400634384273</v>
      </c>
      <c r="Y93" s="22">
        <f t="shared" ref="Y93" si="902">(I93-$I$20)*100</f>
        <v>-60.750000000007276</v>
      </c>
      <c r="Z93" s="22">
        <f t="shared" ref="Z93" si="903">SQRT((G93-$G$20)^2+(H93-$H$20)^2+(I93-$I$20)^2)*100</f>
        <v>87.56457616852687</v>
      </c>
      <c r="AA93" s="22">
        <f t="shared" ref="AA93" si="904">Z93/F93</f>
        <v>0.21925402483512205</v>
      </c>
      <c r="AB93" s="23">
        <f t="shared" ref="AB93" si="905">(AA93-$AA$20)/(F93-$F$20)</f>
        <v>5.4899286343692536E-4</v>
      </c>
      <c r="AC93" s="29"/>
      <c r="AD93" s="56">
        <f t="shared" ref="AD93" si="906">IF(F93&lt;=0,NA(),IF((G93-$G$20)&lt;0,ATAN2((H93-$H$20),(G93-$G$20))*180/PI()+360,ATAN2((H93-$H$20),(G93-$G$20))*180/PI()))</f>
        <v>66.19894615651161</v>
      </c>
      <c r="AE93" s="57">
        <f t="shared" ref="AE93" si="907">IF(E93&lt;=0,NA(),ATAN(Y93/X93)*180/PI())</f>
        <v>-43.929577328008293</v>
      </c>
      <c r="AF93" s="29"/>
      <c r="AG93" s="71">
        <f t="shared" ref="AG93" si="908">1/(O93/E93)</f>
        <v>0.23885760585244417</v>
      </c>
      <c r="AH93" s="71">
        <f t="shared" ref="AH93" si="909">1/(Z93/F93)</f>
        <v>4.5609196946418438</v>
      </c>
      <c r="AI93" s="29"/>
      <c r="AJ93" s="21">
        <f t="shared" ref="AJ93" si="910">SQRT((G93-$E$11)^2+(H93-$F$11)^2+(I93-$G$11)^2)</f>
        <v>615.0101177270559</v>
      </c>
    </row>
    <row r="94" spans="2:36" ht="15.75" x14ac:dyDescent="0.25">
      <c r="B94" s="166">
        <v>75</v>
      </c>
      <c r="C94" s="167"/>
      <c r="D94" s="96">
        <v>45377.666666666664</v>
      </c>
      <c r="E94" s="104">
        <f t="shared" ref="E94:E95" si="911">D94-D93</f>
        <v>1</v>
      </c>
      <c r="F94" s="27">
        <f t="shared" ref="F94:F95" si="912">D94-D$20</f>
        <v>400.375</v>
      </c>
      <c r="G94" s="108">
        <v>809256.93050000002</v>
      </c>
      <c r="H94" s="22">
        <v>9156131.8095000014</v>
      </c>
      <c r="I94" s="109">
        <v>2689.15</v>
      </c>
      <c r="K94" s="20">
        <f t="shared" ref="K94:K95" si="913">(G94-G93)*100</f>
        <v>0.1500000013038516</v>
      </c>
      <c r="L94" s="21">
        <f t="shared" ref="L94:L95" si="914">(H94-H93)*100</f>
        <v>-0.39999987930059433</v>
      </c>
      <c r="M94" s="21">
        <f t="shared" ref="M94:M95" si="915">SQRT(K94^2+L94^2)</f>
        <v>0.42720007470931642</v>
      </c>
      <c r="N94" s="21">
        <f t="shared" ref="N94:N95" si="916">(I94-I93)*100</f>
        <v>1.2500000000272848</v>
      </c>
      <c r="O94" s="22">
        <f t="shared" ref="O94:O95" si="917">(SQRT((G94-G93)^2+(H94-H93)^2+(I94-I93)^2)*100)</f>
        <v>1.3209844449878498</v>
      </c>
      <c r="P94" s="22">
        <f t="shared" ref="P94:P95" si="918">O94/(F94-F93)</f>
        <v>1.3209844449878498</v>
      </c>
      <c r="Q94" s="23">
        <f t="shared" ref="Q94:Q95" si="919">(P94-P93)/(F94-F93)</f>
        <v>-2.8656103106246484</v>
      </c>
      <c r="R94" s="29"/>
      <c r="S94" s="56">
        <f t="shared" ref="S94:S95" si="920">IF(K94&lt;0, ATAN2(L94,K94)*180/PI()+360,ATAN2(L94,K94)*180/PI())</f>
        <v>159.4439489326503</v>
      </c>
      <c r="T94" s="57">
        <f t="shared" ref="T94:T95" si="921">ATAN(N94/M94)*180/PI()</f>
        <v>71.131620912049584</v>
      </c>
      <c r="U94" s="29"/>
      <c r="V94" s="24">
        <f t="shared" ref="V94:V95" si="922">(G94-$G$20)*100</f>
        <v>57.850000006146729</v>
      </c>
      <c r="W94" s="22">
        <f t="shared" ref="W94:W95" si="923">(H94-$H$20)*100</f>
        <v>25.050000101327896</v>
      </c>
      <c r="X94" s="22">
        <f t="shared" ref="X94:X95" si="924">SQRT(V94^2+W94^2)</f>
        <v>63.040661527205629</v>
      </c>
      <c r="Y94" s="22">
        <f t="shared" ref="Y94:Y95" si="925">(I94-$I$20)*100</f>
        <v>-59.499999999979991</v>
      </c>
      <c r="Z94" s="22">
        <f t="shared" ref="Z94:Z95" si="926">SQRT((G94-$G$20)^2+(H94-$H$20)^2+(I94-$I$20)^2)*100</f>
        <v>86.68549478306808</v>
      </c>
      <c r="AA94" s="22">
        <f t="shared" ref="AA94:AA95" si="927">Z94/F94</f>
        <v>0.21651075812193088</v>
      </c>
      <c r="AB94" s="23">
        <f t="shared" ref="AB94:AB95" si="928">(AA94-$AA$20)/(F94-$F$20)</f>
        <v>5.4076992350154452E-4</v>
      </c>
      <c r="AC94" s="29"/>
      <c r="AD94" s="56">
        <f t="shared" ref="AD94:AD95" si="929">IF(F94&lt;=0,NA(),IF((G94-$G$20)&lt;0,ATAN2((H94-$H$20),(G94-$G$20))*180/PI()+360,ATAN2((H94-$H$20),(G94-$G$20))*180/PI()))</f>
        <v>66.586595990405485</v>
      </c>
      <c r="AE94" s="57">
        <f t="shared" ref="AE94:AE95" si="930">IF(E94&lt;=0,NA(),ATAN(Y94/X94)*180/PI())</f>
        <v>-43.344969465650536</v>
      </c>
      <c r="AF94" s="29"/>
      <c r="AG94" s="71">
        <f t="shared" ref="AG94:AG95" si="931">1/(O94/E94)</f>
        <v>0.75701118494941688</v>
      </c>
      <c r="AH94" s="71">
        <f t="shared" ref="AH94:AH95" si="932">1/(Z94/F94)</f>
        <v>4.6187081356799684</v>
      </c>
      <c r="AI94" s="29"/>
      <c r="AJ94" s="21">
        <f t="shared" ref="AJ94:AJ95" si="933">SQRT((G94-$E$11)^2+(H94-$F$11)^2+(I94-$G$11)^2)</f>
        <v>615.01143624589304</v>
      </c>
    </row>
    <row r="95" spans="2:36" ht="15.75" x14ac:dyDescent="0.25">
      <c r="B95" s="166">
        <v>76</v>
      </c>
      <c r="C95" s="167"/>
      <c r="D95" s="96">
        <v>45384.666666666664</v>
      </c>
      <c r="E95" s="104">
        <f t="shared" si="911"/>
        <v>7</v>
      </c>
      <c r="F95" s="27">
        <f t="shared" si="912"/>
        <v>407.375</v>
      </c>
      <c r="G95" s="108">
        <v>809256.97149999999</v>
      </c>
      <c r="H95" s="22">
        <v>9156131.8035000004</v>
      </c>
      <c r="I95" s="109">
        <v>2689.1229999999996</v>
      </c>
      <c r="K95" s="20">
        <f t="shared" si="913"/>
        <v>4.0999999968335032</v>
      </c>
      <c r="L95" s="21">
        <f t="shared" si="914"/>
        <v>-0.60000009834766388</v>
      </c>
      <c r="M95" s="21">
        <f t="shared" si="915"/>
        <v>4.1436698821276696</v>
      </c>
      <c r="N95" s="21">
        <f t="shared" si="916"/>
        <v>-2.7000000000498403</v>
      </c>
      <c r="O95" s="22">
        <f t="shared" si="917"/>
        <v>4.945705216884754</v>
      </c>
      <c r="P95" s="22">
        <f t="shared" si="918"/>
        <v>0.70652931669782204</v>
      </c>
      <c r="Q95" s="23">
        <f t="shared" si="919"/>
        <v>-8.777930404143254E-2</v>
      </c>
      <c r="R95" s="29"/>
      <c r="S95" s="56">
        <f t="shared" si="920"/>
        <v>98.325651682317982</v>
      </c>
      <c r="T95" s="57">
        <f t="shared" si="921"/>
        <v>-33.088117153586211</v>
      </c>
      <c r="U95" s="29"/>
      <c r="V95" s="24">
        <f t="shared" si="922"/>
        <v>61.950000002980232</v>
      </c>
      <c r="W95" s="22">
        <f t="shared" si="923"/>
        <v>24.450000002980232</v>
      </c>
      <c r="X95" s="22">
        <f t="shared" si="924"/>
        <v>66.600337840847203</v>
      </c>
      <c r="Y95" s="22">
        <f t="shared" si="925"/>
        <v>-62.200000000029831</v>
      </c>
      <c r="Z95" s="22">
        <f t="shared" si="926"/>
        <v>91.128727635793823</v>
      </c>
      <c r="AA95" s="22">
        <f t="shared" si="927"/>
        <v>0.22369739830817753</v>
      </c>
      <c r="AB95" s="23">
        <f t="shared" si="928"/>
        <v>5.4911911214035596E-4</v>
      </c>
      <c r="AC95" s="29"/>
      <c r="AD95" s="56">
        <f t="shared" si="929"/>
        <v>68.462182786642089</v>
      </c>
      <c r="AE95" s="57">
        <f t="shared" si="930"/>
        <v>-43.043306644898834</v>
      </c>
      <c r="AF95" s="29"/>
      <c r="AG95" s="71">
        <f t="shared" si="931"/>
        <v>1.4153694353035509</v>
      </c>
      <c r="AH95" s="71">
        <f t="shared" si="932"/>
        <v>4.4703246777253369</v>
      </c>
      <c r="AI95" s="29"/>
      <c r="AJ95" s="21">
        <f t="shared" si="933"/>
        <v>615.01032308197307</v>
      </c>
    </row>
    <row r="96" spans="2:36" ht="15.75" x14ac:dyDescent="0.25">
      <c r="B96" s="166">
        <v>77</v>
      </c>
      <c r="C96" s="167"/>
      <c r="D96" s="96">
        <v>45390.666666666664</v>
      </c>
      <c r="E96" s="104">
        <f t="shared" ref="E96" si="934">D96-D95</f>
        <v>6</v>
      </c>
      <c r="F96" s="27">
        <f t="shared" ref="F96" si="935">D96-D$20</f>
        <v>413.375</v>
      </c>
      <c r="G96" s="108">
        <v>809256.94050000003</v>
      </c>
      <c r="H96" s="22">
        <v>9156131.8275000006</v>
      </c>
      <c r="I96" s="109">
        <v>2689.0829999999996</v>
      </c>
      <c r="K96" s="20">
        <f t="shared" ref="K96" si="936">(G96-G95)*100</f>
        <v>-3.0999999959021807</v>
      </c>
      <c r="L96" s="21">
        <f t="shared" ref="L96" si="937">(H96-H95)*100</f>
        <v>2.4000000208616257</v>
      </c>
      <c r="M96" s="21">
        <f t="shared" ref="M96" si="938">SQRT(K96^2+L96^2)</f>
        <v>3.9204591663132171</v>
      </c>
      <c r="N96" s="21">
        <f t="shared" ref="N96" si="939">(I96-I95)*100</f>
        <v>-3.999999999996362</v>
      </c>
      <c r="O96" s="22">
        <f t="shared" ref="O96" si="940">(SQRT((G96-G95)^2+(H96-H95)^2+(I96-I95)^2)*100)</f>
        <v>5.6008927926447782</v>
      </c>
      <c r="P96" s="22">
        <f t="shared" ref="P96" si="941">O96/(F96-F95)</f>
        <v>0.933482132107463</v>
      </c>
      <c r="Q96" s="23">
        <f t="shared" ref="Q96" si="942">(P96-P95)/(F96-F95)</f>
        <v>3.7825469234940158E-2</v>
      </c>
      <c r="R96" s="29"/>
      <c r="S96" s="56">
        <f t="shared" ref="S96" si="943">IF(K96&lt;0, ATAN2(L96,K96)*180/PI()+360,ATAN2(L96,K96)*180/PI())</f>
        <v>307.74680566501496</v>
      </c>
      <c r="T96" s="57">
        <f t="shared" ref="T96" si="944">ATAN(N96/M96)*180/PI()</f>
        <v>-45.57537079331312</v>
      </c>
      <c r="U96" s="29"/>
      <c r="V96" s="24">
        <f t="shared" ref="V96" si="945">(G96-$G$20)*100</f>
        <v>58.850000007078052</v>
      </c>
      <c r="W96" s="22">
        <f t="shared" ref="W96" si="946">(H96-$H$20)*100</f>
        <v>26.850000023841858</v>
      </c>
      <c r="X96" s="22">
        <f t="shared" ref="X96" si="947">SQRT(V96^2+W96^2)</f>
        <v>64.685740330565864</v>
      </c>
      <c r="Y96" s="22">
        <f t="shared" ref="Y96" si="948">(I96-$I$20)*100</f>
        <v>-66.200000000026193</v>
      </c>
      <c r="Z96" s="22">
        <f t="shared" ref="Z96" si="949">SQRT((G96-$G$20)^2+(H96-$H$20)^2+(I96-$I$20)^2)*100</f>
        <v>92.55638822964552</v>
      </c>
      <c r="AA96" s="22">
        <f t="shared" ref="AA96" si="950">Z96/F96</f>
        <v>0.22390417473152832</v>
      </c>
      <c r="AB96" s="23">
        <f t="shared" ref="AB96" si="951">(AA96-$AA$20)/(F96-$F$20)</f>
        <v>5.4164904682559012E-4</v>
      </c>
      <c r="AC96" s="29"/>
      <c r="AD96" s="56">
        <f t="shared" ref="AD96" si="952">IF(F96&lt;=0,NA(),IF((G96-$G$20)&lt;0,ATAN2((H96-$H$20),(G96-$G$20))*180/PI()+360,ATAN2((H96-$H$20),(G96-$G$20))*180/PI()))</f>
        <v>65.475408923733895</v>
      </c>
      <c r="AE96" s="57">
        <f t="shared" ref="AE96" si="953">IF(E96&lt;=0,NA(),ATAN(Y96/X96)*180/PI())</f>
        <v>-45.662843922391772</v>
      </c>
      <c r="AF96" s="29"/>
      <c r="AG96" s="71">
        <f t="shared" ref="AG96" si="954">1/(O96/E96)</f>
        <v>1.0712577837375032</v>
      </c>
      <c r="AH96" s="71">
        <f t="shared" ref="AH96" si="955">1/(Z96/F96)</f>
        <v>4.4661963145575436</v>
      </c>
      <c r="AI96" s="29"/>
      <c r="AJ96" s="21">
        <f t="shared" ref="AJ96" si="956">SQRT((G96-$E$11)^2+(H96-$F$11)^2+(I96-$G$11)^2)</f>
        <v>615.00268209751414</v>
      </c>
    </row>
    <row r="97" spans="2:37" ht="15.75" x14ac:dyDescent="0.25">
      <c r="B97" s="166">
        <v>78</v>
      </c>
      <c r="C97" s="167"/>
      <c r="D97" s="96">
        <v>45397.666666666664</v>
      </c>
      <c r="E97" s="104">
        <f t="shared" ref="E97" si="957">D97-D96</f>
        <v>7</v>
      </c>
      <c r="F97" s="27">
        <f t="shared" ref="F97" si="958">D97-D$20</f>
        <v>420.375</v>
      </c>
      <c r="G97" s="108">
        <v>809256.86</v>
      </c>
      <c r="H97" s="21">
        <v>9156131.8449999988</v>
      </c>
      <c r="I97" s="109">
        <v>2689.1544999999996</v>
      </c>
      <c r="K97" s="20">
        <f t="shared" ref="K97:K98" si="959">(G97-G96)*100</f>
        <v>-8.0500000040046871</v>
      </c>
      <c r="L97" s="21">
        <f t="shared" ref="L97:L98" si="960">(H97-H96)*100</f>
        <v>1.7499998211860657</v>
      </c>
      <c r="M97" s="21">
        <f t="shared" ref="M97:M98" si="961">SQRT(K97^2+L97^2)</f>
        <v>8.2380215730857813</v>
      </c>
      <c r="N97" s="21">
        <f t="shared" ref="N97:N98" si="962">(I97-I96)*100</f>
        <v>7.1500000000014552</v>
      </c>
      <c r="O97" s="22">
        <f t="shared" ref="O97:O98" si="963">(SQRT((G97-G96)^2+(H97-H96)^2+(I97-I96)^2)*100)</f>
        <v>10.908139137297779</v>
      </c>
      <c r="P97" s="22">
        <f t="shared" ref="P97:P98" si="964">O97/(F97-F96)</f>
        <v>1.5583055910425399</v>
      </c>
      <c r="Q97" s="23">
        <f t="shared" ref="Q97:Q98" si="965">(P97-P96)/(F97-F96)</f>
        <v>8.9260494133582405E-2</v>
      </c>
      <c r="R97" s="29"/>
      <c r="S97" s="56">
        <f t="shared" ref="S97:S98" si="966">IF(K97&lt;0, ATAN2(L97,K97)*180/PI()+360,ATAN2(L97,K97)*180/PI())</f>
        <v>282.26477250670217</v>
      </c>
      <c r="T97" s="57">
        <f t="shared" ref="T97:T98" si="967">ATAN(N97/M97)*180/PI()</f>
        <v>40.955589843546022</v>
      </c>
      <c r="U97" s="29"/>
      <c r="V97" s="24">
        <f t="shared" ref="V97:V98" si="968">(G97-$G$20)*100</f>
        <v>50.800000003073364</v>
      </c>
      <c r="W97" s="22">
        <f t="shared" ref="W97:W98" si="969">(H97-$H$20)*100</f>
        <v>28.599999845027924</v>
      </c>
      <c r="X97" s="22">
        <f t="shared" ref="X97:X98" si="970">SQRT(V97^2+W97^2)</f>
        <v>58.297512738090731</v>
      </c>
      <c r="Y97" s="22">
        <f t="shared" ref="Y97:Y98" si="971">(I97-$I$20)*100</f>
        <v>-59.050000000024738</v>
      </c>
      <c r="Z97" s="22">
        <f t="shared" ref="Z97:Z98" si="972">SQRT((G97-$G$20)^2+(H97-$H$20)^2+(I97-$I$20)^2)*100</f>
        <v>82.978927996514713</v>
      </c>
      <c r="AA97" s="22">
        <f t="shared" ref="AA97:AA98" si="973">Z97/F97</f>
        <v>0.19739263276007069</v>
      </c>
      <c r="AB97" s="23">
        <f t="shared" ref="AB97:AB98" si="974">(AA97-$AA$20)/(F97-$F$20)</f>
        <v>4.6956320608996892E-4</v>
      </c>
      <c r="AC97" s="29"/>
      <c r="AD97" s="56">
        <f t="shared" ref="AD97:AD98" si="975">IF(F97&lt;=0,NA(),IF((G97-$G$20)&lt;0,ATAN2((H97-$H$20),(G97-$G$20))*180/PI()+360,ATAN2((H97-$H$20),(G97-$G$20))*180/PI()))</f>
        <v>60.620831612213301</v>
      </c>
      <c r="AE97" s="57">
        <f t="shared" ref="AE97:AE98" si="976">IF(E97&lt;=0,NA(),ATAN(Y97/X97)*180/PI())</f>
        <v>-45.367402361620861</v>
      </c>
      <c r="AF97" s="29"/>
      <c r="AG97" s="71">
        <f t="shared" ref="AG97:AG98" si="977">1/(O97/E97)</f>
        <v>0.64172265423945407</v>
      </c>
      <c r="AH97" s="71">
        <f t="shared" ref="AH97:AH98" si="978">1/(Z97/F97)</f>
        <v>5.0660452014715904</v>
      </c>
      <c r="AI97" s="29"/>
      <c r="AJ97" s="21">
        <f t="shared" ref="AJ97:AJ98" si="979">SQRT((G97-$E$11)^2+(H97-$F$11)^2+(I97-$G$11)^2)</f>
        <v>614.99640782282881</v>
      </c>
    </row>
    <row r="98" spans="2:37" ht="15.75" x14ac:dyDescent="0.25">
      <c r="B98" s="166">
        <v>79</v>
      </c>
      <c r="C98" s="167"/>
      <c r="D98" s="96">
        <v>45404.666666666664</v>
      </c>
      <c r="E98" s="104">
        <f t="shared" ref="E98:E99" si="980">D98-D97</f>
        <v>7</v>
      </c>
      <c r="F98" s="27">
        <f t="shared" ref="F98:F99" si="981">D98-D$20</f>
        <v>427.375</v>
      </c>
      <c r="G98" s="108">
        <v>809256.89549999998</v>
      </c>
      <c r="H98" s="21">
        <v>9156131.8484999985</v>
      </c>
      <c r="I98" s="109">
        <v>2689.1014999999998</v>
      </c>
      <c r="K98" s="20">
        <f t="shared" si="959"/>
        <v>3.5499999998137355</v>
      </c>
      <c r="L98" s="21">
        <f t="shared" si="960"/>
        <v>0.34999996423721313</v>
      </c>
      <c r="M98" s="21">
        <f t="shared" si="961"/>
        <v>3.5672117926531324</v>
      </c>
      <c r="N98" s="21">
        <f t="shared" si="962"/>
        <v>-5.2999999999883585</v>
      </c>
      <c r="O98" s="22">
        <f t="shared" si="963"/>
        <v>6.3886618296416477</v>
      </c>
      <c r="P98" s="22">
        <f t="shared" si="964"/>
        <v>0.91266597566309249</v>
      </c>
      <c r="Q98" s="23">
        <f t="shared" si="965"/>
        <v>-9.2234230768492478E-2</v>
      </c>
      <c r="R98" s="29"/>
      <c r="S98" s="56">
        <f t="shared" si="966"/>
        <v>84.369317813713764</v>
      </c>
      <c r="T98" s="57">
        <f t="shared" si="967"/>
        <v>-56.057126477112313</v>
      </c>
      <c r="U98" s="29"/>
      <c r="V98" s="24">
        <f t="shared" si="968"/>
        <v>54.3500000028871</v>
      </c>
      <c r="W98" s="22">
        <f t="shared" si="969"/>
        <v>28.949999809265137</v>
      </c>
      <c r="X98" s="22">
        <f t="shared" si="970"/>
        <v>61.579420176470315</v>
      </c>
      <c r="Y98" s="22">
        <f t="shared" si="971"/>
        <v>-64.350000000013097</v>
      </c>
      <c r="Z98" s="22">
        <f t="shared" si="972"/>
        <v>89.067095435250181</v>
      </c>
      <c r="AA98" s="22">
        <f t="shared" si="973"/>
        <v>0.20840502002983372</v>
      </c>
      <c r="AB98" s="23">
        <f t="shared" si="974"/>
        <v>4.8763970758662465E-4</v>
      </c>
      <c r="AC98" s="29"/>
      <c r="AD98" s="56">
        <f t="shared" si="975"/>
        <v>61.957615601401848</v>
      </c>
      <c r="AE98" s="57">
        <f t="shared" si="976"/>
        <v>-46.260364138848153</v>
      </c>
      <c r="AF98" s="29"/>
      <c r="AG98" s="71">
        <f t="shared" si="977"/>
        <v>1.0956911144555985</v>
      </c>
      <c r="AH98" s="71">
        <f t="shared" si="978"/>
        <v>4.7983489066474858</v>
      </c>
      <c r="AI98" s="29"/>
      <c r="AJ98" s="21">
        <f t="shared" si="979"/>
        <v>614.99208379043432</v>
      </c>
    </row>
    <row r="99" spans="2:37" ht="15.75" x14ac:dyDescent="0.25">
      <c r="B99" s="166">
        <v>80</v>
      </c>
      <c r="C99" s="167"/>
      <c r="D99" s="96">
        <v>45413.666666666664</v>
      </c>
      <c r="E99" s="104">
        <f t="shared" si="980"/>
        <v>9</v>
      </c>
      <c r="F99" s="27">
        <f t="shared" si="981"/>
        <v>436.375</v>
      </c>
      <c r="G99" s="108">
        <v>809256.86699999997</v>
      </c>
      <c r="H99" s="22">
        <v>9156131.8695</v>
      </c>
      <c r="I99" s="109">
        <v>2689.0630000000001</v>
      </c>
      <c r="K99" s="20">
        <f t="shared" ref="K99" si="982">(G99-G98)*100</f>
        <v>-2.8500000014901161</v>
      </c>
      <c r="L99" s="21">
        <f t="shared" ref="L99" si="983">(H99-H98)*100</f>
        <v>2.1000001579523087</v>
      </c>
      <c r="M99" s="21">
        <f t="shared" ref="M99" si="984">SQRT(K99^2+L99^2)</f>
        <v>3.5401272112585702</v>
      </c>
      <c r="N99" s="21">
        <f t="shared" ref="N99" si="985">(I99-I98)*100</f>
        <v>-3.849999999965803</v>
      </c>
      <c r="O99" s="22">
        <f t="shared" ref="O99" si="986">(SQRT((G99-G98)^2+(H99-H98)^2+(I99-I98)^2)*100)</f>
        <v>5.2302008251720187</v>
      </c>
      <c r="P99" s="22">
        <f t="shared" ref="P99" si="987">O99/(F99-F98)</f>
        <v>0.58113342501911314</v>
      </c>
      <c r="Q99" s="23">
        <f t="shared" ref="Q99" si="988">(P99-P98)/(F99-F98)</f>
        <v>-3.6836950071553264E-2</v>
      </c>
      <c r="R99" s="29"/>
      <c r="S99" s="56">
        <f t="shared" ref="S99" si="989">IF(K99&lt;0, ATAN2(L99,K99)*180/PI()+360,ATAN2(L99,K99)*180/PI())</f>
        <v>306.38435385957882</v>
      </c>
      <c r="T99" s="57">
        <f t="shared" ref="T99" si="990">ATAN(N99/M99)*180/PI()</f>
        <v>-47.401042403705816</v>
      </c>
      <c r="U99" s="29"/>
      <c r="V99" s="24">
        <f t="shared" ref="V99" si="991">(G99-$G$20)*100</f>
        <v>51.500000001396984</v>
      </c>
      <c r="W99" s="22">
        <f t="shared" ref="W99" si="992">(H99-$H$20)*100</f>
        <v>31.049999967217445</v>
      </c>
      <c r="X99" s="22">
        <f t="shared" ref="X99" si="993">SQRT(V99^2+W99^2)</f>
        <v>60.13611642023529</v>
      </c>
      <c r="Y99" s="22">
        <f t="shared" ref="Y99" si="994">(I99-$I$20)*100</f>
        <v>-68.1999999999789</v>
      </c>
      <c r="Z99" s="22">
        <f t="shared" ref="Z99" si="995">SQRT((G99-$G$20)^2+(H99-$H$20)^2+(I99-$I$20)^2)*100</f>
        <v>90.926302564798121</v>
      </c>
      <c r="AA99" s="22">
        <f t="shared" ref="AA99" si="996">Z99/F99</f>
        <v>0.20836735047791033</v>
      </c>
      <c r="AB99" s="23">
        <f t="shared" ref="AB99" si="997">(AA99-$AA$20)/(F99-$F$20)</f>
        <v>4.7749607671821332E-4</v>
      </c>
      <c r="AC99" s="29"/>
      <c r="AD99" s="56">
        <f t="shared" ref="AD99" si="998">IF(F99&lt;=0,NA(),IF((G99-$G$20)&lt;0,ATAN2((H99-$H$20),(G99-$G$20))*180/PI()+360,ATAN2((H99-$H$20),(G99-$G$20))*180/PI()))</f>
        <v>58.913694603004188</v>
      </c>
      <c r="AE99" s="57">
        <f t="shared" ref="AE99" si="999">IF(E99&lt;=0,NA(),ATAN(Y99/X99)*180/PI())</f>
        <v>-48.595401660458172</v>
      </c>
      <c r="AF99" s="29"/>
      <c r="AG99" s="71">
        <f t="shared" ref="AG99" si="1000">1/(O99/E99)</f>
        <v>1.7207752246691206</v>
      </c>
      <c r="AH99" s="71">
        <f t="shared" ref="AH99" si="1001">1/(Z99/F99)</f>
        <v>4.7992163729413697</v>
      </c>
      <c r="AI99" s="29"/>
      <c r="AJ99" s="21">
        <f t="shared" ref="AJ99" si="1002">SQRT((G99-$E$11)^2+(H99-$F$11)^2+(I99-$G$11)^2)</f>
        <v>614.98635810850715</v>
      </c>
    </row>
    <row r="100" spans="2:37" ht="15.75" x14ac:dyDescent="0.25">
      <c r="B100" s="166">
        <v>81</v>
      </c>
      <c r="C100" s="167"/>
      <c r="D100" s="96">
        <v>45425.666666666664</v>
      </c>
      <c r="E100" s="104">
        <f t="shared" ref="E100" si="1003">D100-D99</f>
        <v>12</v>
      </c>
      <c r="F100" s="27">
        <f t="shared" ref="F100" si="1004">D100-D$20</f>
        <v>448.375</v>
      </c>
      <c r="G100" s="108">
        <v>809256.99</v>
      </c>
      <c r="H100" s="21">
        <v>9156131.8530000001</v>
      </c>
      <c r="I100" s="109">
        <v>2689.0205000000001</v>
      </c>
      <c r="K100" s="20">
        <f t="shared" ref="K100" si="1005">(G100-G99)*100</f>
        <v>12.300000002142042</v>
      </c>
      <c r="L100" s="21">
        <f t="shared" ref="L100" si="1006">(H100-H99)*100</f>
        <v>-1.6499999910593033</v>
      </c>
      <c r="M100" s="21">
        <f t="shared" ref="M100" si="1007">SQRT(K100^2+L100^2)</f>
        <v>12.410177276058144</v>
      </c>
      <c r="N100" s="21">
        <f t="shared" ref="N100" si="1008">(I100-I99)*100</f>
        <v>-4.250000000001819</v>
      </c>
      <c r="O100" s="22">
        <f t="shared" ref="O100" si="1009">(SQRT((G100-G99)^2+(H100-H99)^2+(I100-I99)^2)*100)</f>
        <v>13.117736086047982</v>
      </c>
      <c r="P100" s="22">
        <f t="shared" ref="P100" si="1010">O100/(F100-F99)</f>
        <v>1.0931446738373318</v>
      </c>
      <c r="Q100" s="23">
        <f t="shared" ref="Q100" si="1011">(P100-P99)/(F100-F99)</f>
        <v>4.2667604068184893E-2</v>
      </c>
      <c r="R100" s="29"/>
      <c r="S100" s="56">
        <f t="shared" ref="S100" si="1012">IF(K100&lt;0, ATAN2(L100,K100)*180/PI()+360,ATAN2(L100,K100)*180/PI())</f>
        <v>97.640406718800605</v>
      </c>
      <c r="T100" s="57">
        <f t="shared" ref="T100" si="1013">ATAN(N100/M100)*180/PI()</f>
        <v>-18.904324972218699</v>
      </c>
      <c r="U100" s="29"/>
      <c r="V100" s="24">
        <f t="shared" ref="V100" si="1014">(G100-$G$20)*100</f>
        <v>63.800000003539026</v>
      </c>
      <c r="W100" s="22">
        <f t="shared" ref="W100" si="1015">(H100-$H$20)*100</f>
        <v>29.399999976158142</v>
      </c>
      <c r="X100" s="22">
        <f t="shared" ref="X100" si="1016">SQRT(V100^2+W100^2)</f>
        <v>70.248131640988703</v>
      </c>
      <c r="Y100" s="22">
        <f t="shared" ref="Y100" si="1017">(I100-$I$20)*100</f>
        <v>-72.449999999980719</v>
      </c>
      <c r="Z100" s="22">
        <f t="shared" ref="Z100" si="1018">SQRT((G100-$G$20)^2+(H100-$H$20)^2+(I100-$I$20)^2)*100</f>
        <v>100.91482794439518</v>
      </c>
      <c r="AA100" s="22">
        <f t="shared" ref="AA100" si="1019">Z100/F100</f>
        <v>0.22506791847091204</v>
      </c>
      <c r="AB100" s="23">
        <f t="shared" ref="AB100" si="1020">(AA100-$AA$20)/(F100-$F$20)</f>
        <v>5.0196357618268643E-4</v>
      </c>
      <c r="AC100" s="29"/>
      <c r="AD100" s="56">
        <f t="shared" ref="AD100" si="1021">IF(F100&lt;=0,NA(),IF((G100-$G$20)&lt;0,ATAN2((H100-$H$20),(G100-$G$20))*180/PI()+360,ATAN2((H100-$H$20),(G100-$G$20))*180/PI()))</f>
        <v>65.259038674167115</v>
      </c>
      <c r="AE100" s="57">
        <f t="shared" ref="AE100" si="1022">IF(E100&lt;=0,NA(),ATAN(Y100/X100)*180/PI())</f>
        <v>-45.884018252921486</v>
      </c>
      <c r="AF100" s="29"/>
      <c r="AG100" s="71">
        <f t="shared" ref="AG100" si="1023">1/(O100/E100)</f>
        <v>0.91479199774137809</v>
      </c>
      <c r="AH100" s="71">
        <f t="shared" ref="AH100" si="1024">1/(Z100/F100)</f>
        <v>4.4431032498718421</v>
      </c>
      <c r="AI100" s="29"/>
      <c r="AJ100" s="21">
        <f t="shared" ref="AJ100" si="1025">SQRT((G100-$E$11)^2+(H100-$F$11)^2+(I100-$G$11)^2)</f>
        <v>614.97525349192188</v>
      </c>
    </row>
    <row r="101" spans="2:37" ht="15.75" x14ac:dyDescent="0.25">
      <c r="B101" s="166">
        <v>82</v>
      </c>
      <c r="C101" s="167"/>
      <c r="D101" s="96">
        <v>45433.666666666664</v>
      </c>
      <c r="E101" s="104">
        <f t="shared" ref="E101" si="1026">D101-D100</f>
        <v>8</v>
      </c>
      <c r="F101" s="27">
        <f t="shared" ref="F101" si="1027">D101-D$20</f>
        <v>456.375</v>
      </c>
      <c r="G101" s="108">
        <v>809257.43149999995</v>
      </c>
      <c r="H101" s="21">
        <v>9156131.7324999999</v>
      </c>
      <c r="I101" s="109">
        <v>2689.0145000000002</v>
      </c>
      <c r="K101" s="20">
        <f t="shared" ref="K101" si="1028">(G101-G100)*100</f>
        <v>44.149999995715916</v>
      </c>
      <c r="L101" s="21">
        <f t="shared" ref="L101" si="1029">(H101-H100)*100</f>
        <v>-12.05000001937151</v>
      </c>
      <c r="M101" s="21">
        <f t="shared" ref="M101" si="1030">SQRT(K101^2+L101^2)</f>
        <v>45.764888288824309</v>
      </c>
      <c r="N101" s="21">
        <f t="shared" ref="N101" si="1031">(I101-I100)*100</f>
        <v>-0.59999999998581188</v>
      </c>
      <c r="O101" s="22">
        <f t="shared" ref="O101" si="1032">(SQRT((G101-G100)^2+(H101-H100)^2+(I101-I100)^2)*100)</f>
        <v>45.768821266103757</v>
      </c>
      <c r="P101" s="22">
        <f t="shared" ref="P101" si="1033">O101/(F101-F100)</f>
        <v>5.7211026582629696</v>
      </c>
      <c r="Q101" s="23">
        <f t="shared" ref="Q101" si="1034">(P101-P100)/(F101-F100)</f>
        <v>0.57849474805320478</v>
      </c>
      <c r="R101" s="29"/>
      <c r="S101" s="56">
        <f t="shared" ref="S101" si="1035">IF(K101&lt;0, ATAN2(L101,K101)*180/PI()+360,ATAN2(L101,K101)*180/PI())</f>
        <v>105.26609913775764</v>
      </c>
      <c r="T101" s="57">
        <f t="shared" ref="T101" si="1036">ATAN(N101/M101)*180/PI()</f>
        <v>-0.75113257214801388</v>
      </c>
      <c r="U101" s="29"/>
      <c r="V101" s="24">
        <f t="shared" ref="V101" si="1037">(G101-$G$20)*100</f>
        <v>107.94999999925494</v>
      </c>
      <c r="W101" s="22">
        <f t="shared" ref="W101" si="1038">(H101-$H$20)*100</f>
        <v>17.349999956786633</v>
      </c>
      <c r="X101" s="22">
        <f t="shared" ref="X101" si="1039">SQRT(V101^2+W101^2)</f>
        <v>109.33537853018866</v>
      </c>
      <c r="Y101" s="22">
        <f t="shared" ref="Y101" si="1040">(I101-$I$20)*100</f>
        <v>-73.049999999966531</v>
      </c>
      <c r="Z101" s="22">
        <f t="shared" ref="Z101" si="1041">SQRT((G101-$G$20)^2+(H101-$H$20)^2+(I101-$I$20)^2)*100</f>
        <v>131.49345040090304</v>
      </c>
      <c r="AA101" s="22">
        <f t="shared" ref="AA101" si="1042">Z101/F101</f>
        <v>0.28812588419808938</v>
      </c>
      <c r="AB101" s="23">
        <f t="shared" ref="AB101" si="1043">(AA101-$AA$20)/(F101-$F$20)</f>
        <v>6.3133581856606824E-4</v>
      </c>
      <c r="AC101" s="29"/>
      <c r="AD101" s="56">
        <f t="shared" ref="AD101" si="1044">IF(F101&lt;=0,NA(),IF((G101-$G$20)&lt;0,ATAN2((H101-$H$20),(G101-$G$20))*180/PI()+360,ATAN2((H101-$H$20),(G101-$G$20))*180/PI()))</f>
        <v>80.869361577868347</v>
      </c>
      <c r="AE101" s="57">
        <f t="shared" ref="AE101" si="1045">IF(E101&lt;=0,NA(),ATAN(Y101/X101)*180/PI())</f>
        <v>-33.747984069096439</v>
      </c>
      <c r="AF101" s="29"/>
      <c r="AG101" s="71">
        <f t="shared" ref="AG101" si="1046">1/(O101/E101)</f>
        <v>0.17479147984798057</v>
      </c>
      <c r="AH101" s="71">
        <f t="shared" ref="AH101" si="1047">1/(Z101/F101)</f>
        <v>3.470705184239852</v>
      </c>
      <c r="AI101" s="29"/>
      <c r="AJ101" s="21">
        <f t="shared" ref="AJ101" si="1048">SQRT((G101-$E$11)^2+(H101-$F$11)^2+(I101-$G$11)^2)</f>
        <v>614.96948789935402</v>
      </c>
      <c r="AK101" t="s">
        <v>53</v>
      </c>
    </row>
    <row r="102" spans="2:37" ht="15.75" x14ac:dyDescent="0.25">
      <c r="B102" s="166">
        <v>83</v>
      </c>
      <c r="C102" s="167"/>
      <c r="D102" s="96">
        <v>45440.625</v>
      </c>
      <c r="E102" s="104">
        <f t="shared" ref="E102:E103" si="1049">D102-D101</f>
        <v>6.9583333333357587</v>
      </c>
      <c r="F102" s="27">
        <f t="shared" ref="F102:F103" si="1050">D102-D$20</f>
        <v>463.33333333333576</v>
      </c>
      <c r="G102" s="108">
        <v>809257.07700000005</v>
      </c>
      <c r="H102" s="22">
        <v>9156131.8334999997</v>
      </c>
      <c r="I102" s="109">
        <v>2689.027</v>
      </c>
      <c r="K102" s="20">
        <f t="shared" ref="K102" si="1051">(G102-G101)*100</f>
        <v>-35.449999989941716</v>
      </c>
      <c r="L102" s="21">
        <f t="shared" ref="L102" si="1052">(H102-H101)*100</f>
        <v>10.099999979138374</v>
      </c>
      <c r="M102" s="21">
        <f t="shared" ref="M102" si="1053">SQRT(K102^2+L102^2)</f>
        <v>36.860717557658354</v>
      </c>
      <c r="N102" s="21">
        <f t="shared" ref="N102" si="1054">(I102-I101)*100</f>
        <v>1.2499999999818101</v>
      </c>
      <c r="O102" s="22">
        <f t="shared" ref="O102" si="1055">(SQRT((G102-G101)^2+(H102-H101)^2+(I102-I101)^2)*100)</f>
        <v>36.881906117572306</v>
      </c>
      <c r="P102" s="22">
        <f t="shared" ref="P102" si="1056">O102/(F102-F101)</f>
        <v>5.3003936935414782</v>
      </c>
      <c r="Q102" s="23">
        <f t="shared" ref="Q102" si="1057">(P102-P101)/(F102-F101)</f>
        <v>-6.0461168582708238E-2</v>
      </c>
      <c r="R102" s="29"/>
      <c r="S102" s="56">
        <f t="shared" ref="S102" si="1058">IF(K102&lt;0, ATAN2(L102,K102)*180/PI()+360,ATAN2(L102,K102)*180/PI())</f>
        <v>285.90269360541299</v>
      </c>
      <c r="T102" s="57">
        <f t="shared" ref="T102" si="1059">ATAN(N102/M102)*180/PI()</f>
        <v>1.942238083630595</v>
      </c>
      <c r="U102" s="29"/>
      <c r="V102" s="24">
        <f t="shared" ref="V102" si="1060">(G102-$G$20)*100</f>
        <v>72.500000009313226</v>
      </c>
      <c r="W102" s="22">
        <f t="shared" ref="W102" si="1061">(H102-$H$20)*100</f>
        <v>27.449999935925007</v>
      </c>
      <c r="X102" s="22">
        <f t="shared" ref="X102" si="1062">SQRT(V102^2+W102^2)</f>
        <v>77.522593466890029</v>
      </c>
      <c r="Y102" s="22">
        <f t="shared" ref="Y102" si="1063">(I102-$I$20)*100</f>
        <v>-71.79999999998472</v>
      </c>
      <c r="Z102" s="22">
        <f t="shared" ref="Z102" si="1064">SQRT((G102-$G$20)^2+(H102-$H$20)^2+(I102-$I$20)^2)*100</f>
        <v>105.66452809637919</v>
      </c>
      <c r="AA102" s="22">
        <f t="shared" ref="AA102" si="1065">Z102/F102</f>
        <v>0.22805293833750784</v>
      </c>
      <c r="AB102" s="23">
        <f t="shared" ref="AB102" si="1066">(AA102-$AA$20)/(F102-$F$20)</f>
        <v>4.9220058633994235E-4</v>
      </c>
      <c r="AC102" s="29"/>
      <c r="AD102" s="56">
        <f t="shared" ref="AD102" si="1067">IF(F102&lt;=0,NA(),IF((G102-$G$20)&lt;0,ATAN2((H102-$H$20),(G102-$G$20))*180/PI()+360,ATAN2((H102-$H$20),(G102-$G$20))*180/PI()))</f>
        <v>69.2622974951977</v>
      </c>
      <c r="AE102" s="57">
        <f t="shared" ref="AE102" si="1068">IF(E102&lt;=0,NA(),ATAN(Y102/X102)*180/PI())</f>
        <v>-42.805288086212464</v>
      </c>
      <c r="AF102" s="29"/>
      <c r="AG102" s="71">
        <f t="shared" ref="AG102" si="1069">1/(O102/E102)</f>
        <v>0.18866523089001833</v>
      </c>
      <c r="AH102" s="71">
        <f t="shared" ref="AH102" si="1070">1/(Z102/F102)</f>
        <v>4.3849467903809511</v>
      </c>
      <c r="AI102" s="29"/>
      <c r="AJ102" s="21">
        <f t="shared" ref="AJ102" si="1071">SQRT((G102-$E$11)^2+(H102-$F$11)^2+(I102-$G$11)^2)</f>
        <v>614.96880096140069</v>
      </c>
    </row>
    <row r="103" spans="2:37" ht="15.75" x14ac:dyDescent="0.25">
      <c r="B103" s="166">
        <v>84</v>
      </c>
      <c r="C103" s="167"/>
      <c r="D103" s="96">
        <v>45447.625</v>
      </c>
      <c r="E103" s="104">
        <f t="shared" si="1049"/>
        <v>7</v>
      </c>
      <c r="F103" s="27">
        <f t="shared" si="1050"/>
        <v>470.33333333333576</v>
      </c>
      <c r="G103" s="108">
        <v>809256.62749999994</v>
      </c>
      <c r="H103" s="22">
        <v>9156131.9739999995</v>
      </c>
      <c r="I103" s="109">
        <v>2689.0174999999999</v>
      </c>
      <c r="K103" s="20">
        <f t="shared" ref="K103" si="1072">(G103-G102)*100</f>
        <v>-44.950000010430813</v>
      </c>
      <c r="L103" s="21">
        <f t="shared" ref="L103" si="1073">(H103-H102)*100</f>
        <v>14.049999974668026</v>
      </c>
      <c r="M103" s="21">
        <f t="shared" ref="M103" si="1074">SQRT(K103^2+L103^2)</f>
        <v>47.094638763089598</v>
      </c>
      <c r="N103" s="21">
        <f t="shared" ref="N103" si="1075">(I103-I102)*100</f>
        <v>-0.95000000001164153</v>
      </c>
      <c r="O103" s="22">
        <f t="shared" ref="O103" si="1076">(SQRT((G103-G102)^2+(H103-H102)^2+(I103-I102)^2)*100)</f>
        <v>47.10421955861198</v>
      </c>
      <c r="P103" s="22">
        <f t="shared" ref="P103" si="1077">O103/(F103-F102)</f>
        <v>6.7291742226588545</v>
      </c>
      <c r="Q103" s="23">
        <f t="shared" ref="Q103" si="1078">(P103-P102)/(F103-F102)</f>
        <v>0.20411150415962517</v>
      </c>
      <c r="R103" s="29"/>
      <c r="S103" s="56">
        <f t="shared" ref="S103" si="1079">IF(K103&lt;0, ATAN2(L103,K103)*180/PI()+360,ATAN2(L103,K103)*180/PI())</f>
        <v>287.35765344462266</v>
      </c>
      <c r="T103" s="57">
        <f t="shared" ref="T103" si="1080">ATAN(N103/M103)*180/PI()</f>
        <v>-1.1556221861121483</v>
      </c>
      <c r="U103" s="29"/>
      <c r="V103" s="24">
        <f t="shared" ref="V103" si="1081">(G103-$G$20)*100</f>
        <v>27.549999998882413</v>
      </c>
      <c r="W103" s="22">
        <f t="shared" ref="W103" si="1082">(H103-$H$20)*100</f>
        <v>41.499999910593033</v>
      </c>
      <c r="X103" s="22">
        <f t="shared" ref="X103" si="1083">SQRT(V103^2+W103^2)</f>
        <v>49.812172132096819</v>
      </c>
      <c r="Y103" s="22">
        <f t="shared" ref="Y103" si="1084">(I103-$I$20)*100</f>
        <v>-72.749999999996362</v>
      </c>
      <c r="Z103" s="22">
        <f t="shared" ref="Z103" si="1085">SQRT((G103-$G$20)^2+(H103-$H$20)^2+(I103-$I$20)^2)*100</f>
        <v>88.169240625725664</v>
      </c>
      <c r="AA103" s="22">
        <f t="shared" ref="AA103" si="1086">Z103/F103</f>
        <v>0.18746117780097493</v>
      </c>
      <c r="AB103" s="23">
        <f t="shared" ref="AB103" si="1087">(AA103-$AA$20)/(F103-$F$20)</f>
        <v>3.9857089539540886E-4</v>
      </c>
      <c r="AC103" s="29"/>
      <c r="AD103" s="56">
        <f t="shared" ref="AD103" si="1088">IF(F103&lt;=0,NA(),IF((G103-$G$20)&lt;0,ATAN2((H103-$H$20),(G103-$G$20))*180/PI()+360,ATAN2((H103-$H$20),(G103-$G$20))*180/PI()))</f>
        <v>33.578411137222709</v>
      </c>
      <c r="AE103" s="57">
        <f t="shared" ref="AE103" si="1089">IF(E103&lt;=0,NA(),ATAN(Y103/X103)*180/PI())</f>
        <v>-55.60042492585297</v>
      </c>
      <c r="AF103" s="29"/>
      <c r="AG103" s="71">
        <f t="shared" ref="AG103" si="1090">1/(O103/E103)</f>
        <v>0.14860664427928522</v>
      </c>
      <c r="AH103" s="71">
        <f t="shared" ref="AH103" si="1091">1/(Z103/F103)</f>
        <v>5.334437837906294</v>
      </c>
      <c r="AI103" s="29"/>
      <c r="AJ103" s="21">
        <f t="shared" ref="AJ103" si="1092">SQRT((G103-$E$11)^2+(H103-$F$11)^2+(I103-$G$11)^2)</f>
        <v>614.96065227173938</v>
      </c>
    </row>
    <row r="104" spans="2:37" ht="15.75" x14ac:dyDescent="0.25">
      <c r="B104" s="166">
        <v>86</v>
      </c>
      <c r="C104" s="167"/>
      <c r="D104" s="96">
        <v>45462.666666666664</v>
      </c>
      <c r="E104" s="104">
        <f t="shared" ref="E104" si="1093">D104-D103</f>
        <v>15.041666666664241</v>
      </c>
      <c r="F104" s="27">
        <f t="shared" ref="F104" si="1094">D104-D$20</f>
        <v>485.375</v>
      </c>
      <c r="G104" s="108">
        <v>809257.06499999994</v>
      </c>
      <c r="H104" s="21">
        <v>9156131.8575000018</v>
      </c>
      <c r="I104" s="109">
        <v>2688.9944999999998</v>
      </c>
      <c r="K104" s="20">
        <f t="shared" ref="K104" si="1095">(G104-G103)*100</f>
        <v>43.75</v>
      </c>
      <c r="L104" s="21">
        <f t="shared" ref="L104" si="1096">(H104-H103)*100</f>
        <v>-11.649999767541885</v>
      </c>
      <c r="M104" s="21">
        <f t="shared" ref="M104" si="1097">SQRT(K104^2+L104^2)</f>
        <v>45.274551290804929</v>
      </c>
      <c r="N104" s="21">
        <f t="shared" ref="N104" si="1098">(I104-I103)*100</f>
        <v>-2.3000000000138243</v>
      </c>
      <c r="O104" s="22">
        <f t="shared" ref="O104" si="1099">(SQRT((G104-G103)^2+(H104-H103)^2+(I104-I103)^2)*100)</f>
        <v>45.33293498753185</v>
      </c>
      <c r="P104" s="22">
        <f t="shared" ref="P104" si="1100">O104/(F104-F103)</f>
        <v>3.0138239326895842</v>
      </c>
      <c r="Q104" s="23">
        <f t="shared" ref="Q104" si="1101">(P104-P103)/(F104-F103)</f>
        <v>-0.24700389739411874</v>
      </c>
      <c r="R104" s="29"/>
      <c r="S104" s="56">
        <f t="shared" ref="S104" si="1102">IF(K104&lt;0, ATAN2(L104,K104)*180/PI()+360,ATAN2(L104,K104)*180/PI())</f>
        <v>104.91103709123972</v>
      </c>
      <c r="T104" s="57">
        <f t="shared" ref="T104" si="1103">ATAN(N104/M104)*180/PI()</f>
        <v>-2.9081923503240339</v>
      </c>
      <c r="U104" s="29"/>
      <c r="V104" s="24">
        <f t="shared" ref="V104" si="1104">(G104-$G$20)*100</f>
        <v>71.299999998882413</v>
      </c>
      <c r="W104" s="22">
        <f t="shared" ref="W104" si="1105">(H104-$H$20)*100</f>
        <v>29.850000143051147</v>
      </c>
      <c r="X104" s="22">
        <f t="shared" ref="X104" si="1106">SQRT(V104^2+W104^2)</f>
        <v>77.296264517638789</v>
      </c>
      <c r="Y104" s="22">
        <f t="shared" ref="Y104" si="1107">(I104-$I$20)*100</f>
        <v>-75.050000000010186</v>
      </c>
      <c r="Z104" s="22">
        <f t="shared" ref="Z104" si="1108">SQRT((G104-$G$20)^2+(H104-$H$20)^2+(I104-$I$20)^2)*100</f>
        <v>107.73678577153819</v>
      </c>
      <c r="AA104" s="22">
        <f t="shared" ref="AA104" si="1109">Z104/F104</f>
        <v>0.22196607936448765</v>
      </c>
      <c r="AB104" s="23">
        <f t="shared" ref="AB104" si="1110">(AA104-$AA$20)/(F104-$F$20)</f>
        <v>4.5730843031570979E-4</v>
      </c>
      <c r="AC104" s="29"/>
      <c r="AD104" s="56">
        <f t="shared" ref="AD104" si="1111">IF(F104&lt;=0,NA(),IF((G104-$G$20)&lt;0,ATAN2((H104-$H$20),(G104-$G$20))*180/PI()+360,ATAN2((H104-$H$20),(G104-$G$20))*180/PI()))</f>
        <v>67.283202344738427</v>
      </c>
      <c r="AE104" s="57">
        <f t="shared" ref="AE104" si="1112">IF(E104&lt;=0,NA(),ATAN(Y104/X104)*180/PI())</f>
        <v>-44.155265463080063</v>
      </c>
      <c r="AF104" s="29"/>
      <c r="AG104" s="71">
        <f t="shared" ref="AG104" si="1113">1/(O104/E104)</f>
        <v>0.33180438616650848</v>
      </c>
      <c r="AH104" s="71">
        <f t="shared" ref="AH104" si="1114">1/(Z104/F104)</f>
        <v>4.5051928784033386</v>
      </c>
      <c r="AI104" s="29"/>
      <c r="AJ104" s="21">
        <f t="shared" ref="AJ104" si="1115">SQRT((G104-$E$11)^2+(H104-$F$11)^2+(I104-$G$11)^2)</f>
        <v>614.95471470082634</v>
      </c>
    </row>
    <row r="105" spans="2:37" ht="15.75" x14ac:dyDescent="0.25">
      <c r="B105" s="166">
        <v>87</v>
      </c>
      <c r="C105" s="167"/>
      <c r="D105" s="96">
        <v>45469.666666666664</v>
      </c>
      <c r="E105" s="104">
        <f t="shared" ref="E105" si="1116">D105-D104</f>
        <v>7</v>
      </c>
      <c r="F105" s="27">
        <f t="shared" ref="F105" si="1117">D105-D$20</f>
        <v>492.375</v>
      </c>
      <c r="G105" s="108">
        <v>809257.05499999993</v>
      </c>
      <c r="H105" s="22">
        <v>9156131.8654999994</v>
      </c>
      <c r="I105" s="109">
        <v>2688.9804999999997</v>
      </c>
      <c r="K105" s="20">
        <f t="shared" ref="K105" si="1118">(G105-G104)*100</f>
        <v>-1.0000000009313226</v>
      </c>
      <c r="L105" s="21">
        <f t="shared" ref="L105" si="1119">(H105-H104)*100</f>
        <v>0.79999975860118866</v>
      </c>
      <c r="M105" s="21">
        <f t="shared" ref="M105" si="1120">SQRT(K105^2+L105^2)</f>
        <v>1.2806246974131825</v>
      </c>
      <c r="N105" s="21">
        <f t="shared" ref="N105" si="1121">(I105-I104)*100</f>
        <v>-1.4000000000123691</v>
      </c>
      <c r="O105" s="22">
        <f t="shared" ref="O105" si="1122">(SQRT((G105-G104)^2+(H105-H104)^2+(I105-I104)^2)*100)</f>
        <v>1.8973664948183415</v>
      </c>
      <c r="P105" s="22">
        <f t="shared" ref="P105" si="1123">O105/(F105-F104)</f>
        <v>0.27105235640262021</v>
      </c>
      <c r="Q105" s="23">
        <f t="shared" ref="Q105" si="1124">(P105-P104)/(F105-F104)</f>
        <v>-0.39182451089813769</v>
      </c>
      <c r="R105" s="29"/>
      <c r="S105" s="56">
        <f t="shared" ref="S105" si="1125">IF(K105&lt;0, ATAN2(L105,K105)*180/PI()+360,ATAN2(L105,K105)*180/PI())</f>
        <v>308.65979979444171</v>
      </c>
      <c r="T105" s="57">
        <f t="shared" ref="T105" si="1126">ATAN(N105/M105)*180/PI()</f>
        <v>-47.549847801249946</v>
      </c>
      <c r="U105" s="29"/>
      <c r="V105" s="24">
        <f t="shared" ref="V105" si="1127">(G105-$G$20)*100</f>
        <v>70.29999999795109</v>
      </c>
      <c r="W105" s="22">
        <f t="shared" ref="W105" si="1128">(H105-$H$20)*100</f>
        <v>30.649999901652336</v>
      </c>
      <c r="X105" s="22">
        <f t="shared" ref="X105" si="1129">SQRT(V105^2+W105^2)</f>
        <v>76.691019641697366</v>
      </c>
      <c r="Y105" s="22">
        <f t="shared" ref="Y105" si="1130">(I105-$I$20)*100</f>
        <v>-76.450000000022555</v>
      </c>
      <c r="Z105" s="22">
        <f t="shared" ref="Z105" si="1131">SQRT((G105-$G$20)^2+(H105-$H$20)^2+(I105-$I$20)^2)*100</f>
        <v>108.28718757861735</v>
      </c>
      <c r="AA105" s="22">
        <f t="shared" ref="AA105" si="1132">Z105/F105</f>
        <v>0.2199282814493371</v>
      </c>
      <c r="AB105" s="23">
        <f t="shared" ref="AB105" si="1133">(AA105-$AA$20)/(F105-$F$20)</f>
        <v>4.4666825376864607E-4</v>
      </c>
      <c r="AC105" s="29"/>
      <c r="AD105" s="56">
        <f t="shared" ref="AD105" si="1134">IF(F105&lt;=0,NA(),IF((G105-$G$20)&lt;0,ATAN2((H105-$H$20),(G105-$G$20))*180/PI()+360,ATAN2((H105-$H$20),(G105-$G$20))*180/PI()))</f>
        <v>66.443346249075375</v>
      </c>
      <c r="AE105" s="57">
        <f t="shared" ref="AE105" si="1135">IF(E105&lt;=0,NA(),ATAN(Y105/X105)*180/PI())</f>
        <v>-44.909825617733325</v>
      </c>
      <c r="AF105" s="29"/>
      <c r="AG105" s="71">
        <f t="shared" ref="AG105" si="1136">1/(O105/E105)</f>
        <v>3.689324133801676</v>
      </c>
      <c r="AH105" s="71">
        <f t="shared" ref="AH105" si="1137">1/(Z105/F105)</f>
        <v>4.5469368169021092</v>
      </c>
      <c r="AI105" s="29"/>
      <c r="AJ105" s="21">
        <f t="shared" ref="AJ105" si="1138">SQRT((G105-$E$11)^2+(H105-$F$11)^2+(I105-$G$11)^2)</f>
        <v>614.95218748256411</v>
      </c>
    </row>
    <row r="106" spans="2:37" ht="15.75" x14ac:dyDescent="0.25">
      <c r="B106" s="166">
        <v>88</v>
      </c>
      <c r="C106" s="167"/>
      <c r="D106" s="96">
        <v>45479.625</v>
      </c>
      <c r="E106" s="104">
        <f t="shared" ref="E106:E107" si="1139">D106-D105</f>
        <v>9.9583333333357587</v>
      </c>
      <c r="F106" s="27">
        <f t="shared" ref="F106:F107" si="1140">D106-D$20</f>
        <v>502.33333333333576</v>
      </c>
      <c r="G106" s="108">
        <v>809256.97450000001</v>
      </c>
      <c r="H106" s="22">
        <v>9156131.8994999994</v>
      </c>
      <c r="I106" s="109">
        <v>2688.9639999999999</v>
      </c>
      <c r="K106" s="20">
        <f t="shared" ref="K106" si="1141">(G106-G105)*100</f>
        <v>-8.0499999923631549</v>
      </c>
      <c r="L106" s="21">
        <f t="shared" ref="L106" si="1142">(H106-H105)*100</f>
        <v>3.3999999985098839</v>
      </c>
      <c r="M106" s="21">
        <f t="shared" ref="M106" si="1143">SQRT(K106^2+L106^2)</f>
        <v>8.7385639476354466</v>
      </c>
      <c r="N106" s="21">
        <f t="shared" ref="N106" si="1144">(I106-I105)*100</f>
        <v>-1.6499999999723514</v>
      </c>
      <c r="O106" s="22">
        <f t="shared" ref="O106" si="1145">(SQRT((G106-G105)^2+(H106-H105)^2+(I106-I105)^2)*100)</f>
        <v>8.8929747479020076</v>
      </c>
      <c r="P106" s="22">
        <f t="shared" ref="P106" si="1146">O106/(F106-F105)</f>
        <v>0.89301838472634398</v>
      </c>
      <c r="Q106" s="23">
        <f t="shared" ref="Q106" si="1147">(P106-P105)/(F106-F105)</f>
        <v>6.2456839664291781E-2</v>
      </c>
      <c r="R106" s="29"/>
      <c r="S106" s="56">
        <f t="shared" ref="S106" si="1148">IF(K106&lt;0, ATAN2(L106,K106)*180/PI()+360,ATAN2(L106,K106)*180/PI())</f>
        <v>292.89726313202834</v>
      </c>
      <c r="T106" s="57">
        <f t="shared" ref="T106" si="1149">ATAN(N106/M106)*180/PI()</f>
        <v>-10.692600575227907</v>
      </c>
      <c r="U106" s="29"/>
      <c r="V106" s="24">
        <f t="shared" ref="V106" si="1150">(G106-$G$20)*100</f>
        <v>62.250000005587935</v>
      </c>
      <c r="W106" s="22">
        <f t="shared" ref="W106" si="1151">(H106-$H$20)*100</f>
        <v>34.04999990016222</v>
      </c>
      <c r="X106" s="22">
        <f t="shared" ref="X106" si="1152">SQRT(V106^2+W106^2)</f>
        <v>70.95396390545595</v>
      </c>
      <c r="Y106" s="22">
        <f t="shared" ref="Y106" si="1153">(I106-$I$20)*100</f>
        <v>-78.099999999994907</v>
      </c>
      <c r="Z106" s="22">
        <f t="shared" ref="Z106" si="1154">SQRT((G106-$G$20)^2+(H106-$H$20)^2+(I106-$I$20)^2)*100</f>
        <v>105.51812637597367</v>
      </c>
      <c r="AA106" s="22">
        <f t="shared" ref="AA106" si="1155">Z106/F106</f>
        <v>0.21005599145847342</v>
      </c>
      <c r="AB106" s="23">
        <f t="shared" ref="AB106" si="1156">(AA106-$AA$20)/(F106-$F$20)</f>
        <v>4.181605669379013E-4</v>
      </c>
      <c r="AC106" s="29"/>
      <c r="AD106" s="56">
        <f t="shared" ref="AD106" si="1157">IF(F106&lt;=0,NA(),IF((G106-$G$20)&lt;0,ATAN2((H106-$H$20),(G106-$G$20))*180/PI()+360,ATAN2((H106-$H$20),(G106-$G$20))*180/PI()))</f>
        <v>61.32187206373554</v>
      </c>
      <c r="AE106" s="57">
        <f t="shared" ref="AE106" si="1158">IF(E106&lt;=0,NA(),ATAN(Y106/X106)*180/PI())</f>
        <v>-47.744807537928118</v>
      </c>
      <c r="AF106" s="29"/>
      <c r="AG106" s="71">
        <f t="shared" ref="AG106" si="1159">1/(O106/E106)</f>
        <v>1.1197977747193182</v>
      </c>
      <c r="AH106" s="71">
        <f t="shared" ref="AH106" si="1160">1/(Z106/F106)</f>
        <v>4.7606354527511439</v>
      </c>
      <c r="AI106" s="29"/>
      <c r="AJ106" s="21">
        <f t="shared" ref="AJ106" si="1161">SQRT((G106-$E$11)^2+(H106-$F$11)^2+(I106-$G$11)^2)</f>
        <v>614.94477564866111</v>
      </c>
    </row>
    <row r="107" spans="2:37" ht="15.75" x14ac:dyDescent="0.25">
      <c r="B107" s="166">
        <v>89</v>
      </c>
      <c r="C107" s="167"/>
      <c r="D107" s="96">
        <v>45489.625</v>
      </c>
      <c r="E107" s="104">
        <f t="shared" si="1139"/>
        <v>10</v>
      </c>
      <c r="F107" s="27">
        <f t="shared" si="1140"/>
        <v>512.33333333333576</v>
      </c>
      <c r="G107" s="108">
        <v>809257.05649999995</v>
      </c>
      <c r="H107" s="21">
        <v>9156131.875</v>
      </c>
      <c r="I107" s="109">
        <v>2688.9369999999999</v>
      </c>
      <c r="K107" s="20">
        <f t="shared" ref="K107" si="1162">(G107-G106)*100</f>
        <v>8.1999999936670065</v>
      </c>
      <c r="L107" s="21">
        <f t="shared" ref="L107" si="1163">(H107-H106)*100</f>
        <v>-2.4499999359250069</v>
      </c>
      <c r="M107" s="21">
        <f t="shared" ref="M107" si="1164">SQRT(K107^2+L107^2)</f>
        <v>8.5581831940062756</v>
      </c>
      <c r="N107" s="21">
        <f t="shared" ref="N107" si="1165">(I107-I106)*100</f>
        <v>-2.7000000000043656</v>
      </c>
      <c r="O107" s="22">
        <f t="shared" ref="O107" si="1166">(SQRT((G107-G106)^2+(H107-H106)^2+(I107-I106)^2)*100)</f>
        <v>8.9739901706094507</v>
      </c>
      <c r="P107" s="22">
        <f t="shared" ref="P107" si="1167">O107/(F107-F106)</f>
        <v>0.89739901706094505</v>
      </c>
      <c r="Q107" s="23">
        <f t="shared" ref="Q107" si="1168">(P107-P106)/(F107-F106)</f>
        <v>4.3806323346010643E-4</v>
      </c>
      <c r="R107" s="29"/>
      <c r="S107" s="56">
        <f t="shared" ref="S107" si="1169">IF(K107&lt;0, ATAN2(L107,K107)*180/PI()+360,ATAN2(L107,K107)*180/PI())</f>
        <v>106.63511875890603</v>
      </c>
      <c r="T107" s="57">
        <f t="shared" ref="T107" si="1170">ATAN(N107/M107)*180/PI()</f>
        <v>-17.509835216155643</v>
      </c>
      <c r="U107" s="29"/>
      <c r="V107" s="24">
        <f t="shared" ref="V107" si="1171">(G107-$G$20)*100</f>
        <v>70.449999999254942</v>
      </c>
      <c r="W107" s="22">
        <f t="shared" ref="W107" si="1172">(H107-$H$20)*100</f>
        <v>31.599999964237213</v>
      </c>
      <c r="X107" s="22">
        <f t="shared" ref="X107" si="1173">SQRT(V107^2+W107^2)</f>
        <v>77.212450405584278</v>
      </c>
      <c r="Y107" s="22">
        <f t="shared" ref="Y107" si="1174">(I107-$I$20)*100</f>
        <v>-80.799999999999272</v>
      </c>
      <c r="Z107" s="22">
        <f t="shared" ref="Z107" si="1175">SQRT((G107-$G$20)^2+(H107-$H$20)^2+(I107-$I$20)^2)*100</f>
        <v>111.76046929766667</v>
      </c>
      <c r="AA107" s="22">
        <f t="shared" ref="AA107" si="1176">Z107/F107</f>
        <v>0.21814014827130673</v>
      </c>
      <c r="AB107" s="23">
        <f t="shared" ref="AB107" si="1177">(AA107-$AA$20)/(F107-$F$20)</f>
        <v>4.2577777801816336E-4</v>
      </c>
      <c r="AC107" s="29"/>
      <c r="AD107" s="56">
        <f t="shared" ref="AD107" si="1178">IF(F107&lt;=0,NA(),IF((G107-$G$20)&lt;0,ATAN2((H107-$H$20),(G107-$G$20))*180/PI()+360,ATAN2((H107-$H$20),(G107-$G$20))*180/PI()))</f>
        <v>65.841615926432453</v>
      </c>
      <c r="AE107" s="57">
        <f t="shared" ref="AE107" si="1179">IF(E107&lt;=0,NA(),ATAN(Y107/X107)*180/PI())</f>
        <v>-46.300632586941646</v>
      </c>
      <c r="AF107" s="29"/>
      <c r="AG107" s="71">
        <f t="shared" ref="AG107" si="1180">1/(O107/E107)</f>
        <v>1.1143315080454195</v>
      </c>
      <c r="AH107" s="71">
        <f t="shared" ref="AH107" si="1181">1/(Z107/F107)</f>
        <v>4.584208858042369</v>
      </c>
      <c r="AI107" s="29"/>
      <c r="AJ107" s="21">
        <f t="shared" ref="AJ107" si="1182">SQRT((G107-$E$11)^2+(H107-$F$11)^2+(I107-$G$11)^2)</f>
        <v>614.94995706935936</v>
      </c>
    </row>
    <row r="108" spans="2:37" ht="15.75" x14ac:dyDescent="0.25">
      <c r="B108" s="166">
        <v>90</v>
      </c>
      <c r="C108" s="167"/>
      <c r="D108" s="96">
        <v>45498.583333333336</v>
      </c>
      <c r="E108" s="104">
        <f t="shared" ref="E108" si="1183">D108-D107</f>
        <v>8.9583333333357587</v>
      </c>
      <c r="F108" s="27">
        <f t="shared" ref="F108" si="1184">D108-D$20</f>
        <v>521.29166666667152</v>
      </c>
      <c r="G108" s="108">
        <v>809257.03700000001</v>
      </c>
      <c r="H108" s="21">
        <v>9156131.8900000006</v>
      </c>
      <c r="I108" s="109">
        <v>2688.93</v>
      </c>
      <c r="K108" s="20">
        <f t="shared" ref="K108" si="1185">(G108-G107)*100</f>
        <v>-1.9499999936670065</v>
      </c>
      <c r="L108" s="21">
        <f t="shared" ref="L108" si="1186">(H108-H107)*100</f>
        <v>1.5000000596046448</v>
      </c>
      <c r="M108" s="21">
        <f t="shared" ref="M108" si="1187">SQRT(K108^2+L108^2)</f>
        <v>2.4601829513504199</v>
      </c>
      <c r="N108" s="21">
        <f t="shared" ref="N108" si="1188">(I108-I107)*100</f>
        <v>-0.70000000000618456</v>
      </c>
      <c r="O108" s="22">
        <f t="shared" ref="O108" si="1189">(SQRT((G108-G107)^2+(H108-H107)^2+(I108-I107)^2)*100)</f>
        <v>2.557831142613586</v>
      </c>
      <c r="P108" s="22">
        <f t="shared" ref="P108" si="1190">O108/(F108-F107)</f>
        <v>0.28552533684981135</v>
      </c>
      <c r="Q108" s="23">
        <f t="shared" ref="Q108" si="1191">(P108-P107)/(F108-F107)</f>
        <v>-6.830217825610807E-2</v>
      </c>
      <c r="R108" s="29"/>
      <c r="S108" s="56">
        <f t="shared" ref="S108" si="1192">IF(K108&lt;0, ATAN2(L108,K108)*180/PI()+360,ATAN2(L108,K108)*180/PI())</f>
        <v>307.56859321903238</v>
      </c>
      <c r="T108" s="57">
        <f t="shared" ref="T108" si="1193">ATAN(N108/M108)*180/PI()</f>
        <v>-15.882732122618133</v>
      </c>
      <c r="U108" s="29"/>
      <c r="V108" s="24">
        <f t="shared" ref="V108" si="1194">(G108-$G$20)*100</f>
        <v>68.500000005587935</v>
      </c>
      <c r="W108" s="22">
        <f t="shared" ref="W108" si="1195">(H108-$H$20)*100</f>
        <v>33.100000023841858</v>
      </c>
      <c r="X108" s="22">
        <f t="shared" ref="X108" si="1196">SQRT(V108^2+W108^2)</f>
        <v>76.077986318933796</v>
      </c>
      <c r="Y108" s="22">
        <f t="shared" ref="Y108" si="1197">(I108-$I$20)*100</f>
        <v>-81.500000000005457</v>
      </c>
      <c r="Z108" s="22">
        <f t="shared" ref="Z108" si="1198">SQRT((G108-$G$20)^2+(H108-$H$20)^2+(I108-$I$20)^2)*100</f>
        <v>111.49040318495923</v>
      </c>
      <c r="AA108" s="22">
        <f t="shared" ref="AA108" si="1199">Z108/F108</f>
        <v>0.21387336555343273</v>
      </c>
      <c r="AB108" s="23">
        <f t="shared" ref="AB108" si="1200">(AA108-$AA$20)/(F108-$F$20)</f>
        <v>4.1027581914174227E-4</v>
      </c>
      <c r="AC108" s="29"/>
      <c r="AD108" s="56">
        <f t="shared" ref="AD108" si="1201">IF(F108&lt;=0,NA(),IF((G108-$G$20)&lt;0,ATAN2((H108-$H$20),(G108-$G$20))*180/PI()+360,ATAN2((H108-$H$20),(G108-$G$20))*180/PI()))</f>
        <v>64.2096240739492</v>
      </c>
      <c r="AE108" s="57">
        <f t="shared" ref="AE108" si="1202">IF(E108&lt;=0,NA(),ATAN(Y108/X108)*180/PI())</f>
        <v>-46.970681274686342</v>
      </c>
      <c r="AF108" s="29"/>
      <c r="AG108" s="71">
        <f t="shared" ref="AG108" si="1203">1/(O108/E108)</f>
        <v>3.5023161553120175</v>
      </c>
      <c r="AH108" s="71">
        <f t="shared" ref="AH108" si="1204">1/(Z108/F108)</f>
        <v>4.6756640192776437</v>
      </c>
      <c r="AI108" s="29"/>
      <c r="AJ108" s="21">
        <f t="shared" ref="AJ108" si="1205">SQRT((G108-$E$11)^2+(H108-$F$11)^2+(I108-$G$11)^2)</f>
        <v>614.94224862879696</v>
      </c>
    </row>
    <row r="109" spans="2:37" ht="15.75" x14ac:dyDescent="0.25">
      <c r="B109" s="166">
        <v>91</v>
      </c>
      <c r="C109" s="167"/>
      <c r="D109" s="96">
        <v>45503.375</v>
      </c>
      <c r="E109" s="104">
        <f t="shared" ref="E109" si="1206">D109-D108</f>
        <v>4.7916666666642413</v>
      </c>
      <c r="F109" s="27">
        <f t="shared" ref="F109" si="1207">D109-D$20</f>
        <v>526.08333333333576</v>
      </c>
      <c r="G109" s="108">
        <v>809256.86549999996</v>
      </c>
      <c r="H109" s="22">
        <v>9156131.9345000014</v>
      </c>
      <c r="I109" s="109">
        <v>2688.9610000000002</v>
      </c>
      <c r="K109" s="20">
        <f t="shared" ref="K109" si="1208">(G109-G108)*100</f>
        <v>-17.150000005494803</v>
      </c>
      <c r="L109" s="21">
        <f t="shared" ref="L109" si="1209">(H109-H108)*100</f>
        <v>4.4500000774860382</v>
      </c>
      <c r="M109" s="21">
        <f t="shared" ref="M109" si="1210">SQRT(K109^2+L109^2)</f>
        <v>17.717928797635956</v>
      </c>
      <c r="N109" s="21">
        <f t="shared" ref="N109" si="1211">(I109-I108)*100</f>
        <v>3.1000000000403816</v>
      </c>
      <c r="O109" s="22">
        <f t="shared" ref="O109" si="1212">(SQRT((G109-G108)^2+(H109-H108)^2+(I109-I108)^2)*100)</f>
        <v>17.987078719968618</v>
      </c>
      <c r="P109" s="22">
        <f t="shared" ref="P109" si="1213">O109/(F109-F108)</f>
        <v>3.7538251241692637</v>
      </c>
      <c r="Q109" s="23">
        <f t="shared" ref="Q109" si="1214">(P109-P108)/(F109-F108)</f>
        <v>0.7238190860496434</v>
      </c>
      <c r="R109" s="29"/>
      <c r="S109" s="56">
        <f t="shared" ref="S109" si="1215">IF(K109&lt;0, ATAN2(L109,K109)*180/PI()+360,ATAN2(L109,K109)*180/PI())</f>
        <v>284.54604896061119</v>
      </c>
      <c r="T109" s="57">
        <f t="shared" ref="T109" si="1216">ATAN(N109/M109)*180/PI()</f>
        <v>9.9242450976994654</v>
      </c>
      <c r="U109" s="29"/>
      <c r="V109" s="24">
        <f t="shared" ref="V109" si="1217">(G109-$G$20)*100</f>
        <v>51.350000000093132</v>
      </c>
      <c r="W109" s="22">
        <f t="shared" ref="W109" si="1218">(H109-$H$20)*100</f>
        <v>37.550000101327896</v>
      </c>
      <c r="X109" s="22">
        <f t="shared" ref="X109" si="1219">SQRT(V109^2+W109^2)</f>
        <v>63.614660319923814</v>
      </c>
      <c r="Y109" s="22">
        <f t="shared" ref="Y109" si="1220">(I109-$I$20)*100</f>
        <v>-78.399999999965075</v>
      </c>
      <c r="Z109" s="22">
        <f t="shared" ref="Z109" si="1221">SQRT((G109-$G$20)^2+(H109-$H$20)^2+(I109-$I$20)^2)*100</f>
        <v>100.96229497992711</v>
      </c>
      <c r="AA109" s="22">
        <f t="shared" ref="AA109" si="1222">Z109/F109</f>
        <v>0.19191312209078404</v>
      </c>
      <c r="AB109" s="23">
        <f t="shared" ref="AB109" si="1223">(AA109-$AA$20)/(F109-$F$20)</f>
        <v>3.6479605022800537E-4</v>
      </c>
      <c r="AC109" s="29"/>
      <c r="AD109" s="56">
        <f t="shared" ref="AD109" si="1224">IF(F109&lt;=0,NA(),IF((G109-$G$20)&lt;0,ATAN2((H109-$H$20),(G109-$G$20))*180/PI()+360,ATAN2((H109-$H$20),(G109-$G$20))*180/PI()))</f>
        <v>53.823634673811348</v>
      </c>
      <c r="AE109" s="57">
        <f t="shared" ref="AE109" si="1225">IF(E109&lt;=0,NA(),ATAN(Y109/X109)*180/PI())</f>
        <v>-50.943728314001092</v>
      </c>
      <c r="AF109" s="29"/>
      <c r="AG109" s="71">
        <f t="shared" ref="AG109" si="1226">1/(O109/E109)</f>
        <v>0.26639493501213751</v>
      </c>
      <c r="AH109" s="71">
        <f t="shared" ref="AH109" si="1227">1/(Z109/F109)</f>
        <v>5.2106911143207419</v>
      </c>
      <c r="AI109" s="29"/>
      <c r="AJ109" s="21">
        <f t="shared" ref="AJ109" si="1228">SQRT((G109-$E$11)^2+(H109-$F$11)^2+(I109-$G$11)^2)</f>
        <v>614.9420225340408</v>
      </c>
    </row>
    <row r="110" spans="2:37" ht="15.75" x14ac:dyDescent="0.25">
      <c r="B110" s="166">
        <v>92</v>
      </c>
      <c r="C110" s="167"/>
      <c r="D110" s="96">
        <v>45507.375</v>
      </c>
      <c r="E110" s="104">
        <f t="shared" ref="E110" si="1229">D110-D109</f>
        <v>4</v>
      </c>
      <c r="F110" s="27">
        <f t="shared" ref="F110" si="1230">D110-D$20</f>
        <v>530.08333333333576</v>
      </c>
      <c r="G110" s="108">
        <v>809257.05649999995</v>
      </c>
      <c r="H110" s="22">
        <v>9156131.8900000006</v>
      </c>
      <c r="I110" s="109">
        <v>2688.9390000000003</v>
      </c>
      <c r="K110" s="20">
        <f t="shared" ref="K110" si="1231">(G110-G109)*100</f>
        <v>19.09999999916181</v>
      </c>
      <c r="L110" s="21">
        <f t="shared" ref="L110" si="1232">(H110-H109)*100</f>
        <v>-4.4500000774860382</v>
      </c>
      <c r="M110" s="21">
        <f t="shared" ref="M110" si="1233">SQRT(K110^2+L110^2)</f>
        <v>19.611539986895647</v>
      </c>
      <c r="N110" s="21">
        <f t="shared" ref="N110" si="1234">(I110-I109)*100</f>
        <v>-2.1999999999934516</v>
      </c>
      <c r="O110" s="22">
        <f t="shared" ref="O110" si="1235">(SQRT((G110-G109)^2+(H110-H109)^2+(I110-I109)^2)*100)</f>
        <v>19.734550936304025</v>
      </c>
      <c r="P110" s="22">
        <f t="shared" ref="P110" si="1236">O110/(F110-F109)</f>
        <v>4.9336377340760063</v>
      </c>
      <c r="Q110" s="23">
        <f t="shared" ref="Q110" si="1237">(P110-P109)/(F110-F109)</f>
        <v>0.29495315247668563</v>
      </c>
      <c r="R110" s="29"/>
      <c r="S110" s="56">
        <f t="shared" ref="S110" si="1238">IF(K110&lt;0, ATAN2(L110,K110)*180/PI()+360,ATAN2(L110,K110)*180/PI())</f>
        <v>103.11505512614416</v>
      </c>
      <c r="T110" s="57">
        <f t="shared" ref="T110" si="1239">ATAN(N110/M110)*180/PI()</f>
        <v>-6.4006155070897792</v>
      </c>
      <c r="U110" s="29"/>
      <c r="V110" s="24">
        <f t="shared" ref="V110" si="1240">(G110-$G$20)*100</f>
        <v>70.449999999254942</v>
      </c>
      <c r="W110" s="22">
        <f t="shared" ref="W110" si="1241">(H110-$H$20)*100</f>
        <v>33.100000023841858</v>
      </c>
      <c r="X110" s="22">
        <f t="shared" ref="X110" si="1242">SQRT(V110^2+W110^2)</f>
        <v>77.838374221673931</v>
      </c>
      <c r="Y110" s="22">
        <f t="shared" ref="Y110" si="1243">(I110-$I$20)*100</f>
        <v>-80.599999999958527</v>
      </c>
      <c r="Z110" s="22">
        <f t="shared" ref="Z110" si="1244">SQRT((G110-$G$20)^2+(H110-$H$20)^2+(I110-$I$20)^2)*100</f>
        <v>112.04986613765617</v>
      </c>
      <c r="AA110" s="22">
        <f t="shared" ref="AA110" si="1245">Z110/F110</f>
        <v>0.21138160566764155</v>
      </c>
      <c r="AB110" s="23">
        <f t="shared" ref="AB110" si="1246">(AA110-$AA$20)/(F110-$F$20)</f>
        <v>3.9877051847377569E-4</v>
      </c>
      <c r="AC110" s="29"/>
      <c r="AD110" s="56">
        <f t="shared" ref="AD110" si="1247">IF(F110&lt;=0,NA(),IF((G110-$G$20)&lt;0,ATAN2((H110-$H$20),(G110-$G$20))*180/PI()+360,ATAN2((H110-$H$20),(G110-$G$20))*180/PI()))</f>
        <v>64.834136480670495</v>
      </c>
      <c r="AE110" s="57">
        <f t="shared" ref="AE110" si="1248">IF(E110&lt;=0,NA(),ATAN(Y110/X110)*180/PI())</f>
        <v>-45.998580560006445</v>
      </c>
      <c r="AF110" s="29"/>
      <c r="AG110" s="71">
        <f t="shared" ref="AG110" si="1249">1/(O110/E110)</f>
        <v>0.20269019613927622</v>
      </c>
      <c r="AH110" s="71">
        <f t="shared" ref="AH110" si="1250">1/(Z110/F110)</f>
        <v>4.7307806033620299</v>
      </c>
      <c r="AI110" s="29"/>
      <c r="AJ110" s="21">
        <f t="shared" ref="AJ110" si="1251">SQRT((G110-$E$11)^2+(H110-$F$11)^2+(I110-$G$11)^2)</f>
        <v>614.93541583154274</v>
      </c>
    </row>
    <row r="111" spans="2:37" ht="15.75" x14ac:dyDescent="0.25">
      <c r="B111" s="166">
        <v>93</v>
      </c>
      <c r="C111" s="167"/>
      <c r="D111" s="96">
        <v>45516.375</v>
      </c>
      <c r="E111" s="104">
        <f t="shared" ref="E111" si="1252">D111-D110</f>
        <v>9</v>
      </c>
      <c r="F111" s="27">
        <f t="shared" ref="F111" si="1253">D111-D$20</f>
        <v>539.08333333333576</v>
      </c>
      <c r="G111" s="108">
        <v>809257.054</v>
      </c>
      <c r="H111" s="21">
        <v>9156131.8909999989</v>
      </c>
      <c r="I111" s="109">
        <v>2688.933</v>
      </c>
      <c r="K111" s="20">
        <f t="shared" ref="K111" si="1254">(G111-G110)*100</f>
        <v>-0.24999999441206455</v>
      </c>
      <c r="L111" s="21">
        <f t="shared" ref="L111" si="1255">(H111-H110)*100</f>
        <v>9.999983012676239E-2</v>
      </c>
      <c r="M111" s="21">
        <f t="shared" ref="M111" si="1256">SQRT(K111^2+L111^2)</f>
        <v>0.26925817207916575</v>
      </c>
      <c r="N111" s="21">
        <f t="shared" ref="N111" si="1257">(I111-I110)*100</f>
        <v>-0.60000000003128662</v>
      </c>
      <c r="O111" s="22">
        <f t="shared" ref="O111" si="1258">(SQRT((G111-G110)^2+(H111-H110)^2+(I111-I110)^2)*100)</f>
        <v>0.65764729397220023</v>
      </c>
      <c r="P111" s="22">
        <f t="shared" ref="P111" si="1259">O111/(F111-F110)</f>
        <v>7.3071921552466695E-2</v>
      </c>
      <c r="Q111" s="23">
        <f t="shared" ref="Q111" si="1260">(P111-P110)/(F111-F110)</f>
        <v>-0.54006286805817105</v>
      </c>
      <c r="R111" s="29"/>
      <c r="S111" s="56">
        <f t="shared" ref="S111" si="1261">IF(K111&lt;0, ATAN2(L111,K111)*180/PI()+360,ATAN2(L111,K111)*180/PI())</f>
        <v>291.80137636581401</v>
      </c>
      <c r="T111" s="57">
        <f t="shared" ref="T111" si="1262">ATAN(N111/M111)*180/PI()</f>
        <v>-65.831191992380326</v>
      </c>
      <c r="U111" s="29"/>
      <c r="V111" s="24">
        <f t="shared" ref="V111" si="1263">(G111-$G$20)*100</f>
        <v>70.200000004842877</v>
      </c>
      <c r="W111" s="22">
        <f t="shared" ref="W111" si="1264">(H111-$H$20)*100</f>
        <v>33.19999985396862</v>
      </c>
      <c r="X111" s="22">
        <f t="shared" ref="X111" si="1265">SQRT(V111^2+W111^2)</f>
        <v>77.65487744490656</v>
      </c>
      <c r="Y111" s="22">
        <f t="shared" ref="Y111" si="1266">(I111-$I$20)*100</f>
        <v>-81.199999999989814</v>
      </c>
      <c r="Z111" s="22">
        <f t="shared" ref="Z111" si="1267">SQRT((G111-$G$20)^2+(H111-$H$20)^2+(I111-$I$20)^2)*100</f>
        <v>112.35532916146791</v>
      </c>
      <c r="AA111" s="22">
        <f t="shared" ref="AA111" si="1268">Z111/F111</f>
        <v>0.20841922243586472</v>
      </c>
      <c r="AB111" s="23">
        <f t="shared" ref="AB111" si="1269">(AA111-$AA$20)/(F111-$F$20)</f>
        <v>3.8661781870928511E-4</v>
      </c>
      <c r="AC111" s="29"/>
      <c r="AD111" s="56">
        <f t="shared" ref="AD111" si="1270">IF(F111&lt;=0,NA(),IF((G111-$G$20)&lt;0,ATAN2((H111-$H$20),(G111-$G$20))*180/PI()+360,ATAN2((H111-$H$20),(G111-$G$20))*180/PI()))</f>
        <v>64.688918958127076</v>
      </c>
      <c r="AE111" s="57">
        <f t="shared" ref="AE111" si="1271">IF(E111&lt;=0,NA(),ATAN(Y111/X111)*180/PI())</f>
        <v>-46.278442645894202</v>
      </c>
      <c r="AF111" s="29"/>
      <c r="AG111" s="71">
        <f t="shared" ref="AG111" si="1272">1/(O111/E111)</f>
        <v>13.685147163975776</v>
      </c>
      <c r="AH111" s="71">
        <f t="shared" ref="AH111" si="1273">1/(Z111/F111)</f>
        <v>4.798021930571795</v>
      </c>
      <c r="AI111" s="29"/>
      <c r="AJ111" s="21">
        <f t="shared" ref="AJ111" si="1274">SQRT((G111-$E$11)^2+(H111-$F$11)^2+(I111-$G$11)^2)</f>
        <v>614.93614462936137</v>
      </c>
    </row>
    <row r="112" spans="2:37" ht="15.75" x14ac:dyDescent="0.25">
      <c r="B112" s="166">
        <v>94</v>
      </c>
      <c r="C112" s="167"/>
      <c r="D112" s="96">
        <v>45523.375</v>
      </c>
      <c r="E112" s="104">
        <f t="shared" ref="E112" si="1275">D112-D111</f>
        <v>7</v>
      </c>
      <c r="F112" s="27">
        <f t="shared" ref="F112" si="1276">D112-D$20</f>
        <v>546.08333333333576</v>
      </c>
      <c r="G112" s="108">
        <v>809257.16849999991</v>
      </c>
      <c r="H112" s="21">
        <v>9156131.8614999987</v>
      </c>
      <c r="I112" s="109">
        <v>2688.9085</v>
      </c>
      <c r="K112" s="20">
        <f t="shared" ref="K112" si="1277">(G112-G111)*100</f>
        <v>11.449999990873039</v>
      </c>
      <c r="L112" s="21">
        <f t="shared" ref="L112" si="1278">(H112-H111)*100</f>
        <v>-2.9500000178813934</v>
      </c>
      <c r="M112" s="21">
        <f t="shared" ref="M112" si="1279">SQRT(K112^2+L112^2)</f>
        <v>11.823916436464392</v>
      </c>
      <c r="N112" s="21">
        <f t="shared" ref="N112" si="1280">(I112-I111)*100</f>
        <v>-2.4499999999989086</v>
      </c>
      <c r="O112" s="22">
        <f t="shared" ref="O112" si="1281">(SQRT((G112-G111)^2+(H112-H111)^2+(I112-I111)^2)*100)</f>
        <v>12.075077635215745</v>
      </c>
      <c r="P112" s="22">
        <f t="shared" ref="P112" si="1282">O112/(F112-F111)</f>
        <v>1.7250110907451064</v>
      </c>
      <c r="Q112" s="23">
        <f t="shared" ref="Q112" si="1283">(P112-P111)/(F112-F111)</f>
        <v>0.23599130988466283</v>
      </c>
      <c r="R112" s="29"/>
      <c r="S112" s="56">
        <f t="shared" ref="S112" si="1284">IF(K112&lt;0, ATAN2(L112,K112)*180/PI()+360,ATAN2(L112,K112)*180/PI())</f>
        <v>104.44759080978332</v>
      </c>
      <c r="T112" s="57">
        <f t="shared" ref="T112" si="1285">ATAN(N112/M112)*180/PI()</f>
        <v>-11.706433462585116</v>
      </c>
      <c r="U112" s="29"/>
      <c r="V112" s="24">
        <f t="shared" ref="V112" si="1286">(G112-$G$20)*100</f>
        <v>81.649999995715916</v>
      </c>
      <c r="W112" s="22">
        <f t="shared" ref="W112" si="1287">(H112-$H$20)*100</f>
        <v>30.249999836087227</v>
      </c>
      <c r="X112" s="22">
        <f t="shared" ref="X112" si="1288">SQRT(V112^2+W112^2)</f>
        <v>87.073445948714394</v>
      </c>
      <c r="Y112" s="22">
        <f t="shared" ref="Y112" si="1289">(I112-$I$20)*100</f>
        <v>-83.649999999988722</v>
      </c>
      <c r="Z112" s="22">
        <f t="shared" ref="Z112" si="1290">SQRT((G112-$G$20)^2+(H112-$H$20)^2+(I112-$I$20)^2)*100</f>
        <v>120.74397496099671</v>
      </c>
      <c r="AA112" s="22">
        <f t="shared" ref="AA112" si="1291">Z112/F112</f>
        <v>0.22110906447916284</v>
      </c>
      <c r="AB112" s="23">
        <f t="shared" ref="AB112" si="1292">(AA112-$AA$20)/(F112-$F$20)</f>
        <v>4.0489985865251678E-4</v>
      </c>
      <c r="AC112" s="29"/>
      <c r="AD112" s="56">
        <f t="shared" ref="AD112" si="1293">IF(F112&lt;=0,NA(),IF((G112-$G$20)&lt;0,ATAN2((H112-$H$20),(G112-$G$20))*180/PI()+360,ATAN2((H112-$H$20),(G112-$G$20))*180/PI()))</f>
        <v>69.671149804538757</v>
      </c>
      <c r="AE112" s="57">
        <f t="shared" ref="AE112" si="1294">IF(E112&lt;=0,NA(),ATAN(Y112/X112)*180/PI())</f>
        <v>-43.851225626312484</v>
      </c>
      <c r="AF112" s="29"/>
      <c r="AG112" s="71">
        <f t="shared" ref="AG112" si="1295">1/(O112/E112)</f>
        <v>0.57970641775297638</v>
      </c>
      <c r="AH112" s="71">
        <f t="shared" ref="AH112" si="1296">1/(Z112/F112)</f>
        <v>4.5226549275832122</v>
      </c>
      <c r="AI112" s="29"/>
      <c r="AJ112" s="21">
        <f t="shared" ref="AJ112" si="1297">SQRT((G112-$E$11)^2+(H112-$F$11)^2+(I112-$G$11)^2)</f>
        <v>614.9367571715095</v>
      </c>
    </row>
    <row r="113" spans="2:36" ht="15.75" x14ac:dyDescent="0.25">
      <c r="B113" s="166">
        <v>95</v>
      </c>
      <c r="C113" s="167"/>
      <c r="D113" s="96">
        <v>45530.375</v>
      </c>
      <c r="E113" s="104">
        <f t="shared" ref="E113" si="1298">D113-D112</f>
        <v>7</v>
      </c>
      <c r="F113" s="27">
        <f t="shared" ref="F113" si="1299">D113-D$20</f>
        <v>553.08333333333576</v>
      </c>
      <c r="G113" s="108">
        <v>809257.04799999995</v>
      </c>
      <c r="H113" s="21">
        <v>9156131.9019999988</v>
      </c>
      <c r="I113" s="109">
        <v>2688.9165000000003</v>
      </c>
      <c r="K113" s="20">
        <f t="shared" ref="K113" si="1300">(G113-G112)*100</f>
        <v>-12.049999996088445</v>
      </c>
      <c r="L113" s="21">
        <f t="shared" ref="L113" si="1301">(H113-H112)*100</f>
        <v>4.050000011920929</v>
      </c>
      <c r="M113" s="21">
        <f t="shared" ref="M113" si="1302">SQRT(K113^2+L113^2)</f>
        <v>12.712395525717843</v>
      </c>
      <c r="N113" s="21">
        <f t="shared" ref="N113" si="1303">(I113-I112)*100</f>
        <v>0.80000000002655725</v>
      </c>
      <c r="O113" s="22">
        <f t="shared" ref="O113" si="1304">(SQRT((G113-G112)^2+(H113-H112)^2+(I113-I112)^2)*100)</f>
        <v>12.737542934268506</v>
      </c>
      <c r="P113" s="22">
        <f t="shared" ref="P113" si="1305">O113/(F113-F112)</f>
        <v>1.8196489906097866</v>
      </c>
      <c r="Q113" s="23">
        <f t="shared" ref="Q113" si="1306">(P113-P112)/(F113-F112)</f>
        <v>1.3519699980668598E-2</v>
      </c>
      <c r="R113" s="29"/>
      <c r="S113" s="56">
        <f t="shared" ref="S113" si="1307">IF(K113&lt;0, ATAN2(L113,K113)*180/PI()+360,ATAN2(L113,K113)*180/PI())</f>
        <v>288.57747540019415</v>
      </c>
      <c r="T113" s="57">
        <f t="shared" ref="T113" si="1308">ATAN(N113/M113)*180/PI()</f>
        <v>3.6009152146069368</v>
      </c>
      <c r="U113" s="29"/>
      <c r="V113" s="24">
        <f t="shared" ref="V113" si="1309">(G113-$G$20)*100</f>
        <v>69.599999999627471</v>
      </c>
      <c r="W113" s="22">
        <f t="shared" ref="W113" si="1310">(H113-$H$20)*100</f>
        <v>34.299999848008156</v>
      </c>
      <c r="X113" s="22">
        <f t="shared" ref="X113" si="1311">SQRT(V113^2+W113^2)</f>
        <v>77.59284754100409</v>
      </c>
      <c r="Y113" s="22">
        <f t="shared" ref="Y113" si="1312">(I113-$I$20)*100</f>
        <v>-82.849999999962165</v>
      </c>
      <c r="Z113" s="22">
        <f t="shared" ref="Z113" si="1313">SQRT((G113-$G$20)^2+(H113-$H$20)^2+(I113-$I$20)^2)*100</f>
        <v>113.51111174468885</v>
      </c>
      <c r="AA113" s="22">
        <f t="shared" ref="AA113" si="1314">Z113/F113</f>
        <v>0.20523328927772491</v>
      </c>
      <c r="AB113" s="23">
        <f t="shared" ref="AB113" si="1315">(AA113-$AA$20)/(F113-$F$20)</f>
        <v>3.7107118748420795E-4</v>
      </c>
      <c r="AC113" s="29"/>
      <c r="AD113" s="56">
        <f t="shared" ref="AD113" si="1316">IF(F113&lt;=0,NA(),IF((G113-$G$20)&lt;0,ATAN2((H113-$H$20),(G113-$G$20))*180/PI()+360,ATAN2((H113-$H$20),(G113-$G$20))*180/PI()))</f>
        <v>63.765180307151958</v>
      </c>
      <c r="AE113" s="57">
        <f t="shared" ref="AE113" si="1317">IF(E113&lt;=0,NA(),ATAN(Y113/X113)*180/PI())</f>
        <v>-46.876711388168516</v>
      </c>
      <c r="AF113" s="29"/>
      <c r="AG113" s="71">
        <f t="shared" ref="AG113" si="1318">1/(O113/E113)</f>
        <v>0.54955653818975703</v>
      </c>
      <c r="AH113" s="71">
        <f t="shared" ref="AH113" si="1319">1/(Z113/F113)</f>
        <v>4.8725038882302583</v>
      </c>
      <c r="AI113" s="29"/>
      <c r="AJ113" s="21">
        <f t="shared" ref="AJ113" si="1320">SQRT((G113-$E$11)^2+(H113-$F$11)^2+(I113-$G$11)^2)</f>
        <v>614.93009331302028</v>
      </c>
    </row>
    <row r="114" spans="2:36" ht="15.75" x14ac:dyDescent="0.25">
      <c r="B114" s="166">
        <v>96</v>
      </c>
      <c r="C114" s="167"/>
      <c r="D114" s="96">
        <v>45544.625</v>
      </c>
      <c r="E114" s="104">
        <f t="shared" ref="E114:E115" si="1321">D114-D113</f>
        <v>14.25</v>
      </c>
      <c r="F114" s="27">
        <f t="shared" ref="F114:F115" si="1322">D114-D$20</f>
        <v>567.33333333333576</v>
      </c>
      <c r="G114" s="108">
        <v>809256.9645</v>
      </c>
      <c r="H114" s="21">
        <v>9156131.9265000001</v>
      </c>
      <c r="I114" s="109">
        <v>2688.9414999999999</v>
      </c>
      <c r="K114" s="20">
        <f t="shared" ref="K114:K115" si="1323">(G114-G113)*100</f>
        <v>-8.3499999949708581</v>
      </c>
      <c r="L114" s="21">
        <f t="shared" ref="L114:L115" si="1324">(H114-H113)*100</f>
        <v>2.4500001221895218</v>
      </c>
      <c r="M114" s="21">
        <f t="shared" ref="M114:M115" si="1325">SQRT(K114^2+L114^2)</f>
        <v>8.7020112913476506</v>
      </c>
      <c r="N114" s="21">
        <f t="shared" ref="N114:N115" si="1326">(I114-I113)*100</f>
        <v>2.4999999999636202</v>
      </c>
      <c r="O114" s="22">
        <f t="shared" ref="O114:O115" si="1327">(SQRT((G114-G113)^2+(H114-H113)^2+(I114-I113)^2)*100)</f>
        <v>9.0540046672486376</v>
      </c>
      <c r="P114" s="22">
        <f t="shared" ref="P114:P115" si="1328">O114/(F114-F113)</f>
        <v>0.63536874857885173</v>
      </c>
      <c r="Q114" s="23">
        <f t="shared" ref="Q114:Q115" si="1329">(P114-P113)/(F114-F113)</f>
        <v>-8.3107385405679635E-2</v>
      </c>
      <c r="R114" s="29"/>
      <c r="S114" s="56">
        <f t="shared" ref="S114:S115" si="1330">IF(K114&lt;0, ATAN2(L114,K114)*180/PI()+360,ATAN2(L114,K114)*180/PI())</f>
        <v>286.35238432448983</v>
      </c>
      <c r="T114" s="57">
        <f t="shared" ref="T114:T115" si="1331">ATAN(N114/M114)*180/PI()</f>
        <v>16.028824162672723</v>
      </c>
      <c r="U114" s="29"/>
      <c r="V114" s="24">
        <f t="shared" ref="V114:V115" si="1332">(G114-$G$20)*100</f>
        <v>61.250000004656613</v>
      </c>
      <c r="W114" s="22">
        <f t="shared" ref="W114:W115" si="1333">(H114-$H$20)*100</f>
        <v>36.749999970197678</v>
      </c>
      <c r="X114" s="22">
        <f t="shared" ref="X114:X115" si="1334">SQRT(V114^2+W114^2)</f>
        <v>71.429160700514771</v>
      </c>
      <c r="Y114" s="22">
        <f t="shared" ref="Y114:Y115" si="1335">(I114-$I$20)*100</f>
        <v>-80.349999999998545</v>
      </c>
      <c r="Z114" s="22">
        <f t="shared" ref="Z114:Z115" si="1336">SQRT((G114-$G$20)^2+(H114-$H$20)^2+(I114-$I$20)^2)*100</f>
        <v>107.50929028869891</v>
      </c>
      <c r="AA114" s="22">
        <f t="shared" ref="AA114:AA115" si="1337">Z114/F114</f>
        <v>0.18949933658407481</v>
      </c>
      <c r="AB114" s="23">
        <f t="shared" ref="AB114:AB115" si="1338">(AA114-$AA$20)/(F114-$F$20)</f>
        <v>3.340176320518343E-4</v>
      </c>
      <c r="AC114" s="29"/>
      <c r="AD114" s="56">
        <f t="shared" ref="AD114:AD115" si="1339">IF(F114&lt;=0,NA(),IF((G114-$G$20)&lt;0,ATAN2((H114-$H$20),(G114-$G$20))*180/PI()+360,ATAN2((H114-$H$20),(G114-$G$20))*180/PI()))</f>
        <v>59.036243490347005</v>
      </c>
      <c r="AE114" s="57">
        <f t="shared" ref="AE114:AE115" si="1340">IF(E114&lt;=0,NA(),ATAN(Y114/X114)*180/PI())</f>
        <v>-48.363696909456358</v>
      </c>
      <c r="AF114" s="29"/>
      <c r="AG114" s="71">
        <f t="shared" ref="AG114:AG115" si="1341">1/(O114/E114)</f>
        <v>1.5738891820485819</v>
      </c>
      <c r="AH114" s="71">
        <f t="shared" ref="AH114:AH115" si="1342">1/(Z114/F114)</f>
        <v>5.2770633292234876</v>
      </c>
      <c r="AI114" s="29"/>
      <c r="AJ114" s="21">
        <f t="shared" ref="AJ114:AJ115" si="1343">SQRT((G114-$E$11)^2+(H114-$F$11)^2+(I114-$G$11)^2)</f>
        <v>614.92565475756442</v>
      </c>
    </row>
    <row r="115" spans="2:36" ht="15.75" x14ac:dyDescent="0.25">
      <c r="B115" s="166">
        <v>97</v>
      </c>
      <c r="C115" s="167"/>
      <c r="D115" s="96">
        <v>45551.625</v>
      </c>
      <c r="E115" s="104">
        <f t="shared" si="1321"/>
        <v>7</v>
      </c>
      <c r="F115" s="27">
        <f t="shared" si="1322"/>
        <v>574.33333333333576</v>
      </c>
      <c r="G115" s="108">
        <v>809257.0895</v>
      </c>
      <c r="H115" s="21">
        <v>9156131.8894999996</v>
      </c>
      <c r="I115" s="109">
        <v>2688.9404999999997</v>
      </c>
      <c r="K115" s="20">
        <f t="shared" si="1323"/>
        <v>12.5</v>
      </c>
      <c r="L115" s="21">
        <f t="shared" si="1324"/>
        <v>-3.7000000476837158</v>
      </c>
      <c r="M115" s="21">
        <f t="shared" si="1325"/>
        <v>13.036103725916709</v>
      </c>
      <c r="N115" s="21">
        <f t="shared" si="1326"/>
        <v>-0.10000000002037268</v>
      </c>
      <c r="O115" s="22">
        <f t="shared" si="1327"/>
        <v>13.03648727045992</v>
      </c>
      <c r="P115" s="22">
        <f t="shared" si="1328"/>
        <v>1.8623553243514173</v>
      </c>
      <c r="Q115" s="23">
        <f t="shared" si="1329"/>
        <v>0.17528379653893794</v>
      </c>
      <c r="R115" s="29"/>
      <c r="S115" s="56">
        <f t="shared" si="1330"/>
        <v>106.48875390685008</v>
      </c>
      <c r="T115" s="57">
        <f t="shared" si="1331"/>
        <v>-0.43950751640016844</v>
      </c>
      <c r="U115" s="29"/>
      <c r="V115" s="24">
        <f t="shared" si="1332"/>
        <v>73.750000004656613</v>
      </c>
      <c r="W115" s="22">
        <f t="shared" si="1333"/>
        <v>33.049999922513962</v>
      </c>
      <c r="X115" s="22">
        <f t="shared" si="1334"/>
        <v>80.816860837111363</v>
      </c>
      <c r="Y115" s="22">
        <f t="shared" si="1335"/>
        <v>-80.450000000018917</v>
      </c>
      <c r="Z115" s="22">
        <f t="shared" si="1336"/>
        <v>114.0331859397433</v>
      </c>
      <c r="AA115" s="22">
        <f t="shared" si="1337"/>
        <v>0.19854878573373677</v>
      </c>
      <c r="AB115" s="23">
        <f t="shared" si="1338"/>
        <v>3.4570305119048625E-4</v>
      </c>
      <c r="AC115" s="29"/>
      <c r="AD115" s="56">
        <f t="shared" si="1339"/>
        <v>65.861150480786549</v>
      </c>
      <c r="AE115" s="57">
        <f t="shared" si="1340"/>
        <v>-44.869659883834238</v>
      </c>
      <c r="AF115" s="29"/>
      <c r="AG115" s="71">
        <f t="shared" si="1341"/>
        <v>0.53695446133420288</v>
      </c>
      <c r="AH115" s="71">
        <f t="shared" si="1342"/>
        <v>5.0365455336556266</v>
      </c>
      <c r="AI115" s="29"/>
      <c r="AJ115" s="21">
        <f t="shared" si="1343"/>
        <v>614.92659497502211</v>
      </c>
    </row>
    <row r="116" spans="2:36" ht="15.75" x14ac:dyDescent="0.25">
      <c r="B116" s="166">
        <v>98</v>
      </c>
      <c r="C116" s="167"/>
      <c r="D116" s="96">
        <v>45555.625</v>
      </c>
      <c r="E116" s="104">
        <f t="shared" ref="E116:E117" si="1344">D116-D115</f>
        <v>4</v>
      </c>
      <c r="F116" s="27">
        <f t="shared" ref="F116:F117" si="1345">D116-D$20</f>
        <v>578.33333333333576</v>
      </c>
      <c r="G116" s="108">
        <v>809256.98750000005</v>
      </c>
      <c r="H116" s="21">
        <v>9156131.9350000005</v>
      </c>
      <c r="I116" s="109">
        <v>2688.9389999999999</v>
      </c>
      <c r="K116" s="20">
        <f t="shared" ref="K116" si="1346">(G116-G115)*100</f>
        <v>-10.199999995529652</v>
      </c>
      <c r="L116" s="21">
        <f t="shared" ref="L116" si="1347">(H116-H115)*100</f>
        <v>4.5500000938773155</v>
      </c>
      <c r="M116" s="21">
        <f t="shared" ref="M116" si="1348">SQRT(K116^2+L116^2)</f>
        <v>11.168818234848684</v>
      </c>
      <c r="N116" s="21">
        <f t="shared" ref="N116" si="1349">(I116-I115)*100</f>
        <v>-0.14999999998508429</v>
      </c>
      <c r="O116" s="22">
        <f t="shared" ref="O116" si="1350">(SQRT((G116-G115)^2+(H116-H115)^2+(I116-I115)^2)*100)</f>
        <v>11.169825458040245</v>
      </c>
      <c r="P116" s="22">
        <f t="shared" ref="P116" si="1351">O116/(F116-F115)</f>
        <v>2.7924563645100613</v>
      </c>
      <c r="Q116" s="23">
        <f t="shared" ref="Q116" si="1352">(P116-P115)/(F116-F115)</f>
        <v>0.23252526003966101</v>
      </c>
      <c r="R116" s="29"/>
      <c r="S116" s="56">
        <f t="shared" ref="S116" si="1353">IF(K116&lt;0, ATAN2(L116,K116)*180/PI()+360,ATAN2(L116,K116)*180/PI())</f>
        <v>294.04061998373356</v>
      </c>
      <c r="T116" s="57">
        <f t="shared" ref="T116" si="1354">ATAN(N116/M116)*180/PI()</f>
        <v>-0.76945027440226665</v>
      </c>
      <c r="U116" s="29"/>
      <c r="V116" s="24">
        <f t="shared" ref="V116" si="1355">(G116-$G$20)*100</f>
        <v>63.550000009126961</v>
      </c>
      <c r="W116" s="22">
        <f t="shared" ref="W116" si="1356">(H116-$H$20)*100</f>
        <v>37.600000016391277</v>
      </c>
      <c r="X116" s="22">
        <f t="shared" ref="X116" si="1357">SQRT(V116^2+W116^2)</f>
        <v>73.840114452732678</v>
      </c>
      <c r="Y116" s="22">
        <f t="shared" ref="Y116" si="1358">(I116-$I$20)*100</f>
        <v>-80.600000000004002</v>
      </c>
      <c r="Z116" s="22">
        <f t="shared" ref="Z116" si="1359">SQRT((G116-$G$20)^2+(H116-$H$20)^2+(I116-$I$20)^2)*100</f>
        <v>109.31021225115842</v>
      </c>
      <c r="AA116" s="22">
        <f t="shared" ref="AA116" si="1360">Z116/F116</f>
        <v>0.1890090125380253</v>
      </c>
      <c r="AB116" s="23">
        <f t="shared" ref="AB116" si="1361">(AA116-$AA$20)/(F116-$F$20)</f>
        <v>3.2681673637698761E-4</v>
      </c>
      <c r="AC116" s="29"/>
      <c r="AD116" s="56">
        <f t="shared" ref="AD116" si="1362">IF(F116&lt;=0,NA(),IF((G116-$G$20)&lt;0,ATAN2((H116-$H$20),(G116-$G$20))*180/PI()+360,ATAN2((H116-$H$20),(G116-$G$20))*180/PI()))</f>
        <v>59.388889839510043</v>
      </c>
      <c r="AE116" s="57">
        <f t="shared" ref="AE116" si="1363">IF(E116&lt;=0,NA(),ATAN(Y116/X116)*180/PI())</f>
        <v>-47.50625204733165</v>
      </c>
      <c r="AF116" s="29"/>
      <c r="AG116" s="71">
        <f t="shared" ref="AG116" si="1364">1/(O116/E116)</f>
        <v>0.35810765486229929</v>
      </c>
      <c r="AH116" s="71">
        <f t="shared" ref="AH116" si="1365">1/(Z116/F116)</f>
        <v>5.2907529994042877</v>
      </c>
      <c r="AI116" s="29"/>
      <c r="AJ116" s="21">
        <f t="shared" ref="AJ116" si="1366">SQRT((G116-$E$11)^2+(H116-$F$11)^2+(I116-$G$11)^2)</f>
        <v>614.91170586757084</v>
      </c>
    </row>
    <row r="117" spans="2:36" ht="15.75" x14ac:dyDescent="0.25">
      <c r="B117" s="166">
        <v>99</v>
      </c>
      <c r="C117" s="167"/>
      <c r="D117" s="96">
        <v>45565.625</v>
      </c>
      <c r="E117" s="104">
        <f t="shared" si="1344"/>
        <v>10</v>
      </c>
      <c r="F117" s="27">
        <f t="shared" si="1345"/>
        <v>588.33333333333576</v>
      </c>
      <c r="G117" s="108">
        <v>809257.05949999997</v>
      </c>
      <c r="H117" s="22">
        <v>9156131.9109999985</v>
      </c>
      <c r="I117" s="109">
        <v>2688.8989999999999</v>
      </c>
      <c r="K117" s="20">
        <f t="shared" ref="K117" si="1367">(G117-G116)*100</f>
        <v>7.1999999927356839</v>
      </c>
      <c r="L117" s="21">
        <f t="shared" ref="L117" si="1368">(H117-H116)*100</f>
        <v>-2.4000002071261406</v>
      </c>
      <c r="M117" s="21">
        <f t="shared" ref="M117" si="1369">SQRT(K117^2+L117^2)</f>
        <v>7.5894664430116139</v>
      </c>
      <c r="N117" s="21">
        <f t="shared" ref="N117" si="1370">(I117-I116)*100</f>
        <v>-3.999999999996362</v>
      </c>
      <c r="O117" s="22">
        <f t="shared" ref="O117" si="1371">(SQRT((G117-G116)^2+(H117-H116)^2+(I117-I116)^2)*100)</f>
        <v>8.579044287656421</v>
      </c>
      <c r="P117" s="22">
        <f t="shared" ref="P117" si="1372">O117/(F117-F116)</f>
        <v>0.8579044287656421</v>
      </c>
      <c r="Q117" s="23">
        <f t="shared" ref="Q117" si="1373">(P117-P116)/(F117-F116)</f>
        <v>-0.19345519357444191</v>
      </c>
      <c r="R117" s="29"/>
      <c r="S117" s="56">
        <f t="shared" ref="S117" si="1374">IF(K117&lt;0, ATAN2(L117,K117)*180/PI()+360,ATAN2(L117,K117)*180/PI())</f>
        <v>108.43495032369599</v>
      </c>
      <c r="T117" s="57">
        <f t="shared" ref="T117" si="1375">ATAN(N117/M117)*180/PI()</f>
        <v>-27.791305462259757</v>
      </c>
      <c r="U117" s="29"/>
      <c r="V117" s="24">
        <f t="shared" ref="V117" si="1376">(G117-$G$20)*100</f>
        <v>70.750000001862645</v>
      </c>
      <c r="W117" s="22">
        <f t="shared" ref="W117" si="1377">(H117-$H$20)*100</f>
        <v>35.199999809265137</v>
      </c>
      <c r="X117" s="22">
        <f t="shared" ref="X117" si="1378">SQRT(V117^2+W117^2)</f>
        <v>79.022797260257946</v>
      </c>
      <c r="Y117" s="22">
        <f t="shared" ref="Y117" si="1379">(I117-$I$20)*100</f>
        <v>-84.600000000000364</v>
      </c>
      <c r="Z117" s="22">
        <f t="shared" ref="Z117" si="1380">SQRT((G117-$G$20)^2+(H117-$H$20)^2+(I117-$I$20)^2)*100</f>
        <v>115.76598156123366</v>
      </c>
      <c r="AA117" s="22">
        <f t="shared" ref="AA117" si="1381">Z117/F117</f>
        <v>0.19676937375847001</v>
      </c>
      <c r="AB117" s="23">
        <f t="shared" ref="AB117" si="1382">(AA117-$AA$20)/(F117-$F$20)</f>
        <v>3.3445219335717142E-4</v>
      </c>
      <c r="AC117" s="29"/>
      <c r="AD117" s="56">
        <f t="shared" ref="AD117" si="1383">IF(F117&lt;=0,NA(),IF((G117-$G$20)&lt;0,ATAN2((H117-$H$20),(G117-$G$20))*180/PI()+360,ATAN2((H117-$H$20),(G117-$G$20))*180/PI()))</f>
        <v>63.548437892464086</v>
      </c>
      <c r="AE117" s="57">
        <f t="shared" ref="AE117" si="1384">IF(E117&lt;=0,NA(),ATAN(Y117/X117)*180/PI())</f>
        <v>-46.952212741374886</v>
      </c>
      <c r="AF117" s="29"/>
      <c r="AG117" s="71">
        <f t="shared" ref="AG117" si="1385">1/(O117/E117)</f>
        <v>1.1656310032561621</v>
      </c>
      <c r="AH117" s="71">
        <f t="shared" ref="AH117" si="1386">1/(Z117/F117)</f>
        <v>5.0820916939415461</v>
      </c>
      <c r="AI117" s="29"/>
      <c r="AJ117" s="21">
        <f t="shared" ref="AJ117" si="1387">SQRT((G117-$E$11)^2+(H117-$F$11)^2+(I117-$G$11)^2)</f>
        <v>614.92130430438306</v>
      </c>
    </row>
    <row r="118" spans="2:36" ht="15.75" x14ac:dyDescent="0.25">
      <c r="B118" s="166">
        <v>100</v>
      </c>
      <c r="C118" s="167"/>
      <c r="D118" s="96">
        <v>45572.625</v>
      </c>
      <c r="E118" s="104">
        <f t="shared" ref="E118" si="1388">D118-D117</f>
        <v>7</v>
      </c>
      <c r="F118" s="27">
        <f t="shared" ref="F118" si="1389">D118-D$20</f>
        <v>595.33333333333576</v>
      </c>
      <c r="G118" s="108">
        <v>809257.13</v>
      </c>
      <c r="H118" s="22">
        <v>9156131.8975000009</v>
      </c>
      <c r="I118" s="109">
        <v>2688.9014999999999</v>
      </c>
      <c r="K118" s="20">
        <f t="shared" ref="K118" si="1390">(G118-G117)*100</f>
        <v>7.0500000030733645</v>
      </c>
      <c r="L118" s="21">
        <f t="shared" ref="L118" si="1391">(H118-H117)*100</f>
        <v>-1.3499997556209564</v>
      </c>
      <c r="M118" s="21">
        <f t="shared" ref="M118" si="1392">SQRT(K118^2+L118^2)</f>
        <v>7.1780916254608425</v>
      </c>
      <c r="N118" s="21">
        <f t="shared" ref="N118" si="1393">(I118-I117)*100</f>
        <v>0.25000000000545697</v>
      </c>
      <c r="O118" s="22">
        <f t="shared" ref="O118" si="1394">(SQRT((G118-G117)^2+(H118-H117)^2+(I118-I117)^2)*100)</f>
        <v>7.1824438308638241</v>
      </c>
      <c r="P118" s="22">
        <f t="shared" ref="P118" si="1395">O118/(F118-F117)</f>
        <v>1.0260634044091177</v>
      </c>
      <c r="Q118" s="23">
        <f t="shared" ref="Q118" si="1396">(P118-P117)/(F118-F117)</f>
        <v>2.4022710806210799E-2</v>
      </c>
      <c r="R118" s="29"/>
      <c r="S118" s="56">
        <f t="shared" ref="S118" si="1397">IF(K118&lt;0, ATAN2(L118,K118)*180/PI()+360,ATAN2(L118,K118)*180/PI())</f>
        <v>100.84030353388356</v>
      </c>
      <c r="T118" s="57">
        <f t="shared" ref="T118" si="1398">ATAN(N118/M118)*180/PI()</f>
        <v>1.9947025160096392</v>
      </c>
      <c r="U118" s="29"/>
      <c r="V118" s="24">
        <f t="shared" ref="V118" si="1399">(G118-$G$20)*100</f>
        <v>77.80000000493601</v>
      </c>
      <c r="W118" s="22">
        <f t="shared" ref="W118" si="1400">(H118-$H$20)*100</f>
        <v>33.85000005364418</v>
      </c>
      <c r="X118" s="22">
        <f t="shared" ref="X118" si="1401">SQRT(V118^2+W118^2)</f>
        <v>84.844932107932962</v>
      </c>
      <c r="Y118" s="22">
        <f t="shared" ref="Y118" si="1402">(I118-$I$20)*100</f>
        <v>-84.349999999994907</v>
      </c>
      <c r="Z118" s="22">
        <f t="shared" ref="Z118" si="1403">SQRT((G118-$G$20)^2+(H118-$H$20)^2+(I118-$I$20)^2)*100</f>
        <v>119.63939570391892</v>
      </c>
      <c r="AA118" s="22">
        <f t="shared" ref="AA118" si="1404">Z118/F118</f>
        <v>0.20096203085764575</v>
      </c>
      <c r="AB118" s="23">
        <f t="shared" ref="AB118" si="1405">(AA118-$AA$20)/(F118-$F$20)</f>
        <v>3.3756220188854133E-4</v>
      </c>
      <c r="AC118" s="29"/>
      <c r="AD118" s="56">
        <f t="shared" ref="AD118" si="1406">IF(F118&lt;=0,NA(),IF((G118-$G$20)&lt;0,ATAN2((H118-$H$20),(G118-$G$20))*180/PI()+360,ATAN2((H118-$H$20),(G118-$G$20))*180/PI()))</f>
        <v>66.48662500693473</v>
      </c>
      <c r="AE118" s="57">
        <f t="shared" ref="AE118" si="1407">IF(E118&lt;=0,NA(),ATAN(Y118/X118)*180/PI())</f>
        <v>-44.832397816569852</v>
      </c>
      <c r="AF118" s="29"/>
      <c r="AG118" s="71">
        <f t="shared" ref="AG118" si="1408">1/(O118/E118)</f>
        <v>0.97459864147077058</v>
      </c>
      <c r="AH118" s="71">
        <f t="shared" ref="AH118" si="1409">1/(Z118/F118)</f>
        <v>4.9760643626674135</v>
      </c>
      <c r="AI118" s="29"/>
      <c r="AJ118" s="21">
        <f t="shared" ref="AJ118" si="1410">SQRT((G118-$E$11)^2+(H118-$F$11)^2+(I118-$G$11)^2)</f>
        <v>614.91435592186008</v>
      </c>
    </row>
    <row r="119" spans="2:36" ht="15.75" x14ac:dyDescent="0.25">
      <c r="B119" s="166">
        <v>101</v>
      </c>
      <c r="C119" s="167"/>
      <c r="D119" s="96">
        <v>45581.458333333336</v>
      </c>
      <c r="E119" s="104">
        <f t="shared" ref="E119" si="1411">D119-D118</f>
        <v>8.8333333333357587</v>
      </c>
      <c r="F119" s="27">
        <f t="shared" ref="F119" si="1412">D119-D$20</f>
        <v>604.16666666667152</v>
      </c>
      <c r="G119" s="108">
        <v>809256.99500000011</v>
      </c>
      <c r="H119" s="21">
        <v>9156131.938000001</v>
      </c>
      <c r="I119" s="109">
        <v>2688.89</v>
      </c>
      <c r="K119" s="20">
        <f t="shared" ref="K119" si="1413">(G119-G118)*100</f>
        <v>-13.49999998928979</v>
      </c>
      <c r="L119" s="21">
        <f t="shared" ref="L119" si="1414">(H119-H118)*100</f>
        <v>4.050000011920929</v>
      </c>
      <c r="M119" s="21">
        <f t="shared" ref="M119" si="1415">SQRT(K119^2+L119^2)</f>
        <v>14.094413780196176</v>
      </c>
      <c r="N119" s="21">
        <f t="shared" ref="N119" si="1416">(I119-I118)*100</f>
        <v>-1.1500000000069122</v>
      </c>
      <c r="O119" s="22">
        <f t="shared" ref="O119" si="1417">(SQRT((G119-G118)^2+(H119-H118)^2+(I119-I118)^2)*100)</f>
        <v>14.141251705821512</v>
      </c>
      <c r="P119" s="22">
        <f t="shared" ref="P119" si="1418">O119/(F119-F118)</f>
        <v>1.6008964195265241</v>
      </c>
      <c r="Q119" s="23">
        <f t="shared" ref="Q119" si="1419">(P119-P118)/(F119-F118)</f>
        <v>6.5075435673650775E-2</v>
      </c>
      <c r="R119" s="29"/>
      <c r="S119" s="56">
        <f t="shared" ref="S119" si="1420">IF(K119&lt;0, ATAN2(L119,K119)*180/PI()+360,ATAN2(L119,K119)*180/PI())</f>
        <v>286.69924429292081</v>
      </c>
      <c r="T119" s="57">
        <f t="shared" ref="T119" si="1421">ATAN(N119/M119)*180/PI()</f>
        <v>-4.6645792261605425</v>
      </c>
      <c r="U119" s="29"/>
      <c r="V119" s="24">
        <f t="shared" ref="V119" si="1422">(G119-$G$20)*100</f>
        <v>64.300000015646219</v>
      </c>
      <c r="W119" s="22">
        <f t="shared" ref="W119" si="1423">(H119-$H$20)*100</f>
        <v>37.900000065565109</v>
      </c>
      <c r="X119" s="22">
        <f t="shared" ref="X119" si="1424">SQRT(V119^2+W119^2)</f>
        <v>74.638461981621376</v>
      </c>
      <c r="Y119" s="22">
        <f t="shared" ref="Y119" si="1425">(I119-$I$20)*100</f>
        <v>-85.500000000001819</v>
      </c>
      <c r="Z119" s="22">
        <f t="shared" ref="Z119" si="1426">SQRT((G119-$G$20)^2+(H119-$H$20)^2+(I119-$I$20)^2)*100</f>
        <v>113.49515411233313</v>
      </c>
      <c r="AA119" s="22">
        <f t="shared" ref="AA119" si="1427">Z119/F119</f>
        <v>0.18785404818592918</v>
      </c>
      <c r="AB119" s="23">
        <f t="shared" ref="AB119" si="1428">(AA119-$AA$20)/(F119-$F$20)</f>
        <v>3.1093083837670785E-4</v>
      </c>
      <c r="AC119" s="29"/>
      <c r="AD119" s="56">
        <f t="shared" ref="AD119" si="1429">IF(F119&lt;=0,NA(),IF((G119-$G$20)&lt;0,ATAN2((H119-$H$20),(G119-$G$20))*180/PI()+360,ATAN2((H119-$H$20),(G119-$G$20))*180/PI()))</f>
        <v>59.483857601526672</v>
      </c>
      <c r="AE119" s="57">
        <f t="shared" ref="AE119" si="1430">IF(E119&lt;=0,NA(),ATAN(Y119/X119)*180/PI())</f>
        <v>-48.88019597005642</v>
      </c>
      <c r="AF119" s="29"/>
      <c r="AG119" s="71">
        <f t="shared" ref="AG119" si="1431">1/(O119/E119)</f>
        <v>0.62465003219618465</v>
      </c>
      <c r="AH119" s="71">
        <f t="shared" ref="AH119" si="1432">1/(Z119/F119)</f>
        <v>5.3232816096156022</v>
      </c>
      <c r="AI119" s="29"/>
      <c r="AJ119" s="21">
        <f t="shared" ref="AJ119" si="1433">SQRT((G119-$E$11)^2+(H119-$F$11)^2+(I119-$G$11)^2)</f>
        <v>614.91489982283008</v>
      </c>
    </row>
    <row r="120" spans="2:36" ht="15.75" x14ac:dyDescent="0.25">
      <c r="B120" s="166">
        <v>104</v>
      </c>
      <c r="C120" s="167"/>
      <c r="D120" s="96">
        <v>45588.583333333336</v>
      </c>
      <c r="E120" s="104">
        <f t="shared" ref="E120" si="1434">D120-D119</f>
        <v>7.125</v>
      </c>
      <c r="F120" s="27">
        <f t="shared" ref="F120" si="1435">D120-D$20</f>
        <v>611.29166666667152</v>
      </c>
      <c r="G120" s="108">
        <v>809257.05249999999</v>
      </c>
      <c r="H120" s="21">
        <v>9156131.9180000015</v>
      </c>
      <c r="I120" s="109">
        <v>2688.915</v>
      </c>
      <c r="K120" s="20">
        <f t="shared" ref="K120" si="1436">(G120-G119)*100</f>
        <v>5.7499999878928065</v>
      </c>
      <c r="L120" s="21">
        <f t="shared" ref="L120" si="1437">(H120-H119)*100</f>
        <v>-1.9999999552965164</v>
      </c>
      <c r="M120" s="21">
        <f t="shared" ref="M120" si="1438">SQRT(K120^2+L120^2)</f>
        <v>6.087897804821738</v>
      </c>
      <c r="N120" s="21">
        <f t="shared" ref="N120" si="1439">(I120-I119)*100</f>
        <v>2.5000000000090949</v>
      </c>
      <c r="O120" s="22">
        <f t="shared" ref="O120" si="1440">(SQRT((G120-G119)^2+(H120-H119)^2+(I120-I119)^2)*100)</f>
        <v>6.5812232663843586</v>
      </c>
      <c r="P120" s="22">
        <f t="shared" ref="P120" si="1441">O120/(F120-F119)</f>
        <v>0.92368045843990998</v>
      </c>
      <c r="Q120" s="23">
        <f t="shared" ref="Q120" si="1442">(P120-P119)/(F120-F119)</f>
        <v>-9.5047854187594955E-2</v>
      </c>
      <c r="R120" s="29"/>
      <c r="S120" s="56">
        <f t="shared" ref="S120" si="1443">IF(K120&lt;0, ATAN2(L120,K120)*180/PI()+360,ATAN2(L120,K120)*180/PI())</f>
        <v>109.17900766587242</v>
      </c>
      <c r="T120" s="57">
        <f t="shared" ref="T120" si="1444">ATAN(N120/M120)*180/PI()</f>
        <v>22.325543034102214</v>
      </c>
      <c r="U120" s="29"/>
      <c r="V120" s="24">
        <f t="shared" ref="V120" si="1445">(G120-$G$20)*100</f>
        <v>70.050000003539026</v>
      </c>
      <c r="W120" s="22">
        <f t="shared" ref="W120" si="1446">(H120-$H$20)*100</f>
        <v>35.900000110268593</v>
      </c>
      <c r="X120" s="22">
        <f t="shared" ref="X120" si="1447">SQRT(V120^2+W120^2)</f>
        <v>78.713483650598917</v>
      </c>
      <c r="Y120" s="22">
        <f t="shared" ref="Y120" si="1448">(I120-$I$20)*100</f>
        <v>-82.999999999992724</v>
      </c>
      <c r="Z120" s="22">
        <f t="shared" ref="Z120" si="1449">SQRT((G120-$G$20)^2+(H120-$H$20)^2+(I120-$I$20)^2)*100</f>
        <v>114.38886531656782</v>
      </c>
      <c r="AA120" s="22">
        <f t="shared" ref="AA120" si="1450">Z120/F120</f>
        <v>0.18712649223622152</v>
      </c>
      <c r="AB120" s="23">
        <f t="shared" ref="AB120" si="1451">(AA120-$AA$20)/(F120-$F$20)</f>
        <v>3.0611654377133671E-4</v>
      </c>
      <c r="AC120" s="29"/>
      <c r="AD120" s="56">
        <f t="shared" ref="AD120" si="1452">IF(F120&lt;=0,NA(),IF((G120-$G$20)&lt;0,ATAN2((H120-$H$20),(G120-$G$20))*180/PI()+360,ATAN2((H120-$H$20),(G120-$G$20))*180/PI()))</f>
        <v>62.865265173334777</v>
      </c>
      <c r="AE120" s="57">
        <f t="shared" ref="AE120" si="1453">IF(E120&lt;=0,NA(),ATAN(Y120/X120)*180/PI())</f>
        <v>-46.518375548320101</v>
      </c>
      <c r="AF120" s="29"/>
      <c r="AG120" s="71">
        <f t="shared" ref="AG120" si="1454">1/(O120/E120)</f>
        <v>1.0826254803408888</v>
      </c>
      <c r="AH120" s="71">
        <f t="shared" ref="AH120" si="1455">1/(Z120/F120)</f>
        <v>5.3439787603010123</v>
      </c>
      <c r="AI120" s="29"/>
      <c r="AJ120" s="21">
        <f t="shared" ref="AJ120" si="1456">SQRT((G120-$E$11)^2+(H120-$F$11)^2+(I120-$G$11)^2)</f>
        <v>614.91394901635715</v>
      </c>
    </row>
    <row r="121" spans="2:36" ht="15.75" x14ac:dyDescent="0.25">
      <c r="B121" s="166">
        <v>105</v>
      </c>
      <c r="C121" s="167"/>
      <c r="D121" s="96">
        <v>45593.458333333336</v>
      </c>
      <c r="E121" s="104">
        <f t="shared" ref="E121:E122" si="1457">D121-D120</f>
        <v>4.875</v>
      </c>
      <c r="F121" s="27">
        <f t="shared" ref="F121:F122" si="1458">D121-D$20</f>
        <v>616.16666666667152</v>
      </c>
      <c r="G121" s="108">
        <v>809257.09250000003</v>
      </c>
      <c r="H121" s="21">
        <v>9156131.9120000005</v>
      </c>
      <c r="I121" s="109">
        <v>2688.8829999999998</v>
      </c>
      <c r="K121" s="20">
        <f t="shared" ref="K121:K122" si="1459">(G121-G120)*100</f>
        <v>4.0000000037252903</v>
      </c>
      <c r="L121" s="21">
        <f t="shared" ref="L121:L122" si="1460">(H121-H120)*100</f>
        <v>-0.60000009834766388</v>
      </c>
      <c r="M121" s="21">
        <f t="shared" ref="M121:M122" si="1461">SQRT(K121^2+L121^2)</f>
        <v>4.0447497015043501</v>
      </c>
      <c r="N121" s="21">
        <f t="shared" ref="N121:N122" si="1462">(I121-I120)*100</f>
        <v>-3.2000000000152795</v>
      </c>
      <c r="O121" s="22">
        <f t="shared" ref="O121:O122" si="1463">(SQRT((G121-G120)^2+(H121-H120)^2+(I121-I120)^2)*100)</f>
        <v>5.1575187976310195</v>
      </c>
      <c r="P121" s="22">
        <f t="shared" ref="P121:P122" si="1464">O121/(F121-F120)</f>
        <v>1.0579525738730295</v>
      </c>
      <c r="Q121" s="23">
        <f t="shared" ref="Q121:Q122" si="1465">(P121-P120)/(F121-F120)</f>
        <v>2.7542998037562987E-2</v>
      </c>
      <c r="R121" s="29"/>
      <c r="S121" s="56">
        <f t="shared" ref="S121:S122" si="1466">IF(K121&lt;0, ATAN2(L121,K121)*180/PI()+360,ATAN2(L121,K121)*180/PI())</f>
        <v>98.530766979847769</v>
      </c>
      <c r="T121" s="57">
        <f t="shared" ref="T121:T122" si="1467">ATAN(N121/M121)*180/PI()</f>
        <v>-38.349250666132193</v>
      </c>
      <c r="U121" s="29"/>
      <c r="V121" s="24">
        <f t="shared" ref="V121:V122" si="1468">(G121-$G$20)*100</f>
        <v>74.050000007264316</v>
      </c>
      <c r="W121" s="22">
        <f t="shared" ref="W121:W122" si="1469">(H121-$H$20)*100</f>
        <v>35.300000011920929</v>
      </c>
      <c r="X121" s="22">
        <f t="shared" ref="X121:X122" si="1470">SQRT(V121^2+W121^2)</f>
        <v>82.033484028885809</v>
      </c>
      <c r="Y121" s="22">
        <f t="shared" ref="Y121:Y122" si="1471">(I121-$I$20)*100</f>
        <v>-86.200000000008004</v>
      </c>
      <c r="Z121" s="22">
        <f t="shared" ref="Z121:Z122" si="1472">SQRT((G121-$G$20)^2+(H121-$H$20)^2+(I121-$I$20)^2)*100</f>
        <v>118.99551462941301</v>
      </c>
      <c r="AA121" s="22">
        <f t="shared" ref="AA121:AA122" si="1473">Z121/F121</f>
        <v>0.19312228503556192</v>
      </c>
      <c r="AB121" s="23">
        <f t="shared" ref="AB121:AB122" si="1474">(AA121-$AA$20)/(F121-$F$20)</f>
        <v>3.1342540173474772E-4</v>
      </c>
      <c r="AC121" s="29"/>
      <c r="AD121" s="56">
        <f t="shared" ref="AD121:AD122" si="1475">IF(F121&lt;=0,NA(),IF((G121-$G$20)&lt;0,ATAN2((H121-$H$20),(G121-$G$20))*180/PI()+360,ATAN2((H121-$H$20),(G121-$G$20))*180/PI()))</f>
        <v>64.512632176094229</v>
      </c>
      <c r="AE121" s="57">
        <f t="shared" ref="AE121:AE122" si="1476">IF(E121&lt;=0,NA(),ATAN(Y121/X121)*180/PI())</f>
        <v>-46.418712756441195</v>
      </c>
      <c r="AF121" s="29"/>
      <c r="AG121" s="71">
        <f t="shared" ref="AG121:AG122" si="1477">1/(O121/E121)</f>
        <v>0.94522195483595961</v>
      </c>
      <c r="AH121" s="71">
        <f t="shared" ref="AH121:AH122" si="1478">1/(Z121/F121)</f>
        <v>5.178066321118032</v>
      </c>
      <c r="AI121" s="29"/>
      <c r="AJ121" s="21">
        <f t="shared" ref="AJ121:AJ122" si="1479">SQRT((G121-$E$11)^2+(H121-$F$11)^2+(I121-$G$11)^2)</f>
        <v>614.91395326502743</v>
      </c>
    </row>
    <row r="122" spans="2:36" ht="15.75" x14ac:dyDescent="0.25">
      <c r="B122" s="166">
        <v>106</v>
      </c>
      <c r="C122" s="167"/>
      <c r="D122" s="96">
        <v>45609.625</v>
      </c>
      <c r="E122" s="104">
        <f t="shared" si="1457"/>
        <v>16.166666666664241</v>
      </c>
      <c r="F122" s="27">
        <f t="shared" si="1458"/>
        <v>632.33333333333576</v>
      </c>
      <c r="G122" s="108">
        <v>809257.19500000007</v>
      </c>
      <c r="H122" s="22">
        <v>9156131.8894999996</v>
      </c>
      <c r="I122" s="109">
        <v>2688.8675000000003</v>
      </c>
      <c r="K122" s="20">
        <f t="shared" si="1459"/>
        <v>10.25000000372529</v>
      </c>
      <c r="L122" s="21">
        <f t="shared" si="1460"/>
        <v>-2.2500000894069672</v>
      </c>
      <c r="M122" s="21">
        <f t="shared" si="1461"/>
        <v>10.49404595371584</v>
      </c>
      <c r="N122" s="21">
        <f t="shared" si="1462"/>
        <v>-1.5499999999519787</v>
      </c>
      <c r="O122" s="22">
        <f t="shared" si="1463"/>
        <v>10.607898023574272</v>
      </c>
      <c r="P122" s="22">
        <f t="shared" si="1464"/>
        <v>0.65615864063355855</v>
      </c>
      <c r="Q122" s="23">
        <f t="shared" si="1465"/>
        <v>-2.4853232983888533E-2</v>
      </c>
      <c r="R122" s="29"/>
      <c r="S122" s="56">
        <f t="shared" si="1466"/>
        <v>102.38075740124151</v>
      </c>
      <c r="T122" s="57">
        <f t="shared" si="1467"/>
        <v>-8.4019990048695536</v>
      </c>
      <c r="U122" s="29"/>
      <c r="V122" s="24">
        <f t="shared" si="1468"/>
        <v>84.300000010989606</v>
      </c>
      <c r="W122" s="22">
        <f t="shared" si="1469"/>
        <v>33.049999922513962</v>
      </c>
      <c r="X122" s="22">
        <f t="shared" si="1470"/>
        <v>90.547183814467814</v>
      </c>
      <c r="Y122" s="22">
        <f t="shared" si="1471"/>
        <v>-87.749999999959982</v>
      </c>
      <c r="Z122" s="22">
        <f t="shared" si="1472"/>
        <v>126.09066181412483</v>
      </c>
      <c r="AA122" s="22">
        <f t="shared" si="1473"/>
        <v>0.19940536923688615</v>
      </c>
      <c r="AB122" s="23">
        <f t="shared" si="1474"/>
        <v>3.1534850169249139E-4</v>
      </c>
      <c r="AC122" s="29"/>
      <c r="AD122" s="56">
        <f t="shared" si="1475"/>
        <v>68.592228464714395</v>
      </c>
      <c r="AE122" s="57">
        <f t="shared" si="1476"/>
        <v>-44.101199036742095</v>
      </c>
      <c r="AF122" s="29"/>
      <c r="AG122" s="71">
        <f t="shared" si="1477"/>
        <v>1.5240216893805483</v>
      </c>
      <c r="AH122" s="71">
        <f t="shared" si="1478"/>
        <v>5.0149100990958635</v>
      </c>
      <c r="AI122" s="29"/>
      <c r="AJ122" s="21">
        <f t="shared" si="1479"/>
        <v>614.90974201203176</v>
      </c>
    </row>
    <row r="123" spans="2:36" ht="15.75" x14ac:dyDescent="0.25">
      <c r="B123" s="166">
        <v>107</v>
      </c>
      <c r="C123" s="167"/>
      <c r="D123" s="96">
        <v>45613.625</v>
      </c>
      <c r="E123" s="104">
        <f t="shared" ref="E123" si="1480">D123-D122</f>
        <v>4</v>
      </c>
      <c r="F123" s="27">
        <f t="shared" ref="F123" si="1481">D123-D$20</f>
        <v>636.33333333333576</v>
      </c>
      <c r="G123" s="108">
        <v>809257.24249999993</v>
      </c>
      <c r="H123" s="22">
        <v>9156131.8854999989</v>
      </c>
      <c r="I123" s="109">
        <v>2688.8235000000004</v>
      </c>
      <c r="K123" s="20">
        <f t="shared" ref="K123" si="1482">(G123-G122)*100</f>
        <v>4.749999986961484</v>
      </c>
      <c r="L123" s="21">
        <f t="shared" ref="L123" si="1483">(H123-H122)*100</f>
        <v>-0.40000006556510925</v>
      </c>
      <c r="M123" s="21">
        <f t="shared" ref="M123" si="1484">SQRT(K123^2+L123^2)</f>
        <v>4.766812344595305</v>
      </c>
      <c r="N123" s="21">
        <f t="shared" ref="N123" si="1485">(I123-I122)*100</f>
        <v>-4.3999999999869033</v>
      </c>
      <c r="O123" s="22">
        <f t="shared" ref="O123" si="1486">(SQRT((G123-G122)^2+(H123-H122)^2+(I123-I122)^2)*100)</f>
        <v>6.4871025834706</v>
      </c>
      <c r="P123" s="22">
        <f t="shared" ref="P123" si="1487">O123/(F123-F122)</f>
        <v>1.62177564586765</v>
      </c>
      <c r="Q123" s="23">
        <f t="shared" ref="Q123" si="1488">(P123-P122)/(F123-F122)</f>
        <v>0.24140425130852286</v>
      </c>
      <c r="R123" s="29"/>
      <c r="S123" s="56">
        <f t="shared" ref="S123" si="1489">IF(K123&lt;0, ATAN2(L123,K123)*180/PI()+360,ATAN2(L123,K123)*180/PI())</f>
        <v>94.813551692152572</v>
      </c>
      <c r="T123" s="57">
        <f t="shared" ref="T123" si="1490">ATAN(N123/M123)*180/PI()</f>
        <v>-42.708517237732686</v>
      </c>
      <c r="U123" s="29"/>
      <c r="V123" s="24">
        <f t="shared" ref="V123" si="1491">(G123-$G$20)*100</f>
        <v>89.04999999795109</v>
      </c>
      <c r="W123" s="22">
        <f t="shared" ref="W123" si="1492">(H123-$H$20)*100</f>
        <v>32.649999856948853</v>
      </c>
      <c r="X123" s="22">
        <f t="shared" ref="X123" si="1493">SQRT(V123^2+W123^2)</f>
        <v>94.846850186465602</v>
      </c>
      <c r="Y123" s="22">
        <f t="shared" ref="Y123" si="1494">(I123-$I$20)*100</f>
        <v>-92.149999999946886</v>
      </c>
      <c r="Z123" s="22">
        <f t="shared" ref="Z123" si="1495">SQRT((G123-$G$20)^2+(H123-$H$20)^2+(I123-$I$20)^2)*100</f>
        <v>132.24049111480213</v>
      </c>
      <c r="AA123" s="22">
        <f t="shared" ref="AA123" si="1496">Z123/F123</f>
        <v>0.20781638205573855</v>
      </c>
      <c r="AB123" s="23">
        <f t="shared" ref="AB123" si="1497">(AA123-$AA$20)/(F123-$F$20)</f>
        <v>3.2658415199958787E-4</v>
      </c>
      <c r="AC123" s="29"/>
      <c r="AD123" s="56">
        <f t="shared" ref="AD123" si="1498">IF(F123&lt;=0,NA(),IF((G123-$G$20)&lt;0,ATAN2((H123-$H$20),(G123-$G$20))*180/PI()+360,ATAN2((H123-$H$20),(G123-$G$20))*180/PI()))</f>
        <v>69.864641924587858</v>
      </c>
      <c r="AE123" s="57">
        <f t="shared" ref="AE123" si="1499">IF(E123&lt;=0,NA(),ATAN(Y123/X123)*180/PI())</f>
        <v>-44.173743183145653</v>
      </c>
      <c r="AF123" s="29"/>
      <c r="AG123" s="71">
        <f t="shared" ref="AG123" si="1500">1/(O123/E123)</f>
        <v>0.61660810023139789</v>
      </c>
      <c r="AH123" s="71">
        <f t="shared" ref="AH123" si="1501">1/(Z123/F123)</f>
        <v>4.8119401854074688</v>
      </c>
      <c r="AI123" s="29"/>
      <c r="AJ123" s="21">
        <f t="shared" ref="AJ123" si="1502">SQRT((G123-$E$11)^2+(H123-$F$11)^2+(I123-$G$11)^2)</f>
        <v>614.90779290098556</v>
      </c>
    </row>
    <row r="124" spans="2:36" ht="15.75" x14ac:dyDescent="0.25">
      <c r="B124" s="166">
        <v>108</v>
      </c>
      <c r="C124" s="167"/>
      <c r="D124" s="96">
        <v>45628.583333333336</v>
      </c>
      <c r="E124" s="104">
        <f t="shared" ref="E124" si="1503">D124-D123</f>
        <v>14.958333333335759</v>
      </c>
      <c r="F124" s="27">
        <f t="shared" ref="F124" si="1504">D124-D$20</f>
        <v>651.29166666667152</v>
      </c>
      <c r="G124" s="108">
        <v>809257.15100000007</v>
      </c>
      <c r="H124" s="21">
        <v>9156131.9024999999</v>
      </c>
      <c r="I124" s="109">
        <v>2688.8869999999997</v>
      </c>
      <c r="K124" s="20">
        <f t="shared" ref="K124" si="1505">(G124-G123)*100</f>
        <v>-9.1499999864026904</v>
      </c>
      <c r="L124" s="21">
        <f t="shared" ref="L124" si="1506">(H124-H123)*100</f>
        <v>1.7000000923871994</v>
      </c>
      <c r="M124" s="21">
        <f t="shared" ref="M124" si="1507">SQRT(K124^2+L124^2)</f>
        <v>9.3065836946371316</v>
      </c>
      <c r="N124" s="21">
        <f t="shared" ref="N124" si="1508">(I124-I123)*100</f>
        <v>6.3499999999294232</v>
      </c>
      <c r="O124" s="22">
        <f t="shared" ref="O124" si="1509">(SQRT((G124-G123)^2+(H124-H123)^2+(I124-I123)^2)*100)</f>
        <v>11.266543394688071</v>
      </c>
      <c r="P124" s="22">
        <f t="shared" ref="P124" si="1510">O124/(F124-F123)</f>
        <v>0.75319510159462355</v>
      </c>
      <c r="Q124" s="23">
        <f t="shared" ref="Q124" si="1511">(P124-P123)/(F124-F123)</f>
        <v>-5.806666591239347E-2</v>
      </c>
      <c r="R124" s="29"/>
      <c r="S124" s="56">
        <f t="shared" ref="S124" si="1512">IF(K124&lt;0, ATAN2(L124,K124)*180/PI()+360,ATAN2(L124,K124)*180/PI())</f>
        <v>280.52510844552961</v>
      </c>
      <c r="T124" s="57">
        <f t="shared" ref="T124" si="1513">ATAN(N124/M124)*180/PI()</f>
        <v>34.306213599212164</v>
      </c>
      <c r="U124" s="29"/>
      <c r="V124" s="24">
        <f t="shared" ref="V124" si="1514">(G124-$G$20)*100</f>
        <v>79.9000000115484</v>
      </c>
      <c r="W124" s="22">
        <f t="shared" ref="W124" si="1515">(H124-$H$20)*100</f>
        <v>34.349999949336052</v>
      </c>
      <c r="X124" s="22">
        <f t="shared" ref="X124" si="1516">SQRT(V124^2+W124^2)</f>
        <v>86.970871551139581</v>
      </c>
      <c r="Y124" s="22">
        <f t="shared" ref="Y124" si="1517">(I124-$I$20)*100</f>
        <v>-85.800000000017462</v>
      </c>
      <c r="Z124" s="22">
        <f t="shared" ref="Z124" si="1518">SQRT((G124-$G$20)^2+(H124-$H$20)^2+(I124-$I$20)^2)*100</f>
        <v>122.17026028607705</v>
      </c>
      <c r="AA124" s="22">
        <f t="shared" ref="AA124" si="1519">Z124/F124</f>
        <v>0.18758148850782594</v>
      </c>
      <c r="AB124" s="23">
        <f t="shared" ref="AB124" si="1520">(AA124-$AA$20)/(F124-$F$20)</f>
        <v>2.8801456875361713E-4</v>
      </c>
      <c r="AC124" s="29"/>
      <c r="AD124" s="56">
        <f t="shared" ref="AD124" si="1521">IF(F124&lt;=0,NA(),IF((G124-$G$20)&lt;0,ATAN2((H124-$H$20),(G124-$G$20))*180/PI()+360,ATAN2((H124-$H$20),(G124-$G$20))*180/PI()))</f>
        <v>66.736531711808411</v>
      </c>
      <c r="AE124" s="57">
        <f t="shared" ref="AE124" si="1522">IF(E124&lt;=0,NA(),ATAN(Y124/X124)*180/PI())</f>
        <v>-44.611711334118397</v>
      </c>
      <c r="AF124" s="29"/>
      <c r="AG124" s="71">
        <f t="shared" ref="AG124" si="1523">1/(O124/E124)</f>
        <v>1.327677248408619</v>
      </c>
      <c r="AH124" s="71">
        <f t="shared" ref="AH124" si="1524">1/(Z124/F124)</f>
        <v>5.3310164449317705</v>
      </c>
      <c r="AI124" s="29"/>
      <c r="AJ124" s="21">
        <f t="shared" ref="AJ124" si="1525">SQRT((G124-$E$11)^2+(H124-$F$11)^2+(I124-$G$11)^2)</f>
        <v>614.90625923773064</v>
      </c>
    </row>
    <row r="125" spans="2:36" ht="15.75" x14ac:dyDescent="0.25">
      <c r="B125" s="166">
        <v>109</v>
      </c>
      <c r="C125" s="167"/>
      <c r="D125" s="96">
        <v>45634.583333333336</v>
      </c>
      <c r="E125" s="104">
        <f t="shared" ref="E125" si="1526">D125-D124</f>
        <v>6</v>
      </c>
      <c r="F125" s="27">
        <f t="shared" ref="F125" si="1527">D125-D$20</f>
        <v>657.29166666667152</v>
      </c>
      <c r="G125" s="108">
        <v>809257.22650000011</v>
      </c>
      <c r="H125" s="21">
        <v>9156131.8845000006</v>
      </c>
      <c r="I125" s="109">
        <v>2688.8634999999999</v>
      </c>
      <c r="K125" s="20">
        <f t="shared" ref="K125" si="1528">(G125-G124)*100</f>
        <v>7.5500000035390258</v>
      </c>
      <c r="L125" s="21">
        <f t="shared" ref="L125" si="1529">(H125-H124)*100</f>
        <v>-1.7999999225139618</v>
      </c>
      <c r="M125" s="21">
        <f t="shared" ref="M125" si="1530">SQRT(K125^2+L125^2)</f>
        <v>7.7616042010971906</v>
      </c>
      <c r="N125" s="21">
        <f t="shared" ref="N125" si="1531">(I125-I124)*100</f>
        <v>-2.3499999999785359</v>
      </c>
      <c r="O125" s="22">
        <f t="shared" ref="O125" si="1532">(SQRT((G125-G124)^2+(H125-H124)^2+(I125-I124)^2)*100)</f>
        <v>8.1095622430799974</v>
      </c>
      <c r="P125" s="22">
        <f t="shared" ref="P125" si="1533">O125/(F125-F124)</f>
        <v>1.3515937071799995</v>
      </c>
      <c r="Q125" s="23">
        <f t="shared" ref="Q125" si="1534">(P125-P124)/(F125-F124)</f>
        <v>9.973310093089599E-2</v>
      </c>
      <c r="R125" s="29"/>
      <c r="S125" s="56">
        <f t="shared" ref="S125" si="1535">IF(K125&lt;0, ATAN2(L125,K125)*180/PI()+360,ATAN2(L125,K125)*180/PI())</f>
        <v>103.40959530463167</v>
      </c>
      <c r="T125" s="57">
        <f t="shared" ref="T125" si="1536">ATAN(N125/M125)*180/PI()</f>
        <v>-16.844866998240974</v>
      </c>
      <c r="U125" s="29"/>
      <c r="V125" s="24">
        <f t="shared" ref="V125" si="1537">(G125-$G$20)*100</f>
        <v>87.450000015087426</v>
      </c>
      <c r="W125" s="22">
        <f t="shared" ref="W125" si="1538">(H125-$H$20)*100</f>
        <v>32.55000002682209</v>
      </c>
      <c r="X125" s="22">
        <f t="shared" ref="X125" si="1539">SQRT(V125^2+W125^2)</f>
        <v>93.311333740253176</v>
      </c>
      <c r="Y125" s="22">
        <f t="shared" ref="Y125" si="1540">(I125-$I$20)*100</f>
        <v>-88.149999999995998</v>
      </c>
      <c r="Z125" s="22">
        <f t="shared" ref="Z125" si="1541">SQRT((G125-$G$20)^2+(H125-$H$20)^2+(I125-$I$20)^2)*100</f>
        <v>128.36443239614391</v>
      </c>
      <c r="AA125" s="22">
        <f t="shared" ref="AA125" si="1542">Z125/F125</f>
        <v>0.19529295578494016</v>
      </c>
      <c r="AB125" s="23">
        <f t="shared" ref="AB125" si="1543">(AA125-$AA$20)/(F125-$F$20)</f>
        <v>2.9711765063952642E-4</v>
      </c>
      <c r="AC125" s="29"/>
      <c r="AD125" s="56">
        <f t="shared" ref="AD125" si="1544">IF(F125&lt;=0,NA(),IF((G125-$G$20)&lt;0,ATAN2((H125-$H$20),(G125-$G$20))*180/PI()+360,ATAN2((H125-$H$20),(G125-$G$20))*180/PI()))</f>
        <v>69.584094683234568</v>
      </c>
      <c r="AE125" s="57">
        <f t="shared" ref="AE125" si="1545">IF(E125&lt;=0,NA(),ATAN(Y125/X125)*180/PI())</f>
        <v>-43.370766241407921</v>
      </c>
      <c r="AF125" s="29"/>
      <c r="AG125" s="71">
        <f t="shared" ref="AG125" si="1546">1/(O125/E125)</f>
        <v>0.73986730974534221</v>
      </c>
      <c r="AH125" s="71">
        <f t="shared" ref="AH125" si="1547">1/(Z125/F125)</f>
        <v>5.1205123911443922</v>
      </c>
      <c r="AI125" s="29"/>
      <c r="AJ125" s="21">
        <f t="shared" ref="AJ125" si="1548">SQRT((G125-$E$11)^2+(H125-$F$11)^2+(I125-$G$11)^2)</f>
        <v>614.90651131072298</v>
      </c>
    </row>
    <row r="126" spans="2:36" ht="15.75" x14ac:dyDescent="0.25">
      <c r="B126" s="166">
        <v>110</v>
      </c>
      <c r="C126" s="167"/>
      <c r="D126" s="96">
        <v>45643.583333333336</v>
      </c>
      <c r="E126" s="104">
        <f t="shared" ref="E126" si="1549">D126-D125</f>
        <v>9</v>
      </c>
      <c r="F126" s="27">
        <f t="shared" ref="F126" si="1550">D126-D$20</f>
        <v>666.29166666667152</v>
      </c>
      <c r="G126" s="108">
        <v>809257.15300000005</v>
      </c>
      <c r="H126" s="22">
        <v>9156131.9114999995</v>
      </c>
      <c r="I126" s="109">
        <v>2688.8275000000003</v>
      </c>
      <c r="K126" s="20">
        <f t="shared" ref="K126" si="1551">(G126-G125)*100</f>
        <v>-7.3500000056810677</v>
      </c>
      <c r="L126" s="21">
        <f t="shared" ref="L126" si="1552">(H126-H125)*100</f>
        <v>2.6999998837709427</v>
      </c>
      <c r="M126" s="21">
        <f t="shared" ref="M126" si="1553">SQRT(K126^2+L126^2)</f>
        <v>7.8302298469377511</v>
      </c>
      <c r="N126" s="21">
        <f t="shared" ref="N126" si="1554">(I126-I125)*100</f>
        <v>-3.599999999960346</v>
      </c>
      <c r="O126" s="22">
        <f t="shared" ref="O126" si="1555">(SQRT((G126-G125)^2+(H126-H125)^2+(I126-I125)^2)*100)</f>
        <v>8.6181494217488073</v>
      </c>
      <c r="P126" s="22">
        <f t="shared" ref="P126" si="1556">O126/(F126-F125)</f>
        <v>0.95757215797208972</v>
      </c>
      <c r="Q126" s="23">
        <f t="shared" ref="Q126" si="1557">(P126-P125)/(F126-F125)</f>
        <v>-4.3780172134212196E-2</v>
      </c>
      <c r="R126" s="29"/>
      <c r="S126" s="56">
        <f t="shared" ref="S126" si="1558">IF(K126&lt;0, ATAN2(L126,K126)*180/PI()+360,ATAN2(L126,K126)*180/PI())</f>
        <v>290.17065259919889</v>
      </c>
      <c r="T126" s="57">
        <f t="shared" ref="T126" si="1559">ATAN(N126/M126)*180/PI()</f>
        <v>-24.690919831645186</v>
      </c>
      <c r="U126" s="29"/>
      <c r="V126" s="24">
        <f t="shared" ref="V126" si="1560">(G126-$G$20)*100</f>
        <v>80.100000009406358</v>
      </c>
      <c r="W126" s="22">
        <f t="shared" ref="W126" si="1561">(H126-$H$20)*100</f>
        <v>35.249999910593033</v>
      </c>
      <c r="X126" s="22">
        <f t="shared" ref="X126" si="1562">SQRT(V126^2+W126^2)</f>
        <v>87.51327039485902</v>
      </c>
      <c r="Y126" s="22">
        <f t="shared" ref="Y126" si="1563">(I126-$I$20)*100</f>
        <v>-91.749999999956344</v>
      </c>
      <c r="Z126" s="22">
        <f t="shared" ref="Z126" si="1564">SQRT((G126-$G$20)^2+(H126-$H$20)^2+(I126-$I$20)^2)*100</f>
        <v>126.79367095874974</v>
      </c>
      <c r="AA126" s="22">
        <f t="shared" ref="AA126" si="1565">Z126/F126</f>
        <v>0.19029754880932848</v>
      </c>
      <c r="AB126" s="23">
        <f t="shared" ref="AB126" si="1566">(AA126-$AA$20)/(F126-$F$20)</f>
        <v>2.8560697713863112E-4</v>
      </c>
      <c r="AC126" s="29"/>
      <c r="AD126" s="56">
        <f t="shared" ref="AD126" si="1567">IF(F126&lt;=0,NA(),IF((G126-$G$20)&lt;0,ATAN2((H126-$H$20),(G126-$G$20))*180/PI()+360,ATAN2((H126-$H$20),(G126-$G$20))*180/PI()))</f>
        <v>66.246909969878175</v>
      </c>
      <c r="AE126" s="57">
        <f t="shared" ref="AE126" si="1568">IF(E126&lt;=0,NA(),ATAN(Y126/X126)*180/PI())</f>
        <v>-46.353883273318829</v>
      </c>
      <c r="AF126" s="29"/>
      <c r="AG126" s="71">
        <f t="shared" ref="AG126" si="1569">1/(O126/E126)</f>
        <v>1.0443077231044002</v>
      </c>
      <c r="AH126" s="71">
        <f t="shared" ref="AH126" si="1570">1/(Z126/F126)</f>
        <v>5.2549284331663424</v>
      </c>
      <c r="AI126" s="29"/>
      <c r="AJ126" s="21">
        <f t="shared" ref="AJ126" si="1571">SQRT((G126-$E$11)^2+(H126-$F$11)^2+(I126-$G$11)^2)</f>
        <v>614.90701753309634</v>
      </c>
    </row>
    <row r="127" spans="2:36" ht="15.75" x14ac:dyDescent="0.25">
      <c r="B127" s="166">
        <v>111</v>
      </c>
      <c r="C127" s="167"/>
      <c r="D127" s="96">
        <v>45649.625</v>
      </c>
      <c r="E127" s="104">
        <f t="shared" ref="E127" si="1572">D127-D126</f>
        <v>6.0416666666642413</v>
      </c>
      <c r="F127" s="27">
        <f t="shared" ref="F127" si="1573">D127-D$20</f>
        <v>672.33333333333576</v>
      </c>
      <c r="G127" s="108">
        <v>809257.28300000005</v>
      </c>
      <c r="H127" s="22">
        <v>9156131.8720000014</v>
      </c>
      <c r="I127" s="109">
        <v>2688.8429999999998</v>
      </c>
      <c r="K127" s="20">
        <f t="shared" ref="K127" si="1574">(G127-G126)*100</f>
        <v>13.000000000465661</v>
      </c>
      <c r="L127" s="21">
        <f t="shared" ref="L127" si="1575">(H127-H126)*100</f>
        <v>-3.9499998092651367</v>
      </c>
      <c r="M127" s="21">
        <f t="shared" ref="M127" si="1576">SQRT(K127^2+L127^2)</f>
        <v>13.586850205448716</v>
      </c>
      <c r="N127" s="21">
        <f t="shared" ref="N127" si="1577">(I127-I126)*100</f>
        <v>1.5499999999519787</v>
      </c>
      <c r="O127" s="22">
        <f t="shared" ref="O127" si="1578">(SQRT((G127-G126)^2+(H127-H126)^2+(I127-I126)^2)*100)</f>
        <v>13.674977093405055</v>
      </c>
      <c r="P127" s="22">
        <f t="shared" ref="P127" si="1579">O127/(F127-F126)</f>
        <v>2.2634444844265729</v>
      </c>
      <c r="Q127" s="23">
        <f t="shared" ref="Q127" si="1580">(P127-P126)/(F127-F126)</f>
        <v>0.21614438506841502</v>
      </c>
      <c r="R127" s="29"/>
      <c r="S127" s="56">
        <f t="shared" ref="S127" si="1581">IF(K127&lt;0, ATAN2(L127,K127)*180/PI()+360,ATAN2(L127,K127)*180/PI())</f>
        <v>106.90120166694703</v>
      </c>
      <c r="T127" s="57">
        <f t="shared" ref="T127" si="1582">ATAN(N127/M127)*180/PI()</f>
        <v>6.5082173724420462</v>
      </c>
      <c r="U127" s="29"/>
      <c r="V127" s="24">
        <f t="shared" ref="V127" si="1583">(G127-$G$20)*100</f>
        <v>93.100000009872019</v>
      </c>
      <c r="W127" s="22">
        <f t="shared" ref="W127" si="1584">(H127-$H$20)*100</f>
        <v>31.300000101327896</v>
      </c>
      <c r="X127" s="22">
        <f t="shared" ref="X127" si="1585">SQRT(V127^2+W127^2)</f>
        <v>98.220669964021809</v>
      </c>
      <c r="Y127" s="22">
        <f t="shared" ref="Y127" si="1586">(I127-$I$20)*100</f>
        <v>-90.200000000004366</v>
      </c>
      <c r="Z127" s="22">
        <f t="shared" ref="Z127" si="1587">SQRT((G127-$G$20)^2+(H127-$H$20)^2+(I127-$I$20)^2)*100</f>
        <v>133.35419006608709</v>
      </c>
      <c r="AA127" s="22">
        <f t="shared" ref="AA127" si="1588">Z127/F127</f>
        <v>0.19834534962729788</v>
      </c>
      <c r="AB127" s="23">
        <f t="shared" ref="AB127" si="1589">(AA127-$AA$20)/(F127-$F$20)</f>
        <v>2.9501043573717975E-4</v>
      </c>
      <c r="AC127" s="29"/>
      <c r="AD127" s="56">
        <f t="shared" ref="AD127" si="1590">IF(F127&lt;=0,NA(),IF((G127-$G$20)&lt;0,ATAN2((H127-$H$20),(G127-$G$20))*180/PI()+360,ATAN2((H127-$H$20),(G127-$G$20))*180/PI()))</f>
        <v>71.417477001024025</v>
      </c>
      <c r="AE127" s="57">
        <f t="shared" ref="AE127" si="1591">IF(E127&lt;=0,NA(),ATAN(Y127/X127)*180/PI())</f>
        <v>-42.562511231295161</v>
      </c>
      <c r="AF127" s="29"/>
      <c r="AG127" s="71">
        <f t="shared" ref="AG127" si="1592">1/(O127/E127)</f>
        <v>0.44180451823776129</v>
      </c>
      <c r="AH127" s="71">
        <f t="shared" ref="AH127" si="1593">1/(Z127/F127)</f>
        <v>5.0417113478034974</v>
      </c>
      <c r="AI127" s="29"/>
      <c r="AJ127" s="21">
        <f t="shared" ref="AJ127" si="1594">SQRT((G127-$E$11)^2+(H127-$F$11)^2+(I127-$G$11)^2)</f>
        <v>614.90626932624764</v>
      </c>
    </row>
    <row r="128" spans="2:36" ht="15.75" x14ac:dyDescent="0.25">
      <c r="B128" s="166">
        <v>112</v>
      </c>
      <c r="C128" s="167"/>
      <c r="D128" s="96">
        <v>45672.625</v>
      </c>
      <c r="E128" s="104">
        <f t="shared" ref="E128" si="1595">D128-D127</f>
        <v>23</v>
      </c>
      <c r="F128" s="27">
        <f t="shared" ref="F128" si="1596">D128-D$20</f>
        <v>695.33333333333576</v>
      </c>
      <c r="G128" s="108">
        <v>809257.78025000007</v>
      </c>
      <c r="H128" s="22">
        <v>9156132.0168000013</v>
      </c>
      <c r="I128" s="109">
        <v>2688.8101999999999</v>
      </c>
      <c r="K128" s="20">
        <f t="shared" ref="K128" si="1597">(G128-G127)*100</f>
        <v>49.725000001490116</v>
      </c>
      <c r="L128" s="21">
        <f t="shared" ref="L128" si="1598">(H128-H127)*100</f>
        <v>14.479999989271164</v>
      </c>
      <c r="M128" s="21">
        <f t="shared" ref="M128" si="1599">SQRT(K128^2+L128^2)</f>
        <v>51.790404756455466</v>
      </c>
      <c r="N128" s="21">
        <f t="shared" ref="N128" si="1600">(I128-I127)*100</f>
        <v>-3.2799999999951979</v>
      </c>
      <c r="O128" s="22">
        <f t="shared" ref="O128" si="1601">(SQRT((G128-G127)^2+(H128-H127)^2+(I128-I127)^2)*100)</f>
        <v>51.894165614618501</v>
      </c>
      <c r="P128" s="22">
        <f t="shared" ref="P128" si="1602">O128/(F128-F127)</f>
        <v>2.2562680702008042</v>
      </c>
      <c r="Q128" s="23">
        <f t="shared" ref="Q128" si="1603">(P128-P127)/(F128-F127)</f>
        <v>-3.120180098160281E-4</v>
      </c>
      <c r="R128" s="29"/>
      <c r="S128" s="56">
        <f t="shared" ref="S128" si="1604">IF(K128&lt;0, ATAN2(L128,K128)*180/PI()+360,ATAN2(L128,K128)*180/PI())</f>
        <v>73.764355187756792</v>
      </c>
      <c r="T128" s="57">
        <f t="shared" ref="T128" si="1605">ATAN(N128/M128)*180/PI()</f>
        <v>-3.6238276200239823</v>
      </c>
      <c r="U128" s="29"/>
      <c r="V128" s="24">
        <f t="shared" ref="V128" si="1606">(G128-$G$20)*100</f>
        <v>142.82500001136214</v>
      </c>
      <c r="W128" s="22">
        <f t="shared" ref="W128" si="1607">(H128-$H$20)*100</f>
        <v>45.78000009059906</v>
      </c>
      <c r="X128" s="22">
        <f t="shared" ref="X128" si="1608">SQRT(V128^2+W128^2)</f>
        <v>149.98262911597746</v>
      </c>
      <c r="Y128" s="22">
        <f t="shared" ref="Y128" si="1609">(I128-$I$20)*100</f>
        <v>-93.479999999999563</v>
      </c>
      <c r="Z128" s="22">
        <f t="shared" ref="Z128" si="1610">SQRT((G128-$G$20)^2+(H128-$H$20)^2+(I128-$I$20)^2)*100</f>
        <v>176.72945265727714</v>
      </c>
      <c r="AA128" s="22">
        <f t="shared" ref="AA128" si="1611">Z128/F128</f>
        <v>0.25416508052340825</v>
      </c>
      <c r="AB128" s="23">
        <f t="shared" ref="AB128" si="1612">(AA128-$AA$20)/(F128-$F$20)</f>
        <v>3.6552983776137206E-4</v>
      </c>
      <c r="AC128" s="29"/>
      <c r="AD128" s="56">
        <f t="shared" ref="AD128" si="1613">IF(F128&lt;=0,NA(),IF((G128-$G$20)&lt;0,ATAN2((H128-$H$20),(G128-$G$20))*180/PI()+360,ATAN2((H128-$H$20),(G128-$G$20))*180/PI()))</f>
        <v>72.227676398774108</v>
      </c>
      <c r="AE128" s="57">
        <f t="shared" ref="AE128" si="1614">IF(E128&lt;=0,NA(),ATAN(Y128/X128)*180/PI())</f>
        <v>-31.934139156624568</v>
      </c>
      <c r="AF128" s="29"/>
      <c r="AG128" s="71">
        <f t="shared" ref="AG128" si="1615">1/(O128/E128)</f>
        <v>0.44320974675274361</v>
      </c>
      <c r="AH128" s="71">
        <f t="shared" ref="AH128" si="1616">1/(Z128/F128)</f>
        <v>3.9344507826986934</v>
      </c>
      <c r="AI128" s="29"/>
      <c r="AJ128" s="21">
        <f t="shared" ref="AJ128" si="1617">SQRT((G128-$E$11)^2+(H128-$F$11)^2+(I128-$G$11)^2)</f>
        <v>614.63850161870482</v>
      </c>
    </row>
    <row r="129" spans="2:36" ht="15.75" x14ac:dyDescent="0.25">
      <c r="B129" s="166">
        <v>113</v>
      </c>
      <c r="C129" s="167"/>
      <c r="D129" s="96">
        <v>45692.583333333336</v>
      </c>
      <c r="E129" s="104">
        <f t="shared" ref="E129" si="1618">D129-D128</f>
        <v>19.958333333335759</v>
      </c>
      <c r="F129" s="27">
        <f t="shared" ref="F129" si="1619">D129-D$20</f>
        <v>715.29166666667152</v>
      </c>
      <c r="G129" s="108">
        <v>809257.22649999999</v>
      </c>
      <c r="H129" s="21">
        <v>9156131.949000001</v>
      </c>
      <c r="I129" s="109">
        <v>2688.8135000000002</v>
      </c>
      <c r="K129" s="20">
        <f t="shared" ref="K129" si="1620">(G129-G128)*100</f>
        <v>-55.375000007916242</v>
      </c>
      <c r="L129" s="21">
        <f t="shared" ref="L129" si="1621">(H129-H128)*100</f>
        <v>-6.7800000309944153</v>
      </c>
      <c r="M129" s="21">
        <f t="shared" ref="M129" si="1622">SQRT(K129^2+L129^2)</f>
        <v>55.788520560210301</v>
      </c>
      <c r="N129" s="21">
        <f t="shared" ref="N129" si="1623">(I129-I128)*100</f>
        <v>0.33000000003085006</v>
      </c>
      <c r="O129" s="22">
        <f t="shared" ref="O129" si="1624">(SQRT((G129-G128)^2+(H129-H128)^2+(I129-I128)^2)*100)</f>
        <v>55.789496558913562</v>
      </c>
      <c r="P129" s="22">
        <f t="shared" ref="P129" si="1625">O129/(F129-F128)</f>
        <v>2.7952983662082729</v>
      </c>
      <c r="Q129" s="23">
        <f t="shared" ref="Q129" si="1626">(P129-P128)/(F129-F128)</f>
        <v>2.7007781010809345E-2</v>
      </c>
      <c r="R129" s="29"/>
      <c r="S129" s="56">
        <f t="shared" ref="S129" si="1627">IF(K129&lt;0, ATAN2(L129,K129)*180/PI()+360,ATAN2(L129,K129)*180/PI())</f>
        <v>263.01956668712978</v>
      </c>
      <c r="T129" s="57">
        <f t="shared" ref="T129" si="1628">ATAN(N129/M129)*180/PI()</f>
        <v>0.33891177849936233</v>
      </c>
      <c r="U129" s="29"/>
      <c r="V129" s="24">
        <f t="shared" ref="V129" si="1629">(G129-$G$20)*100</f>
        <v>87.450000003445894</v>
      </c>
      <c r="W129" s="22">
        <f t="shared" ref="W129" si="1630">(H129-$H$20)*100</f>
        <v>39.000000059604645</v>
      </c>
      <c r="X129" s="22">
        <f t="shared" ref="X129" si="1631">SQRT(V129^2+W129^2)</f>
        <v>95.752297649987753</v>
      </c>
      <c r="Y129" s="22">
        <f t="shared" ref="Y129" si="1632">(I129-$I$20)*100</f>
        <v>-93.149999999968713</v>
      </c>
      <c r="Z129" s="22">
        <f t="shared" ref="Z129" si="1633">SQRT((G129-$G$20)^2+(H129-$H$20)^2+(I129-$I$20)^2)*100</f>
        <v>133.5867695741087</v>
      </c>
      <c r="AA129" s="22">
        <f t="shared" ref="AA129" si="1634">Z129/F129</f>
        <v>0.18675845924032081</v>
      </c>
      <c r="AB129" s="23">
        <f t="shared" ref="AB129" si="1635">(AA129-$AA$20)/(F129-$F$20)</f>
        <v>2.6109413536247851E-4</v>
      </c>
      <c r="AC129" s="29"/>
      <c r="AD129" s="56">
        <f t="shared" ref="AD129" si="1636">IF(F129&lt;=0,NA(),IF((G129-$G$20)&lt;0,ATAN2((H129-$H$20),(G129-$G$20))*180/PI()+360,ATAN2((H129-$H$20),(G129-$G$20))*180/PI()))</f>
        <v>65.964604044632395</v>
      </c>
      <c r="AE129" s="57">
        <f t="shared" ref="AE129" si="1637">IF(E129&lt;=0,NA(),ATAN(Y129/X129)*180/PI())</f>
        <v>-44.210749453863158</v>
      </c>
      <c r="AF129" s="29"/>
      <c r="AG129" s="71">
        <f t="shared" ref="AG129" si="1638">1/(O129/E129)</f>
        <v>0.35774356401047303</v>
      </c>
      <c r="AH129" s="71">
        <f t="shared" ref="AH129" si="1639">1/(Z129/F129)</f>
        <v>5.3545097987406285</v>
      </c>
      <c r="AI129" s="29"/>
      <c r="AJ129" s="21">
        <f t="shared" ref="AJ129" si="1640">SQRT((G129-$E$11)^2+(H129-$F$11)^2+(I129-$G$11)^2)</f>
        <v>614.8536663887852</v>
      </c>
    </row>
    <row r="130" spans="2:36" ht="15.75" x14ac:dyDescent="0.25">
      <c r="B130" s="166">
        <v>114</v>
      </c>
      <c r="C130" s="167"/>
      <c r="D130" s="96">
        <v>45699.625</v>
      </c>
      <c r="E130" s="104">
        <f t="shared" ref="E130" si="1641">D130-D129</f>
        <v>7.0416666666642413</v>
      </c>
      <c r="F130" s="27">
        <f t="shared" ref="F130" si="1642">D130-D$20</f>
        <v>722.33333333333576</v>
      </c>
      <c r="G130" s="108">
        <v>809257.27600000007</v>
      </c>
      <c r="H130" s="22">
        <v>9156131.931499999</v>
      </c>
      <c r="I130" s="109">
        <v>2688.8045000000002</v>
      </c>
      <c r="K130" s="20">
        <f t="shared" ref="K130" si="1643">(G130-G129)*100</f>
        <v>4.9500000081025064</v>
      </c>
      <c r="L130" s="21">
        <f t="shared" ref="L130" si="1644">(H130-H129)*100</f>
        <v>-1.7500001937150955</v>
      </c>
      <c r="M130" s="21">
        <f t="shared" ref="M130" si="1645">SQRT(K130^2+L130^2)</f>
        <v>5.250238162047288</v>
      </c>
      <c r="N130" s="21">
        <f t="shared" ref="N130" si="1646">(I130-I129)*100</f>
        <v>-0.90000000000145519</v>
      </c>
      <c r="O130" s="22">
        <f t="shared" ref="O130" si="1647">(SQRT((G130-G129)^2+(H130-H129)^2+(I130-I129)^2)*100)</f>
        <v>5.3268190093357131</v>
      </c>
      <c r="P130" s="22">
        <f t="shared" ref="P130" si="1648">O130/(F130-F129)</f>
        <v>0.75647133860414884</v>
      </c>
      <c r="Q130" s="23">
        <f t="shared" ref="Q130" si="1649">(P130-P129)/(F130-F129)</f>
        <v>-0.28953756605038949</v>
      </c>
      <c r="R130" s="29"/>
      <c r="S130" s="56">
        <f t="shared" ref="S130" si="1650">IF(K130&lt;0, ATAN2(L130,K130)*180/PI()+360,ATAN2(L130,K130)*180/PI())</f>
        <v>109.4703039731134</v>
      </c>
      <c r="T130" s="57">
        <f t="shared" ref="T130" si="1651">ATAN(N130/M130)*180/PI()</f>
        <v>-9.7271457178302558</v>
      </c>
      <c r="U130" s="29"/>
      <c r="V130" s="24">
        <f t="shared" ref="V130" si="1652">(G130-$G$20)*100</f>
        <v>92.4000000115484</v>
      </c>
      <c r="W130" s="22">
        <f t="shared" ref="W130" si="1653">(H130-$H$20)*100</f>
        <v>37.249999865889549</v>
      </c>
      <c r="X130" s="22">
        <f t="shared" ref="X130" si="1654">SQRT(V130^2+W130^2)</f>
        <v>99.625912754377893</v>
      </c>
      <c r="Y130" s="22">
        <f t="shared" ref="Y130" si="1655">(I130-$I$20)*100</f>
        <v>-94.049999999970169</v>
      </c>
      <c r="Z130" s="22">
        <f t="shared" ref="Z130" si="1656">SQRT((G130-$G$20)^2+(H130-$H$20)^2+(I130-$I$20)^2)*100</f>
        <v>137.00629544709727</v>
      </c>
      <c r="AA130" s="22">
        <f t="shared" ref="AA130" si="1657">Z130/F130</f>
        <v>0.18967184418149075</v>
      </c>
      <c r="AB130" s="23">
        <f t="shared" ref="AB130" si="1658">(AA130-$AA$20)/(F130-$F$20)</f>
        <v>2.6258215622725902E-4</v>
      </c>
      <c r="AC130" s="29"/>
      <c r="AD130" s="56">
        <f t="shared" ref="AD130" si="1659">IF(F130&lt;=0,NA(),IF((G130-$G$20)&lt;0,ATAN2((H130-$H$20),(G130-$G$20))*180/PI()+360,ATAN2((H130-$H$20),(G130-$G$20))*180/PI()))</f>
        <v>68.043737506567979</v>
      </c>
      <c r="AE130" s="57">
        <f t="shared" ref="AE130" si="1660">IF(E130&lt;=0,NA(),ATAN(Y130/X130)*180/PI())</f>
        <v>-43.350914989115267</v>
      </c>
      <c r="AF130" s="29"/>
      <c r="AG130" s="71">
        <f t="shared" ref="AG130" si="1661">1/(O130/E130)</f>
        <v>1.3219271490777345</v>
      </c>
      <c r="AH130" s="71">
        <f t="shared" ref="AH130" si="1662">1/(Z130/F130)</f>
        <v>5.2722638107695783</v>
      </c>
      <c r="AI130" s="29"/>
      <c r="AJ130" s="21">
        <f t="shared" ref="AJ130" si="1663">SQRT((G130-$E$11)^2+(H130-$F$11)^2+(I130-$G$11)^2)</f>
        <v>614.85817714409666</v>
      </c>
    </row>
    <row r="131" spans="2:36" ht="15.75" x14ac:dyDescent="0.25">
      <c r="B131" s="166">
        <v>115</v>
      </c>
      <c r="C131" s="167"/>
      <c r="D131" s="96">
        <v>45706.625</v>
      </c>
      <c r="E131" s="104">
        <f t="shared" ref="E131" si="1664">D131-D130</f>
        <v>7</v>
      </c>
      <c r="F131" s="27">
        <f t="shared" ref="F131" si="1665">D131-D$20</f>
        <v>729.33333333333576</v>
      </c>
      <c r="G131" s="108">
        <v>809257.3075</v>
      </c>
      <c r="H131" s="22">
        <v>9156131.9224999994</v>
      </c>
      <c r="I131" s="109">
        <v>2688.8055000000004</v>
      </c>
      <c r="K131" s="20">
        <f t="shared" ref="K131" si="1666">(G131-G130)*100</f>
        <v>3.1499999924562871</v>
      </c>
      <c r="L131" s="21">
        <f t="shared" ref="L131" si="1667">(H131-H130)*100</f>
        <v>-0.8999999612569809</v>
      </c>
      <c r="M131" s="21">
        <f t="shared" ref="M131" si="1668">SQRT(K131^2+L131^2)</f>
        <v>3.2760494322792471</v>
      </c>
      <c r="N131" s="21">
        <f t="shared" ref="N131" si="1669">(I131-I130)*100</f>
        <v>0.10000000002037268</v>
      </c>
      <c r="O131" s="22">
        <f t="shared" ref="O131" si="1670">(SQRT((G131-G130)^2+(H131-H130)^2+(I131-I130)^2)*100)</f>
        <v>3.2775753054264447</v>
      </c>
      <c r="P131" s="22">
        <f t="shared" ref="P131" si="1671">O131/(F131-F130)</f>
        <v>0.46822504363234924</v>
      </c>
      <c r="Q131" s="23">
        <f t="shared" ref="Q131" si="1672">(P131-P130)/(F131-F130)</f>
        <v>-4.1178042138828516E-2</v>
      </c>
      <c r="R131" s="29"/>
      <c r="S131" s="56">
        <f t="shared" ref="S131" si="1673">IF(K131&lt;0, ATAN2(L131,K131)*180/PI()+360,ATAN2(L131,K131)*180/PI())</f>
        <v>105.94539528565095</v>
      </c>
      <c r="T131" s="57">
        <f t="shared" ref="T131" si="1674">ATAN(N131/M131)*180/PI()</f>
        <v>1.748386144603308</v>
      </c>
      <c r="U131" s="29"/>
      <c r="V131" s="24">
        <f t="shared" ref="V131" si="1675">(G131-$G$20)*100</f>
        <v>95.550000004004687</v>
      </c>
      <c r="W131" s="22">
        <f t="shared" ref="W131" si="1676">(H131-$H$20)*100</f>
        <v>36.349999904632568</v>
      </c>
      <c r="X131" s="22">
        <f t="shared" ref="X131" si="1677">SQRT(V131^2+W131^2)</f>
        <v>102.23074387791611</v>
      </c>
      <c r="Y131" s="22">
        <f t="shared" ref="Y131" si="1678">(I131-$I$20)*100</f>
        <v>-93.949999999949796</v>
      </c>
      <c r="Z131" s="22">
        <f t="shared" ref="Z131" si="1679">SQRT((G131-$G$20)^2+(H131-$H$20)^2+(I131-$I$20)^2)*100</f>
        <v>138.84425625074539</v>
      </c>
      <c r="AA131" s="22">
        <f t="shared" ref="AA131" si="1680">Z131/F131</f>
        <v>0.19037146652295922</v>
      </c>
      <c r="AB131" s="23">
        <f t="shared" ref="AB131" si="1681">(AA131-$AA$20)/(F131-$F$20)</f>
        <v>2.6102120638431248E-4</v>
      </c>
      <c r="AC131" s="29"/>
      <c r="AD131" s="56">
        <f t="shared" ref="AD131" si="1682">IF(F131&lt;=0,NA(),IF((G131-$G$20)&lt;0,ATAN2((H131-$H$20),(G131-$G$20))*180/PI()+360,ATAN2((H131-$H$20),(G131-$G$20))*180/PI()))</f>
        <v>69.171728950170817</v>
      </c>
      <c r="AE131" s="57">
        <f t="shared" ref="AE131" si="1683">IF(E131&lt;=0,NA(),ATAN(Y131/X131)*180/PI())</f>
        <v>-42.582993133563342</v>
      </c>
      <c r="AF131" s="29"/>
      <c r="AG131" s="71">
        <f t="shared" ref="AG131" si="1684">1/(O131/E131)</f>
        <v>2.1357251466993317</v>
      </c>
      <c r="AH131" s="71">
        <f t="shared" ref="AH131" si="1685">1/(Z131/F131)</f>
        <v>5.252888041808502</v>
      </c>
      <c r="AI131" s="29"/>
      <c r="AJ131" s="21">
        <f t="shared" ref="AJ131" si="1686">SQRT((G131-$E$11)^2+(H131-$F$11)^2+(I131-$G$11)^2)</f>
        <v>614.85791342861091</v>
      </c>
    </row>
    <row r="132" spans="2:36" ht="15.75" x14ac:dyDescent="0.25">
      <c r="B132" s="166">
        <v>116</v>
      </c>
      <c r="C132" s="167"/>
      <c r="D132" s="96">
        <v>45720.625</v>
      </c>
      <c r="E132" s="104">
        <f t="shared" ref="E132" si="1687">D132-D131</f>
        <v>14</v>
      </c>
      <c r="F132" s="27">
        <f t="shared" ref="F132" si="1688">D132-D$20</f>
        <v>743.33333333333576</v>
      </c>
      <c r="G132" s="108">
        <v>809257.5560000001</v>
      </c>
      <c r="H132" s="22">
        <v>9156131.8564999998</v>
      </c>
      <c r="I132" s="109">
        <v>2688.7830000000004</v>
      </c>
      <c r="K132" s="20">
        <f t="shared" ref="K132" si="1689">(G132-G131)*100</f>
        <v>24.850000010337681</v>
      </c>
      <c r="L132" s="21">
        <f t="shared" ref="L132" si="1690">(H132-H131)*100</f>
        <v>-6.5999999642372131</v>
      </c>
      <c r="M132" s="21">
        <f t="shared" ref="M132" si="1691">SQRT(K132^2+L132^2)</f>
        <v>25.711524654164599</v>
      </c>
      <c r="N132" s="21">
        <f t="shared" ref="N132" si="1692">(I132-I131)*100</f>
        <v>-2.250000000003638</v>
      </c>
      <c r="O132" s="22">
        <f t="shared" ref="O132" si="1693">(SQRT((G132-G131)^2+(H132-H131)^2+(I132-I131)^2)*100)</f>
        <v>25.809784966979681</v>
      </c>
      <c r="P132" s="22">
        <f t="shared" ref="P132" si="1694">O132/(F132-F131)</f>
        <v>1.8435560690699773</v>
      </c>
      <c r="Q132" s="23">
        <f t="shared" ref="Q132" si="1695">(P132-P131)/(F132-F131)</f>
        <v>9.8237930388402006E-2</v>
      </c>
      <c r="R132" s="29"/>
      <c r="S132" s="56">
        <f t="shared" ref="S132" si="1696">IF(K132&lt;0, ATAN2(L132,K132)*180/PI()+360,ATAN2(L132,K132)*180/PI())</f>
        <v>104.87399932209952</v>
      </c>
      <c r="T132" s="57">
        <f t="shared" ref="T132" si="1697">ATAN(N132/M132)*180/PI()</f>
        <v>-5.0011788739296481</v>
      </c>
      <c r="U132" s="29"/>
      <c r="V132" s="24">
        <f t="shared" ref="V132" si="1698">(G132-$G$20)*100</f>
        <v>120.40000001434237</v>
      </c>
      <c r="W132" s="22">
        <f t="shared" ref="W132" si="1699">(H132-$H$20)*100</f>
        <v>29.749999940395355</v>
      </c>
      <c r="X132" s="22">
        <f t="shared" ref="X132" si="1700">SQRT(V132^2+W132^2)</f>
        <v>124.02105667952989</v>
      </c>
      <c r="Y132" s="22">
        <f t="shared" ref="Y132" si="1701">(I132-$I$20)*100</f>
        <v>-96.199999999953434</v>
      </c>
      <c r="Z132" s="22">
        <f t="shared" ref="Z132" si="1702">SQRT((G132-$G$20)^2+(H132-$H$20)^2+(I132-$I$20)^2)*100</f>
        <v>156.9575181375464</v>
      </c>
      <c r="AA132" s="22">
        <f t="shared" ref="AA132" si="1703">Z132/F132</f>
        <v>0.21115361184423215</v>
      </c>
      <c r="AB132" s="23">
        <f t="shared" ref="AB132" si="1704">(AA132-$AA$20)/(F132-$F$20)</f>
        <v>2.8406315494739658E-4</v>
      </c>
      <c r="AC132" s="29"/>
      <c r="AD132" s="56">
        <f t="shared" ref="AD132" si="1705">IF(F132&lt;=0,NA(),IF((G132-$G$20)&lt;0,ATAN2((H132-$H$20),(G132-$G$20))*180/PI()+360,ATAN2((H132-$H$20),(G132-$G$20))*180/PI()))</f>
        <v>76.120623463486339</v>
      </c>
      <c r="AE132" s="57">
        <f t="shared" ref="AE132" si="1706">IF(E132&lt;=0,NA(),ATAN(Y132/X132)*180/PI())</f>
        <v>-37.799829070044531</v>
      </c>
      <c r="AF132" s="29"/>
      <c r="AG132" s="71">
        <f t="shared" ref="AG132" si="1707">1/(O132/E132)</f>
        <v>0.5424299356973028</v>
      </c>
      <c r="AH132" s="71">
        <f t="shared" ref="AH132" si="1708">1/(Z132/F132)</f>
        <v>4.7358886796485358</v>
      </c>
      <c r="AI132" s="29"/>
      <c r="AJ132" s="21">
        <f t="shared" ref="AJ132" si="1709">SQRT((G132-$E$11)^2+(H132-$F$11)^2+(I132-$G$11)^2)</f>
        <v>614.85618182859139</v>
      </c>
    </row>
  </sheetData>
  <mergeCells count="125">
    <mergeCell ref="B97:C97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69:C69"/>
    <mergeCell ref="B70:C70"/>
    <mergeCell ref="B71:C71"/>
    <mergeCell ref="B72:C72"/>
    <mergeCell ref="B85:C85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AH17:AH18"/>
    <mergeCell ref="G17:I17"/>
    <mergeCell ref="K17:Q17"/>
    <mergeCell ref="S17:T17"/>
    <mergeCell ref="V17:AB17"/>
    <mergeCell ref="AD17:AE17"/>
    <mergeCell ref="AG17:AG18"/>
    <mergeCell ref="B46:C46"/>
    <mergeCell ref="B47:C47"/>
    <mergeCell ref="B38:C38"/>
    <mergeCell ref="B39:C39"/>
    <mergeCell ref="B40:C40"/>
    <mergeCell ref="B41:C41"/>
    <mergeCell ref="B42:C42"/>
    <mergeCell ref="B43:C43"/>
    <mergeCell ref="E17:E18"/>
    <mergeCell ref="F17:F18"/>
    <mergeCell ref="B27:C27"/>
    <mergeCell ref="B28:C28"/>
    <mergeCell ref="B29:C29"/>
    <mergeCell ref="B20:C20"/>
    <mergeCell ref="B21:C21"/>
    <mergeCell ref="B22:C22"/>
    <mergeCell ref="B23:C23"/>
    <mergeCell ref="B98:C98"/>
    <mergeCell ref="B99:C99"/>
    <mergeCell ref="B48:C48"/>
    <mergeCell ref="B49:C49"/>
    <mergeCell ref="B61:C61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3:C73"/>
    <mergeCell ref="B62:C62"/>
    <mergeCell ref="B63:C63"/>
    <mergeCell ref="B64:C64"/>
    <mergeCell ref="B65:C65"/>
    <mergeCell ref="B66:C66"/>
    <mergeCell ref="B67:C67"/>
    <mergeCell ref="B68:C68"/>
    <mergeCell ref="B104:C104"/>
    <mergeCell ref="B105:C105"/>
    <mergeCell ref="B106:C106"/>
    <mergeCell ref="B107:C107"/>
    <mergeCell ref="B2:D5"/>
    <mergeCell ref="B17:C19"/>
    <mergeCell ref="D17:D19"/>
    <mergeCell ref="B30:C30"/>
    <mergeCell ref="B37:C37"/>
    <mergeCell ref="B44:C44"/>
    <mergeCell ref="B45:C45"/>
    <mergeCell ref="B32:C32"/>
    <mergeCell ref="B33:C33"/>
    <mergeCell ref="B34:C34"/>
    <mergeCell ref="B35:C35"/>
    <mergeCell ref="B36:C36"/>
    <mergeCell ref="B31:C31"/>
    <mergeCell ref="B24:C24"/>
    <mergeCell ref="B25:C25"/>
    <mergeCell ref="B26:C26"/>
    <mergeCell ref="B100:C100"/>
    <mergeCell ref="B101:C101"/>
    <mergeCell ref="B102:C102"/>
    <mergeCell ref="B103:C103"/>
    <mergeCell ref="B117:C117"/>
    <mergeCell ref="B118:C118"/>
    <mergeCell ref="B119:C119"/>
    <mergeCell ref="B113:C113"/>
    <mergeCell ref="B114:C114"/>
    <mergeCell ref="B115:C115"/>
    <mergeCell ref="B116:C116"/>
    <mergeCell ref="B108:C108"/>
    <mergeCell ref="B109:C109"/>
    <mergeCell ref="B110:C110"/>
    <mergeCell ref="B111:C111"/>
    <mergeCell ref="B112:C112"/>
    <mergeCell ref="B130:C130"/>
    <mergeCell ref="B131:C131"/>
    <mergeCell ref="B132:C132"/>
    <mergeCell ref="B125:C125"/>
    <mergeCell ref="B126:C126"/>
    <mergeCell ref="B127:C127"/>
    <mergeCell ref="B128:C128"/>
    <mergeCell ref="B129:C129"/>
    <mergeCell ref="B120:C120"/>
    <mergeCell ref="B121:C121"/>
    <mergeCell ref="B122:C122"/>
    <mergeCell ref="B123:C123"/>
    <mergeCell ref="B124:C124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2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1:CV134"/>
  <sheetViews>
    <sheetView zoomScale="70" zoomScaleNormal="70" workbookViewId="0">
      <pane ySplit="19" topLeftCell="A65" activePane="bottomLeft" state="frozen"/>
      <selection activeCell="I46" sqref="I46"/>
      <selection pane="bottomLeft" activeCell="P91" sqref="P9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43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72">
        <v>809422.07799999998</v>
      </c>
      <c r="F14" s="72">
        <v>9156134.9010000005</v>
      </c>
      <c r="G14" s="72">
        <v>2630.87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44977.291666666664</v>
      </c>
      <c r="E20" s="26">
        <v>0</v>
      </c>
      <c r="F20" s="25">
        <v>0</v>
      </c>
      <c r="G20" s="111">
        <v>809422.07799999998</v>
      </c>
      <c r="H20" s="112">
        <v>9156134.9010000005</v>
      </c>
      <c r="I20" s="110">
        <v>2630.87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>(G20-$G$20)*100</f>
        <v>0</v>
      </c>
      <c r="W20" s="64">
        <f>(H20-$H$20)*100</f>
        <v>0</v>
      </c>
      <c r="X20" s="64">
        <v>0</v>
      </c>
      <c r="Y20" s="64">
        <f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0">SQRT((G20-$E$11)^2+(H20-$F$11)^2+(I20-$G$11)^2)</f>
        <v>601.16400979824698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44978.291666666664</v>
      </c>
      <c r="E21" s="28">
        <f>D21-D20</f>
        <v>1</v>
      </c>
      <c r="F21" s="27">
        <f t="shared" ref="F21:F32" si="1">D21-D$20</f>
        <v>1</v>
      </c>
      <c r="G21" s="108">
        <v>809421.97900000005</v>
      </c>
      <c r="H21" s="21">
        <v>9156134.909</v>
      </c>
      <c r="I21" s="109">
        <v>2630.8249999999998</v>
      </c>
      <c r="J21" s="10"/>
      <c r="K21" s="20">
        <f>(G21-G20)*100</f>
        <v>-9.8999999929219484</v>
      </c>
      <c r="L21" s="21">
        <f>(H21-H20)*100</f>
        <v>0.79999994486570358</v>
      </c>
      <c r="M21" s="21">
        <f t="shared" ref="M21" si="2">SQRT(K21^2+L21^2)</f>
        <v>9.9322706251712507</v>
      </c>
      <c r="N21" s="21">
        <f>(I21-I20)*100</f>
        <v>-4.500000000007276</v>
      </c>
      <c r="O21" s="22">
        <f>(SQRT((G21-G20)^2+(H21-H20)^2+(I21-I20)^2)*100)</f>
        <v>10.904127648358909</v>
      </c>
      <c r="P21" s="22">
        <f t="shared" ref="P21" si="3">O21/(F21-F20)</f>
        <v>10.904127648358909</v>
      </c>
      <c r="Q21" s="23">
        <f t="shared" ref="Q21" si="4">(P21-P20)/(F21-F20)</f>
        <v>10.904127648358909</v>
      </c>
      <c r="R21" s="29"/>
      <c r="S21" s="56">
        <f>IF(K21&lt;0, ATAN2(L21,K21)*180/PI()+360,ATAN2(L21,K21)*180/PI())</f>
        <v>274.61992316793214</v>
      </c>
      <c r="T21" s="57">
        <f>ATAN(N21/M21)*180/PI()</f>
        <v>-24.373787802927819</v>
      </c>
      <c r="U21" s="29"/>
      <c r="V21" s="24">
        <f>(G21-$G$20)*100</f>
        <v>-9.8999999929219484</v>
      </c>
      <c r="W21" s="22">
        <f>(H21-$H$20)*100</f>
        <v>0.79999994486570358</v>
      </c>
      <c r="X21" s="22">
        <f t="shared" ref="X21" si="5">SQRT(V21^2+W21^2)</f>
        <v>9.9322706251712507</v>
      </c>
      <c r="Y21" s="22">
        <f>(I21-$I$20)*100</f>
        <v>-4.500000000007276</v>
      </c>
      <c r="Z21" s="22">
        <f>SQRT((G21-$G$20)^2+(H21-$H$20)^2+(I21-$I$20)^2)*100</f>
        <v>10.904127648358909</v>
      </c>
      <c r="AA21" s="22">
        <f t="shared" ref="AA21" si="6">Z21/F21</f>
        <v>10.904127648358909</v>
      </c>
      <c r="AB21" s="23">
        <f t="shared" ref="AB21" si="7">(AA21-$AA$20)/(F21-$F$20)</f>
        <v>10.904127648358909</v>
      </c>
      <c r="AC21" s="29"/>
      <c r="AD21" s="56">
        <f t="shared" ref="AD21" si="8">IF(F21&lt;=0,NA(),IF((G21-$G$20)&lt;0,ATAN2((H21-$H$20),(G21-$G$20))*180/PI()+360,ATAN2((H21-$H$20),(G21-$G$20))*180/PI()))</f>
        <v>274.61992316793214</v>
      </c>
      <c r="AE21" s="57">
        <f t="shared" ref="AE21" si="9">IF(E21&lt;=0,NA(),ATAN(Y21/X21)*180/PI())</f>
        <v>-24.373787802927819</v>
      </c>
      <c r="AF21" s="29"/>
      <c r="AG21" s="71">
        <f>1/(O21/E21)</f>
        <v>9.1708390826706968E-2</v>
      </c>
      <c r="AH21" s="71">
        <f t="shared" ref="AH21" si="10">1/(Z21/F21)</f>
        <v>9.1708390826706968E-2</v>
      </c>
      <c r="AI21" s="29"/>
      <c r="AJ21" s="21">
        <f t="shared" si="0"/>
        <v>601.16884340869285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44979.291666608799</v>
      </c>
      <c r="E22" s="28">
        <f t="shared" ref="E22:E32" si="11">D22-D21</f>
        <v>0.99999994213430909</v>
      </c>
      <c r="F22" s="27">
        <f t="shared" si="1"/>
        <v>1.9999999421343091</v>
      </c>
      <c r="G22" s="108">
        <v>809421.95</v>
      </c>
      <c r="H22" s="21">
        <v>9156134.9240000006</v>
      </c>
      <c r="I22" s="109">
        <v>2630.7910000000002</v>
      </c>
      <c r="J22" s="10"/>
      <c r="K22" s="20">
        <f t="shared" ref="K22" si="12">(G22-G21)*100</f>
        <v>-2.9000000096857548</v>
      </c>
      <c r="L22" s="21">
        <f t="shared" ref="L22" si="13">(H22-H21)*100</f>
        <v>1.5000000596046448</v>
      </c>
      <c r="M22" s="21">
        <f t="shared" ref="M22" si="14">SQRT(K22^2+L22^2)</f>
        <v>3.2649655794496999</v>
      </c>
      <c r="N22" s="21">
        <f t="shared" ref="N22" si="15">(I22-I21)*100</f>
        <v>-3.3999999999650754</v>
      </c>
      <c r="O22" s="22">
        <f t="shared" ref="O22" si="16">(SQRT((G22-G21)^2+(H22-H21)^2+(I22-I21)^2)*100)</f>
        <v>4.7138095246577185</v>
      </c>
      <c r="P22" s="22">
        <f t="shared" ref="P22" si="17">O22/(F22-F21)</f>
        <v>4.7138097974255793</v>
      </c>
      <c r="Q22" s="23">
        <f t="shared" ref="Q22" si="18">(P22-P21)/(F22-F21)</f>
        <v>-6.1903182091403695</v>
      </c>
      <c r="R22" s="29"/>
      <c r="S22" s="56">
        <f t="shared" ref="S22" si="19">IF(K22&lt;0, ATAN2(L22,K22)*180/PI()+360,ATAN2(L22,K22)*180/PI())</f>
        <v>297.34987663104033</v>
      </c>
      <c r="T22" s="57">
        <f t="shared" ref="T22" si="20">ATAN(N22/M22)*180/PI()</f>
        <v>-46.160672765019044</v>
      </c>
      <c r="U22" s="29"/>
      <c r="V22" s="24">
        <f t="shared" ref="V22" si="21">(G22-$G$20)*100</f>
        <v>-12.800000002607703</v>
      </c>
      <c r="W22" s="22">
        <f t="shared" ref="W22" si="22">(H22-$H$20)*100</f>
        <v>2.3000000044703484</v>
      </c>
      <c r="X22" s="22">
        <f t="shared" ref="X22" si="23">SQRT(V22^2+W22^2)</f>
        <v>13.004999042188384</v>
      </c>
      <c r="Y22" s="22">
        <f t="shared" ref="Y22" si="24">(I22-$I$20)*100</f>
        <v>-7.8999999999723514</v>
      </c>
      <c r="Z22" s="22">
        <f t="shared" ref="Z22" si="25">SQRT((G22-$G$20)^2+(H22-$H$20)^2+(I22-$I$20)^2)*100</f>
        <v>15.216438482341523</v>
      </c>
      <c r="AA22" s="22">
        <f t="shared" ref="AA22" si="26">Z22/F22</f>
        <v>7.6082194612981997</v>
      </c>
      <c r="AB22" s="23">
        <f t="shared" ref="AB22" si="27">(AA22-$AA$20)/(F22-$F$20)</f>
        <v>3.804109840712822</v>
      </c>
      <c r="AC22" s="29"/>
      <c r="AD22" s="56">
        <f t="shared" ref="AD22" si="28">IF(F22&lt;=0,NA(),IF((G22-$G$20)&lt;0,ATAN2((H22-$H$20),(G22-$G$20))*180/PI()+360,ATAN2((H22-$H$20),(G22-$G$20))*180/PI()))</f>
        <v>280.18662977729741</v>
      </c>
      <c r="AE22" s="57">
        <f t="shared" ref="AE22" si="29">IF(E22&lt;=0,NA(),ATAN(Y22/X22)*180/PI())</f>
        <v>-31.276952839897131</v>
      </c>
      <c r="AF22" s="29"/>
      <c r="AG22" s="71">
        <f t="shared" ref="AG22" si="30">1/(O22/E22)</f>
        <v>0.21214262835682177</v>
      </c>
      <c r="AH22" s="71">
        <f t="shared" ref="AH22" si="31">1/(Z22/F22)</f>
        <v>0.13143679741190967</v>
      </c>
      <c r="AI22" s="29"/>
      <c r="AJ22" s="21">
        <f t="shared" ref="AJ22" si="32">SQRT((G22-$E$11)^2+(H22-$F$11)^2+(I22-$G$11)^2)</f>
        <v>601.16359089573541</v>
      </c>
      <c r="AK22" s="29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66">
        <v>4</v>
      </c>
      <c r="C23" s="167"/>
      <c r="D23" s="96">
        <v>44980.291666608799</v>
      </c>
      <c r="E23" s="28">
        <f t="shared" si="11"/>
        <v>1</v>
      </c>
      <c r="F23" s="27">
        <f t="shared" si="1"/>
        <v>2.9999999421343091</v>
      </c>
      <c r="G23" s="108">
        <v>809422.00199999998</v>
      </c>
      <c r="H23" s="21">
        <v>9156134.9159999993</v>
      </c>
      <c r="I23" s="109">
        <v>2630.7950000000001</v>
      </c>
      <c r="J23" s="10"/>
      <c r="K23" s="20">
        <f t="shared" ref="K23" si="33">(G23-G22)*100</f>
        <v>5.200000002514571</v>
      </c>
      <c r="L23" s="21">
        <f t="shared" ref="L23" si="34">(H23-H22)*100</f>
        <v>-0.80000013113021851</v>
      </c>
      <c r="M23" s="21">
        <f t="shared" ref="M23" si="35">SQRT(K23^2+L23^2)</f>
        <v>5.2611785976109866</v>
      </c>
      <c r="N23" s="21">
        <f t="shared" ref="N23" si="36">(I23-I22)*100</f>
        <v>0.39999999999054126</v>
      </c>
      <c r="O23" s="22">
        <f t="shared" ref="O23" si="37">(SQRT((G23-G22)^2+(H23-H22)^2+(I23-I22)^2)*100)</f>
        <v>5.2763624056685439</v>
      </c>
      <c r="P23" s="22">
        <f t="shared" ref="P23" si="38">O23/(F23-F22)</f>
        <v>5.2763624056685439</v>
      </c>
      <c r="Q23" s="23">
        <f t="shared" ref="Q23" si="39">(P23-P22)/(F23-F22)</f>
        <v>0.5625526082429646</v>
      </c>
      <c r="R23" s="29"/>
      <c r="S23" s="56">
        <f t="shared" ref="S23" si="40">IF(K23&lt;0, ATAN2(L23,K23)*180/PI()+360,ATAN2(L23,K23)*180/PI())</f>
        <v>98.746163669832029</v>
      </c>
      <c r="T23" s="57">
        <f t="shared" ref="T23" si="41">ATAN(N23/M23)*180/PI()</f>
        <v>4.347753132772687</v>
      </c>
      <c r="U23" s="29"/>
      <c r="V23" s="24">
        <f t="shared" ref="V23" si="42">(G23-$G$20)*100</f>
        <v>-7.6000000000931323</v>
      </c>
      <c r="W23" s="22">
        <f t="shared" ref="W23" si="43">(H23-$H$20)*100</f>
        <v>1.4999998733401299</v>
      </c>
      <c r="X23" s="22">
        <f t="shared" ref="X23" si="44">SQRT(V23^2+W23^2)</f>
        <v>7.7466121383115611</v>
      </c>
      <c r="Y23" s="22">
        <f t="shared" ref="Y23" si="45">(I23-$I$20)*100</f>
        <v>-7.4999999999818101</v>
      </c>
      <c r="Z23" s="22">
        <f t="shared" ref="Z23" si="46">SQRT((G23-$G$20)^2+(H23-$H$20)^2+(I23-$I$20)^2)*100</f>
        <v>10.78239303777984</v>
      </c>
      <c r="AA23" s="22">
        <f t="shared" ref="AA23" si="47">Z23/F23</f>
        <v>3.5941310819189063</v>
      </c>
      <c r="AB23" s="23">
        <f t="shared" ref="AB23" si="48">(AA23-$AA$20)/(F23-$F$20)</f>
        <v>1.1980437170815113</v>
      </c>
      <c r="AC23" s="29"/>
      <c r="AD23" s="56">
        <f t="shared" ref="AD23" si="49">IF(F23&lt;=0,NA(),IF((G23-$G$20)&lt;0,ATAN2((H23-$H$20),(G23-$G$20))*180/PI()+360,ATAN2((H23-$H$20),(G23-$G$20))*180/PI()))</f>
        <v>281.16487925833877</v>
      </c>
      <c r="AE23" s="57">
        <f t="shared" ref="AE23" si="50">IF(E23&lt;=0,NA(),ATAN(Y23/X23)*180/PI())</f>
        <v>-44.073328387937863</v>
      </c>
      <c r="AF23" s="29"/>
      <c r="AG23" s="71">
        <f t="shared" ref="AG23" si="51">1/(O23/E23)</f>
        <v>0.18952451009158733</v>
      </c>
      <c r="AH23" s="71">
        <f t="shared" ref="AH23" si="52">1/(Z23/F23)</f>
        <v>0.27823136585939434</v>
      </c>
      <c r="AI23" s="29"/>
      <c r="AJ23" s="21">
        <f t="shared" ref="AJ23" si="53">SQRT((G23-$E$11)^2+(H23-$F$11)^2+(I23-$G$11)^2)</f>
        <v>601.16992262435656</v>
      </c>
      <c r="AK23" s="29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2:100" ht="15.75" x14ac:dyDescent="0.25">
      <c r="B24" s="166">
        <v>5</v>
      </c>
      <c r="C24" s="167"/>
      <c r="D24" s="95">
        <v>45001.004861111112</v>
      </c>
      <c r="E24" s="28">
        <f t="shared" si="11"/>
        <v>20.713194502313854</v>
      </c>
      <c r="F24" s="27">
        <f t="shared" si="1"/>
        <v>23.713194444448163</v>
      </c>
      <c r="G24" s="108">
        <v>809422.84749999992</v>
      </c>
      <c r="H24" s="21">
        <v>9156135.0839999989</v>
      </c>
      <c r="I24" s="109">
        <v>2630.8064999999997</v>
      </c>
      <c r="J24" s="10"/>
      <c r="K24" s="20">
        <f t="shared" ref="K24" si="54">(G24-G23)*100</f>
        <v>84.549999993760139</v>
      </c>
      <c r="L24" s="21">
        <f t="shared" ref="L24" si="55">(H24-H23)*100</f>
        <v>16.799999959766865</v>
      </c>
      <c r="M24" s="21">
        <f t="shared" ref="M24" si="56">SQRT(K24^2+L24^2)</f>
        <v>86.202914669940284</v>
      </c>
      <c r="N24" s="21">
        <f t="shared" ref="N24" si="57">(I24-I23)*100</f>
        <v>1.1499999999614374</v>
      </c>
      <c r="O24" s="22">
        <f t="shared" ref="O24" si="58">(SQRT((G24-G23)^2+(H24-H23)^2+(I24-I23)^2)*100)</f>
        <v>86.210585182986193</v>
      </c>
      <c r="P24" s="22">
        <f t="shared" ref="P24" si="59">O24/(F24-F23)</f>
        <v>4.1621095757757542</v>
      </c>
      <c r="Q24" s="23">
        <f t="shared" ref="Q24" si="60">(P24-P23)/(F24-F23)</f>
        <v>-5.3794349769096084E-2</v>
      </c>
      <c r="R24" s="29"/>
      <c r="S24" s="56">
        <f t="shared" ref="S24" si="61">IF(K24&lt;0, ATAN2(L24,K24)*180/PI()+360,ATAN2(L24,K24)*180/PI())</f>
        <v>78.761760560809194</v>
      </c>
      <c r="T24" s="57">
        <f t="shared" ref="T24" si="62">ATAN(N24/M24)*180/PI()</f>
        <v>0.76431566426163644</v>
      </c>
      <c r="U24" s="29"/>
      <c r="V24" s="24">
        <f t="shared" ref="V24" si="63">(G24-$G$20)*100</f>
        <v>76.949999993667006</v>
      </c>
      <c r="W24" s="22">
        <f t="shared" ref="W24" si="64">(H24-$H$20)*100</f>
        <v>18.299999833106995</v>
      </c>
      <c r="X24" s="22">
        <f t="shared" ref="X24" si="65">SQRT(V24^2+W24^2)</f>
        <v>79.096096571936272</v>
      </c>
      <c r="Y24" s="22">
        <f t="shared" ref="Y24" si="66">(I24-$I$20)*100</f>
        <v>-6.3500000000203727</v>
      </c>
      <c r="Z24" s="22">
        <f t="shared" ref="Z24" si="67">SQRT((G24-$G$20)^2+(H24-$H$20)^2+(I24-$I$20)^2)*100</f>
        <v>79.350582813973887</v>
      </c>
      <c r="AA24" s="22">
        <f t="shared" ref="AA24" si="68">Z24/F24</f>
        <v>3.3462629001699851</v>
      </c>
      <c r="AB24" s="23">
        <f t="shared" ref="AB24" si="69">(AA24-$AA$20)/(F24-$F$20)</f>
        <v>0.14111396539209953</v>
      </c>
      <c r="AC24" s="29"/>
      <c r="AD24" s="56">
        <f t="shared" ref="AD24" si="70">IF(F24&lt;=0,NA(),IF((G24-$G$20)&lt;0,ATAN2((H24-$H$20),(G24-$G$20))*180/PI()+360,ATAN2((H24-$H$20),(G24-$G$20))*180/PI()))</f>
        <v>76.622602717238877</v>
      </c>
      <c r="AE24" s="57">
        <f t="shared" ref="AE24" si="71">IF(E24&lt;=0,NA(),ATAN(Y24/X24)*180/PI())</f>
        <v>-4.5899807237767734</v>
      </c>
      <c r="AF24" s="29"/>
      <c r="AG24" s="71">
        <f t="shared" ref="AG24" si="72">1/(O24/E24)</f>
        <v>0.24026277583372252</v>
      </c>
      <c r="AH24" s="71">
        <f t="shared" ref="AH24" si="73">1/(Z24/F24)</f>
        <v>0.29884083523419558</v>
      </c>
      <c r="AI24" s="29"/>
      <c r="AJ24" s="21">
        <f t="shared" ref="AJ24" si="74">SQRT((G24-$E$11)^2+(H24-$F$11)^2+(I24-$G$11)^2)</f>
        <v>601.00036272463365</v>
      </c>
      <c r="AK24" s="29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2:100" ht="15.75" x14ac:dyDescent="0.25">
      <c r="B25" s="166">
        <v>6</v>
      </c>
      <c r="C25" s="167"/>
      <c r="D25" s="95">
        <v>45003.291666666664</v>
      </c>
      <c r="E25" s="28">
        <f t="shared" si="11"/>
        <v>2.2868055555518367</v>
      </c>
      <c r="F25" s="27">
        <f t="shared" si="1"/>
        <v>26</v>
      </c>
      <c r="G25" s="108">
        <v>809422.43650000007</v>
      </c>
      <c r="H25" s="21">
        <v>9156135.1099999994</v>
      </c>
      <c r="I25" s="109">
        <v>2630.7835</v>
      </c>
      <c r="J25" s="10"/>
      <c r="K25" s="20">
        <f t="shared" ref="K25" si="75">(G25-G24)*100</f>
        <v>-41.09999998472631</v>
      </c>
      <c r="L25" s="21">
        <f t="shared" ref="L25" si="76">(H25-H24)*100</f>
        <v>2.6000000536441803</v>
      </c>
      <c r="M25" s="21">
        <f t="shared" ref="M25" si="77">SQRT(K25^2+L25^2)</f>
        <v>41.182156318282466</v>
      </c>
      <c r="N25" s="21">
        <f t="shared" ref="N25" si="78">(I25-I24)*100</f>
        <v>-2.2999999999683496</v>
      </c>
      <c r="O25" s="22">
        <f t="shared" ref="O25" si="79">(SQRT((G25-G24)^2+(H25-H24)^2+(I25-I24)^2)*100)</f>
        <v>41.246333158516123</v>
      </c>
      <c r="P25" s="22">
        <f t="shared" ref="P25" si="80">O25/(F25-F24)</f>
        <v>18.036659504512542</v>
      </c>
      <c r="Q25" s="23">
        <f t="shared" ref="Q25" si="81">(P25-P24)/(F25-F24)</f>
        <v>6.0672189181334542</v>
      </c>
      <c r="R25" s="29"/>
      <c r="S25" s="56">
        <f t="shared" ref="S25" si="82">IF(K25&lt;0, ATAN2(L25,K25)*180/PI()+360,ATAN2(L25,K25)*180/PI())</f>
        <v>273.61972718678174</v>
      </c>
      <c r="T25" s="57">
        <f t="shared" ref="T25" si="83">ATAN(N25/M25)*180/PI()</f>
        <v>-3.1966158632660342</v>
      </c>
      <c r="U25" s="29"/>
      <c r="V25" s="24">
        <f t="shared" ref="V25" si="84">(G25-$G$20)*100</f>
        <v>35.850000008940697</v>
      </c>
      <c r="W25" s="22">
        <f t="shared" ref="W25" si="85">(H25-$H$20)*100</f>
        <v>20.899999886751175</v>
      </c>
      <c r="X25" s="22">
        <f t="shared" ref="X25" si="86">SQRT(V25^2+W25^2)</f>
        <v>41.497379386019631</v>
      </c>
      <c r="Y25" s="22">
        <f t="shared" ref="Y25" si="87">(I25-$I$20)*100</f>
        <v>-8.6499999999887223</v>
      </c>
      <c r="Z25" s="22">
        <f t="shared" ref="Z25" si="88">SQRT((G25-$G$20)^2+(H25-$H$20)^2+(I25-$I$20)^2)*100</f>
        <v>42.389326438468586</v>
      </c>
      <c r="AA25" s="22">
        <f t="shared" ref="AA25" si="89">Z25/F25</f>
        <v>1.6303587091718688</v>
      </c>
      <c r="AB25" s="23">
        <f t="shared" ref="AB25" si="90">(AA25-$AA$20)/(F25-$F$20)</f>
        <v>6.2706104198918033E-2</v>
      </c>
      <c r="AC25" s="29"/>
      <c r="AD25" s="56">
        <f t="shared" ref="AD25" si="91">IF(F25&lt;=0,NA(),IF((G25-$G$20)&lt;0,ATAN2((H25-$H$20),(G25-$G$20))*180/PI()+360,ATAN2((H25-$H$20),(G25-$G$20))*180/PI()))</f>
        <v>59.758470812521445</v>
      </c>
      <c r="AE25" s="57">
        <f t="shared" ref="AE25" si="92">IF(E25&lt;=0,NA(),ATAN(Y25/X25)*180/PI())</f>
        <v>-11.774524891340603</v>
      </c>
      <c r="AF25" s="29"/>
      <c r="AG25" s="71">
        <f t="shared" ref="AG25" si="93">1/(O25/E25)</f>
        <v>5.5442638907155326E-2</v>
      </c>
      <c r="AH25" s="71">
        <f t="shared" ref="AH25" si="94">1/(Z25/F25)</f>
        <v>0.61336195180503816</v>
      </c>
      <c r="AI25" s="29"/>
      <c r="AJ25" s="21">
        <f t="shared" ref="AJ25" si="95">SQRT((G25-$E$11)^2+(H25-$F$11)^2+(I25-$G$11)^2)</f>
        <v>600.98346918573259</v>
      </c>
      <c r="AK25" s="29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2:100" ht="15.75" x14ac:dyDescent="0.25">
      <c r="B26" s="166">
        <v>7</v>
      </c>
      <c r="C26" s="167"/>
      <c r="D26" s="96">
        <v>45005.291666666664</v>
      </c>
      <c r="E26" s="28">
        <f t="shared" si="11"/>
        <v>2</v>
      </c>
      <c r="F26" s="27">
        <f t="shared" si="1"/>
        <v>28</v>
      </c>
      <c r="G26" s="108">
        <v>809422.44849999994</v>
      </c>
      <c r="H26" s="21">
        <v>9156135.129999999</v>
      </c>
      <c r="I26" s="109">
        <v>2630.7514999999999</v>
      </c>
      <c r="J26" s="10"/>
      <c r="K26" s="20">
        <f t="shared" ref="K26:K27" si="96">(G26-G25)*100</f>
        <v>1.1999999871477485</v>
      </c>
      <c r="L26" s="21">
        <f t="shared" ref="L26:L27" si="97">(H26-H25)*100</f>
        <v>1.9999999552965164</v>
      </c>
      <c r="M26" s="21">
        <f t="shared" ref="M26:M27" si="98">SQRT(K26^2+L26^2)</f>
        <v>2.3323807129927703</v>
      </c>
      <c r="N26" s="21">
        <f t="shared" ref="N26:N27" si="99">(I26-I25)*100</f>
        <v>-3.2000000000152795</v>
      </c>
      <c r="O26" s="22">
        <f t="shared" ref="O26:O27" si="100">(SQRT((G26-G25)^2+(H26-H25)^2+(I26-I25)^2)*100)</f>
        <v>3.9597979481835246</v>
      </c>
      <c r="P26" s="22">
        <f t="shared" ref="P26:P27" si="101">O26/(F26-F25)</f>
        <v>1.9798989740917623</v>
      </c>
      <c r="Q26" s="23">
        <f t="shared" ref="Q26:Q27" si="102">(P26-P25)/(F26-F25)</f>
        <v>-8.0283802652103908</v>
      </c>
      <c r="R26" s="29"/>
      <c r="S26" s="56">
        <f t="shared" ref="S26:S27" si="103">IF(K26&lt;0, ATAN2(L26,K26)*180/PI()+360,ATAN2(L26,K26)*180/PI())</f>
        <v>30.963756826342941</v>
      </c>
      <c r="T26" s="57">
        <f t="shared" ref="T26:T27" si="104">ATAN(N26/M26)*180/PI()</f>
        <v>-53.912853459945687</v>
      </c>
      <c r="U26" s="29"/>
      <c r="V26" s="24">
        <f t="shared" ref="V26:V27" si="105">(G26-$G$20)*100</f>
        <v>37.049999996088445</v>
      </c>
      <c r="W26" s="22">
        <f t="shared" ref="W26:W27" si="106">(H26-$H$20)*100</f>
        <v>22.899999842047691</v>
      </c>
      <c r="X26" s="22">
        <f t="shared" ref="X26:X27" si="107">SQRT(V26^2+W26^2)</f>
        <v>43.555854858743594</v>
      </c>
      <c r="Y26" s="22">
        <f t="shared" ref="Y26:Y27" si="108">(I26-$I$20)*100</f>
        <v>-11.850000000004002</v>
      </c>
      <c r="Z26" s="22">
        <f t="shared" ref="Z26:Z27" si="109">SQRT((G26-$G$20)^2+(H26-$H$20)^2+(I26-$I$20)^2)*100</f>
        <v>45.139062822305391</v>
      </c>
      <c r="AA26" s="22">
        <f t="shared" ref="AA26:AA27" si="110">Z26/F26</f>
        <v>1.6121093865109068</v>
      </c>
      <c r="AB26" s="23">
        <f t="shared" ref="AB26:AB27" si="111">(AA26-$AA$20)/(F26-$F$20)</f>
        <v>5.7575335232532387E-2</v>
      </c>
      <c r="AC26" s="29"/>
      <c r="AD26" s="56">
        <f t="shared" ref="AD26:AD27" si="112">IF(F26&lt;=0,NA(),IF((G26-$G$20)&lt;0,ATAN2((H26-$H$20),(G26-$G$20))*180/PI()+360,ATAN2((H26-$H$20),(G26-$G$20))*180/PI()))</f>
        <v>58.28046601315986</v>
      </c>
      <c r="AE26" s="57">
        <f t="shared" ref="AE26:AE27" si="113">IF(E26&lt;=0,NA(),ATAN(Y26/X26)*180/PI())</f>
        <v>-15.219765359194488</v>
      </c>
      <c r="AF26" s="29"/>
      <c r="AG26" s="71">
        <f t="shared" ref="AG26:AG27" si="114">1/(O26/E26)</f>
        <v>0.50507627565125102</v>
      </c>
      <c r="AH26" s="71">
        <f t="shared" ref="AH26:AH27" si="115">1/(Z26/F26)</f>
        <v>0.62030530208890045</v>
      </c>
      <c r="AI26" s="29"/>
      <c r="AJ26" s="21">
        <f t="shared" ref="AJ26:AJ27" si="116">SQRT((G26-$E$11)^2+(H26-$F$11)^2+(I26-$G$11)^2)</f>
        <v>600.97262853397683</v>
      </c>
      <c r="AK26" s="29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2:100" ht="15.75" x14ac:dyDescent="0.25">
      <c r="B27" s="166">
        <v>8</v>
      </c>
      <c r="C27" s="167"/>
      <c r="D27" s="95">
        <v>45008.291666666664</v>
      </c>
      <c r="E27" s="28">
        <f t="shared" si="11"/>
        <v>3</v>
      </c>
      <c r="F27" s="27">
        <f t="shared" si="1"/>
        <v>31</v>
      </c>
      <c r="G27" s="108">
        <v>809422.49699999997</v>
      </c>
      <c r="H27" s="21">
        <v>9156135.1879999992</v>
      </c>
      <c r="I27" s="109">
        <v>2630.576</v>
      </c>
      <c r="J27" s="10"/>
      <c r="K27" s="20">
        <f t="shared" si="96"/>
        <v>4.8500000033527613</v>
      </c>
      <c r="L27" s="21">
        <f t="shared" si="97"/>
        <v>5.8000000193715096</v>
      </c>
      <c r="M27" s="21">
        <f t="shared" si="98"/>
        <v>7.5605886184364834</v>
      </c>
      <c r="N27" s="21">
        <f t="shared" si="99"/>
        <v>-17.549999999982901</v>
      </c>
      <c r="O27" s="22">
        <f t="shared" si="100"/>
        <v>19.109290940708163</v>
      </c>
      <c r="P27" s="22">
        <f t="shared" si="101"/>
        <v>6.3697636469027215</v>
      </c>
      <c r="Q27" s="23">
        <f t="shared" si="102"/>
        <v>1.4632882242703198</v>
      </c>
      <c r="R27" s="29"/>
      <c r="S27" s="56">
        <f t="shared" si="103"/>
        <v>39.902600187341477</v>
      </c>
      <c r="T27" s="57">
        <f t="shared" si="104"/>
        <v>-66.693488584890048</v>
      </c>
      <c r="U27" s="29"/>
      <c r="V27" s="24">
        <f t="shared" si="105"/>
        <v>41.899999999441206</v>
      </c>
      <c r="W27" s="22">
        <f t="shared" si="106"/>
        <v>28.699999861419201</v>
      </c>
      <c r="X27" s="22">
        <f t="shared" si="107"/>
        <v>50.786809232305934</v>
      </c>
      <c r="Y27" s="22">
        <f t="shared" si="108"/>
        <v>-29.399999999986903</v>
      </c>
      <c r="Z27" s="22">
        <f t="shared" si="109"/>
        <v>58.682706072554844</v>
      </c>
      <c r="AA27" s="22">
        <f t="shared" si="110"/>
        <v>1.8929905184695111</v>
      </c>
      <c r="AB27" s="23">
        <f t="shared" si="111"/>
        <v>6.1064210273210032E-2</v>
      </c>
      <c r="AC27" s="29"/>
      <c r="AD27" s="56">
        <f t="shared" si="112"/>
        <v>55.590252852020797</v>
      </c>
      <c r="AE27" s="57">
        <f t="shared" si="113"/>
        <v>-30.066141226838987</v>
      </c>
      <c r="AF27" s="29"/>
      <c r="AG27" s="71">
        <f t="shared" si="114"/>
        <v>0.15699169630669846</v>
      </c>
      <c r="AH27" s="71">
        <f t="shared" si="115"/>
        <v>0.52826466389726201</v>
      </c>
      <c r="AI27" s="29"/>
      <c r="AJ27" s="21">
        <f t="shared" si="116"/>
        <v>600.96313135691821</v>
      </c>
      <c r="AK27" s="29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2:100" ht="15.75" x14ac:dyDescent="0.25">
      <c r="B28" s="166">
        <v>9</v>
      </c>
      <c r="C28" s="167"/>
      <c r="D28" s="96">
        <v>45011.291666608799</v>
      </c>
      <c r="E28" s="28">
        <f t="shared" si="11"/>
        <v>2.9999999421343091</v>
      </c>
      <c r="F28" s="27">
        <f t="shared" si="1"/>
        <v>33.999999942134309</v>
      </c>
      <c r="G28" s="108">
        <v>809422.56700000004</v>
      </c>
      <c r="H28" s="21">
        <v>9156135.1610000003</v>
      </c>
      <c r="I28" s="109">
        <v>2630.7130000000002</v>
      </c>
      <c r="J28" s="10"/>
      <c r="K28" s="20">
        <f t="shared" ref="K28" si="117">(G28-G27)*100</f>
        <v>7.000000006519258</v>
      </c>
      <c r="L28" s="21">
        <f t="shared" ref="L28" si="118">(H28-H27)*100</f>
        <v>-2.6999998837709427</v>
      </c>
      <c r="M28" s="21">
        <f t="shared" ref="M28" si="119">SQRT(K28^2+L28^2)</f>
        <v>7.5026661570159652</v>
      </c>
      <c r="N28" s="21">
        <f t="shared" ref="N28" si="120">(I28-I27)*100</f>
        <v>13.700000000017099</v>
      </c>
      <c r="O28" s="22">
        <f t="shared" ref="O28" si="121">(SQRT((G28-G27)^2+(H28-H27)^2+(I28-I27)^2)*100)</f>
        <v>15.619859137140168</v>
      </c>
      <c r="P28" s="22">
        <f t="shared" ref="P28" si="122">O28/(F28-F27)</f>
        <v>5.206619812808273</v>
      </c>
      <c r="Q28" s="23">
        <f t="shared" ref="Q28" si="123">(P28-P27)/(F28-F27)</f>
        <v>-0.38771461884327424</v>
      </c>
      <c r="R28" s="29"/>
      <c r="S28" s="56">
        <f t="shared" ref="S28" si="124">IF(K28&lt;0, ATAN2(L28,K28)*180/PI()+360,ATAN2(L28,K28)*180/PI())</f>
        <v>111.09233865977026</v>
      </c>
      <c r="T28" s="57">
        <f t="shared" ref="T28" si="125">ATAN(N28/M28)*180/PI()</f>
        <v>61.293129865171792</v>
      </c>
      <c r="U28" s="29"/>
      <c r="V28" s="24">
        <f t="shared" ref="V28" si="126">(G28-$G$20)*100</f>
        <v>48.900000005960464</v>
      </c>
      <c r="W28" s="22">
        <f t="shared" ref="W28" si="127">(H28-$H$20)*100</f>
        <v>25.999999977648258</v>
      </c>
      <c r="X28" s="22">
        <f t="shared" ref="X28" si="128">SQRT(V28^2+W28^2)</f>
        <v>55.38239792046425</v>
      </c>
      <c r="Y28" s="22">
        <f t="shared" ref="Y28" si="129">(I28-$I$20)*100</f>
        <v>-15.699999999969805</v>
      </c>
      <c r="Z28" s="22">
        <f t="shared" ref="Z28" si="130">SQRT((G28-$G$20)^2+(H28-$H$20)^2+(I28-$I$20)^2)*100</f>
        <v>57.564746150918566</v>
      </c>
      <c r="AA28" s="22">
        <f t="shared" ref="AA28" si="131">Z28/F28</f>
        <v>1.6930807720261722</v>
      </c>
      <c r="AB28" s="23">
        <f t="shared" ref="AB28" si="132">(AA28-$AA$20)/(F28-$F$20)</f>
        <v>4.9796493379637666E-2</v>
      </c>
      <c r="AC28" s="29"/>
      <c r="AD28" s="56">
        <f t="shared" ref="AD28" si="133">IF(F28&lt;=0,NA(),IF((G28-$G$20)&lt;0,ATAN2((H28-$H$20),(G28-$G$20))*180/PI()+360,ATAN2((H28-$H$20),(G28-$G$20))*180/PI()))</f>
        <v>62.000540063757484</v>
      </c>
      <c r="AE28" s="57">
        <f t="shared" ref="AE28" si="134">IF(E28&lt;=0,NA(),ATAN(Y28/X28)*180/PI())</f>
        <v>-15.827162003874037</v>
      </c>
      <c r="AF28" s="29"/>
      <c r="AG28" s="71">
        <f t="shared" ref="AG28" si="135">1/(O28/E28)</f>
        <v>0.19206318800923436</v>
      </c>
      <c r="AH28" s="71">
        <f t="shared" ref="AH28" si="136">1/(Z28/F28)</f>
        <v>0.59063927517366055</v>
      </c>
      <c r="AI28" s="29"/>
      <c r="AJ28" s="21">
        <f t="shared" ref="AJ28" si="137">SQRT((G28-$E$11)^2+(H28-$F$11)^2+(I28-$G$11)^2)</f>
        <v>600.95235758998842</v>
      </c>
      <c r="AK28" s="29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2:100" ht="15.75" x14ac:dyDescent="0.25">
      <c r="B29" s="166">
        <v>10</v>
      </c>
      <c r="C29" s="167"/>
      <c r="D29" s="95">
        <v>45014.291666608799</v>
      </c>
      <c r="E29" s="28">
        <f t="shared" si="11"/>
        <v>3</v>
      </c>
      <c r="F29" s="27">
        <f t="shared" si="1"/>
        <v>36.999999942134309</v>
      </c>
      <c r="G29" s="108">
        <v>809422.47549999994</v>
      </c>
      <c r="H29" s="21">
        <v>9156135.1630000006</v>
      </c>
      <c r="I29" s="109">
        <v>2630.7075</v>
      </c>
      <c r="J29" s="6"/>
      <c r="K29" s="20">
        <f t="shared" ref="K29" si="138">(G29-G28)*100</f>
        <v>-9.1500000096857548</v>
      </c>
      <c r="L29" s="21">
        <f t="shared" ref="L29" si="139">(H29-H28)*100</f>
        <v>0.20000003278255463</v>
      </c>
      <c r="M29" s="21">
        <f t="shared" ref="M29" si="140">SQRT(K29^2+L29^2)</f>
        <v>9.1521855417360474</v>
      </c>
      <c r="N29" s="21">
        <f t="shared" ref="N29" si="141">(I29-I28)*100</f>
        <v>-0.55000000002110028</v>
      </c>
      <c r="O29" s="22">
        <f t="shared" ref="O29" si="142">(SQRT((G29-G28)^2+(H29-H28)^2+(I29-I28)^2)*100)</f>
        <v>9.1686967552856462</v>
      </c>
      <c r="P29" s="22">
        <f t="shared" ref="P29" si="143">O29/(F29-F28)</f>
        <v>3.0562322517618821</v>
      </c>
      <c r="Q29" s="23">
        <f t="shared" ref="Q29" si="144">(P29-P28)/(F29-F28)</f>
        <v>-0.71679585368213028</v>
      </c>
      <c r="R29" s="29"/>
      <c r="S29" s="56">
        <f t="shared" ref="S29" si="145">IF(K29&lt;0, ATAN2(L29,K29)*180/PI()+360,ATAN2(L29,K29)*180/PI())</f>
        <v>271.25216757905969</v>
      </c>
      <c r="T29" s="57">
        <f t="shared" ref="T29" si="146">ATAN(N29/M29)*180/PI()</f>
        <v>-3.4390502248258468</v>
      </c>
      <c r="U29" s="29"/>
      <c r="V29" s="24">
        <f t="shared" ref="V29" si="147">(G29-$G$20)*100</f>
        <v>39.74999999627471</v>
      </c>
      <c r="W29" s="22">
        <f t="shared" ref="W29" si="148">(H29-$H$20)*100</f>
        <v>26.200000010430813</v>
      </c>
      <c r="X29" s="22">
        <f t="shared" ref="X29" si="149">SQRT(V29^2+W29^2)</f>
        <v>47.607798733510187</v>
      </c>
      <c r="Y29" s="22">
        <f t="shared" ref="Y29" si="150">(I29-$I$20)*100</f>
        <v>-16.249999999990905</v>
      </c>
      <c r="Z29" s="22">
        <f t="shared" ref="Z29" si="151">SQRT((G29-$G$20)^2+(H29-$H$20)^2+(I29-$I$20)^2)*100</f>
        <v>50.304721450874958</v>
      </c>
      <c r="AA29" s="22">
        <f t="shared" ref="AA29" si="152">Z29/F29</f>
        <v>1.359587068366173</v>
      </c>
      <c r="AB29" s="23">
        <f t="shared" ref="AB29" si="153">(AA29-$AA$20)/(F29-$F$20)</f>
        <v>3.674559649979682E-2</v>
      </c>
      <c r="AC29" s="29"/>
      <c r="AD29" s="56">
        <f t="shared" ref="AD29" si="154">IF(F29&lt;=0,NA(),IF((G29-$G$20)&lt;0,ATAN2((H29-$H$20),(G29-$G$20))*180/PI()+360,ATAN2((H29-$H$20),(G29-$G$20))*180/PI()))</f>
        <v>56.610344514823922</v>
      </c>
      <c r="AE29" s="57">
        <f t="shared" ref="AE29" si="155">IF(E29&lt;=0,NA(),ATAN(Y29/X29)*180/PI())</f>
        <v>-18.846345001209439</v>
      </c>
      <c r="AF29" s="29"/>
      <c r="AG29" s="71">
        <f t="shared" ref="AG29" si="156">1/(O29/E29)</f>
        <v>0.32720026412374642</v>
      </c>
      <c r="AH29" s="71">
        <f t="shared" ref="AH29" si="157">1/(Z29/F29)</f>
        <v>0.73551744001339192</v>
      </c>
      <c r="AI29" s="29"/>
      <c r="AJ29" s="21">
        <f t="shared" ref="AJ29" si="158">SQRT((G29-$E$11)^2+(H29-$F$11)^2+(I29-$G$11)^2)</f>
        <v>600.95236894955838</v>
      </c>
      <c r="AK29" s="29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2:100" ht="15.75" x14ac:dyDescent="0.25">
      <c r="B30" s="166">
        <v>11</v>
      </c>
      <c r="C30" s="167"/>
      <c r="D30" s="96">
        <v>45019.291666666664</v>
      </c>
      <c r="E30" s="28">
        <f t="shared" si="11"/>
        <v>5.0000000578656909</v>
      </c>
      <c r="F30" s="27">
        <f t="shared" si="1"/>
        <v>42</v>
      </c>
      <c r="G30" s="108">
        <v>809422.57799999998</v>
      </c>
      <c r="H30" s="22">
        <v>9156135.1715000011</v>
      </c>
      <c r="I30" s="109">
        <v>2630.701</v>
      </c>
      <c r="J30" s="6"/>
      <c r="K30" s="20">
        <f t="shared" ref="K30:K32" si="159">(G30-G29)*100</f>
        <v>10.25000000372529</v>
      </c>
      <c r="L30" s="21">
        <f t="shared" ref="L30:L32" si="160">(H30-H29)*100</f>
        <v>0.8500000461935997</v>
      </c>
      <c r="M30" s="21">
        <f t="shared" ref="M30:M32" si="161">SQRT(K30^2+L30^2)</f>
        <v>10.285183525581719</v>
      </c>
      <c r="N30" s="21">
        <f t="shared" ref="N30:N32" si="162">(I30-I29)*100</f>
        <v>-0.64999999999599822</v>
      </c>
      <c r="O30" s="22">
        <f t="shared" ref="O30:O32" si="163">(SQRT((G30-G29)^2+(H30-H29)^2+(I30-I29)^2)*100)</f>
        <v>10.305702312549707</v>
      </c>
      <c r="P30" s="22">
        <f t="shared" ref="P30:P32" si="164">O30/(F30-F29)</f>
        <v>2.0611404386560781</v>
      </c>
      <c r="Q30" s="23">
        <f t="shared" ref="Q30:Q32" si="165">(P30-P29)/(F30-F29)</f>
        <v>-0.1990183603178938</v>
      </c>
      <c r="R30" s="29"/>
      <c r="S30" s="56">
        <f t="shared" ref="S30:S32" si="166">IF(K30&lt;0, ATAN2(L30,K30)*180/PI()+360,ATAN2(L30,K30)*180/PI())</f>
        <v>85.259489171372977</v>
      </c>
      <c r="T30" s="57">
        <f t="shared" ref="T30:T32" si="167">ATAN(N30/M30)*180/PI()</f>
        <v>-3.6161526754462958</v>
      </c>
      <c r="U30" s="29"/>
      <c r="V30" s="24">
        <f t="shared" ref="V30:V32" si="168">(G30-$G$20)*100</f>
        <v>50</v>
      </c>
      <c r="W30" s="22">
        <f t="shared" ref="W30:W32" si="169">(H30-$H$20)*100</f>
        <v>27.050000056624413</v>
      </c>
      <c r="X30" s="22">
        <f t="shared" ref="X30:X32" si="170">SQRT(V30^2+W30^2)</f>
        <v>56.848065077567774</v>
      </c>
      <c r="Y30" s="22">
        <f t="shared" ref="Y30:Y32" si="171">(I30-$I$20)*100</f>
        <v>-16.899999999986903</v>
      </c>
      <c r="Z30" s="22">
        <f t="shared" ref="Z30:Z32" si="172">SQRT((G30-$G$20)^2+(H30-$H$20)^2+(I30-$I$20)^2)*100</f>
        <v>59.306934696230407</v>
      </c>
      <c r="AA30" s="22">
        <f t="shared" ref="AA30:AA32" si="173">Z30/F30</f>
        <v>1.4120698737197717</v>
      </c>
      <c r="AB30" s="23">
        <f t="shared" ref="AB30:AB32" si="174">(AA30-$AA$20)/(F30-$F$20)</f>
        <v>3.3620711279042183E-2</v>
      </c>
      <c r="AC30" s="29"/>
      <c r="AD30" s="56">
        <f t="shared" ref="AD30:AD32" si="175">IF(F30&lt;=0,NA(),IF((G30-$G$20)&lt;0,ATAN2((H30-$H$20),(G30-$G$20))*180/PI()+360,ATAN2((H30-$H$20),(G30-$G$20))*180/PI()))</f>
        <v>61.586611891644203</v>
      </c>
      <c r="AE30" s="57">
        <f t="shared" ref="AE30:AE32" si="176">IF(E30&lt;=0,NA(),ATAN(Y30/X30)*180/PI())</f>
        <v>-16.556352678767759</v>
      </c>
      <c r="AF30" s="29"/>
      <c r="AG30" s="71">
        <f t="shared" ref="AG30:AG32" si="177">1/(O30/E30)</f>
        <v>0.48516829869779676</v>
      </c>
      <c r="AH30" s="71">
        <f t="shared" ref="AH30:AH32" si="178">1/(Z30/F30)</f>
        <v>0.70818025269934493</v>
      </c>
      <c r="AI30" s="29"/>
      <c r="AJ30" s="21">
        <f t="shared" ref="AJ30:AJ32" si="179">SQRT((G30-$E$11)^2+(H30-$F$11)^2+(I30-$G$11)^2)</f>
        <v>600.94536957472337</v>
      </c>
      <c r="AK30" s="29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2:100" ht="15.75" x14ac:dyDescent="0.25">
      <c r="B31" s="166">
        <v>12</v>
      </c>
      <c r="C31" s="167"/>
      <c r="D31" s="96">
        <v>45020.291666666664</v>
      </c>
      <c r="E31" s="28">
        <f t="shared" si="11"/>
        <v>1</v>
      </c>
      <c r="F31" s="27">
        <f t="shared" si="1"/>
        <v>43</v>
      </c>
      <c r="G31" s="108">
        <v>809422.50799999991</v>
      </c>
      <c r="H31" s="22">
        <v>9156135.1579999998</v>
      </c>
      <c r="I31" s="109">
        <v>2630.6954999999998</v>
      </c>
      <c r="J31" s="6"/>
      <c r="K31" s="20">
        <f t="shared" si="159"/>
        <v>-7.000000006519258</v>
      </c>
      <c r="L31" s="21">
        <f t="shared" si="160"/>
        <v>-1.3500001281499863</v>
      </c>
      <c r="M31" s="21">
        <f t="shared" si="161"/>
        <v>7.1289901414768835</v>
      </c>
      <c r="N31" s="21">
        <f t="shared" si="162"/>
        <v>-0.55000000002110028</v>
      </c>
      <c r="O31" s="22">
        <f t="shared" si="163"/>
        <v>7.150174853617064</v>
      </c>
      <c r="P31" s="22">
        <f t="shared" si="164"/>
        <v>7.150174853617064</v>
      </c>
      <c r="Q31" s="23">
        <f t="shared" si="165"/>
        <v>5.0890344149609863</v>
      </c>
      <c r="R31" s="29"/>
      <c r="S31" s="56">
        <f t="shared" si="166"/>
        <v>259.08411656692147</v>
      </c>
      <c r="T31" s="57">
        <f t="shared" si="167"/>
        <v>-4.4116176858839351</v>
      </c>
      <c r="U31" s="29"/>
      <c r="V31" s="24">
        <f t="shared" si="168"/>
        <v>42.999999993480742</v>
      </c>
      <c r="W31" s="22">
        <f t="shared" si="169"/>
        <v>25.699999928474426</v>
      </c>
      <c r="X31" s="22">
        <f t="shared" si="170"/>
        <v>50.09481006813909</v>
      </c>
      <c r="Y31" s="22">
        <f t="shared" si="171"/>
        <v>-17.450000000008004</v>
      </c>
      <c r="Z31" s="22">
        <f t="shared" si="172"/>
        <v>53.047078107688542</v>
      </c>
      <c r="AA31" s="22">
        <f t="shared" si="173"/>
        <v>1.2336529792485706</v>
      </c>
      <c r="AB31" s="23">
        <f t="shared" si="174"/>
        <v>2.8689604168571411E-2</v>
      </c>
      <c r="AC31" s="29"/>
      <c r="AD31" s="56">
        <f t="shared" si="175"/>
        <v>59.134319062485638</v>
      </c>
      <c r="AE31" s="57">
        <f t="shared" si="176"/>
        <v>-19.205244342626784</v>
      </c>
      <c r="AF31" s="29"/>
      <c r="AG31" s="71">
        <f t="shared" si="177"/>
        <v>0.13985671965688073</v>
      </c>
      <c r="AH31" s="71">
        <f t="shared" si="178"/>
        <v>0.81060072550476003</v>
      </c>
      <c r="AI31" s="29"/>
      <c r="AJ31" s="21">
        <f t="shared" si="179"/>
        <v>600.96020829734312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2:100" ht="15.75" x14ac:dyDescent="0.25">
      <c r="B32" s="166">
        <v>13</v>
      </c>
      <c r="C32" s="167"/>
      <c r="D32" s="96">
        <v>45022.291666666664</v>
      </c>
      <c r="E32" s="28">
        <f t="shared" si="11"/>
        <v>2</v>
      </c>
      <c r="F32" s="27">
        <f t="shared" si="1"/>
        <v>45</v>
      </c>
      <c r="G32" s="108">
        <v>809422.49699999997</v>
      </c>
      <c r="H32" s="22">
        <v>9156135.1504999995</v>
      </c>
      <c r="I32" s="109">
        <v>2630.7020000000002</v>
      </c>
      <c r="J32" s="6"/>
      <c r="K32" s="20">
        <f t="shared" si="159"/>
        <v>-1.0999999940395355</v>
      </c>
      <c r="L32" s="21">
        <f t="shared" si="160"/>
        <v>-0.75000002980232239</v>
      </c>
      <c r="M32" s="21">
        <f t="shared" si="161"/>
        <v>1.3313527074334819</v>
      </c>
      <c r="N32" s="21">
        <f t="shared" si="162"/>
        <v>0.65000000004147296</v>
      </c>
      <c r="O32" s="22">
        <f t="shared" si="163"/>
        <v>1.4815532496823653</v>
      </c>
      <c r="P32" s="22">
        <f t="shared" si="164"/>
        <v>0.74077662484118267</v>
      </c>
      <c r="Q32" s="23">
        <f t="shared" si="165"/>
        <v>-3.2046991143879406</v>
      </c>
      <c r="R32" s="29"/>
      <c r="S32" s="56">
        <f t="shared" si="166"/>
        <v>235.7131218185969</v>
      </c>
      <c r="T32" s="57">
        <f t="shared" si="167"/>
        <v>26.022798260251676</v>
      </c>
      <c r="U32" s="29"/>
      <c r="V32" s="24">
        <f t="shared" si="168"/>
        <v>41.899999999441206</v>
      </c>
      <c r="W32" s="22">
        <f t="shared" si="169"/>
        <v>24.949999898672104</v>
      </c>
      <c r="X32" s="22">
        <f t="shared" si="170"/>
        <v>48.765894792333214</v>
      </c>
      <c r="Y32" s="22">
        <f t="shared" si="171"/>
        <v>-16.799999999966531</v>
      </c>
      <c r="Z32" s="22">
        <f t="shared" si="172"/>
        <v>51.578605011145726</v>
      </c>
      <c r="AA32" s="22">
        <f t="shared" si="173"/>
        <v>1.1461912224699051</v>
      </c>
      <c r="AB32" s="23">
        <f t="shared" si="174"/>
        <v>2.5470916054886779E-2</v>
      </c>
      <c r="AC32" s="29"/>
      <c r="AD32" s="56">
        <f t="shared" si="175"/>
        <v>59.227665367031328</v>
      </c>
      <c r="AE32" s="57">
        <f t="shared" si="176"/>
        <v>-19.008986396326577</v>
      </c>
      <c r="AF32" s="29"/>
      <c r="AG32" s="71">
        <f t="shared" si="177"/>
        <v>1.349934604394939</v>
      </c>
      <c r="AH32" s="71">
        <f t="shared" si="178"/>
        <v>0.8724547705444119</v>
      </c>
      <c r="AI32" s="29"/>
      <c r="AJ32" s="21">
        <f t="shared" si="179"/>
        <v>600.96576778809197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2:100" ht="15.75" x14ac:dyDescent="0.25">
      <c r="B33" s="166">
        <v>14</v>
      </c>
      <c r="C33" s="167"/>
      <c r="D33" s="96">
        <v>45026.291666666664</v>
      </c>
      <c r="E33" s="28">
        <f t="shared" ref="E33:E41" si="180">D33-D32</f>
        <v>4</v>
      </c>
      <c r="F33" s="27">
        <f t="shared" ref="F33:F41" si="181">D33-D$20</f>
        <v>49</v>
      </c>
      <c r="G33" s="108">
        <v>809422.56349999993</v>
      </c>
      <c r="H33" s="22">
        <v>9156135.1620000005</v>
      </c>
      <c r="I33" s="109">
        <v>2630.6895</v>
      </c>
      <c r="J33" s="6"/>
      <c r="K33" s="20">
        <f t="shared" ref="K33:K34" si="182">(G33-G32)*100</f>
        <v>6.6499999957159162</v>
      </c>
      <c r="L33" s="21">
        <f t="shared" ref="L33:L34" si="183">(H33-H32)*100</f>
        <v>1.1500000953674316</v>
      </c>
      <c r="M33" s="21">
        <f t="shared" ref="M33:M34" si="184">SQRT(K33^2+L33^2)</f>
        <v>6.748703591236378</v>
      </c>
      <c r="N33" s="21">
        <f t="shared" ref="N33:N34" si="185">(I33-I32)*100</f>
        <v>-1.2500000000272848</v>
      </c>
      <c r="O33" s="22">
        <f t="shared" ref="O33:O34" si="186">(SQRT((G33-G32)^2+(H33-H32)^2+(I33-I32)^2)*100)</f>
        <v>6.8634903775291329</v>
      </c>
      <c r="P33" s="22">
        <f t="shared" ref="P33:P34" si="187">O33/(F33-F32)</f>
        <v>1.7158725943822832</v>
      </c>
      <c r="Q33" s="23">
        <f t="shared" ref="Q33:Q34" si="188">(P33-P32)/(F33-F32)</f>
        <v>0.24377399238527514</v>
      </c>
      <c r="R33" s="29"/>
      <c r="S33" s="56">
        <f t="shared" ref="S33:S34" si="189">IF(K33&lt;0, ATAN2(L33,K33)*180/PI()+360,ATAN2(L33,K33)*180/PI())</f>
        <v>80.188742327988464</v>
      </c>
      <c r="T33" s="57">
        <f t="shared" ref="T33:T34" si="190">ATAN(N33/M33)*180/PI()</f>
        <v>-10.493447637123698</v>
      </c>
      <c r="U33" s="29"/>
      <c r="V33" s="24">
        <f t="shared" ref="V33:V34" si="191">(G33-$G$20)*100</f>
        <v>48.549999995157123</v>
      </c>
      <c r="W33" s="22">
        <f t="shared" ref="W33:W34" si="192">(H33-$H$20)*100</f>
        <v>26.099999994039536</v>
      </c>
      <c r="X33" s="22">
        <f t="shared" ref="X33:X34" si="193">SQRT(V33^2+W33^2)</f>
        <v>55.120889862361807</v>
      </c>
      <c r="Y33" s="22">
        <f t="shared" ref="Y33:Y34" si="194">(I33-$I$20)*100</f>
        <v>-18.049999999993815</v>
      </c>
      <c r="Z33" s="22">
        <f t="shared" ref="Z33:Z34" si="195">SQRT((G33-$G$20)^2+(H33-$H$20)^2+(I33-$I$20)^2)*100</f>
        <v>58.000991364099953</v>
      </c>
      <c r="AA33" s="22">
        <f t="shared" ref="AA33:AA34" si="196">Z33/F33</f>
        <v>1.1836937013081623</v>
      </c>
      <c r="AB33" s="23">
        <f t="shared" ref="AB33:AB34" si="197">(AA33-$AA$20)/(F33-$F$20)</f>
        <v>2.4157014312411476E-2</v>
      </c>
      <c r="AC33" s="29"/>
      <c r="AD33" s="56">
        <f t="shared" ref="AD33:AD34" si="198">IF(F33&lt;=0,NA(),IF((G33-$G$20)&lt;0,ATAN2((H33-$H$20),(G33-$G$20))*180/PI()+360,ATAN2((H33-$H$20),(G33-$G$20))*180/PI()))</f>
        <v>61.737964730935552</v>
      </c>
      <c r="AE33" s="57">
        <f t="shared" ref="AE33:AE34" si="199">IF(E33&lt;=0,NA(),ATAN(Y33/X33)*180/PI())</f>
        <v>-18.131658041319092</v>
      </c>
      <c r="AF33" s="29"/>
      <c r="AG33" s="71">
        <f t="shared" ref="AG33:AG34" si="200">1/(O33/E33)</f>
        <v>0.58279385268694817</v>
      </c>
      <c r="AH33" s="71">
        <f t="shared" ref="AH33:AH34" si="201">1/(Z33/F33)</f>
        <v>0.8448131462513041</v>
      </c>
      <c r="AI33" s="29"/>
      <c r="AJ33" s="21">
        <f t="shared" ref="AJ33:AJ34" si="202">SQRT((G33-$E$11)^2+(H33-$F$11)^2+(I33-$G$11)^2)</f>
        <v>600.95765956785692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2:100" ht="15.75" x14ac:dyDescent="0.25">
      <c r="B34" s="166">
        <v>15</v>
      </c>
      <c r="C34" s="167"/>
      <c r="D34" s="96">
        <v>45030.291666666664</v>
      </c>
      <c r="E34" s="28">
        <f t="shared" si="180"/>
        <v>4</v>
      </c>
      <c r="F34" s="27">
        <f t="shared" si="181"/>
        <v>53</v>
      </c>
      <c r="G34" s="108">
        <v>809422.66650000005</v>
      </c>
      <c r="H34" s="22">
        <v>9156135.1775000002</v>
      </c>
      <c r="I34" s="109">
        <v>2630.6234999999997</v>
      </c>
      <c r="J34" s="6"/>
      <c r="K34" s="20">
        <f t="shared" si="182"/>
        <v>10.300000011920929</v>
      </c>
      <c r="L34" s="21">
        <f t="shared" si="183"/>
        <v>1.549999974668026</v>
      </c>
      <c r="M34" s="21">
        <f t="shared" si="184"/>
        <v>10.415973318276214</v>
      </c>
      <c r="N34" s="21">
        <f t="shared" si="185"/>
        <v>-6.6000000000258296</v>
      </c>
      <c r="O34" s="22">
        <f t="shared" si="186"/>
        <v>12.330956985059309</v>
      </c>
      <c r="P34" s="22">
        <f t="shared" si="187"/>
        <v>3.0827392462648273</v>
      </c>
      <c r="Q34" s="23">
        <f t="shared" si="188"/>
        <v>0.34171666297063602</v>
      </c>
      <c r="R34" s="29"/>
      <c r="S34" s="56">
        <f t="shared" si="189"/>
        <v>81.442035024093499</v>
      </c>
      <c r="T34" s="57">
        <f t="shared" si="190"/>
        <v>-32.360071276799168</v>
      </c>
      <c r="U34" s="29"/>
      <c r="V34" s="24">
        <f t="shared" si="191"/>
        <v>58.850000007078052</v>
      </c>
      <c r="W34" s="22">
        <f t="shared" si="192"/>
        <v>27.649999968707561</v>
      </c>
      <c r="X34" s="22">
        <f t="shared" si="193"/>
        <v>65.02188092559777</v>
      </c>
      <c r="Y34" s="22">
        <f t="shared" si="194"/>
        <v>-24.650000000019645</v>
      </c>
      <c r="Z34" s="22">
        <f t="shared" si="195"/>
        <v>69.537525833923524</v>
      </c>
      <c r="AA34" s="22">
        <f t="shared" si="196"/>
        <v>1.3120287893193119</v>
      </c>
      <c r="AB34" s="23">
        <f t="shared" si="197"/>
        <v>2.4755260175836073E-2</v>
      </c>
      <c r="AC34" s="29"/>
      <c r="AD34" s="56">
        <f t="shared" si="198"/>
        <v>64.834051619915755</v>
      </c>
      <c r="AE34" s="57">
        <f t="shared" si="199"/>
        <v>-20.761875852942687</v>
      </c>
      <c r="AF34" s="29"/>
      <c r="AG34" s="71">
        <f t="shared" si="200"/>
        <v>0.32438682616820114</v>
      </c>
      <c r="AH34" s="71">
        <f t="shared" si="201"/>
        <v>0.76217839741062832</v>
      </c>
      <c r="AI34" s="29"/>
      <c r="AJ34" s="21">
        <f t="shared" si="202"/>
        <v>600.9597492385152</v>
      </c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2:100" ht="15.75" x14ac:dyDescent="0.25">
      <c r="B35" s="166">
        <v>16</v>
      </c>
      <c r="C35" s="167"/>
      <c r="D35" s="96">
        <v>45033.291666666664</v>
      </c>
      <c r="E35" s="28">
        <f t="shared" si="180"/>
        <v>3</v>
      </c>
      <c r="F35" s="27">
        <f t="shared" si="181"/>
        <v>56</v>
      </c>
      <c r="G35" s="108">
        <v>809422.52350000001</v>
      </c>
      <c r="H35" s="22">
        <v>9156135.1445000004</v>
      </c>
      <c r="I35" s="109">
        <v>2630.7170000000001</v>
      </c>
      <c r="J35" s="6"/>
      <c r="K35" s="20">
        <f t="shared" ref="K35:K36" si="203">(G35-G34)*100</f>
        <v>-14.300000004004687</v>
      </c>
      <c r="L35" s="21">
        <f t="shared" ref="L35:L36" si="204">(H35-H34)*100</f>
        <v>-3.2999999821186066</v>
      </c>
      <c r="M35" s="21">
        <f t="shared" ref="M35:M36" si="205">SQRT(K35^2+L35^2)</f>
        <v>14.675830470420298</v>
      </c>
      <c r="N35" s="21">
        <f t="shared" ref="N35:N36" si="206">(I35-I34)*100</f>
        <v>9.3500000000403816</v>
      </c>
      <c r="O35" s="22">
        <f t="shared" ref="O35:O36" si="207">(SQRT((G35-G34)^2+(H35-H34)^2+(I35-I34)^2)*100)</f>
        <v>17.401221221433627</v>
      </c>
      <c r="P35" s="22">
        <f t="shared" ref="P35:P36" si="208">O35/(F35-F34)</f>
        <v>5.8004070738112086</v>
      </c>
      <c r="Q35" s="23">
        <f t="shared" ref="Q35:Q36" si="209">(P35-P34)/(F35-F34)</f>
        <v>0.90588927584879375</v>
      </c>
      <c r="R35" s="29"/>
      <c r="S35" s="56">
        <f t="shared" ref="S35:S36" si="210">IF(K35&lt;0, ATAN2(L35,K35)*180/PI()+360,ATAN2(L35,K35)*180/PI())</f>
        <v>257.00538327962192</v>
      </c>
      <c r="T35" s="57">
        <f t="shared" ref="T35:T36" si="211">ATAN(N35/M35)*180/PI()</f>
        <v>32.501290890208459</v>
      </c>
      <c r="U35" s="29"/>
      <c r="V35" s="24">
        <f t="shared" ref="V35:V36" si="212">(G35-$G$20)*100</f>
        <v>44.550000003073364</v>
      </c>
      <c r="W35" s="22">
        <f t="shared" ref="W35:W36" si="213">(H35-$H$20)*100</f>
        <v>24.349999986588955</v>
      </c>
      <c r="X35" s="22">
        <f t="shared" ref="X35:X36" si="214">SQRT(V35^2+W35^2)</f>
        <v>50.770316126854269</v>
      </c>
      <c r="Y35" s="22">
        <f t="shared" ref="Y35:Y36" si="215">(I35-$I$20)*100</f>
        <v>-15.299999999979264</v>
      </c>
      <c r="Z35" s="22">
        <f t="shared" ref="Z35:Z36" si="216">SQRT((G35-$G$20)^2+(H35-$H$20)^2+(I35-$I$20)^2)*100</f>
        <v>53.0256070179313</v>
      </c>
      <c r="AA35" s="22">
        <f t="shared" ref="AA35:AA36" si="217">Z35/F35</f>
        <v>0.9468858396059161</v>
      </c>
      <c r="AB35" s="23">
        <f t="shared" ref="AB35:AB36" si="218">(AA35-$AA$20)/(F35-$F$20)</f>
        <v>1.6908675707248501E-2</v>
      </c>
      <c r="AC35" s="29"/>
      <c r="AD35" s="56">
        <f t="shared" ref="AD35:AD36" si="219">IF(F35&lt;=0,NA(),IF((G35-$G$20)&lt;0,ATAN2((H35-$H$20),(G35-$G$20))*180/PI()+360,ATAN2((H35-$H$20),(G35-$G$20))*180/PI()))</f>
        <v>61.34000380747063</v>
      </c>
      <c r="AE35" s="57">
        <f t="shared" ref="AE35:AE36" si="220">IF(E35&lt;=0,NA(),ATAN(Y35/X35)*180/PI())</f>
        <v>-16.770558366613081</v>
      </c>
      <c r="AF35" s="29"/>
      <c r="AG35" s="71">
        <f t="shared" ref="AG35:AG36" si="221">1/(O35/E35)</f>
        <v>0.17240169306650768</v>
      </c>
      <c r="AH35" s="71">
        <f t="shared" ref="AH35:AH36" si="222">1/(Z35/F35)</f>
        <v>1.0560935206467861</v>
      </c>
      <c r="AI35" s="29"/>
      <c r="AJ35" s="21">
        <f t="shared" ref="AJ35:AJ36" si="223">SQRT((G35-$E$11)^2+(H35-$F$11)^2+(I35-$G$11)^2)</f>
        <v>600.96742532633334</v>
      </c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 spans="2:100" ht="15.75" x14ac:dyDescent="0.25">
      <c r="B36" s="166">
        <v>17</v>
      </c>
      <c r="C36" s="167"/>
      <c r="D36" s="96">
        <v>45039.291666666664</v>
      </c>
      <c r="E36" s="28">
        <f t="shared" si="180"/>
        <v>6</v>
      </c>
      <c r="F36" s="27">
        <f t="shared" si="181"/>
        <v>62</v>
      </c>
      <c r="G36" s="24">
        <v>809422.56149999995</v>
      </c>
      <c r="H36" s="22">
        <v>9156135.1860000007</v>
      </c>
      <c r="I36" s="23">
        <v>2630.6635000000001</v>
      </c>
      <c r="J36" s="6"/>
      <c r="K36" s="20">
        <f t="shared" si="203"/>
        <v>3.7999999942258</v>
      </c>
      <c r="L36" s="21">
        <f t="shared" si="204"/>
        <v>4.1500000283122063</v>
      </c>
      <c r="M36" s="21">
        <f t="shared" si="205"/>
        <v>5.6269441254652062</v>
      </c>
      <c r="N36" s="21">
        <f t="shared" si="206"/>
        <v>-5.3499999999985448</v>
      </c>
      <c r="O36" s="22">
        <f t="shared" si="207"/>
        <v>7.7643415812992043</v>
      </c>
      <c r="P36" s="22">
        <f t="shared" si="208"/>
        <v>1.2940569302165341</v>
      </c>
      <c r="Q36" s="23">
        <f t="shared" si="209"/>
        <v>-0.75105835726577908</v>
      </c>
      <c r="R36" s="29"/>
      <c r="S36" s="56">
        <f t="shared" si="210"/>
        <v>42.479171854241017</v>
      </c>
      <c r="T36" s="57">
        <f t="shared" si="211"/>
        <v>-43.554755870802254</v>
      </c>
      <c r="U36" s="29"/>
      <c r="V36" s="24">
        <f t="shared" si="212"/>
        <v>48.349999997299165</v>
      </c>
      <c r="W36" s="22">
        <f t="shared" si="213"/>
        <v>28.500000014901161</v>
      </c>
      <c r="X36" s="22">
        <f t="shared" si="214"/>
        <v>56.124615816842748</v>
      </c>
      <c r="Y36" s="22">
        <f t="shared" si="215"/>
        <v>-20.649999999977808</v>
      </c>
      <c r="Z36" s="22">
        <f t="shared" si="216"/>
        <v>59.802968158673188</v>
      </c>
      <c r="AA36" s="22">
        <f t="shared" si="217"/>
        <v>0.96456400255924502</v>
      </c>
      <c r="AB36" s="23">
        <f t="shared" si="218"/>
        <v>1.5557483912245887E-2</v>
      </c>
      <c r="AC36" s="29"/>
      <c r="AD36" s="56">
        <f t="shared" si="219"/>
        <v>59.48269503719311</v>
      </c>
      <c r="AE36" s="57">
        <f t="shared" si="220"/>
        <v>-20.200145779789899</v>
      </c>
      <c r="AF36" s="29"/>
      <c r="AG36" s="71">
        <f t="shared" si="221"/>
        <v>0.77276352890646804</v>
      </c>
      <c r="AH36" s="71">
        <f t="shared" si="222"/>
        <v>1.0367378394245834</v>
      </c>
      <c r="AI36" s="29"/>
      <c r="AJ36" s="21">
        <f t="shared" si="223"/>
        <v>600.94144806381462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2:100" ht="15.75" x14ac:dyDescent="0.25">
      <c r="B37" s="166">
        <v>18</v>
      </c>
      <c r="C37" s="167"/>
      <c r="D37" s="96">
        <v>45042.291666666664</v>
      </c>
      <c r="E37" s="28">
        <f t="shared" si="180"/>
        <v>3</v>
      </c>
      <c r="F37" s="27">
        <f t="shared" si="181"/>
        <v>65</v>
      </c>
      <c r="G37" s="24">
        <v>809422.59849999996</v>
      </c>
      <c r="H37" s="22">
        <v>9156135.1984999999</v>
      </c>
      <c r="I37" s="23">
        <v>2630.6385</v>
      </c>
      <c r="J37" s="6"/>
      <c r="K37" s="20">
        <f t="shared" ref="K37:K38" si="224">(G37-G36)*100</f>
        <v>3.7000000011175871</v>
      </c>
      <c r="L37" s="21">
        <f t="shared" ref="L37:L38" si="225">(H37-H36)*100</f>
        <v>1.249999925494194</v>
      </c>
      <c r="M37" s="21">
        <f t="shared" ref="M37:M38" si="226">SQRT(K37^2+L37^2)</f>
        <v>3.9054448942477267</v>
      </c>
      <c r="N37" s="21">
        <f t="shared" ref="N37:N38" si="227">(I37-I36)*100</f>
        <v>-2.5000000000090949</v>
      </c>
      <c r="O37" s="22">
        <f t="shared" ref="O37:O38" si="228">(SQRT((G37-G36)^2+(H37-H36)^2+(I37-I36)^2)*100)</f>
        <v>4.6370788026570251</v>
      </c>
      <c r="P37" s="22">
        <f t="shared" ref="P37:P38" si="229">O37/(F37-F36)</f>
        <v>1.5456929342190084</v>
      </c>
      <c r="Q37" s="23">
        <f t="shared" ref="Q37:Q38" si="230">(P37-P36)/(F37-F36)</f>
        <v>8.3878668000824774E-2</v>
      </c>
      <c r="R37" s="29"/>
      <c r="S37" s="56">
        <f t="shared" ref="S37:S38" si="231">IF(K37&lt;0, ATAN2(L37,K37)*180/PI()+360,ATAN2(L37,K37)*180/PI())</f>
        <v>71.333086766583179</v>
      </c>
      <c r="T37" s="57">
        <f t="shared" ref="T37:T38" si="232">ATAN(N37/M37)*180/PI()</f>
        <v>-32.624605519545106</v>
      </c>
      <c r="U37" s="29"/>
      <c r="V37" s="24">
        <f t="shared" ref="V37:V38" si="233">(G37-$G$20)*100</f>
        <v>52.049999998416752</v>
      </c>
      <c r="W37" s="22">
        <f t="shared" ref="W37:W38" si="234">(H37-$H$20)*100</f>
        <v>29.749999940395355</v>
      </c>
      <c r="X37" s="22">
        <f t="shared" ref="X37:X38" si="235">SQRT(V37^2+W37^2)</f>
        <v>59.952189253510234</v>
      </c>
      <c r="Y37" s="22">
        <f t="shared" ref="Y37:Y38" si="236">(I37-$I$20)*100</f>
        <v>-23.149999999986903</v>
      </c>
      <c r="Z37" s="22">
        <f t="shared" ref="Z37:Z38" si="237">SQRT((G37-$G$20)^2+(H37-$H$20)^2+(I37-$I$20)^2)*100</f>
        <v>64.266534808468563</v>
      </c>
      <c r="AA37" s="22">
        <f t="shared" ref="AA37:AA38" si="238">Z37/F37</f>
        <v>0.98871592013028564</v>
      </c>
      <c r="AB37" s="23">
        <f t="shared" ref="AB37:AB38" si="239">(AA37-$AA$20)/(F37-$F$20)</f>
        <v>1.5211014155850548E-2</v>
      </c>
      <c r="AC37" s="29"/>
      <c r="AD37" s="56">
        <f t="shared" ref="AD37:AD38" si="240">IF(F37&lt;=0,NA(),IF((G37-$G$20)&lt;0,ATAN2((H37-$H$20),(G37-$G$20))*180/PI()+360,ATAN2((H37-$H$20),(G37-$G$20))*180/PI()))</f>
        <v>60.249191806556055</v>
      </c>
      <c r="AE37" s="57">
        <f t="shared" ref="AE37:AE38" si="241">IF(E37&lt;=0,NA(),ATAN(Y37/X37)*180/PI())</f>
        <v>-21.113620459345899</v>
      </c>
      <c r="AF37" s="29"/>
      <c r="AG37" s="71">
        <f t="shared" ref="AG37:AG38" si="242">1/(O37/E37)</f>
        <v>0.6469590290941386</v>
      </c>
      <c r="AH37" s="71">
        <f t="shared" ref="AH37:AH38" si="243">1/(Z37/F37)</f>
        <v>1.011412863533367</v>
      </c>
      <c r="AI37" s="29"/>
      <c r="AJ37" s="21">
        <f t="shared" ref="AJ37:AJ39" si="244">SQRT((G37-$E$11)^2+(H37-$F$11)^2+(I37-$G$11)^2)</f>
        <v>600.93585816886275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2:100" ht="15.75" x14ac:dyDescent="0.25">
      <c r="B38" s="166">
        <v>19</v>
      </c>
      <c r="C38" s="167"/>
      <c r="D38" s="96">
        <v>45050.291666666664</v>
      </c>
      <c r="E38" s="28">
        <f t="shared" si="180"/>
        <v>8</v>
      </c>
      <c r="F38" s="27">
        <f t="shared" si="181"/>
        <v>73</v>
      </c>
      <c r="G38" s="24">
        <v>809422.55449999997</v>
      </c>
      <c r="H38" s="22">
        <v>9156135.2060000002</v>
      </c>
      <c r="I38" s="23">
        <v>2630.6530000000002</v>
      </c>
      <c r="J38" s="6"/>
      <c r="K38" s="20">
        <f t="shared" si="224"/>
        <v>-4.3999999994412065</v>
      </c>
      <c r="L38" s="21">
        <f t="shared" si="225"/>
        <v>0.75000002980232239</v>
      </c>
      <c r="M38" s="21">
        <f t="shared" si="226"/>
        <v>4.4634627857512266</v>
      </c>
      <c r="N38" s="21">
        <f t="shared" si="227"/>
        <v>1.4500000000225555</v>
      </c>
      <c r="O38" s="22">
        <f t="shared" si="228"/>
        <v>4.6930800163486994</v>
      </c>
      <c r="P38" s="22">
        <f t="shared" si="229"/>
        <v>0.58663500204358743</v>
      </c>
      <c r="Q38" s="23">
        <f t="shared" si="230"/>
        <v>-0.11988224152192763</v>
      </c>
      <c r="R38" s="29"/>
      <c r="S38" s="56">
        <f t="shared" si="231"/>
        <v>279.67335581073053</v>
      </c>
      <c r="T38" s="57">
        <f t="shared" si="232"/>
        <v>17.996900172835399</v>
      </c>
      <c r="U38" s="29"/>
      <c r="V38" s="24">
        <f t="shared" si="233"/>
        <v>47.649999998975545</v>
      </c>
      <c r="W38" s="22">
        <f t="shared" si="234"/>
        <v>30.499999970197678</v>
      </c>
      <c r="X38" s="22">
        <f t="shared" si="235"/>
        <v>56.57537006581952</v>
      </c>
      <c r="Y38" s="22">
        <f t="shared" si="236"/>
        <v>-21.699999999964348</v>
      </c>
      <c r="Z38" s="22">
        <f t="shared" si="237"/>
        <v>60.59424476039684</v>
      </c>
      <c r="AA38" s="22">
        <f t="shared" si="238"/>
        <v>0.83005814740269646</v>
      </c>
      <c r="AB38" s="23">
        <f t="shared" si="239"/>
        <v>1.1370659553461596E-2</v>
      </c>
      <c r="AC38" s="29"/>
      <c r="AD38" s="56">
        <f t="shared" si="240"/>
        <v>57.377344967397789</v>
      </c>
      <c r="AE38" s="57">
        <f t="shared" si="241"/>
        <v>-20.984772521426468</v>
      </c>
      <c r="AF38" s="29"/>
      <c r="AG38" s="71">
        <f t="shared" si="242"/>
        <v>1.7046374602886365</v>
      </c>
      <c r="AH38" s="71">
        <f t="shared" si="243"/>
        <v>1.2047348768626176</v>
      </c>
      <c r="AI38" s="29"/>
      <c r="AJ38" s="21">
        <f t="shared" si="244"/>
        <v>600.92499719540888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2:100" ht="15.75" x14ac:dyDescent="0.25">
      <c r="B39" s="166">
        <v>20</v>
      </c>
      <c r="C39" s="167"/>
      <c r="D39" s="95">
        <v>45053.291666666664</v>
      </c>
      <c r="E39" s="28">
        <f t="shared" si="180"/>
        <v>3</v>
      </c>
      <c r="F39" s="27">
        <f t="shared" si="181"/>
        <v>76</v>
      </c>
      <c r="G39" s="24">
        <v>809422.47149999999</v>
      </c>
      <c r="H39" s="22">
        <v>9156135.2170000002</v>
      </c>
      <c r="I39" s="23">
        <v>2630.6179999999999</v>
      </c>
      <c r="J39" s="6"/>
      <c r="K39" s="20">
        <f t="shared" ref="K39" si="245">(G39-G38)*100</f>
        <v>-8.2999999984167516</v>
      </c>
      <c r="L39" s="21">
        <f t="shared" ref="L39" si="246">(H39-H38)*100</f>
        <v>1.0999999940395355</v>
      </c>
      <c r="M39" s="21">
        <f t="shared" ref="M39" si="247">SQRT(K39^2+L39^2)</f>
        <v>8.3725742732211739</v>
      </c>
      <c r="N39" s="21">
        <f t="shared" ref="N39" si="248">(I39-I38)*100</f>
        <v>-3.5000000000309228</v>
      </c>
      <c r="O39" s="22">
        <f t="shared" ref="O39" si="249">(SQRT((G39-G38)^2+(H39-H38)^2+(I39-I38)^2)*100)</f>
        <v>9.0746900751938355</v>
      </c>
      <c r="P39" s="22">
        <f t="shared" ref="P39" si="250">O39/(F39-F38)</f>
        <v>3.0248966917312785</v>
      </c>
      <c r="Q39" s="23">
        <f t="shared" ref="Q39" si="251">(P39-P38)/(F39-F38)</f>
        <v>0.81275389656256369</v>
      </c>
      <c r="R39" s="29"/>
      <c r="S39" s="56">
        <f t="shared" ref="S39" si="252">IF(K39&lt;0, ATAN2(L39,K39)*180/PI()+360,ATAN2(L39,K39)*180/PI())</f>
        <v>277.54942172925121</v>
      </c>
      <c r="T39" s="57">
        <f t="shared" ref="T39" si="253">ATAN(N39/M39)*180/PI()</f>
        <v>-22.686465177724084</v>
      </c>
      <c r="U39" s="29"/>
      <c r="V39" s="24">
        <f t="shared" ref="V39" si="254">(G39-$G$20)*100</f>
        <v>39.350000000558794</v>
      </c>
      <c r="W39" s="22">
        <f t="shared" ref="W39" si="255">(H39-$H$20)*100</f>
        <v>31.599999964237213</v>
      </c>
      <c r="X39" s="22">
        <f t="shared" ref="X39" si="256">SQRT(V39^2+W39^2)</f>
        <v>50.467638123690399</v>
      </c>
      <c r="Y39" s="22">
        <f t="shared" ref="Y39" si="257">(I39-$I$20)*100</f>
        <v>-25.199999999995271</v>
      </c>
      <c r="Z39" s="22">
        <f t="shared" ref="Z39" si="258">SQRT((G39-$G$20)^2+(H39-$H$20)^2+(I39-$I$20)^2)*100</f>
        <v>56.409418520168522</v>
      </c>
      <c r="AA39" s="22">
        <f t="shared" ref="AA39" si="259">Z39/F39</f>
        <v>0.74222919105484897</v>
      </c>
      <c r="AB39" s="23">
        <f t="shared" ref="AB39" si="260">(AA39-$AA$20)/(F39-$F$20)</f>
        <v>9.7661735665111708E-3</v>
      </c>
      <c r="AC39" s="29"/>
      <c r="AD39" s="56">
        <f t="shared" ref="AD39" si="261">IF(F39&lt;=0,NA(),IF((G39-$G$20)&lt;0,ATAN2((H39-$H$20),(G39-$G$20))*180/PI()+360,ATAN2((H39-$H$20),(G39-$G$20))*180/PI()))</f>
        <v>51.233809515227513</v>
      </c>
      <c r="AE39" s="57">
        <f t="shared" ref="AE39" si="262">IF(E39&lt;=0,NA(),ATAN(Y39/X39)*180/PI())</f>
        <v>-26.534327189577994</v>
      </c>
      <c r="AF39" s="29"/>
      <c r="AG39" s="71">
        <f t="shared" ref="AG39" si="263">1/(O39/E39)</f>
        <v>0.33058980253228315</v>
      </c>
      <c r="AH39" s="71">
        <f t="shared" ref="AH39" si="264">1/(Z39/F39)</f>
        <v>1.3472927392936536</v>
      </c>
      <c r="AI39" s="29"/>
      <c r="AJ39" s="21">
        <f t="shared" si="244"/>
        <v>600.92413740535596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 spans="2:100" ht="15.75" x14ac:dyDescent="0.25">
      <c r="B40" s="166">
        <v>21</v>
      </c>
      <c r="C40" s="167"/>
      <c r="D40" s="95">
        <v>45056.291666666664</v>
      </c>
      <c r="E40" s="28">
        <f t="shared" si="180"/>
        <v>3</v>
      </c>
      <c r="F40" s="27">
        <f t="shared" si="181"/>
        <v>79</v>
      </c>
      <c r="G40" s="24">
        <v>809422.56349999993</v>
      </c>
      <c r="H40" s="22">
        <v>9156135.2089999989</v>
      </c>
      <c r="I40" s="23">
        <v>2630.6329999999998</v>
      </c>
      <c r="J40" s="6"/>
      <c r="K40" s="20">
        <f t="shared" ref="K40" si="265">(G40-G39)*100</f>
        <v>9.1999999945983291</v>
      </c>
      <c r="L40" s="21">
        <f t="shared" ref="L40" si="266">(H40-H39)*100</f>
        <v>-0.80000013113021851</v>
      </c>
      <c r="M40" s="21">
        <f t="shared" ref="M40" si="267">SQRT(K40^2+L40^2)</f>
        <v>9.2347171104705534</v>
      </c>
      <c r="N40" s="21">
        <f t="shared" ref="N40" si="268">(I40-I39)*100</f>
        <v>1.4999999999872671</v>
      </c>
      <c r="O40" s="22">
        <f t="shared" ref="O40" si="269">(SQRT((G40-G39)^2+(H40-H39)^2+(I40-I39)^2)*100)</f>
        <v>9.3557469028602647</v>
      </c>
      <c r="P40" s="22">
        <f t="shared" ref="P40" si="270">O40/(F40-F39)</f>
        <v>3.1185823009534217</v>
      </c>
      <c r="Q40" s="23">
        <f t="shared" ref="Q40" si="271">(P40-P39)/(F40-F39)</f>
        <v>3.1228536407381064E-2</v>
      </c>
      <c r="R40" s="29"/>
      <c r="S40" s="56">
        <f t="shared" ref="S40" si="272">IF(K40&lt;0, ATAN2(L40,K40)*180/PI()+360,ATAN2(L40,K40)*180/PI())</f>
        <v>94.969741541537928</v>
      </c>
      <c r="T40" s="57">
        <f t="shared" ref="T40" si="273">ATAN(N40/M40)*180/PI()</f>
        <v>9.2260082972683293</v>
      </c>
      <c r="U40" s="29"/>
      <c r="V40" s="24">
        <f t="shared" ref="V40" si="274">(G40-$G$20)*100</f>
        <v>48.549999995157123</v>
      </c>
      <c r="W40" s="22">
        <f t="shared" ref="W40" si="275">(H40-$H$20)*100</f>
        <v>30.799999833106995</v>
      </c>
      <c r="X40" s="22">
        <f t="shared" ref="X40" si="276">SQRT(V40^2+W40^2)</f>
        <v>57.495586693668479</v>
      </c>
      <c r="Y40" s="22">
        <f t="shared" ref="Y40" si="277">(I40-$I$20)*100</f>
        <v>-23.700000000008004</v>
      </c>
      <c r="Z40" s="22">
        <f t="shared" ref="Z40" si="278">SQRT((G40-$G$20)^2+(H40-$H$20)^2+(I40-$I$20)^2)*100</f>
        <v>62.188684575648701</v>
      </c>
      <c r="AA40" s="22">
        <f t="shared" ref="AA40" si="279">Z40/F40</f>
        <v>0.78719853893226199</v>
      </c>
      <c r="AB40" s="23">
        <f t="shared" ref="AB40" si="280">(AA40-$AA$20)/(F40-$F$20)</f>
        <v>9.9645384674969875E-3</v>
      </c>
      <c r="AC40" s="29"/>
      <c r="AD40" s="56">
        <f t="shared" ref="AD40" si="281">IF(F40&lt;=0,NA(),IF((G40-$G$20)&lt;0,ATAN2((H40-$H$20),(G40-$G$20))*180/PI()+360,ATAN2((H40-$H$20),(G40-$G$20))*180/PI()))</f>
        <v>57.60905933656106</v>
      </c>
      <c r="AE40" s="57">
        <f t="shared" ref="AE40" si="282">IF(E40&lt;=0,NA(),ATAN(Y40/X40)*180/PI())</f>
        <v>-22.401728525377475</v>
      </c>
      <c r="AF40" s="29"/>
      <c r="AG40" s="71">
        <f t="shared" ref="AG40" si="283">1/(O40/E40)</f>
        <v>0.32065852477078355</v>
      </c>
      <c r="AH40" s="71">
        <f t="shared" ref="AH40" si="284">1/(Z40/F40)</f>
        <v>1.2703275610195834</v>
      </c>
      <c r="AI40" s="29"/>
      <c r="AJ40" s="21">
        <f t="shared" ref="AJ40" si="285">SQRT((G40-$E$11)^2+(H40-$F$11)^2+(I40-$G$11)^2)</f>
        <v>600.92737855658629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2:100" ht="15.75" x14ac:dyDescent="0.25">
      <c r="B41" s="166">
        <v>22</v>
      </c>
      <c r="C41" s="167"/>
      <c r="D41" s="95">
        <v>45061.291666666664</v>
      </c>
      <c r="E41" s="28">
        <f t="shared" si="180"/>
        <v>5</v>
      </c>
      <c r="F41" s="27">
        <f t="shared" si="181"/>
        <v>84</v>
      </c>
      <c r="G41" s="24">
        <v>809422.49849999999</v>
      </c>
      <c r="H41" s="22">
        <v>9156135.2215</v>
      </c>
      <c r="I41" s="23">
        <v>2630.616</v>
      </c>
      <c r="J41" s="6"/>
      <c r="K41" s="20">
        <f t="shared" ref="K41" si="286">(G41-G40)*100</f>
        <v>-6.4999999944120646</v>
      </c>
      <c r="L41" s="21">
        <f t="shared" ref="L41" si="287">(H41-H40)*100</f>
        <v>1.250000111758709</v>
      </c>
      <c r="M41" s="21">
        <f t="shared" ref="M41" si="288">SQRT(K41^2+L41^2)</f>
        <v>6.6191011630548164</v>
      </c>
      <c r="N41" s="21">
        <f t="shared" ref="N41" si="289">(I41-I40)*100</f>
        <v>-1.6999999999825377</v>
      </c>
      <c r="O41" s="22">
        <f t="shared" ref="O41" si="290">(SQRT((G41-G40)^2+(H41-H40)^2+(I41-I40)^2)*100)</f>
        <v>6.8339227539308824</v>
      </c>
      <c r="P41" s="22">
        <f t="shared" ref="P41" si="291">O41/(F41-F40)</f>
        <v>1.3667845507861764</v>
      </c>
      <c r="Q41" s="23">
        <f t="shared" ref="Q41" si="292">(P41-P40)/(F41-F40)</f>
        <v>-0.35035955003344904</v>
      </c>
      <c r="R41" s="29"/>
      <c r="S41" s="56">
        <f t="shared" ref="S41" si="293">IF(K41&lt;0, ATAN2(L41,K41)*180/PI()+360,ATAN2(L41,K41)*180/PI())</f>
        <v>280.88552801378393</v>
      </c>
      <c r="T41" s="57">
        <f t="shared" ref="T41" si="294">ATAN(N41/M41)*180/PI()</f>
        <v>-14.404090167823201</v>
      </c>
      <c r="U41" s="29"/>
      <c r="V41" s="24">
        <f t="shared" ref="V41" si="295">(G41-$G$20)*100</f>
        <v>42.050000000745058</v>
      </c>
      <c r="W41" s="22">
        <f t="shared" ref="W41" si="296">(H41-$H$20)*100</f>
        <v>32.049999944865704</v>
      </c>
      <c r="X41" s="22">
        <f t="shared" ref="X41" si="297">SQRT(V41^2+W41^2)</f>
        <v>52.871589691710149</v>
      </c>
      <c r="Y41" s="22">
        <f t="shared" ref="Y41" si="298">(I41-$I$20)*100</f>
        <v>-25.399999999990541</v>
      </c>
      <c r="Z41" s="22">
        <f t="shared" ref="Z41" si="299">SQRT((G41-$G$20)^2+(H41-$H$20)^2+(I41-$I$20)^2)*100</f>
        <v>58.656329552129925</v>
      </c>
      <c r="AA41" s="22">
        <f t="shared" ref="AA41" si="300">Z41/F41</f>
        <v>0.69828963752535622</v>
      </c>
      <c r="AB41" s="23">
        <f t="shared" ref="AB41" si="301">(AA41-$AA$20)/(F41-$F$20)</f>
        <v>8.3129718753018594E-3</v>
      </c>
      <c r="AC41" s="29"/>
      <c r="AD41" s="56">
        <f t="shared" ref="AD41" si="302">IF(F41&lt;=0,NA(),IF((G41-$G$20)&lt;0,ATAN2((H41-$H$20),(G41-$G$20))*180/PI()+360,ATAN2((H41-$H$20),(G41-$G$20))*180/PI()))</f>
        <v>52.685789962004563</v>
      </c>
      <c r="AE41" s="57">
        <f t="shared" ref="AE41" si="303">IF(E41&lt;=0,NA(),ATAN(Y41/X41)*180/PI())</f>
        <v>-25.660059580182892</v>
      </c>
      <c r="AF41" s="29"/>
      <c r="AG41" s="71">
        <f t="shared" ref="AG41" si="304">1/(O41/E41)</f>
        <v>0.73164420787811701</v>
      </c>
      <c r="AH41" s="71">
        <f t="shared" ref="AH41" si="305">1/(Z41/F41)</f>
        <v>1.432070513811238</v>
      </c>
      <c r="AI41" s="29"/>
      <c r="AJ41" s="21">
        <f t="shared" ref="AJ41" si="306">SQRT((G41-$E$11)^2+(H41-$F$11)^2+(I41-$G$11)^2)</f>
        <v>600.92018924549836</v>
      </c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2:100" ht="15.75" x14ac:dyDescent="0.25">
      <c r="B42" s="166">
        <v>23</v>
      </c>
      <c r="C42" s="167"/>
      <c r="D42" s="95">
        <v>45063.291666666664</v>
      </c>
      <c r="E42" s="28">
        <f t="shared" ref="E42:E47" si="307">D42-D41</f>
        <v>2</v>
      </c>
      <c r="F42" s="27">
        <f t="shared" ref="F42:F47" si="308">D42-D$20</f>
        <v>86</v>
      </c>
      <c r="G42" s="24">
        <v>809422.64009999996</v>
      </c>
      <c r="H42" s="22">
        <v>9156135.5300000012</v>
      </c>
      <c r="I42" s="23">
        <v>2630.6696000000002</v>
      </c>
      <c r="J42" s="6"/>
      <c r="K42" s="20">
        <f t="shared" ref="K42:K43" si="309">(G42-G41)*100</f>
        <v>14.159999997355044</v>
      </c>
      <c r="L42" s="21">
        <f t="shared" ref="L42:L43" si="310">(H42-H41)*100</f>
        <v>30.850000120699406</v>
      </c>
      <c r="M42" s="21">
        <f t="shared" ref="M42:M43" si="311">SQRT(K42^2+L42^2)</f>
        <v>33.94448566957891</v>
      </c>
      <c r="N42" s="21">
        <f t="shared" ref="N42:N43" si="312">(I42-I41)*100</f>
        <v>5.360000000018772</v>
      </c>
      <c r="O42" s="22">
        <f t="shared" ref="O42:O43" si="313">(SQRT((G42-G41)^2+(H42-H41)^2+(I42-I41)^2)*100)</f>
        <v>34.36506521705509</v>
      </c>
      <c r="P42" s="22">
        <f t="shared" ref="P42:P43" si="314">O42/(F42-F41)</f>
        <v>17.182532608527545</v>
      </c>
      <c r="Q42" s="23">
        <f t="shared" ref="Q42:Q43" si="315">(P42-P41)/(F42-F41)</f>
        <v>7.9078740288706841</v>
      </c>
      <c r="R42" s="29"/>
      <c r="S42" s="56">
        <f t="shared" ref="S42:S43" si="316">IF(K42&lt;0, ATAN2(L42,K42)*180/PI()+360,ATAN2(L42,K42)*180/PI())</f>
        <v>24.654892729126342</v>
      </c>
      <c r="T42" s="57">
        <f t="shared" ref="T42:T43" si="317">ATAN(N42/M42)*180/PI()</f>
        <v>8.9731937427297606</v>
      </c>
      <c r="U42" s="29"/>
      <c r="V42" s="24">
        <f t="shared" ref="V42:V43" si="318">(G42-$G$20)*100</f>
        <v>56.209999998100102</v>
      </c>
      <c r="W42" s="22">
        <f t="shared" ref="W42:W43" si="319">(H42-$H$20)*100</f>
        <v>62.900000065565109</v>
      </c>
      <c r="X42" s="22">
        <f t="shared" ref="X42:X43" si="320">SQRT(V42^2+W42^2)</f>
        <v>84.35623336798831</v>
      </c>
      <c r="Y42" s="22">
        <f t="shared" ref="Y42:Y43" si="321">(I42-$I$20)*100</f>
        <v>-20.039999999971769</v>
      </c>
      <c r="Z42" s="22">
        <f t="shared" ref="Z42:Z43" si="322">SQRT((G42-$G$20)^2+(H42-$H$20)^2+(I42-$I$20)^2)*100</f>
        <v>86.703954396748088</v>
      </c>
      <c r="AA42" s="22">
        <f t="shared" ref="AA42:AA43" si="323">Z42/F42</f>
        <v>1.0081855162412567</v>
      </c>
      <c r="AB42" s="23">
        <f t="shared" ref="AB42:AB43" si="324">(AA42-$AA$20)/(F42-$F$20)</f>
        <v>1.1723087398154149E-2</v>
      </c>
      <c r="AC42" s="29"/>
      <c r="AD42" s="56">
        <f t="shared" ref="AD42:AD43" si="325">IF(F42&lt;=0,NA(),IF((G42-$G$20)&lt;0,ATAN2((H42-$H$20),(G42-$G$20))*180/PI()+360,ATAN2((H42-$H$20),(G42-$G$20))*180/PI()))</f>
        <v>41.785270277794289</v>
      </c>
      <c r="AE42" s="57">
        <f t="shared" ref="AE42:AE43" si="326">IF(E42&lt;=0,NA(),ATAN(Y42/X42)*180/PI())</f>
        <v>-13.36368681529771</v>
      </c>
      <c r="AF42" s="29"/>
      <c r="AG42" s="71">
        <f t="shared" ref="AG42:AG43" si="327">1/(O42/E42)</f>
        <v>5.8198638278952455E-2</v>
      </c>
      <c r="AH42" s="71">
        <f t="shared" ref="AH42:AH43" si="328">1/(Z42/F42)</f>
        <v>0.99188094243629465</v>
      </c>
      <c r="AI42" s="29"/>
      <c r="AJ42" s="21">
        <f t="shared" ref="AJ42:AJ43" si="329">SQRT((G42-$E$11)^2+(H42-$F$11)^2+(I42-$G$11)^2)</f>
        <v>600.60782456817685</v>
      </c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2:100" ht="15.75" x14ac:dyDescent="0.25">
      <c r="B43" s="166">
        <v>24</v>
      </c>
      <c r="C43" s="167"/>
      <c r="D43" s="95">
        <v>45066.291666666664</v>
      </c>
      <c r="E43" s="28">
        <f t="shared" si="307"/>
        <v>3</v>
      </c>
      <c r="F43" s="27">
        <f t="shared" si="308"/>
        <v>89</v>
      </c>
      <c r="G43" s="24">
        <v>809422.603</v>
      </c>
      <c r="H43" s="22">
        <v>9156135.534</v>
      </c>
      <c r="I43" s="23">
        <v>2630.6530000000002</v>
      </c>
      <c r="J43" s="6"/>
      <c r="K43" s="20">
        <f t="shared" si="309"/>
        <v>-3.7099999957717955</v>
      </c>
      <c r="L43" s="21">
        <f t="shared" si="310"/>
        <v>0.39999987930059433</v>
      </c>
      <c r="M43" s="21">
        <f t="shared" si="311"/>
        <v>3.7315010213139717</v>
      </c>
      <c r="N43" s="21">
        <f t="shared" si="312"/>
        <v>-1.6599999999925785</v>
      </c>
      <c r="O43" s="22">
        <f t="shared" si="313"/>
        <v>4.0840788278438716</v>
      </c>
      <c r="P43" s="22">
        <f t="shared" si="314"/>
        <v>1.3613596092812905</v>
      </c>
      <c r="Q43" s="23">
        <f t="shared" si="315"/>
        <v>-5.2737243330820851</v>
      </c>
      <c r="R43" s="29"/>
      <c r="S43" s="56">
        <f t="shared" si="316"/>
        <v>276.15366983086454</v>
      </c>
      <c r="T43" s="57">
        <f t="shared" si="317"/>
        <v>-23.982425246305478</v>
      </c>
      <c r="U43" s="29"/>
      <c r="V43" s="24">
        <f t="shared" si="318"/>
        <v>52.500000002328306</v>
      </c>
      <c r="W43" s="22">
        <f t="shared" si="319"/>
        <v>63.299999944865704</v>
      </c>
      <c r="X43" s="22">
        <f t="shared" si="320"/>
        <v>82.238312198539617</v>
      </c>
      <c r="Y43" s="22">
        <f t="shared" si="321"/>
        <v>-21.699999999964348</v>
      </c>
      <c r="Z43" s="22">
        <f t="shared" si="322"/>
        <v>85.05310102085005</v>
      </c>
      <c r="AA43" s="22">
        <f t="shared" si="323"/>
        <v>0.95565282045898936</v>
      </c>
      <c r="AB43" s="23">
        <f t="shared" si="324"/>
        <v>1.0737672139988644E-2</v>
      </c>
      <c r="AC43" s="29"/>
      <c r="AD43" s="56">
        <f t="shared" si="325"/>
        <v>39.671765243790716</v>
      </c>
      <c r="AE43" s="57">
        <f t="shared" si="326"/>
        <v>-14.781568704837762</v>
      </c>
      <c r="AF43" s="29"/>
      <c r="AG43" s="71">
        <f t="shared" si="327"/>
        <v>0.73455976891215036</v>
      </c>
      <c r="AH43" s="71">
        <f t="shared" si="328"/>
        <v>1.0464051155310892</v>
      </c>
      <c r="AI43" s="29"/>
      <c r="AJ43" s="21">
        <f t="shared" si="329"/>
        <v>600.60857332737532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2:100" ht="15.75" x14ac:dyDescent="0.25">
      <c r="B44" s="166">
        <v>25</v>
      </c>
      <c r="C44" s="167"/>
      <c r="D44" s="95">
        <v>45069.291666666664</v>
      </c>
      <c r="E44" s="28">
        <f t="shared" si="307"/>
        <v>3</v>
      </c>
      <c r="F44" s="27">
        <f t="shared" si="308"/>
        <v>92</v>
      </c>
      <c r="G44" s="24">
        <v>809422.60019999999</v>
      </c>
      <c r="H44" s="22">
        <v>9156135.533950001</v>
      </c>
      <c r="I44" s="23">
        <v>2630.6594500000001</v>
      </c>
      <c r="J44" s="6"/>
      <c r="K44" s="20">
        <f t="shared" ref="K44:K47" si="330">(G44-G43)*100</f>
        <v>-0.28000000165775418</v>
      </c>
      <c r="L44" s="21">
        <f t="shared" ref="L44:L47" si="331">(H44-H43)*100</f>
        <v>-4.999898374080658E-3</v>
      </c>
      <c r="M44" s="21">
        <f t="shared" ref="M44:M47" si="332">SQRT(K44^2+L44^2)</f>
        <v>0.28004463914185801</v>
      </c>
      <c r="N44" s="21">
        <f t="shared" ref="N44:N47" si="333">(I44-I43)*100</f>
        <v>0.64499999998588464</v>
      </c>
      <c r="O44" s="22">
        <f t="shared" ref="O44:O47" si="334">(SQRT((G44-G43)^2+(H44-H43)^2+(I44-I43)^2)*100)</f>
        <v>0.70317138728327433</v>
      </c>
      <c r="P44" s="22">
        <f t="shared" ref="P44:P47" si="335">O44/(F44-F43)</f>
        <v>0.2343904624277581</v>
      </c>
      <c r="Q44" s="23">
        <f t="shared" ref="Q44:Q47" si="336">(P44-P43)/(F44-F43)</f>
        <v>-0.37565638228451076</v>
      </c>
      <c r="R44" s="29"/>
      <c r="S44" s="56">
        <f t="shared" ref="S44:S47" si="337">IF(K44&lt;0, ATAN2(L44,K44)*180/PI()+360,ATAN2(L44,K44)*180/PI())</f>
        <v>268.97699060624535</v>
      </c>
      <c r="T44" s="57">
        <f t="shared" ref="T44:T47" si="338">ATAN(N44/M44)*180/PI()</f>
        <v>66.53058766325988</v>
      </c>
      <c r="U44" s="29"/>
      <c r="V44" s="24">
        <f t="shared" ref="V44:V47" si="339">(G44-$G$20)*100</f>
        <v>52.220000000670552</v>
      </c>
      <c r="W44" s="22">
        <f t="shared" ref="W44:W47" si="340">(H44-$H$20)*100</f>
        <v>63.295000046491623</v>
      </c>
      <c r="X44" s="22">
        <f t="shared" ref="X44:X47" si="341">SQRT(V44^2+W44^2)</f>
        <v>82.055989610481248</v>
      </c>
      <c r="Y44" s="22">
        <f t="shared" ref="Y44:Y47" si="342">(I44-$I$20)*100</f>
        <v>-21.054999999978463</v>
      </c>
      <c r="Z44" s="22">
        <f t="shared" ref="Z44:Z47" si="343">SQRT((G44-$G$20)^2+(H44-$H$20)^2+(I44-$I$20)^2)*100</f>
        <v>84.714216374552507</v>
      </c>
      <c r="AA44" s="22">
        <f t="shared" ref="AA44:AA47" si="344">Z44/F44</f>
        <v>0.92080669972339679</v>
      </c>
      <c r="AB44" s="23">
        <f t="shared" ref="AB44:AB47" si="345">(AA44-$AA$20)/(F44-$F$20)</f>
        <v>1.0008768475254313E-2</v>
      </c>
      <c r="AC44" s="29"/>
      <c r="AD44" s="56">
        <f t="shared" ref="AD44:AD47" si="346">IF(F44&lt;=0,NA(),IF((G44-$G$20)&lt;0,ATAN2((H44-$H$20),(G44-$G$20))*180/PI()+360,ATAN2((H44-$H$20),(G44-$G$20))*180/PI()))</f>
        <v>39.523506497207578</v>
      </c>
      <c r="AE44" s="57">
        <f t="shared" ref="AE44:AE47" si="347">IF(E44&lt;=0,NA(),ATAN(Y44/X44)*180/PI())</f>
        <v>-14.391223556755044</v>
      </c>
      <c r="AF44" s="29"/>
      <c r="AG44" s="71">
        <f t="shared" ref="AG44:AG47" si="348">1/(O44/E44)</f>
        <v>4.2663852003287541</v>
      </c>
      <c r="AH44" s="71">
        <f t="shared" ref="AH44:AH47" si="349">1/(Z44/F44)</f>
        <v>1.0860042615897476</v>
      </c>
      <c r="AI44" s="29"/>
      <c r="AJ44" s="21">
        <f t="shared" ref="AJ44:AJ47" si="350">SQRT((G44-$E$11)^2+(H44-$F$11)^2+(I44-$G$11)^2)</f>
        <v>600.60691941220057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2:100" ht="15.75" x14ac:dyDescent="0.25">
      <c r="B45" s="166">
        <v>26</v>
      </c>
      <c r="C45" s="167"/>
      <c r="D45" s="95">
        <v>45070.291666666664</v>
      </c>
      <c r="E45" s="28">
        <f t="shared" si="307"/>
        <v>1</v>
      </c>
      <c r="F45" s="27">
        <f t="shared" si="308"/>
        <v>93</v>
      </c>
      <c r="G45" s="24">
        <v>809422.5871</v>
      </c>
      <c r="H45" s="22">
        <v>9156135.5302000009</v>
      </c>
      <c r="I45" s="23">
        <v>2630.6738999999998</v>
      </c>
      <c r="J45" s="6"/>
      <c r="K45" s="20">
        <f t="shared" si="330"/>
        <v>-1.3099999981932342</v>
      </c>
      <c r="L45" s="21">
        <f t="shared" si="331"/>
        <v>-0.37500001490116119</v>
      </c>
      <c r="M45" s="21">
        <f t="shared" si="332"/>
        <v>1.362616969820259</v>
      </c>
      <c r="N45" s="21">
        <f t="shared" si="333"/>
        <v>1.4449999999669672</v>
      </c>
      <c r="O45" s="22">
        <f t="shared" si="334"/>
        <v>1.986139473034731</v>
      </c>
      <c r="P45" s="22">
        <f t="shared" si="335"/>
        <v>1.986139473034731</v>
      </c>
      <c r="Q45" s="23">
        <f t="shared" si="336"/>
        <v>1.7517490106069729</v>
      </c>
      <c r="R45" s="29"/>
      <c r="S45" s="56">
        <f t="shared" si="337"/>
        <v>254.02572455711504</v>
      </c>
      <c r="T45" s="57">
        <f t="shared" si="338"/>
        <v>46.680729955024319</v>
      </c>
      <c r="U45" s="29"/>
      <c r="V45" s="24">
        <f t="shared" si="339"/>
        <v>50.910000002477318</v>
      </c>
      <c r="W45" s="22">
        <f t="shared" si="340"/>
        <v>62.920000031590462</v>
      </c>
      <c r="X45" s="22">
        <f t="shared" si="341"/>
        <v>80.936731489649276</v>
      </c>
      <c r="Y45" s="22">
        <f t="shared" si="342"/>
        <v>-19.610000000011496</v>
      </c>
      <c r="Z45" s="22">
        <f t="shared" si="343"/>
        <v>83.278488244132021</v>
      </c>
      <c r="AA45" s="22">
        <f t="shared" si="344"/>
        <v>0.89546761552830134</v>
      </c>
      <c r="AB45" s="23">
        <f t="shared" si="345"/>
        <v>9.6286840379387235E-3</v>
      </c>
      <c r="AC45" s="29"/>
      <c r="AD45" s="56">
        <f t="shared" si="346"/>
        <v>38.977107574062323</v>
      </c>
      <c r="AE45" s="57">
        <f t="shared" si="347"/>
        <v>-13.619622613962463</v>
      </c>
      <c r="AF45" s="29"/>
      <c r="AG45" s="71">
        <f t="shared" si="348"/>
        <v>0.50348931360396632</v>
      </c>
      <c r="AH45" s="71">
        <f t="shared" si="349"/>
        <v>1.1167349691479658</v>
      </c>
      <c r="AI45" s="29"/>
      <c r="AJ45" s="21">
        <f t="shared" si="350"/>
        <v>600.60675604591825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2:100" ht="15.75" x14ac:dyDescent="0.25">
      <c r="B46" s="166">
        <v>27</v>
      </c>
      <c r="C46" s="167"/>
      <c r="D46" s="95">
        <v>45072.291666666664</v>
      </c>
      <c r="E46" s="28">
        <f t="shared" si="307"/>
        <v>2</v>
      </c>
      <c r="F46" s="27">
        <f t="shared" si="308"/>
        <v>95</v>
      </c>
      <c r="G46" s="24">
        <v>809422.59884999995</v>
      </c>
      <c r="H46" s="22">
        <v>9156135.5254999995</v>
      </c>
      <c r="I46" s="23">
        <v>2630.6737499999999</v>
      </c>
      <c r="J46" s="6"/>
      <c r="K46" s="20">
        <f t="shared" si="330"/>
        <v>1.1749999946914613</v>
      </c>
      <c r="L46" s="21">
        <f t="shared" si="331"/>
        <v>-0.47000013291835785</v>
      </c>
      <c r="M46" s="21">
        <f t="shared" si="332"/>
        <v>1.265513774112399</v>
      </c>
      <c r="N46" s="21">
        <f t="shared" si="333"/>
        <v>-1.4999999984866008E-2</v>
      </c>
      <c r="O46" s="22">
        <f t="shared" si="334"/>
        <v>1.2656026676914656</v>
      </c>
      <c r="P46" s="22">
        <f t="shared" si="335"/>
        <v>0.63280133384573278</v>
      </c>
      <c r="Q46" s="23">
        <f t="shared" si="336"/>
        <v>-0.67666906959449913</v>
      </c>
      <c r="R46" s="29"/>
      <c r="S46" s="56">
        <f t="shared" si="337"/>
        <v>111.80141516303807</v>
      </c>
      <c r="T46" s="57">
        <f t="shared" si="338"/>
        <v>-0.67908897166552651</v>
      </c>
      <c r="U46" s="29"/>
      <c r="V46" s="24">
        <f t="shared" si="339"/>
        <v>52.084999997168779</v>
      </c>
      <c r="W46" s="22">
        <f t="shared" si="340"/>
        <v>62.449999898672104</v>
      </c>
      <c r="X46" s="22">
        <f t="shared" si="341"/>
        <v>81.319430101601284</v>
      </c>
      <c r="Y46" s="22">
        <f t="shared" si="342"/>
        <v>-19.624999999996362</v>
      </c>
      <c r="Z46" s="22">
        <f t="shared" si="343"/>
        <v>83.653991758009212</v>
      </c>
      <c r="AA46" s="22">
        <f t="shared" si="344"/>
        <v>0.88056833429483383</v>
      </c>
      <c r="AB46" s="23">
        <f t="shared" si="345"/>
        <v>9.2691403609982508E-3</v>
      </c>
      <c r="AC46" s="29"/>
      <c r="AD46" s="56">
        <f t="shared" si="346"/>
        <v>39.829026207259624</v>
      </c>
      <c r="AE46" s="57">
        <f t="shared" si="347"/>
        <v>-13.567885760709737</v>
      </c>
      <c r="AF46" s="29"/>
      <c r="AG46" s="71">
        <f t="shared" si="348"/>
        <v>1.5802747979728258</v>
      </c>
      <c r="AH46" s="71">
        <f t="shared" si="349"/>
        <v>1.1356302072806286</v>
      </c>
      <c r="AI46" s="29"/>
      <c r="AJ46" s="21">
        <f t="shared" si="350"/>
        <v>600.6112665726605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2:100" ht="15.75" x14ac:dyDescent="0.25">
      <c r="B47" s="166">
        <v>28</v>
      </c>
      <c r="C47" s="167"/>
      <c r="D47" s="95">
        <v>45074.291666608799</v>
      </c>
      <c r="E47" s="28">
        <f t="shared" si="307"/>
        <v>1.9999999421343091</v>
      </c>
      <c r="F47" s="27">
        <f t="shared" si="308"/>
        <v>96.999999942134309</v>
      </c>
      <c r="G47" s="24">
        <v>809422.62664999999</v>
      </c>
      <c r="H47" s="22">
        <v>9156135.5260000005</v>
      </c>
      <c r="I47" s="23">
        <v>2630.6784499999999</v>
      </c>
      <c r="J47" s="6"/>
      <c r="K47" s="20">
        <f t="shared" si="330"/>
        <v>2.7800000039860606</v>
      </c>
      <c r="L47" s="21">
        <f t="shared" si="331"/>
        <v>5.0000101327896118E-2</v>
      </c>
      <c r="M47" s="21">
        <f t="shared" si="332"/>
        <v>2.7804496097385574</v>
      </c>
      <c r="N47" s="21">
        <f t="shared" si="333"/>
        <v>0.46999999999570719</v>
      </c>
      <c r="O47" s="22">
        <f t="shared" si="334"/>
        <v>2.8198936207401974</v>
      </c>
      <c r="P47" s="22">
        <f t="shared" si="335"/>
        <v>1.4099468511638731</v>
      </c>
      <c r="Q47" s="23">
        <f t="shared" si="336"/>
        <v>0.38857276990158607</v>
      </c>
      <c r="R47" s="29"/>
      <c r="S47" s="56">
        <f t="shared" si="337"/>
        <v>88.969609376796825</v>
      </c>
      <c r="T47" s="57">
        <f t="shared" si="338"/>
        <v>9.5944335801131899</v>
      </c>
      <c r="U47" s="29"/>
      <c r="V47" s="24">
        <f t="shared" si="339"/>
        <v>54.86500000115484</v>
      </c>
      <c r="W47" s="22">
        <f t="shared" si="340"/>
        <v>62.5</v>
      </c>
      <c r="X47" s="22">
        <f t="shared" si="341"/>
        <v>83.165006012906176</v>
      </c>
      <c r="Y47" s="22">
        <f t="shared" si="342"/>
        <v>-19.155000000000655</v>
      </c>
      <c r="Z47" s="22">
        <f t="shared" si="343"/>
        <v>85.342441083711364</v>
      </c>
      <c r="AA47" s="22">
        <f t="shared" si="344"/>
        <v>0.8798189807693062</v>
      </c>
      <c r="AB47" s="23">
        <f t="shared" si="345"/>
        <v>9.0702987762285078E-3</v>
      </c>
      <c r="AC47" s="29"/>
      <c r="AD47" s="56">
        <f t="shared" si="346"/>
        <v>41.277955568193583</v>
      </c>
      <c r="AE47" s="57">
        <f t="shared" si="347"/>
        <v>-12.970461897623716</v>
      </c>
      <c r="AF47" s="29"/>
      <c r="AG47" s="71">
        <f t="shared" si="348"/>
        <v>0.70924659264604695</v>
      </c>
      <c r="AH47" s="71">
        <f t="shared" si="349"/>
        <v>1.1365974386294877</v>
      </c>
      <c r="AI47" s="29"/>
      <c r="AJ47" s="21">
        <f t="shared" si="350"/>
        <v>600.60939327705478</v>
      </c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2:100" ht="15.75" x14ac:dyDescent="0.25">
      <c r="B48" s="166">
        <v>29</v>
      </c>
      <c r="C48" s="167"/>
      <c r="D48" s="95">
        <v>45076.291666608799</v>
      </c>
      <c r="E48" s="28">
        <f t="shared" ref="E48:E49" si="351">D48-D47</f>
        <v>2</v>
      </c>
      <c r="F48" s="27">
        <f t="shared" ref="F48:F49" si="352">D48-D$20</f>
        <v>98.999999942134309</v>
      </c>
      <c r="G48" s="24">
        <v>809422.62664999999</v>
      </c>
      <c r="H48" s="22">
        <v>9156135.5260000005</v>
      </c>
      <c r="I48" s="23">
        <v>2630.6784499999999</v>
      </c>
      <c r="J48" s="6"/>
      <c r="K48" s="20">
        <f t="shared" ref="K48:K49" si="353">(G48-G47)*100</f>
        <v>0</v>
      </c>
      <c r="L48" s="21">
        <f t="shared" ref="L48:L49" si="354">(H48-H47)*100</f>
        <v>0</v>
      </c>
      <c r="M48" s="21">
        <f t="shared" ref="M48:M49" si="355">SQRT(K48^2+L48^2)</f>
        <v>0</v>
      </c>
      <c r="N48" s="21">
        <f t="shared" ref="N48:N49" si="356">(I48-I47)*100</f>
        <v>0</v>
      </c>
      <c r="O48" s="22">
        <f t="shared" ref="O48:O49" si="357">(SQRT((G48-G47)^2+(H48-H47)^2+(I48-I47)^2)*100)</f>
        <v>0</v>
      </c>
      <c r="P48" s="22">
        <f t="shared" ref="P48:P49" si="358">O48/(F48-F47)</f>
        <v>0</v>
      </c>
      <c r="Q48" s="23">
        <f t="shared" ref="Q48:Q49" si="359">(P48-P47)/(F48-F47)</f>
        <v>-0.70497342558193654</v>
      </c>
      <c r="R48" s="29"/>
      <c r="S48" s="56" t="e">
        <f t="shared" ref="S48:S49" si="360">IF(K48&lt;0, ATAN2(L48,K48)*180/PI()+360,ATAN2(L48,K48)*180/PI())</f>
        <v>#DIV/0!</v>
      </c>
      <c r="T48" s="57" t="e">
        <f t="shared" ref="T48:T49" si="361">ATAN(N48/M48)*180/PI()</f>
        <v>#DIV/0!</v>
      </c>
      <c r="U48" s="29"/>
      <c r="V48" s="24">
        <f t="shared" ref="V48:V49" si="362">(G48-$G$20)*100</f>
        <v>54.86500000115484</v>
      </c>
      <c r="W48" s="22">
        <f t="shared" ref="W48:W49" si="363">(H48-$H$20)*100</f>
        <v>62.5</v>
      </c>
      <c r="X48" s="22">
        <f t="shared" ref="X48:X49" si="364">SQRT(V48^2+W48^2)</f>
        <v>83.165006012906176</v>
      </c>
      <c r="Y48" s="22">
        <f t="shared" ref="Y48:Y49" si="365">(I48-$I$20)*100</f>
        <v>-19.155000000000655</v>
      </c>
      <c r="Z48" s="22">
        <f t="shared" ref="Z48:Z49" si="366">SQRT((G48-$G$20)^2+(H48-$H$20)^2+(I48-$I$20)^2)*100</f>
        <v>85.342441083711364</v>
      </c>
      <c r="AA48" s="22">
        <f t="shared" ref="AA48:AA49" si="367">Z48/F48</f>
        <v>0.86204485993529478</v>
      </c>
      <c r="AB48" s="23">
        <f t="shared" ref="AB48:AB49" si="368">(AA48-$AA$20)/(F48-$F$20)</f>
        <v>8.7075238428198157E-3</v>
      </c>
      <c r="AC48" s="29"/>
      <c r="AD48" s="56">
        <f t="shared" ref="AD48:AD49" si="369">IF(F48&lt;=0,NA(),IF((G48-$G$20)&lt;0,ATAN2((H48-$H$20),(G48-$G$20))*180/PI()+360,ATAN2((H48-$H$20),(G48-$G$20))*180/PI()))</f>
        <v>41.277955568193583</v>
      </c>
      <c r="AE48" s="57">
        <f t="shared" ref="AE48:AE49" si="370">IF(E48&lt;=0,NA(),ATAN(Y48/X48)*180/PI())</f>
        <v>-12.970461897623716</v>
      </c>
      <c r="AF48" s="29"/>
      <c r="AG48" s="71" t="e">
        <f t="shared" ref="AG48:AG49" si="371">1/(O48/E48)</f>
        <v>#DIV/0!</v>
      </c>
      <c r="AH48" s="71">
        <f t="shared" ref="AH48:AH49" si="372">1/(Z48/F48)</f>
        <v>1.1600324373780968</v>
      </c>
      <c r="AI48" s="29"/>
      <c r="AJ48" s="21">
        <f t="shared" ref="AJ48:AJ49" si="373">SQRT((G48-$E$11)^2+(H48-$F$11)^2+(I48-$G$11)^2)</f>
        <v>600.60939327705478</v>
      </c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2:100" ht="15.75" x14ac:dyDescent="0.25">
      <c r="B49" s="166">
        <v>30</v>
      </c>
      <c r="C49" s="167"/>
      <c r="D49" s="95">
        <v>45079.291666666664</v>
      </c>
      <c r="E49" s="28">
        <f t="shared" si="351"/>
        <v>3.0000000578656909</v>
      </c>
      <c r="F49" s="27">
        <f t="shared" si="352"/>
        <v>102</v>
      </c>
      <c r="G49" s="24">
        <v>809422.58220000006</v>
      </c>
      <c r="H49" s="22">
        <v>9156135.5329999998</v>
      </c>
      <c r="I49" s="23">
        <v>2630.6632</v>
      </c>
      <c r="J49" s="6"/>
      <c r="K49" s="20">
        <f t="shared" si="353"/>
        <v>-4.4449999928474426</v>
      </c>
      <c r="L49" s="21">
        <f t="shared" si="354"/>
        <v>0.69999992847442627</v>
      </c>
      <c r="M49" s="21">
        <f t="shared" si="355"/>
        <v>4.4997805320124185</v>
      </c>
      <c r="N49" s="21">
        <f t="shared" si="356"/>
        <v>-1.5249999999923602</v>
      </c>
      <c r="O49" s="22">
        <f t="shared" si="357"/>
        <v>4.7511735220106059</v>
      </c>
      <c r="P49" s="22">
        <f t="shared" si="358"/>
        <v>1.5837244767890983</v>
      </c>
      <c r="Q49" s="23">
        <f t="shared" si="359"/>
        <v>0.52790814874710956</v>
      </c>
      <c r="R49" s="29"/>
      <c r="S49" s="56">
        <f t="shared" si="360"/>
        <v>278.9494571987276</v>
      </c>
      <c r="T49" s="57">
        <f t="shared" si="361"/>
        <v>-18.721798134514369</v>
      </c>
      <c r="U49" s="29"/>
      <c r="V49" s="24">
        <f t="shared" si="362"/>
        <v>50.420000008307397</v>
      </c>
      <c r="W49" s="22">
        <f t="shared" si="363"/>
        <v>63.199999928474426</v>
      </c>
      <c r="X49" s="22">
        <f t="shared" si="364"/>
        <v>80.848106915356311</v>
      </c>
      <c r="Y49" s="22">
        <f t="shared" si="365"/>
        <v>-20.679999999993015</v>
      </c>
      <c r="Z49" s="22">
        <f t="shared" si="366"/>
        <v>83.451056265313966</v>
      </c>
      <c r="AA49" s="22">
        <f t="shared" si="367"/>
        <v>0.81814761044425455</v>
      </c>
      <c r="AB49" s="23">
        <f t="shared" si="368"/>
        <v>8.021055004355437E-3</v>
      </c>
      <c r="AC49" s="29"/>
      <c r="AD49" s="56">
        <f t="shared" si="369"/>
        <v>38.582333747700083</v>
      </c>
      <c r="AE49" s="57">
        <f t="shared" si="370"/>
        <v>-14.347952592810456</v>
      </c>
      <c r="AF49" s="29"/>
      <c r="AG49" s="71">
        <f t="shared" si="371"/>
        <v>0.63142296192039482</v>
      </c>
      <c r="AH49" s="71">
        <f t="shared" si="372"/>
        <v>1.2222733248062652</v>
      </c>
      <c r="AI49" s="29"/>
      <c r="AJ49" s="21">
        <f t="shared" si="373"/>
        <v>600.60692912704121</v>
      </c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2:100" ht="15.75" x14ac:dyDescent="0.25">
      <c r="B50" s="166">
        <v>31</v>
      </c>
      <c r="C50" s="167"/>
      <c r="D50" s="95">
        <v>45083.291666666664</v>
      </c>
      <c r="E50" s="28">
        <f t="shared" ref="E50" si="374">D50-D49</f>
        <v>4</v>
      </c>
      <c r="F50" s="27">
        <f t="shared" ref="F50" si="375">D50-D$20</f>
        <v>106</v>
      </c>
      <c r="G50" s="24">
        <v>809422.78899999999</v>
      </c>
      <c r="H50" s="22">
        <v>9156135.5484999996</v>
      </c>
      <c r="I50" s="23">
        <v>2630.6185</v>
      </c>
      <c r="J50" s="6"/>
      <c r="K50" s="20">
        <f t="shared" ref="K50" si="376">(G50-G49)*100</f>
        <v>20.679999992717057</v>
      </c>
      <c r="L50" s="21">
        <f t="shared" ref="L50" si="377">(H50-H49)*100</f>
        <v>1.549999974668026</v>
      </c>
      <c r="M50" s="21">
        <f t="shared" ref="M50" si="378">SQRT(K50^2+L50^2)</f>
        <v>20.738006163087338</v>
      </c>
      <c r="N50" s="21">
        <f t="shared" ref="N50" si="379">(I50-I49)*100</f>
        <v>-4.4699999999920692</v>
      </c>
      <c r="O50" s="22">
        <f t="shared" ref="O50" si="380">(SQRT((G50-G49)^2+(H50-H49)^2+(I50-I49)^2)*100)</f>
        <v>21.214282915530696</v>
      </c>
      <c r="P50" s="22">
        <f t="shared" ref="P50" si="381">O50/(F50-F49)</f>
        <v>5.3035707288826739</v>
      </c>
      <c r="Q50" s="23">
        <f t="shared" ref="Q50" si="382">(P50-P49)/(F50-F49)</f>
        <v>0.92996156302339394</v>
      </c>
      <c r="R50" s="29"/>
      <c r="S50" s="56">
        <f t="shared" ref="S50" si="383">IF(K50&lt;0, ATAN2(L50,K50)*180/PI()+360,ATAN2(L50,K50)*180/PI())</f>
        <v>85.713601840964628</v>
      </c>
      <c r="T50" s="57">
        <f t="shared" ref="T50" si="384">ATAN(N50/M50)*180/PI()</f>
        <v>-12.16379323215155</v>
      </c>
      <c r="U50" s="29"/>
      <c r="V50" s="24">
        <f t="shared" ref="V50" si="385">(G50-$G$20)*100</f>
        <v>71.100000001024455</v>
      </c>
      <c r="W50" s="22">
        <f t="shared" ref="W50" si="386">(H50-$H$20)*100</f>
        <v>64.749999903142452</v>
      </c>
      <c r="X50" s="22">
        <f t="shared" ref="X50" si="387">SQRT(V50^2+W50^2)</f>
        <v>96.165339325573157</v>
      </c>
      <c r="Y50" s="22">
        <f t="shared" ref="Y50" si="388">(I50-$I$20)*100</f>
        <v>-25.149999999985084</v>
      </c>
      <c r="Z50" s="22">
        <f t="shared" ref="Z50" si="389">SQRT((G50-$G$20)^2+(H50-$H$20)^2+(I50-$I$20)^2)*100</f>
        <v>99.39967297532661</v>
      </c>
      <c r="AA50" s="22">
        <f t="shared" ref="AA50" si="390">Z50/F50</f>
        <v>0.93773276391817562</v>
      </c>
      <c r="AB50" s="23">
        <f t="shared" ref="AB50" si="391">(AA50-$AA$20)/(F50-$F$20)</f>
        <v>8.8465355086620335E-3</v>
      </c>
      <c r="AC50" s="29"/>
      <c r="AD50" s="56">
        <f t="shared" ref="AD50" si="392">IF(F50&lt;=0,NA(),IF((G50-$G$20)&lt;0,ATAN2((H50-$H$20),(G50-$G$20))*180/PI()+360,ATAN2((H50-$H$20),(G50-$G$20))*180/PI()))</f>
        <v>47.676213313047334</v>
      </c>
      <c r="AE50" s="57">
        <f t="shared" ref="AE50" si="393">IF(E50&lt;=0,NA(),ATAN(Y50/X50)*180/PI())</f>
        <v>-14.656229758205619</v>
      </c>
      <c r="AF50" s="29"/>
      <c r="AG50" s="71">
        <f t="shared" ref="AG50" si="394">1/(O50/E50)</f>
        <v>0.18855221342747594</v>
      </c>
      <c r="AH50" s="71">
        <f t="shared" ref="AH50" si="395">1/(Z50/F50)</f>
        <v>1.066401898790067</v>
      </c>
      <c r="AI50" s="29"/>
      <c r="AJ50" s="21">
        <f t="shared" ref="AJ50" si="396">SQRT((G50-$E$11)^2+(H50-$F$11)^2+(I50-$G$11)^2)</f>
        <v>600.6028617375448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2:100" ht="15.75" x14ac:dyDescent="0.25">
      <c r="B51" s="166">
        <v>32</v>
      </c>
      <c r="C51" s="167"/>
      <c r="D51" s="95">
        <v>45096.291666666664</v>
      </c>
      <c r="E51" s="28">
        <f t="shared" ref="E51:E53" si="397">D51-D50</f>
        <v>13</v>
      </c>
      <c r="F51" s="27">
        <f t="shared" ref="F51:F53" si="398">D51-D$20</f>
        <v>119</v>
      </c>
      <c r="G51" s="24">
        <v>809422.58799999999</v>
      </c>
      <c r="H51" s="22">
        <v>9156135.504999999</v>
      </c>
      <c r="I51" s="23">
        <v>2630.6370000000002</v>
      </c>
      <c r="J51" s="6"/>
      <c r="K51" s="20">
        <f t="shared" ref="K51:K52" si="399">(G51-G50)*100</f>
        <v>-20.100000000093132</v>
      </c>
      <c r="L51" s="21">
        <f t="shared" ref="L51:L52" si="400">(H51-H50)*100</f>
        <v>-4.3500000610947609</v>
      </c>
      <c r="M51" s="21">
        <f t="shared" ref="M51:M52" si="401">SQRT(K51^2+L51^2)</f>
        <v>20.56532276759274</v>
      </c>
      <c r="N51" s="21">
        <f t="shared" ref="N51:N52" si="402">(I51-I50)*100</f>
        <v>1.8500000000130967</v>
      </c>
      <c r="O51" s="22">
        <f t="shared" ref="O51:O52" si="403">(SQRT((G51-G50)^2+(H51-H50)^2+(I51-I50)^2)*100)</f>
        <v>20.648365565712869</v>
      </c>
      <c r="P51" s="22">
        <f t="shared" ref="P51:P52" si="404">O51/(F51-F50)</f>
        <v>1.5883358127471436</v>
      </c>
      <c r="Q51" s="23">
        <f t="shared" ref="Q51:Q52" si="405">(P51-P50)/(F51-F50)</f>
        <v>-0.28578730124119461</v>
      </c>
      <c r="R51" s="29"/>
      <c r="S51" s="56">
        <f t="shared" ref="S51:S52" si="406">IF(K51&lt;0, ATAN2(L51,K51)*180/PI()+360,ATAN2(L51,K51)*180/PI())</f>
        <v>257.7884914572179</v>
      </c>
      <c r="T51" s="57">
        <f t="shared" ref="T51:T52" si="407">ATAN(N51/M51)*180/PI()</f>
        <v>5.1403351621555284</v>
      </c>
      <c r="U51" s="29"/>
      <c r="V51" s="24">
        <f t="shared" ref="V51:V52" si="408">(G51-$G$20)*100</f>
        <v>51.000000000931323</v>
      </c>
      <c r="W51" s="22">
        <f t="shared" ref="W51:W52" si="409">(H51-$H$20)*100</f>
        <v>60.399999842047691</v>
      </c>
      <c r="X51" s="22">
        <f t="shared" ref="X51:X52" si="410">SQRT(V51^2+W51^2)</f>
        <v>79.051628579140328</v>
      </c>
      <c r="Y51" s="22">
        <f t="shared" ref="Y51:Y52" si="411">(I51-$I$20)*100</f>
        <v>-23.299999999971988</v>
      </c>
      <c r="Z51" s="22">
        <f t="shared" ref="Z51:Z52" si="412">SQRT((G51-$G$20)^2+(H51-$H$20)^2+(I51-$I$20)^2)*100</f>
        <v>82.413894344418964</v>
      </c>
      <c r="AA51" s="22">
        <f t="shared" ref="AA51:AA52" si="413">Z51/F51</f>
        <v>0.69255373398671394</v>
      </c>
      <c r="AB51" s="23">
        <f t="shared" ref="AB51:AB52" si="414">(AA51-$AA$20)/(F51-$F$20)</f>
        <v>5.8197792771992772E-3</v>
      </c>
      <c r="AC51" s="29"/>
      <c r="AD51" s="56">
        <f t="shared" ref="AD51:AD52" si="415">IF(F51&lt;=0,NA(),IF((G51-$G$20)&lt;0,ATAN2((H51-$H$20),(G51-$G$20))*180/PI()+360,ATAN2((H51-$H$20),(G51-$G$20))*180/PI()))</f>
        <v>40.176772837368745</v>
      </c>
      <c r="AE51" s="57">
        <f t="shared" ref="AE51:AE52" si="416">IF(E51&lt;=0,NA(),ATAN(Y51/X51)*180/PI())</f>
        <v>-16.422569360790416</v>
      </c>
      <c r="AF51" s="29"/>
      <c r="AG51" s="71">
        <f t="shared" ref="AG51:AG52" si="417">1/(O51/E51)</f>
        <v>0.62958978320234837</v>
      </c>
      <c r="AH51" s="71">
        <f t="shared" ref="AH51:AH52" si="418">1/(Z51/F51)</f>
        <v>1.4439312806003644</v>
      </c>
      <c r="AI51" s="29"/>
      <c r="AJ51" s="21">
        <f t="shared" ref="AJ51:AJ52" si="419">SQRT((G51-$E$11)^2+(H51-$F$11)^2+(I51-$G$11)^2)</f>
        <v>600.64086145344447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2:100" ht="15.75" x14ac:dyDescent="0.25">
      <c r="B52" s="166">
        <v>33</v>
      </c>
      <c r="C52" s="167"/>
      <c r="D52" s="95">
        <v>45099.291666666664</v>
      </c>
      <c r="E52" s="28">
        <f t="shared" si="397"/>
        <v>3</v>
      </c>
      <c r="F52" s="27">
        <f t="shared" si="398"/>
        <v>122</v>
      </c>
      <c r="G52" s="24">
        <v>809422.63589999999</v>
      </c>
      <c r="H52" s="22">
        <v>9156135.5439999998</v>
      </c>
      <c r="I52" s="23">
        <v>2630.6379999999999</v>
      </c>
      <c r="J52" s="6"/>
      <c r="K52" s="20">
        <f t="shared" si="399"/>
        <v>4.7900000005029142</v>
      </c>
      <c r="L52" s="21">
        <f t="shared" si="400"/>
        <v>3.9000000804662704</v>
      </c>
      <c r="M52" s="21">
        <f t="shared" si="401"/>
        <v>6.1769005684448928</v>
      </c>
      <c r="N52" s="21">
        <f t="shared" si="402"/>
        <v>9.9999999974897946E-2</v>
      </c>
      <c r="O52" s="22">
        <f t="shared" si="403"/>
        <v>6.1777099828698505</v>
      </c>
      <c r="P52" s="22">
        <f t="shared" si="404"/>
        <v>2.0592366609566168</v>
      </c>
      <c r="Q52" s="23">
        <f t="shared" si="405"/>
        <v>0.15696694940315772</v>
      </c>
      <c r="R52" s="29"/>
      <c r="S52" s="56">
        <f t="shared" si="406"/>
        <v>50.847647929548813</v>
      </c>
      <c r="T52" s="57">
        <f t="shared" si="407"/>
        <v>0.92750035401456787</v>
      </c>
      <c r="U52" s="29"/>
      <c r="V52" s="24">
        <f t="shared" si="408"/>
        <v>55.790000001434237</v>
      </c>
      <c r="W52" s="22">
        <f t="shared" si="409"/>
        <v>64.299999922513962</v>
      </c>
      <c r="X52" s="22">
        <f t="shared" si="410"/>
        <v>85.129396157821574</v>
      </c>
      <c r="Y52" s="22">
        <f t="shared" si="411"/>
        <v>-23.19999999999709</v>
      </c>
      <c r="Z52" s="22">
        <f t="shared" si="412"/>
        <v>88.234086895004424</v>
      </c>
      <c r="AA52" s="22">
        <f t="shared" si="413"/>
        <v>0.72323022045085594</v>
      </c>
      <c r="AB52" s="23">
        <f t="shared" si="414"/>
        <v>5.9281165610725901E-3</v>
      </c>
      <c r="AC52" s="29"/>
      <c r="AD52" s="56">
        <f t="shared" si="415"/>
        <v>40.946595322137959</v>
      </c>
      <c r="AE52" s="57">
        <f t="shared" si="416"/>
        <v>-15.244400855330195</v>
      </c>
      <c r="AF52" s="29"/>
      <c r="AG52" s="71">
        <f t="shared" si="417"/>
        <v>0.48561683994857141</v>
      </c>
      <c r="AH52" s="71">
        <f t="shared" si="418"/>
        <v>1.3826855843725778</v>
      </c>
      <c r="AI52" s="29"/>
      <c r="AJ52" s="21">
        <f t="shared" si="419"/>
        <v>600.60275955943973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2:100" ht="15.75" x14ac:dyDescent="0.25">
      <c r="B53" s="166">
        <v>35</v>
      </c>
      <c r="C53" s="167"/>
      <c r="D53" s="95">
        <v>45108.291666666664</v>
      </c>
      <c r="E53" s="28">
        <f t="shared" si="397"/>
        <v>9</v>
      </c>
      <c r="F53" s="27">
        <f t="shared" si="398"/>
        <v>131</v>
      </c>
      <c r="G53" s="24">
        <v>809422.62150000001</v>
      </c>
      <c r="H53" s="22">
        <v>9156135.5480000004</v>
      </c>
      <c r="I53" s="23">
        <v>2630.6295</v>
      </c>
      <c r="J53" s="6"/>
      <c r="K53" s="20" t="e">
        <f>(G53-#REF!)*100</f>
        <v>#REF!</v>
      </c>
      <c r="L53" s="21" t="e">
        <f>(H53-#REF!)*100</f>
        <v>#REF!</v>
      </c>
      <c r="M53" s="21" t="e">
        <f t="shared" ref="M53" si="420">SQRT(K53^2+L53^2)</f>
        <v>#REF!</v>
      </c>
      <c r="N53" s="21" t="e">
        <f>(I53-#REF!)*100</f>
        <v>#REF!</v>
      </c>
      <c r="O53" s="22" t="e">
        <f>(SQRT((G53-#REF!)^2+(H53-#REF!)^2+(I53-#REF!)^2)*100)</f>
        <v>#REF!</v>
      </c>
      <c r="P53" s="22" t="e">
        <f>O53/(F53-#REF!)</f>
        <v>#REF!</v>
      </c>
      <c r="Q53" s="23" t="e">
        <f>(P53-#REF!)/(F53-#REF!)</f>
        <v>#REF!</v>
      </c>
      <c r="R53" s="29"/>
      <c r="S53" s="56" t="e">
        <f t="shared" ref="S53" si="421">IF(K53&lt;0, ATAN2(L53,K53)*180/PI()+360,ATAN2(L53,K53)*180/PI())</f>
        <v>#REF!</v>
      </c>
      <c r="T53" s="57" t="e">
        <f t="shared" ref="T53" si="422">ATAN(N53/M53)*180/PI()</f>
        <v>#REF!</v>
      </c>
      <c r="U53" s="29"/>
      <c r="V53" s="24">
        <f t="shared" ref="V53" si="423">(G53-$G$20)*100</f>
        <v>54.3500000028871</v>
      </c>
      <c r="W53" s="22">
        <f t="shared" ref="W53" si="424">(H53-$H$20)*100</f>
        <v>64.699999988079071</v>
      </c>
      <c r="X53" s="22">
        <f t="shared" ref="X53" si="425">SQRT(V53^2+W53^2)</f>
        <v>84.498594655599206</v>
      </c>
      <c r="Y53" s="22">
        <f t="shared" ref="Y53" si="426">(I53-$I$20)*100</f>
        <v>-24.049999999988358</v>
      </c>
      <c r="Z53" s="22">
        <f t="shared" ref="Z53" si="427">SQRT((G53-$G$20)^2+(H53-$H$20)^2+(I53-$I$20)^2)*100</f>
        <v>87.85451040652778</v>
      </c>
      <c r="AA53" s="22">
        <f t="shared" ref="AA53" si="428">Z53/F53</f>
        <v>0.67064511760708234</v>
      </c>
      <c r="AB53" s="23">
        <f t="shared" ref="AB53" si="429">(AA53-$AA$20)/(F53-$F$20)</f>
        <v>5.1194283786800176E-3</v>
      </c>
      <c r="AC53" s="29"/>
      <c r="AD53" s="56">
        <f t="shared" ref="AD53" si="430">IF(F53&lt;=0,NA(),IF((G53-$G$20)&lt;0,ATAN2((H53-$H$20),(G53-$G$20))*180/PI()+360,ATAN2((H53-$H$20),(G53-$G$20))*180/PI()))</f>
        <v>40.031297678274399</v>
      </c>
      <c r="AE53" s="57">
        <f t="shared" ref="AE53" si="431">IF(E53&lt;=0,NA(),ATAN(Y53/X53)*180/PI())</f>
        <v>-15.887419394098004</v>
      </c>
      <c r="AF53" s="29"/>
      <c r="AG53" s="71" t="e">
        <f t="shared" ref="AG53" si="432">1/(O53/E53)</f>
        <v>#REF!</v>
      </c>
      <c r="AH53" s="71">
        <f t="shared" ref="AH53" si="433">1/(Z53/F53)</f>
        <v>1.4911015882260998</v>
      </c>
      <c r="AI53" s="29"/>
      <c r="AJ53" s="21">
        <f t="shared" ref="AJ53" si="434">SQRT((G53-$E$11)^2+(H53-$F$11)^2+(I53-$G$11)^2)</f>
        <v>600.60123862288594</v>
      </c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2:100" ht="15.75" x14ac:dyDescent="0.25">
      <c r="B54" s="166">
        <v>36</v>
      </c>
      <c r="C54" s="167"/>
      <c r="D54" s="95">
        <v>45111.291666666664</v>
      </c>
      <c r="E54" s="28">
        <f t="shared" ref="E54:E57" si="435">D54-D53</f>
        <v>3</v>
      </c>
      <c r="F54" s="27">
        <f t="shared" ref="F54:F57" si="436">D54-D$20</f>
        <v>134</v>
      </c>
      <c r="G54" s="24">
        <v>809422.56550000003</v>
      </c>
      <c r="H54" s="22">
        <v>9156135.5355000012</v>
      </c>
      <c r="I54" s="23">
        <v>2630.6674999999996</v>
      </c>
      <c r="J54" s="6"/>
      <c r="K54" s="20">
        <f t="shared" ref="K54:K55" si="437">(G54-G53)*100</f>
        <v>-5.5999999982304871</v>
      </c>
      <c r="L54" s="21">
        <f t="shared" ref="L54:L55" si="438">(H54-H53)*100</f>
        <v>-1.249999925494194</v>
      </c>
      <c r="M54" s="21">
        <f t="shared" ref="M54:M55" si="439">SQRT(K54^2+L54^2)</f>
        <v>5.7378131543225548</v>
      </c>
      <c r="N54" s="21">
        <f t="shared" ref="N54:N55" si="440">(I54-I53)*100</f>
        <v>3.7999999999556167</v>
      </c>
      <c r="O54" s="22">
        <f t="shared" ref="O54:O55" si="441">(SQRT((G54-G53)^2+(H54-H53)^2+(I54-I53)^2)*100)</f>
        <v>6.8820418331756477</v>
      </c>
      <c r="P54" s="22">
        <f t="shared" ref="P54:P55" si="442">O54/(F54-F53)</f>
        <v>2.2940139443918826</v>
      </c>
      <c r="Q54" s="23" t="e">
        <f t="shared" ref="Q54:Q55" si="443">(P54-P53)/(F54-F53)</f>
        <v>#REF!</v>
      </c>
      <c r="R54" s="29"/>
      <c r="S54" s="56">
        <f t="shared" ref="S54:S55" si="444">IF(K54&lt;0, ATAN2(L54,K54)*180/PI()+360,ATAN2(L54,K54)*180/PI())</f>
        <v>257.41703822819295</v>
      </c>
      <c r="T54" s="57">
        <f t="shared" ref="T54:T55" si="445">ATAN(N54/M54)*180/PI()</f>
        <v>33.515442202352617</v>
      </c>
      <c r="U54" s="29"/>
      <c r="V54" s="24">
        <f t="shared" ref="V54:V55" si="446">(G54-$G$20)*100</f>
        <v>48.750000004656613</v>
      </c>
      <c r="W54" s="22">
        <f t="shared" ref="W54:W55" si="447">(H54-$H$20)*100</f>
        <v>63.450000062584877</v>
      </c>
      <c r="X54" s="22">
        <f t="shared" ref="X54:X55" si="448">SQRT(V54^2+W54^2)</f>
        <v>80.015404819297387</v>
      </c>
      <c r="Y54" s="22">
        <f t="shared" ref="Y54:Y55" si="449">(I54-$I$20)*100</f>
        <v>-20.250000000032742</v>
      </c>
      <c r="Z54" s="22">
        <f t="shared" ref="Z54:Z55" si="450">SQRT((G54-$G$20)^2+(H54-$H$20)^2+(I54-$I$20)^2)*100</f>
        <v>82.538036736993973</v>
      </c>
      <c r="AA54" s="22">
        <f t="shared" ref="AA54:AA55" si="451">Z54/F54</f>
        <v>0.61595549803726846</v>
      </c>
      <c r="AB54" s="23">
        <f t="shared" ref="AB54:AB55" si="452">(AA54-$AA$20)/(F54-$F$20)</f>
        <v>4.5966828211736451E-3</v>
      </c>
      <c r="AC54" s="29"/>
      <c r="AD54" s="56">
        <f t="shared" ref="AD54:AD55" si="453">IF(F54&lt;=0,NA(),IF((G54-$G$20)&lt;0,ATAN2((H54-$H$20),(G54-$G$20))*180/PI()+360,ATAN2((H54-$H$20),(G54-$G$20))*180/PI()))</f>
        <v>37.535847820103911</v>
      </c>
      <c r="AE54" s="57">
        <f t="shared" ref="AE54:AE55" si="454">IF(E54&lt;=0,NA(),ATAN(Y54/X54)*180/PI())</f>
        <v>-14.202012098176052</v>
      </c>
      <c r="AF54" s="29"/>
      <c r="AG54" s="71">
        <f t="shared" ref="AG54:AG55" si="455">1/(O54/E54)</f>
        <v>0.43591714097670353</v>
      </c>
      <c r="AH54" s="71">
        <f t="shared" ref="AH54:AH55" si="456">1/(Z54/F54)</f>
        <v>1.6234939101712424</v>
      </c>
      <c r="AI54" s="29"/>
      <c r="AJ54" s="21">
        <f t="shared" ref="AJ54:AJ55" si="457">SQRT((G54-$E$11)^2+(H54-$F$11)^2+(I54-$G$11)^2)</f>
        <v>600.60346078900693</v>
      </c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2:100" ht="15.75" x14ac:dyDescent="0.25">
      <c r="B55" s="166">
        <v>37</v>
      </c>
      <c r="C55" s="167"/>
      <c r="D55" s="95">
        <v>45114.291666608799</v>
      </c>
      <c r="E55" s="28">
        <f t="shared" si="435"/>
        <v>2.9999999421343091</v>
      </c>
      <c r="F55" s="27">
        <f t="shared" si="436"/>
        <v>136.99999994213431</v>
      </c>
      <c r="G55" s="24">
        <v>809422.63544999994</v>
      </c>
      <c r="H55" s="22">
        <v>9156135.5515000001</v>
      </c>
      <c r="I55" s="23">
        <v>2630.6219499999997</v>
      </c>
      <c r="J55" s="6"/>
      <c r="K55" s="20">
        <f t="shared" si="437"/>
        <v>6.9949999917298555</v>
      </c>
      <c r="L55" s="21">
        <f t="shared" si="438"/>
        <v>1.5999998897314072</v>
      </c>
      <c r="M55" s="21">
        <f t="shared" si="439"/>
        <v>7.1756549897163531</v>
      </c>
      <c r="N55" s="21">
        <f t="shared" si="440"/>
        <v>-4.5549999999821011</v>
      </c>
      <c r="O55" s="22">
        <f t="shared" si="441"/>
        <v>8.4992970021807164</v>
      </c>
      <c r="P55" s="22">
        <f t="shared" si="442"/>
        <v>2.8330990553733169</v>
      </c>
      <c r="Q55" s="23">
        <f t="shared" si="443"/>
        <v>0.17969504045987067</v>
      </c>
      <c r="R55" s="29"/>
      <c r="S55" s="56">
        <f t="shared" si="444"/>
        <v>77.116103287215608</v>
      </c>
      <c r="T55" s="57">
        <f t="shared" si="445"/>
        <v>-32.406778217443538</v>
      </c>
      <c r="U55" s="29"/>
      <c r="V55" s="24">
        <f t="shared" si="446"/>
        <v>55.744999996386468</v>
      </c>
      <c r="W55" s="22">
        <f t="shared" si="447"/>
        <v>65.049999952316284</v>
      </c>
      <c r="X55" s="22">
        <f t="shared" si="448"/>
        <v>85.668007554707827</v>
      </c>
      <c r="Y55" s="22">
        <f t="shared" si="449"/>
        <v>-24.805000000014843</v>
      </c>
      <c r="Z55" s="22">
        <f t="shared" si="450"/>
        <v>89.186857458900377</v>
      </c>
      <c r="AA55" s="22">
        <f t="shared" si="451"/>
        <v>0.65099895982898459</v>
      </c>
      <c r="AB55" s="23">
        <f t="shared" si="452"/>
        <v>4.7518172270361444E-3</v>
      </c>
      <c r="AC55" s="29"/>
      <c r="AD55" s="56">
        <f t="shared" si="453"/>
        <v>40.595128523231367</v>
      </c>
      <c r="AE55" s="57">
        <f t="shared" si="454"/>
        <v>-16.148267316911348</v>
      </c>
      <c r="AF55" s="29"/>
      <c r="AG55" s="71">
        <f t="shared" si="455"/>
        <v>0.3529703622975619</v>
      </c>
      <c r="AH55" s="71">
        <f t="shared" si="456"/>
        <v>1.5361007646812477</v>
      </c>
      <c r="AI55" s="29"/>
      <c r="AJ55" s="21">
        <f t="shared" si="457"/>
        <v>600.59980407948387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2:100" ht="15.75" x14ac:dyDescent="0.25">
      <c r="B56" s="166">
        <v>38</v>
      </c>
      <c r="C56" s="167"/>
      <c r="D56" s="95">
        <v>45119.291666666664</v>
      </c>
      <c r="E56" s="28">
        <f t="shared" si="435"/>
        <v>5.0000000578656909</v>
      </c>
      <c r="F56" s="27">
        <f t="shared" si="436"/>
        <v>142</v>
      </c>
      <c r="G56" s="24">
        <v>809422.57010000001</v>
      </c>
      <c r="H56" s="22">
        <v>9156135.5529999994</v>
      </c>
      <c r="I56" s="23">
        <v>2630.6255000000001</v>
      </c>
      <c r="J56" s="6"/>
      <c r="K56" s="20">
        <f t="shared" ref="K56:K58" si="458">(G56-G55)*100</f>
        <v>-6.5349999931640923</v>
      </c>
      <c r="L56" s="21">
        <f t="shared" ref="L56:L58" si="459">(H56-H55)*100</f>
        <v>0.14999993145465851</v>
      </c>
      <c r="M56" s="21">
        <f t="shared" ref="M56:M58" si="460">SQRT(K56^2+L56^2)</f>
        <v>6.5367212645248296</v>
      </c>
      <c r="N56" s="21">
        <f t="shared" ref="N56:N58" si="461">(I56-I55)*100</f>
        <v>0.35500000003594323</v>
      </c>
      <c r="O56" s="22">
        <f t="shared" ref="O56:O58" si="462">(SQRT((G56-G55)^2+(H56-H55)^2+(I56-I55)^2)*100)</f>
        <v>6.5463539386529215</v>
      </c>
      <c r="P56" s="22">
        <f t="shared" ref="P56:P58" si="463">O56/(F56-F55)</f>
        <v>1.3092707725782127</v>
      </c>
      <c r="Q56" s="23">
        <f t="shared" ref="Q56:Q58" si="464">(P56-P55)/(F56-F55)</f>
        <v>-0.30476565303192582</v>
      </c>
      <c r="R56" s="29"/>
      <c r="S56" s="56">
        <f t="shared" ref="S56:S58" si="465">IF(K56&lt;0, ATAN2(L56,K56)*180/PI()+360,ATAN2(L56,K56)*180/PI())</f>
        <v>271.31489734635153</v>
      </c>
      <c r="T56" s="57">
        <f t="shared" ref="T56:T58" si="466">ATAN(N56/M56)*180/PI()</f>
        <v>3.1085982014645612</v>
      </c>
      <c r="U56" s="29"/>
      <c r="V56" s="24">
        <f t="shared" ref="V56:V58" si="467">(G56-$G$20)*100</f>
        <v>49.210000003222376</v>
      </c>
      <c r="W56" s="22">
        <f t="shared" ref="W56:W58" si="468">(H56-$H$20)*100</f>
        <v>65.199999883770943</v>
      </c>
      <c r="X56" s="22">
        <f t="shared" ref="X56:X58" si="469">SQRT(V56^2+W56^2)</f>
        <v>81.686376374282133</v>
      </c>
      <c r="Y56" s="22">
        <f t="shared" ref="Y56:Y58" si="470">(I56-$I$20)*100</f>
        <v>-24.4499999999789</v>
      </c>
      <c r="Z56" s="22">
        <f t="shared" ref="Z56:Z58" si="471">SQRT((G56-$G$20)^2+(H56-$H$20)^2+(I56-$I$20)^2)*100</f>
        <v>85.267031056322381</v>
      </c>
      <c r="AA56" s="22">
        <f t="shared" ref="AA56:AA58" si="472">Z56/F56</f>
        <v>0.60047204969241108</v>
      </c>
      <c r="AB56" s="23">
        <f t="shared" ref="AB56:AB58" si="473">(AA56-$AA$20)/(F56-$F$20)</f>
        <v>4.2286764062845848E-3</v>
      </c>
      <c r="AC56" s="29"/>
      <c r="AD56" s="56">
        <f t="shared" ref="AD56:AD58" si="474">IF(F56&lt;=0,NA(),IF((G56-$G$20)&lt;0,ATAN2((H56-$H$20),(G56-$G$20))*180/PI()+360,ATAN2((H56-$H$20),(G56-$G$20))*180/PI()))</f>
        <v>37.043848063552304</v>
      </c>
      <c r="AE56" s="57">
        <f t="shared" ref="AE56:AE58" si="475">IF(E56&lt;=0,NA(),ATAN(Y56/X56)*180/PI())</f>
        <v>-16.663257669815188</v>
      </c>
      <c r="AF56" s="29"/>
      <c r="AG56" s="71">
        <f t="shared" ref="AG56:AG58" si="476">1/(O56/E56)</f>
        <v>0.7637839482438018</v>
      </c>
      <c r="AH56" s="71">
        <f t="shared" ref="AH56:AH58" si="477">1/(Z56/F56)</f>
        <v>1.6653564483346814</v>
      </c>
      <c r="AI56" s="29"/>
      <c r="AJ56" s="21">
        <f t="shared" ref="AJ56:AJ58" si="478">SQRT((G56-$E$11)^2+(H56-$F$11)^2+(I56-$G$11)^2)</f>
        <v>600.59774545140658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pans="2:100" ht="15.75" x14ac:dyDescent="0.25">
      <c r="B57" s="166">
        <v>39</v>
      </c>
      <c r="C57" s="167"/>
      <c r="D57" s="95">
        <v>45127.291666666664</v>
      </c>
      <c r="E57" s="28">
        <f t="shared" si="435"/>
        <v>8</v>
      </c>
      <c r="F57" s="27">
        <f t="shared" si="436"/>
        <v>150</v>
      </c>
      <c r="G57" s="24">
        <v>809422.576</v>
      </c>
      <c r="H57" s="22">
        <v>9156135.5480000004</v>
      </c>
      <c r="I57" s="23">
        <v>2630.6435000000001</v>
      </c>
      <c r="J57" s="6"/>
      <c r="K57" s="20">
        <f t="shared" si="458"/>
        <v>0.58999999891966581</v>
      </c>
      <c r="L57" s="21">
        <f t="shared" si="459"/>
        <v>-0.49999989569187164</v>
      </c>
      <c r="M57" s="21">
        <f t="shared" si="460"/>
        <v>0.77336918377776609</v>
      </c>
      <c r="N57" s="21">
        <f t="shared" si="461"/>
        <v>1.8000000000029104</v>
      </c>
      <c r="O57" s="22">
        <f t="shared" si="462"/>
        <v>1.9591069124546434</v>
      </c>
      <c r="P57" s="22">
        <f t="shared" si="463"/>
        <v>0.24488836405683043</v>
      </c>
      <c r="Q57" s="23">
        <f t="shared" si="464"/>
        <v>-0.13304780106517278</v>
      </c>
      <c r="R57" s="29"/>
      <c r="S57" s="56">
        <f t="shared" si="465"/>
        <v>130.2798572252243</v>
      </c>
      <c r="T57" s="57">
        <f t="shared" si="466"/>
        <v>66.74924350412175</v>
      </c>
      <c r="U57" s="29"/>
      <c r="V57" s="24">
        <f t="shared" si="467"/>
        <v>49.800000002142042</v>
      </c>
      <c r="W57" s="22">
        <f t="shared" si="468"/>
        <v>64.699999988079071</v>
      </c>
      <c r="X57" s="22">
        <f t="shared" si="469"/>
        <v>81.646371619752827</v>
      </c>
      <c r="Y57" s="22">
        <f t="shared" si="470"/>
        <v>-22.649999999975989</v>
      </c>
      <c r="Z57" s="22">
        <f t="shared" si="471"/>
        <v>84.729879609673063</v>
      </c>
      <c r="AA57" s="22">
        <f t="shared" si="472"/>
        <v>0.56486586406448713</v>
      </c>
      <c r="AB57" s="23">
        <f t="shared" si="473"/>
        <v>3.7657724270965809E-3</v>
      </c>
      <c r="AC57" s="29"/>
      <c r="AD57" s="56">
        <f t="shared" si="474"/>
        <v>37.585706747333624</v>
      </c>
      <c r="AE57" s="57">
        <f t="shared" si="475"/>
        <v>-15.504859295448554</v>
      </c>
      <c r="AF57" s="29"/>
      <c r="AG57" s="71">
        <f t="shared" si="476"/>
        <v>4.0834933250153664</v>
      </c>
      <c r="AH57" s="71">
        <f t="shared" si="477"/>
        <v>1.7703317966578989</v>
      </c>
      <c r="AI57" s="29"/>
      <c r="AJ57" s="21">
        <f t="shared" si="478"/>
        <v>600.59774424492718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pans="2:100" ht="15.75" x14ac:dyDescent="0.25">
      <c r="B58" s="166">
        <v>40</v>
      </c>
      <c r="C58" s="167"/>
      <c r="D58" s="95">
        <v>45131.291666666664</v>
      </c>
      <c r="E58" s="28">
        <f t="shared" ref="E58:E61" si="479">D58-D57</f>
        <v>4</v>
      </c>
      <c r="F58" s="27">
        <f t="shared" ref="F58:F61" si="480">D58-D$20</f>
        <v>154</v>
      </c>
      <c r="G58" s="24">
        <v>809422.57410000009</v>
      </c>
      <c r="H58" s="22">
        <v>9156135.5614999998</v>
      </c>
      <c r="I58" s="23">
        <v>2630.5950000000003</v>
      </c>
      <c r="J58" s="6"/>
      <c r="K58" s="20">
        <f t="shared" si="458"/>
        <v>-0.18999999156221747</v>
      </c>
      <c r="L58" s="21">
        <f t="shared" si="459"/>
        <v>1.3499999418854713</v>
      </c>
      <c r="M58" s="21">
        <f t="shared" si="460"/>
        <v>1.3633047494542145</v>
      </c>
      <c r="N58" s="21">
        <f t="shared" si="461"/>
        <v>-4.8499999999876309</v>
      </c>
      <c r="O58" s="22">
        <f t="shared" si="462"/>
        <v>5.0379658434495598</v>
      </c>
      <c r="P58" s="22">
        <f t="shared" si="463"/>
        <v>1.2594914608623899</v>
      </c>
      <c r="Q58" s="23">
        <f t="shared" si="464"/>
        <v>0.25365077420138987</v>
      </c>
      <c r="R58" s="29"/>
      <c r="S58" s="56">
        <f t="shared" si="465"/>
        <v>351.98876839791029</v>
      </c>
      <c r="T58" s="57">
        <f t="shared" si="466"/>
        <v>-74.299658051920446</v>
      </c>
      <c r="U58" s="29"/>
      <c r="V58" s="24">
        <f t="shared" si="467"/>
        <v>49.610000010579824</v>
      </c>
      <c r="W58" s="22">
        <f t="shared" si="468"/>
        <v>66.049999929964542</v>
      </c>
      <c r="X58" s="22">
        <f t="shared" si="469"/>
        <v>82.606020312069546</v>
      </c>
      <c r="Y58" s="22">
        <f t="shared" si="470"/>
        <v>-27.49999999996362</v>
      </c>
      <c r="Z58" s="22">
        <f t="shared" si="471"/>
        <v>87.063221809189017</v>
      </c>
      <c r="AA58" s="22">
        <f t="shared" si="472"/>
        <v>0.56534559616356506</v>
      </c>
      <c r="AB58" s="23">
        <f t="shared" si="473"/>
        <v>3.6710752997634096E-3</v>
      </c>
      <c r="AC58" s="29"/>
      <c r="AD58" s="56">
        <f t="shared" si="474"/>
        <v>36.910126655362141</v>
      </c>
      <c r="AE58" s="57">
        <f t="shared" si="475"/>
        <v>-18.412885191827193</v>
      </c>
      <c r="AF58" s="29"/>
      <c r="AG58" s="71">
        <f t="shared" si="476"/>
        <v>0.79397124242135564</v>
      </c>
      <c r="AH58" s="71">
        <f t="shared" si="477"/>
        <v>1.768829556267882</v>
      </c>
      <c r="AI58" s="29"/>
      <c r="AJ58" s="21">
        <f t="shared" si="478"/>
        <v>600.59765021233397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pans="2:100" ht="15.75" x14ac:dyDescent="0.25">
      <c r="B59" s="166">
        <v>41</v>
      </c>
      <c r="C59" s="167"/>
      <c r="D59" s="95">
        <v>45134.291666666664</v>
      </c>
      <c r="E59" s="28">
        <f t="shared" si="479"/>
        <v>3</v>
      </c>
      <c r="F59" s="27">
        <f t="shared" si="480"/>
        <v>157</v>
      </c>
      <c r="G59" s="24">
        <v>809422.53049999999</v>
      </c>
      <c r="H59" s="22">
        <v>9156135.5485000014</v>
      </c>
      <c r="I59" s="23">
        <v>2630.6444999999999</v>
      </c>
      <c r="J59" s="6"/>
      <c r="K59" s="20">
        <f t="shared" ref="K59:K61" si="481">(G59-G58)*100</f>
        <v>-4.3600000091828406</v>
      </c>
      <c r="L59" s="21">
        <f t="shared" ref="L59:L61" si="482">(H59-H58)*100</f>
        <v>-1.2999998405575752</v>
      </c>
      <c r="M59" s="21">
        <f t="shared" ref="M59:M61" si="483">SQRT(K59^2+L59^2)</f>
        <v>4.5496812707621714</v>
      </c>
      <c r="N59" s="21">
        <f t="shared" ref="N59:N61" si="484">(I59-I58)*100</f>
        <v>4.9499999999625288</v>
      </c>
      <c r="O59" s="22">
        <f t="shared" ref="O59:O61" si="485">(SQRT((G59-G58)^2+(H59-H58)^2+(I59-I58)^2)*100)</f>
        <v>6.7232506769533087</v>
      </c>
      <c r="P59" s="22">
        <f t="shared" ref="P59:P61" si="486">O59/(F59-F58)</f>
        <v>2.2410835589844362</v>
      </c>
      <c r="Q59" s="23">
        <f t="shared" ref="Q59:Q61" si="487">(P59-P58)/(F59-F58)</f>
        <v>0.32719736604068211</v>
      </c>
      <c r="R59" s="29"/>
      <c r="S59" s="56">
        <f t="shared" ref="S59:S61" si="488">IF(K59&lt;0, ATAN2(L59,K59)*180/PI()+360,ATAN2(L59,K59)*180/PI())</f>
        <v>253.39725578698173</v>
      </c>
      <c r="T59" s="57">
        <f t="shared" ref="T59:T61" si="489">ATAN(N59/M59)*180/PI()</f>
        <v>47.413029503252012</v>
      </c>
      <c r="U59" s="29"/>
      <c r="V59" s="24">
        <f t="shared" ref="V59:V61" si="490">(G59-$G$20)*100</f>
        <v>45.250000001396984</v>
      </c>
      <c r="W59" s="22">
        <f t="shared" ref="W59:W61" si="491">(H59-$H$20)*100</f>
        <v>64.750000089406967</v>
      </c>
      <c r="X59" s="22">
        <f t="shared" ref="X59:X61" si="492">SQRT(V59^2+W59^2)</f>
        <v>78.994461905279337</v>
      </c>
      <c r="Y59" s="22">
        <f t="shared" ref="Y59:Y61" si="493">(I59-$I$20)*100</f>
        <v>-22.550000000001091</v>
      </c>
      <c r="Z59" s="22">
        <f t="shared" ref="Z59:Z61" si="494">SQRT((G59-$G$20)^2+(H59-$H$20)^2+(I59-$I$20)^2)*100</f>
        <v>82.150030503370346</v>
      </c>
      <c r="AA59" s="22">
        <f t="shared" ref="AA59:AA61" si="495">Z59/F59</f>
        <v>0.52324860193229517</v>
      </c>
      <c r="AB59" s="23">
        <f t="shared" ref="AB59:AB61" si="496">(AA59-$AA$20)/(F59-$F$20)</f>
        <v>3.3327936428808611E-3</v>
      </c>
      <c r="AC59" s="29"/>
      <c r="AD59" s="56">
        <f t="shared" ref="AD59:AD61" si="497">IF(F59&lt;=0,NA(),IF((G59-$G$20)&lt;0,ATAN2((H59-$H$20),(G59-$G$20))*180/PI()+360,ATAN2((H59-$H$20),(G59-$G$20))*180/PI()))</f>
        <v>34.94745513660704</v>
      </c>
      <c r="AE59" s="57">
        <f t="shared" ref="AE59:AE61" si="498">IF(E59&lt;=0,NA(),ATAN(Y59/X59)*180/PI())</f>
        <v>-15.932086648572771</v>
      </c>
      <c r="AF59" s="29"/>
      <c r="AG59" s="71">
        <f t="shared" ref="AG59:AG61" si="499">1/(O59/E59)</f>
        <v>0.44621272419362956</v>
      </c>
      <c r="AH59" s="71">
        <f t="shared" ref="AH59:AH61" si="500">1/(Z59/F59)</f>
        <v>1.9111374522686126</v>
      </c>
      <c r="AI59" s="29"/>
      <c r="AJ59" s="21">
        <f t="shared" ref="AJ59:AJ61" si="501">SQRT((G59-$E$11)^2+(H59-$F$11)^2+(I59-$G$11)^2)</f>
        <v>600.59723113865732</v>
      </c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pans="2:100" ht="15.75" x14ac:dyDescent="0.25">
      <c r="B60" s="186">
        <v>42</v>
      </c>
      <c r="C60" s="187"/>
      <c r="D60" s="127">
        <v>45144.583333333336</v>
      </c>
      <c r="E60" s="115">
        <f t="shared" si="479"/>
        <v>10.291666666671517</v>
      </c>
      <c r="F60" s="116">
        <f t="shared" si="480"/>
        <v>167.29166666667152</v>
      </c>
      <c r="G60" s="117">
        <v>809422.59950000001</v>
      </c>
      <c r="H60" s="118">
        <v>9156135.3315000013</v>
      </c>
      <c r="I60" s="119">
        <v>2630.5604999999996</v>
      </c>
      <c r="J60" s="132"/>
      <c r="K60" s="121">
        <f t="shared" si="481"/>
        <v>6.9000000017695129</v>
      </c>
      <c r="L60" s="122">
        <f t="shared" si="482"/>
        <v>-21.700000017881393</v>
      </c>
      <c r="M60" s="122">
        <f t="shared" si="483"/>
        <v>22.770595091048275</v>
      </c>
      <c r="N60" s="122">
        <f t="shared" si="484"/>
        <v>-8.40000000002874</v>
      </c>
      <c r="O60" s="118">
        <f t="shared" si="485"/>
        <v>24.270558312510129</v>
      </c>
      <c r="P60" s="118">
        <f t="shared" si="486"/>
        <v>2.3582728724695086</v>
      </c>
      <c r="Q60" s="119">
        <f t="shared" si="487"/>
        <v>1.1386815885183848E-2</v>
      </c>
      <c r="R60" s="123"/>
      <c r="S60" s="124">
        <f t="shared" si="488"/>
        <v>162.36077473920813</v>
      </c>
      <c r="T60" s="125">
        <f t="shared" si="489"/>
        <v>-20.248857087530009</v>
      </c>
      <c r="U60" s="123"/>
      <c r="V60" s="117">
        <f t="shared" si="490"/>
        <v>52.150000003166497</v>
      </c>
      <c r="W60" s="118">
        <f t="shared" si="491"/>
        <v>43.050000071525574</v>
      </c>
      <c r="X60" s="118">
        <f t="shared" si="492"/>
        <v>67.62340575931249</v>
      </c>
      <c r="Y60" s="118">
        <f t="shared" si="493"/>
        <v>-30.950000000029831</v>
      </c>
      <c r="Z60" s="118">
        <f t="shared" si="494"/>
        <v>74.369533456183945</v>
      </c>
      <c r="AA60" s="118">
        <f t="shared" si="495"/>
        <v>0.44455013772063834</v>
      </c>
      <c r="AB60" s="119">
        <f t="shared" si="496"/>
        <v>2.6573358170099651E-3</v>
      </c>
      <c r="AC60" s="123"/>
      <c r="AD60" s="124">
        <f t="shared" si="497"/>
        <v>50.460212547121117</v>
      </c>
      <c r="AE60" s="125">
        <f t="shared" si="498"/>
        <v>-24.592706163896302</v>
      </c>
      <c r="AF60" s="123"/>
      <c r="AG60" s="126">
        <f t="shared" si="499"/>
        <v>0.42403913969159629</v>
      </c>
      <c r="AH60" s="126">
        <f t="shared" si="500"/>
        <v>2.2494650550044688</v>
      </c>
      <c r="AI60" s="123"/>
      <c r="AJ60" s="122">
        <f t="shared" si="501"/>
        <v>600.82840282532277</v>
      </c>
      <c r="AK60" s="113" t="s">
        <v>48</v>
      </c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pans="2:100" ht="15.75" x14ac:dyDescent="0.25">
      <c r="B61" s="166">
        <v>43</v>
      </c>
      <c r="C61" s="167"/>
      <c r="D61" s="95">
        <v>45150.458333333336</v>
      </c>
      <c r="E61" s="28">
        <f t="shared" si="479"/>
        <v>5.875</v>
      </c>
      <c r="F61" s="27">
        <f t="shared" si="480"/>
        <v>173.16666666667152</v>
      </c>
      <c r="G61" s="24">
        <v>809422.54799999995</v>
      </c>
      <c r="H61" s="22">
        <v>9156135.3389999997</v>
      </c>
      <c r="I61" s="23">
        <v>2630.5519999999997</v>
      </c>
      <c r="J61" s="6"/>
      <c r="K61" s="20">
        <f t="shared" si="481"/>
        <v>-5.1500000059604645</v>
      </c>
      <c r="L61" s="21">
        <f t="shared" si="482"/>
        <v>0.74999984353780746</v>
      </c>
      <c r="M61" s="21">
        <f t="shared" si="483"/>
        <v>5.2043251077060431</v>
      </c>
      <c r="N61" s="21">
        <f t="shared" si="484"/>
        <v>-0.84999999999126885</v>
      </c>
      <c r="O61" s="22">
        <f t="shared" si="485"/>
        <v>5.2732816942284311</v>
      </c>
      <c r="P61" s="22">
        <f t="shared" si="486"/>
        <v>0.89757986284739255</v>
      </c>
      <c r="Q61" s="23">
        <f t="shared" si="487"/>
        <v>-0.24862859738248783</v>
      </c>
      <c r="R61" s="29"/>
      <c r="S61" s="56">
        <f t="shared" si="488"/>
        <v>278.28579530994443</v>
      </c>
      <c r="T61" s="57">
        <f t="shared" si="489"/>
        <v>-9.2759717749281467</v>
      </c>
      <c r="U61" s="29"/>
      <c r="V61" s="24">
        <f t="shared" si="490"/>
        <v>46.999999997206032</v>
      </c>
      <c r="W61" s="22">
        <f t="shared" si="491"/>
        <v>43.799999915063381</v>
      </c>
      <c r="X61" s="22">
        <f t="shared" si="492"/>
        <v>64.245155399430075</v>
      </c>
      <c r="Y61" s="22">
        <f t="shared" si="493"/>
        <v>-31.8000000000211</v>
      </c>
      <c r="Z61" s="22">
        <f t="shared" si="494"/>
        <v>71.684586853090408</v>
      </c>
      <c r="AA61" s="22">
        <f t="shared" si="495"/>
        <v>0.41396296546538058</v>
      </c>
      <c r="AB61" s="23">
        <f t="shared" si="496"/>
        <v>2.3905464800695032E-3</v>
      </c>
      <c r="AC61" s="29"/>
      <c r="AD61" s="56">
        <f t="shared" si="497"/>
        <v>47.018399220510261</v>
      </c>
      <c r="AE61" s="57">
        <f t="shared" si="498"/>
        <v>-26.334441592981243</v>
      </c>
      <c r="AF61" s="29"/>
      <c r="AG61" s="71">
        <f t="shared" si="499"/>
        <v>1.1141069908004622</v>
      </c>
      <c r="AH61" s="71">
        <f t="shared" si="500"/>
        <v>2.4156750323686365</v>
      </c>
      <c r="AI61" s="29"/>
      <c r="AJ61" s="21">
        <f t="shared" si="501"/>
        <v>600.82370003661731</v>
      </c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spans="2:100" ht="15.75" x14ac:dyDescent="0.25">
      <c r="B62" s="166">
        <v>44</v>
      </c>
      <c r="C62" s="167"/>
      <c r="D62" s="95">
        <f>'P-01'!D58</f>
        <v>45153.458333333336</v>
      </c>
      <c r="E62" s="28">
        <f t="shared" ref="E62" si="502">D62-D61</f>
        <v>3</v>
      </c>
      <c r="F62" s="27">
        <f t="shared" ref="F62" si="503">D62-D$20</f>
        <v>176.16666666667152</v>
      </c>
      <c r="G62" s="24">
        <v>809422.54600000009</v>
      </c>
      <c r="H62" s="24">
        <v>9156135.3315000013</v>
      </c>
      <c r="I62" s="23">
        <v>2630.5749999999998</v>
      </c>
      <c r="J62" s="6"/>
      <c r="K62" s="20">
        <f t="shared" ref="K62" si="504">(G62-G61)*100</f>
        <v>-0.1999999862164259</v>
      </c>
      <c r="L62" s="21">
        <f t="shared" ref="L62" si="505">(H62-H61)*100</f>
        <v>-0.74999984353780746</v>
      </c>
      <c r="M62" s="21">
        <f t="shared" ref="M62" si="506">SQRT(K62^2+L62^2)</f>
        <v>0.77620858008225224</v>
      </c>
      <c r="N62" s="21">
        <f t="shared" ref="N62" si="507">(I62-I61)*100</f>
        <v>2.3000000000138243</v>
      </c>
      <c r="O62" s="22">
        <f t="shared" ref="O62" si="508">(SQRT((G62-G61)^2+(H62-H61)^2+(I62-I61)^2)*100)</f>
        <v>2.4274471693235466</v>
      </c>
      <c r="P62" s="22">
        <f t="shared" ref="P62" si="509">O62/(F62-F61)</f>
        <v>0.80914905644118218</v>
      </c>
      <c r="Q62" s="23">
        <f t="shared" ref="Q62" si="510">(P62-P61)/(F62-F61)</f>
        <v>-2.9476935468736792E-2</v>
      </c>
      <c r="R62" s="29"/>
      <c r="S62" s="56">
        <f t="shared" ref="S62" si="511">IF(K62&lt;0, ATAN2(L62,K62)*180/PI()+360,ATAN2(L62,K62)*180/PI())</f>
        <v>194.93141917086692</v>
      </c>
      <c r="T62" s="57">
        <f t="shared" ref="T62" si="512">ATAN(N62/M62)*180/PI()</f>
        <v>71.351387559049527</v>
      </c>
      <c r="U62" s="29"/>
      <c r="V62" s="24">
        <f t="shared" ref="V62" si="513">(G62-$G$20)*100</f>
        <v>46.800000010989606</v>
      </c>
      <c r="W62" s="22">
        <f t="shared" ref="W62" si="514">(H62-$H$20)*100</f>
        <v>43.050000071525574</v>
      </c>
      <c r="X62" s="22">
        <f t="shared" ref="X62" si="515">SQRT(V62^2+W62^2)</f>
        <v>63.588855212112286</v>
      </c>
      <c r="Y62" s="22">
        <f t="shared" ref="Y62" si="516">(I62-$I$20)*100</f>
        <v>-29.500000000007276</v>
      </c>
      <c r="Z62" s="22">
        <f t="shared" ref="Z62" si="517">SQRT((G62-$G$20)^2+(H62-$H$20)^2+(I62-$I$20)^2)*100</f>
        <v>70.098448678893092</v>
      </c>
      <c r="AA62" s="22">
        <f t="shared" ref="AA62" si="518">Z62/F62</f>
        <v>0.39790983166825639</v>
      </c>
      <c r="AB62" s="23">
        <f t="shared" ref="AB62" si="519">(AA62-$AA$20)/(F62-$F$20)</f>
        <v>2.2587123841149221E-3</v>
      </c>
      <c r="AC62" s="29"/>
      <c r="AD62" s="56">
        <f t="shared" ref="AD62" si="520">IF(F62&lt;=0,NA(),IF((G62-$G$20)&lt;0,ATAN2((H62-$H$20),(G62-$G$20))*180/PI()+360,ATAN2((H62-$H$20),(G62-$G$20))*180/PI()))</f>
        <v>47.389922586940351</v>
      </c>
      <c r="AE62" s="57">
        <f t="shared" ref="AE62" si="521">IF(E62&lt;=0,NA(),ATAN(Y62/X62)*180/PI())</f>
        <v>-24.887423294919575</v>
      </c>
      <c r="AF62" s="29"/>
      <c r="AG62" s="71">
        <f t="shared" ref="AG62" si="522">1/(O62/E62)</f>
        <v>1.2358662375486449</v>
      </c>
      <c r="AH62" s="71">
        <f t="shared" ref="AH62" si="523">1/(Z62/F62)</f>
        <v>2.5131321732047969</v>
      </c>
      <c r="AI62" s="29"/>
      <c r="AJ62" s="21">
        <f t="shared" ref="AJ62" si="524">SQRT((G62-$E$11)^2+(H62-$F$11)^2+(I62-$G$11)^2)</f>
        <v>600.82481810019112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 spans="2:100" ht="15.75" x14ac:dyDescent="0.25">
      <c r="B63" s="166">
        <v>45</v>
      </c>
      <c r="C63" s="167"/>
      <c r="D63" s="95">
        <f>'P-01'!D59</f>
        <v>45156.458333333336</v>
      </c>
      <c r="E63" s="28">
        <f t="shared" ref="E63:E65" si="525">D63-D62</f>
        <v>3</v>
      </c>
      <c r="F63" s="27">
        <f t="shared" ref="F63:F65" si="526">D63-D$20</f>
        <v>179.16666666667152</v>
      </c>
      <c r="G63" s="24">
        <v>809422.46750000003</v>
      </c>
      <c r="H63" s="24">
        <v>9156135.3320000004</v>
      </c>
      <c r="I63" s="23">
        <v>2630.5844999999999</v>
      </c>
      <c r="J63" s="6"/>
      <c r="K63" s="20">
        <f t="shared" ref="K63:K64" si="527">(G63-G62)*100</f>
        <v>-7.850000006146729</v>
      </c>
      <c r="L63" s="21">
        <f t="shared" ref="L63:L64" si="528">(H63-H62)*100</f>
        <v>4.9999915063381195E-2</v>
      </c>
      <c r="M63" s="21">
        <f t="shared" ref="M63:M64" si="529">SQRT(K63^2+L63^2)</f>
        <v>7.8501592396594093</v>
      </c>
      <c r="N63" s="21">
        <f t="shared" ref="N63:N64" si="530">(I63-I62)*100</f>
        <v>0.95000000001164153</v>
      </c>
      <c r="O63" s="22">
        <f t="shared" ref="O63:O64" si="531">(SQRT((G63-G62)^2+(H63-H62)^2+(I63-I62)^2)*100)</f>
        <v>7.9074332174247361</v>
      </c>
      <c r="P63" s="22">
        <f t="shared" ref="P63:P64" si="532">O63/(F63-F62)</f>
        <v>2.6358110724749122</v>
      </c>
      <c r="Q63" s="23">
        <f t="shared" ref="Q63:Q64" si="533">(P63-P62)/(F63-F62)</f>
        <v>0.60888733867791001</v>
      </c>
      <c r="R63" s="29"/>
      <c r="S63" s="56">
        <f t="shared" ref="S63:S64" si="534">IF(K63&lt;0, ATAN2(L63,K63)*180/PI()+360,ATAN2(L63,K63)*180/PI())</f>
        <v>270.36493571553251</v>
      </c>
      <c r="T63" s="57">
        <f t="shared" ref="T63:T64" si="535">ATAN(N63/M63)*180/PI()</f>
        <v>6.9001895464244285</v>
      </c>
      <c r="U63" s="29"/>
      <c r="V63" s="24">
        <f t="shared" ref="V63:V64" si="536">(G63-$G$20)*100</f>
        <v>38.950000004842877</v>
      </c>
      <c r="W63" s="22">
        <f t="shared" ref="W63:W64" si="537">(H63-$H$20)*100</f>
        <v>43.099999986588955</v>
      </c>
      <c r="X63" s="22">
        <f t="shared" ref="X63:X64" si="538">SQRT(V63^2+W63^2)</f>
        <v>58.092275727683699</v>
      </c>
      <c r="Y63" s="22">
        <f t="shared" ref="Y63:Y64" si="539">(I63-$I$20)*100</f>
        <v>-28.549999999995634</v>
      </c>
      <c r="Z63" s="22">
        <f t="shared" ref="Z63:Z64" si="540">SQRT((G63-$G$20)^2+(H63-$H$20)^2+(I63-$I$20)^2)*100</f>
        <v>64.728780300736233</v>
      </c>
      <c r="AA63" s="22">
        <f t="shared" ref="AA63:AA64" si="541">Z63/F63</f>
        <v>0.36127691330642503</v>
      </c>
      <c r="AB63" s="23">
        <f t="shared" ref="AB63:AB64" si="542">(AA63-$AA$20)/(F63-$F$20)</f>
        <v>2.0164292835706896E-3</v>
      </c>
      <c r="AC63" s="29"/>
      <c r="AD63" s="56">
        <f t="shared" ref="AD63:AD64" si="543">IF(F63&lt;=0,NA(),IF((G63-$G$20)&lt;0,ATAN2((H63-$H$20),(G63-$G$20))*180/PI()+360,ATAN2((H63-$H$20),(G63-$G$20))*180/PI()))</f>
        <v>42.10450905886708</v>
      </c>
      <c r="AE63" s="57">
        <f t="shared" ref="AE63:AE64" si="544">IF(E63&lt;=0,NA(),ATAN(Y63/X63)*180/PI())</f>
        <v>-26.172247109098624</v>
      </c>
      <c r="AF63" s="29"/>
      <c r="AG63" s="71">
        <f t="shared" ref="AG63:AG64" si="545">1/(O63/E63)</f>
        <v>0.37938986236257194</v>
      </c>
      <c r="AH63" s="71">
        <f t="shared" ref="AH63:AH64" si="546">1/(Z63/F63)</f>
        <v>2.7679598755645585</v>
      </c>
      <c r="AI63" s="29"/>
      <c r="AJ63" s="21">
        <f t="shared" ref="AJ63:AJ64" si="547">SQRT((G63-$E$11)^2+(H63-$F$11)^2+(I63-$G$11)^2)</f>
        <v>600.82221921909809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 spans="2:100" ht="15.75" x14ac:dyDescent="0.25">
      <c r="B64" s="166">
        <v>46</v>
      </c>
      <c r="C64" s="167"/>
      <c r="D64" s="95">
        <f>'P-01'!D60</f>
        <v>45159.458333333336</v>
      </c>
      <c r="E64" s="28">
        <f t="shared" si="525"/>
        <v>3</v>
      </c>
      <c r="F64" s="27">
        <f t="shared" si="526"/>
        <v>182.16666666667152</v>
      </c>
      <c r="G64" s="24">
        <v>809422.446</v>
      </c>
      <c r="H64" s="24">
        <v>9156135.3379999995</v>
      </c>
      <c r="I64" s="23">
        <v>2630.5725000000002</v>
      </c>
      <c r="J64" s="6"/>
      <c r="K64" s="20">
        <f t="shared" si="527"/>
        <v>-2.1500000031664968</v>
      </c>
      <c r="L64" s="21">
        <f t="shared" si="528"/>
        <v>0.59999991208314896</v>
      </c>
      <c r="M64" s="21">
        <f t="shared" si="529"/>
        <v>2.2321514079729723</v>
      </c>
      <c r="N64" s="21">
        <f t="shared" si="530"/>
        <v>-1.1999999999716238</v>
      </c>
      <c r="O64" s="22">
        <f t="shared" si="531"/>
        <v>2.5342651613530141</v>
      </c>
      <c r="P64" s="22">
        <f t="shared" si="532"/>
        <v>0.84475505378433802</v>
      </c>
      <c r="Q64" s="23">
        <f t="shared" si="533"/>
        <v>-0.59701867289685806</v>
      </c>
      <c r="R64" s="29"/>
      <c r="S64" s="56">
        <f t="shared" si="534"/>
        <v>285.5928087437872</v>
      </c>
      <c r="T64" s="57">
        <f t="shared" si="535"/>
        <v>-28.262383191419094</v>
      </c>
      <c r="U64" s="29"/>
      <c r="V64" s="24">
        <f t="shared" si="536"/>
        <v>36.800000001676381</v>
      </c>
      <c r="W64" s="22">
        <f t="shared" si="537"/>
        <v>43.699999898672104</v>
      </c>
      <c r="X64" s="22">
        <f t="shared" si="538"/>
        <v>57.130814726094385</v>
      </c>
      <c r="Y64" s="22">
        <f t="shared" si="539"/>
        <v>-29.749999999967258</v>
      </c>
      <c r="Z64" s="22">
        <f t="shared" si="540"/>
        <v>64.412673374619189</v>
      </c>
      <c r="AA64" s="22">
        <f t="shared" si="541"/>
        <v>0.35359198558801908</v>
      </c>
      <c r="AB64" s="23">
        <f t="shared" si="542"/>
        <v>1.941035602495936E-3</v>
      </c>
      <c r="AC64" s="29"/>
      <c r="AD64" s="56">
        <f t="shared" si="543"/>
        <v>40.100907612955609</v>
      </c>
      <c r="AE64" s="57">
        <f t="shared" si="544"/>
        <v>-27.507558899020385</v>
      </c>
      <c r="AF64" s="29"/>
      <c r="AG64" s="71">
        <f t="shared" si="545"/>
        <v>1.1837751020490435</v>
      </c>
      <c r="AH64" s="71">
        <f t="shared" si="546"/>
        <v>2.8281183984897522</v>
      </c>
      <c r="AI64" s="29"/>
      <c r="AJ64" s="21">
        <f t="shared" si="547"/>
        <v>600.81974376108053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 spans="2:100" ht="15.75" x14ac:dyDescent="0.25">
      <c r="B65" s="166">
        <v>47</v>
      </c>
      <c r="C65" s="167"/>
      <c r="D65" s="95">
        <f>'P-01'!D61</f>
        <v>45164.458333333336</v>
      </c>
      <c r="E65" s="28">
        <f t="shared" si="525"/>
        <v>5</v>
      </c>
      <c r="F65" s="27">
        <f t="shared" si="526"/>
        <v>187.16666666667152</v>
      </c>
      <c r="G65" s="24">
        <v>809422.43700000003</v>
      </c>
      <c r="H65" s="24">
        <v>9156135.3289999999</v>
      </c>
      <c r="I65" s="23">
        <v>2630.587</v>
      </c>
      <c r="J65" s="6"/>
      <c r="K65" s="20">
        <f t="shared" ref="K65:K67" si="548">(G65-G64)*100</f>
        <v>-0.89999999618157744</v>
      </c>
      <c r="L65" s="21">
        <f t="shared" ref="L65:L67" si="549">(H65-H64)*100</f>
        <v>-0.8999999612569809</v>
      </c>
      <c r="M65" s="21">
        <f t="shared" ref="M65:M67" si="550">SQRT(K65^2+L65^2)</f>
        <v>1.2727921760403018</v>
      </c>
      <c r="N65" s="21">
        <f t="shared" ref="N65:N67" si="551">(I65-I64)*100</f>
        <v>1.4499999999770807</v>
      </c>
      <c r="O65" s="22">
        <f t="shared" ref="O65:O67" si="552">(SQRT((G65-G64)^2+(H65-H64)^2+(I65-I64)^2)*100)</f>
        <v>1.9293781182865479</v>
      </c>
      <c r="P65" s="22">
        <f t="shared" ref="P65:P67" si="553">O65/(F65-F64)</f>
        <v>0.3858756236573096</v>
      </c>
      <c r="Q65" s="23">
        <f t="shared" ref="Q65:Q67" si="554">(P65-P64)/(F65-F64)</f>
        <v>-9.1775886025405679E-2</v>
      </c>
      <c r="R65" s="29"/>
      <c r="S65" s="56">
        <f t="shared" ref="S65:S67" si="555">IF(K65&lt;0, ATAN2(L65,K65)*180/PI()+360,ATAN2(L65,K65)*180/PI())</f>
        <v>225.00000111168447</v>
      </c>
      <c r="T65" s="57">
        <f t="shared" ref="T65:T67" si="556">ATAN(N65/M65)*180/PI()</f>
        <v>48.723736629803064</v>
      </c>
      <c r="U65" s="29"/>
      <c r="V65" s="24">
        <f t="shared" ref="V65:V67" si="557">(G65-$G$20)*100</f>
        <v>35.900000005494803</v>
      </c>
      <c r="W65" s="22">
        <f t="shared" ref="W65:W67" si="558">(H65-$H$20)*100</f>
        <v>42.799999937415123</v>
      </c>
      <c r="X65" s="22">
        <f t="shared" ref="X65:X67" si="559">SQRT(V65^2+W65^2)</f>
        <v>55.862778260996485</v>
      </c>
      <c r="Y65" s="22">
        <f t="shared" ref="Y65:Y67" si="560">(I65-$I$20)*100</f>
        <v>-28.299999999990177</v>
      </c>
      <c r="Z65" s="22">
        <f t="shared" ref="Z65:Z67" si="561">SQRT((G65-$G$20)^2+(H65-$H$20)^2+(I65-$I$20)^2)*100</f>
        <v>62.622200496602687</v>
      </c>
      <c r="AA65" s="22">
        <f t="shared" ref="AA65:AA67" si="562">Z65/F65</f>
        <v>0.33457987798718292</v>
      </c>
      <c r="AB65" s="23">
        <f t="shared" ref="AB65:AB67" si="563">(AA65-$AA$20)/(F65-$F$20)</f>
        <v>1.7876039785601474E-3</v>
      </c>
      <c r="AC65" s="29"/>
      <c r="AD65" s="56">
        <f t="shared" ref="AD65:AD67" si="564">IF(F65&lt;=0,NA(),IF((G65-$G$20)&lt;0,ATAN2((H65-$H$20),(G65-$G$20))*180/PI()+360,ATAN2((H65-$H$20),(G65-$G$20))*180/PI()))</f>
        <v>39.989421277679838</v>
      </c>
      <c r="AE65" s="57">
        <f t="shared" ref="AE65:AE67" si="565">IF(E65&lt;=0,NA(),ATAN(Y65/X65)*180/PI())</f>
        <v>-26.866705424919225</v>
      </c>
      <c r="AF65" s="29"/>
      <c r="AG65" s="71">
        <f t="shared" ref="AG65:AG67" si="566">1/(O65/E65)</f>
        <v>2.5915086071570177</v>
      </c>
      <c r="AH65" s="71">
        <f t="shared" ref="AH65:AH67" si="567">1/(Z65/F65)</f>
        <v>2.9888228963915995</v>
      </c>
      <c r="AI65" s="29"/>
      <c r="AJ65" s="21">
        <f t="shared" ref="AJ65:AJ67" si="568">SQRT((G65-$E$11)^2+(H65-$F$11)^2+(I65-$G$11)^2)</f>
        <v>600.82460827219074</v>
      </c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 spans="2:100" ht="15.75" x14ac:dyDescent="0.25">
      <c r="B66" s="166">
        <v>48</v>
      </c>
      <c r="C66" s="167"/>
      <c r="D66" s="96">
        <v>45166.458333333336</v>
      </c>
      <c r="E66" s="28">
        <f t="shared" ref="E66:E67" si="569">D66-D65</f>
        <v>2</v>
      </c>
      <c r="F66" s="27">
        <f t="shared" ref="F66:F67" si="570">D66-D$20</f>
        <v>189.16666666667152</v>
      </c>
      <c r="G66" s="24">
        <v>809422.45</v>
      </c>
      <c r="H66" s="24">
        <v>9156135.3304999992</v>
      </c>
      <c r="I66" s="23">
        <v>2630.5875000000001</v>
      </c>
      <c r="J66" s="6"/>
      <c r="K66" s="20">
        <f t="shared" si="548"/>
        <v>1.2999999918974936</v>
      </c>
      <c r="L66" s="21">
        <f t="shared" si="549"/>
        <v>0.14999993145465851</v>
      </c>
      <c r="M66" s="21">
        <f t="shared" si="550"/>
        <v>1.308625216924191</v>
      </c>
      <c r="N66" s="21">
        <f t="shared" si="551"/>
        <v>5.0000000010186341E-2</v>
      </c>
      <c r="O66" s="22">
        <f t="shared" si="552"/>
        <v>1.3095800694768167</v>
      </c>
      <c r="P66" s="22">
        <f t="shared" si="553"/>
        <v>0.65479003473840836</v>
      </c>
      <c r="Q66" s="23">
        <f t="shared" si="554"/>
        <v>0.13445720554054938</v>
      </c>
      <c r="R66" s="29"/>
      <c r="S66" s="56">
        <f t="shared" si="555"/>
        <v>83.418058285511364</v>
      </c>
      <c r="T66" s="57">
        <f t="shared" si="556"/>
        <v>2.1880948808539036</v>
      </c>
      <c r="U66" s="29"/>
      <c r="V66" s="24">
        <f t="shared" si="557"/>
        <v>37.199999997392297</v>
      </c>
      <c r="W66" s="22">
        <f t="shared" si="558"/>
        <v>42.949999868869781</v>
      </c>
      <c r="X66" s="22">
        <f t="shared" si="559"/>
        <v>56.820264770079184</v>
      </c>
      <c r="Y66" s="22">
        <f t="shared" si="560"/>
        <v>-28.249999999979991</v>
      </c>
      <c r="Z66" s="22">
        <f t="shared" si="561"/>
        <v>63.455535523236826</v>
      </c>
      <c r="AA66" s="22">
        <f t="shared" si="562"/>
        <v>0.33544776488053851</v>
      </c>
      <c r="AB66" s="23">
        <f t="shared" si="563"/>
        <v>1.7732921491481757E-3</v>
      </c>
      <c r="AC66" s="29"/>
      <c r="AD66" s="56">
        <f t="shared" si="564"/>
        <v>40.896602995003285</v>
      </c>
      <c r="AE66" s="57">
        <f t="shared" si="565"/>
        <v>-26.435727616496763</v>
      </c>
      <c r="AF66" s="29"/>
      <c r="AG66" s="71">
        <f t="shared" si="566"/>
        <v>1.5272071151777755</v>
      </c>
      <c r="AH66" s="71">
        <f t="shared" si="567"/>
        <v>2.9810900673496081</v>
      </c>
      <c r="AI66" s="29"/>
      <c r="AJ66" s="21">
        <f t="shared" si="568"/>
        <v>600.82295983819222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 spans="2:100" ht="15.75" x14ac:dyDescent="0.25">
      <c r="B67" s="166">
        <v>49</v>
      </c>
      <c r="C67" s="167"/>
      <c r="D67" s="96">
        <v>45168.416666666664</v>
      </c>
      <c r="E67" s="28">
        <f t="shared" si="569"/>
        <v>1.9583333333284827</v>
      </c>
      <c r="F67" s="27">
        <f t="shared" si="570"/>
        <v>191.125</v>
      </c>
      <c r="G67" s="24">
        <v>809422.4</v>
      </c>
      <c r="H67" s="24">
        <v>9156135.3279999997</v>
      </c>
      <c r="I67" s="23">
        <v>2630.5970000000002</v>
      </c>
      <c r="J67" s="6"/>
      <c r="K67" s="20">
        <f t="shared" si="548"/>
        <v>-4.9999999930150807</v>
      </c>
      <c r="L67" s="21">
        <f t="shared" si="549"/>
        <v>-0.24999994784593582</v>
      </c>
      <c r="M67" s="21">
        <f t="shared" si="550"/>
        <v>5.0062460890445424</v>
      </c>
      <c r="N67" s="21">
        <f t="shared" si="551"/>
        <v>0.95000000001164153</v>
      </c>
      <c r="O67" s="22">
        <f t="shared" si="552"/>
        <v>5.0955863160284016</v>
      </c>
      <c r="P67" s="22">
        <f t="shared" si="553"/>
        <v>2.6020015230847777</v>
      </c>
      <c r="Q67" s="23">
        <f t="shared" si="554"/>
        <v>0.99432076000911951</v>
      </c>
      <c r="R67" s="29"/>
      <c r="S67" s="56">
        <f t="shared" si="555"/>
        <v>267.13759536604732</v>
      </c>
      <c r="T67" s="57">
        <f t="shared" si="556"/>
        <v>10.744857489478678</v>
      </c>
      <c r="U67" s="29"/>
      <c r="V67" s="24">
        <f t="shared" si="557"/>
        <v>32.200000004377216</v>
      </c>
      <c r="W67" s="22">
        <f t="shared" si="558"/>
        <v>42.699999921023846</v>
      </c>
      <c r="X67" s="22">
        <f t="shared" si="559"/>
        <v>53.480183185338184</v>
      </c>
      <c r="Y67" s="22">
        <f t="shared" si="560"/>
        <v>-27.29999999996835</v>
      </c>
      <c r="Z67" s="22">
        <f t="shared" si="561"/>
        <v>60.045149625391069</v>
      </c>
      <c r="AA67" s="22">
        <f t="shared" si="562"/>
        <v>0.31416690451479956</v>
      </c>
      <c r="AB67" s="23">
        <f t="shared" si="563"/>
        <v>1.643777132843948E-3</v>
      </c>
      <c r="AC67" s="29"/>
      <c r="AD67" s="56">
        <f t="shared" si="564"/>
        <v>37.019886309519208</v>
      </c>
      <c r="AE67" s="57">
        <f t="shared" si="565"/>
        <v>-27.042923324260958</v>
      </c>
      <c r="AF67" s="29"/>
      <c r="AG67" s="71">
        <f t="shared" si="566"/>
        <v>0.38431952907331879</v>
      </c>
      <c r="AH67" s="71">
        <f t="shared" si="567"/>
        <v>3.1830214628889806</v>
      </c>
      <c r="AI67" s="29"/>
      <c r="AJ67" s="21">
        <f t="shared" si="568"/>
        <v>600.82311039741251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 spans="2:100" ht="15.75" x14ac:dyDescent="0.25">
      <c r="B68" s="166">
        <v>50</v>
      </c>
      <c r="C68" s="167"/>
      <c r="D68" s="96">
        <v>45171.333333333336</v>
      </c>
      <c r="E68" s="28">
        <f t="shared" ref="E68:E69" si="571">D68-D67</f>
        <v>2.9166666666715173</v>
      </c>
      <c r="F68" s="27">
        <f t="shared" ref="F68:F69" si="572">D68-D$20</f>
        <v>194.04166666667152</v>
      </c>
      <c r="G68" s="24">
        <v>809422.4645</v>
      </c>
      <c r="H68" s="24">
        <v>9156135.3324999996</v>
      </c>
      <c r="I68" s="23">
        <v>2630.5744999999997</v>
      </c>
      <c r="J68" s="6"/>
      <c r="K68" s="20">
        <f t="shared" ref="K68:K69" si="573">(G68-G67)*100</f>
        <v>6.4499999978579581</v>
      </c>
      <c r="L68" s="21">
        <f t="shared" ref="L68:L69" si="574">(H68-H67)*100</f>
        <v>0.44999998062849045</v>
      </c>
      <c r="M68" s="21">
        <f t="shared" ref="M68:M69" si="575">SQRT(K68^2+L68^2)</f>
        <v>6.4656786151906207</v>
      </c>
      <c r="N68" s="21">
        <f t="shared" ref="N68:N69" si="576">(I68-I67)*100</f>
        <v>-2.2500000000491127</v>
      </c>
      <c r="O68" s="22">
        <f t="shared" ref="O68:O69" si="577">(SQRT((G68-G67)^2+(H68-H67)^2+(I68-I67)^2)*100)</f>
        <v>6.8459842210710873</v>
      </c>
      <c r="P68" s="22">
        <f t="shared" ref="P68:P69" si="578">O68/(F68-F67)</f>
        <v>2.3471945900776121</v>
      </c>
      <c r="Q68" s="23">
        <f t="shared" ref="Q68:Q69" si="579">(P68-P67)/(F68-F67)</f>
        <v>-8.7362377030882926E-2</v>
      </c>
      <c r="R68" s="29"/>
      <c r="S68" s="56">
        <f t="shared" ref="S68:S69" si="580">IF(K68&lt;0, ATAN2(L68,K68)*180/PI()+360,ATAN2(L68,K68)*180/PI())</f>
        <v>86.009087071493994</v>
      </c>
      <c r="T68" s="57">
        <f t="shared" ref="T68:T69" si="581">ATAN(N68/M68)*180/PI()</f>
        <v>-19.187452714273292</v>
      </c>
      <c r="U68" s="29"/>
      <c r="V68" s="24">
        <f t="shared" ref="V68:V69" si="582">(G68-$G$20)*100</f>
        <v>38.650000002235174</v>
      </c>
      <c r="W68" s="22">
        <f t="shared" ref="W68:W69" si="583">(H68-$H$20)*100</f>
        <v>43.149999901652336</v>
      </c>
      <c r="X68" s="22">
        <f t="shared" ref="X68:X69" si="584">SQRT(V68^2+W68^2)</f>
        <v>57.928792423848918</v>
      </c>
      <c r="Y68" s="22">
        <f t="shared" ref="Y68:Y69" si="585">(I68-$I$20)*100</f>
        <v>-29.550000000017462</v>
      </c>
      <c r="Z68" s="22">
        <f t="shared" ref="Z68:Z69" si="586">SQRT((G68-$G$20)^2+(H68-$H$20)^2+(I68-$I$20)^2)*100</f>
        <v>65.030358231263079</v>
      </c>
      <c r="AA68" s="22">
        <f t="shared" ref="AA68:AA69" si="587">Z68/F68</f>
        <v>0.33513605272713654</v>
      </c>
      <c r="AB68" s="23">
        <f t="shared" ref="AB68:AB69" si="588">(AA68-$AA$20)/(F68-$F$20)</f>
        <v>1.7271344783017127E-3</v>
      </c>
      <c r="AC68" s="29"/>
      <c r="AD68" s="56">
        <f t="shared" ref="AD68:AD69" si="589">IF(F68&lt;=0,NA(),IF((G68-$G$20)&lt;0,ATAN2((H68-$H$20),(G68-$G$20))*180/PI()+360,ATAN2((H68-$H$20),(G68-$G$20))*180/PI()))</f>
        <v>41.851205642483194</v>
      </c>
      <c r="AE68" s="57">
        <f t="shared" ref="AE68:AE69" si="590">IF(E68&lt;=0,NA(),ATAN(Y68/X68)*180/PI())</f>
        <v>-27.026538794595378</v>
      </c>
      <c r="AF68" s="29"/>
      <c r="AG68" s="71">
        <f t="shared" ref="AG68:AG69" si="591">1/(O68/E68)</f>
        <v>0.42604051842456492</v>
      </c>
      <c r="AH68" s="71">
        <f t="shared" ref="AH68:AH69" si="592">1/(Z68/F68)</f>
        <v>2.9838627979968098</v>
      </c>
      <c r="AI68" s="29"/>
      <c r="AJ68" s="21">
        <f t="shared" ref="AJ68:AJ69" si="593">SQRT((G68-$E$11)^2+(H68-$F$11)^2+(I68-$G$11)^2)</f>
        <v>600.8244145052663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 spans="2:100" ht="15.75" x14ac:dyDescent="0.25">
      <c r="B69" s="166">
        <v>51</v>
      </c>
      <c r="C69" s="167"/>
      <c r="D69" s="96">
        <v>45173.666666666664</v>
      </c>
      <c r="E69" s="28">
        <f t="shared" si="571"/>
        <v>2.3333333333284827</v>
      </c>
      <c r="F69" s="27">
        <f t="shared" si="572"/>
        <v>196.375</v>
      </c>
      <c r="G69" s="24">
        <v>809422.48600000003</v>
      </c>
      <c r="H69" s="24">
        <v>9156135.3359999992</v>
      </c>
      <c r="I69" s="23">
        <v>2630.5635000000002</v>
      </c>
      <c r="J69" s="6"/>
      <c r="K69" s="20">
        <f t="shared" si="573"/>
        <v>2.1500000031664968</v>
      </c>
      <c r="L69" s="21">
        <f t="shared" si="574"/>
        <v>0.34999996423721313</v>
      </c>
      <c r="M69" s="21">
        <f t="shared" si="575"/>
        <v>2.1783020884583451</v>
      </c>
      <c r="N69" s="21">
        <f t="shared" si="576"/>
        <v>-1.0999999999512511</v>
      </c>
      <c r="O69" s="22">
        <f t="shared" si="577"/>
        <v>2.4402868660210295</v>
      </c>
      <c r="P69" s="22">
        <f t="shared" si="578"/>
        <v>1.0458372282969011</v>
      </c>
      <c r="Q69" s="23">
        <f t="shared" si="579"/>
        <v>-0.55772458362146415</v>
      </c>
      <c r="R69" s="29"/>
      <c r="S69" s="56">
        <f t="shared" si="580"/>
        <v>80.753888196264242</v>
      </c>
      <c r="T69" s="57">
        <f t="shared" si="581"/>
        <v>-26.792883755219222</v>
      </c>
      <c r="U69" s="29"/>
      <c r="V69" s="24">
        <f t="shared" si="582"/>
        <v>40.800000005401671</v>
      </c>
      <c r="W69" s="22">
        <f t="shared" si="583"/>
        <v>43.499999865889549</v>
      </c>
      <c r="X69" s="22">
        <f t="shared" si="584"/>
        <v>59.639667913002057</v>
      </c>
      <c r="Y69" s="22">
        <f t="shared" si="585"/>
        <v>-30.649999999968713</v>
      </c>
      <c r="Z69" s="22">
        <f t="shared" si="586"/>
        <v>67.054548606125522</v>
      </c>
      <c r="AA69" s="22">
        <f t="shared" si="587"/>
        <v>0.34146173701400645</v>
      </c>
      <c r="AB69" s="23">
        <f t="shared" si="588"/>
        <v>1.7388248861311595E-3</v>
      </c>
      <c r="AC69" s="29"/>
      <c r="AD69" s="56">
        <f t="shared" si="589"/>
        <v>43.165531059533677</v>
      </c>
      <c r="AE69" s="57">
        <f t="shared" si="590"/>
        <v>-27.199524291740445</v>
      </c>
      <c r="AF69" s="29"/>
      <c r="AG69" s="71">
        <f t="shared" si="591"/>
        <v>0.95617173776502018</v>
      </c>
      <c r="AH69" s="71">
        <f t="shared" si="592"/>
        <v>2.9285858168026038</v>
      </c>
      <c r="AI69" s="29"/>
      <c r="AJ69" s="21">
        <f t="shared" si="593"/>
        <v>600.82385465418224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 spans="2:100" ht="15.75" x14ac:dyDescent="0.25">
      <c r="B70" s="166">
        <v>52</v>
      </c>
      <c r="C70" s="167"/>
      <c r="D70" s="96">
        <v>45180.458333333336</v>
      </c>
      <c r="E70" s="28">
        <f t="shared" ref="E70:E71" si="594">D70-D69</f>
        <v>6.7916666666715173</v>
      </c>
      <c r="F70" s="27">
        <f t="shared" ref="F70:F71" si="595">D70-D$20</f>
        <v>203.16666666667152</v>
      </c>
      <c r="G70" s="24">
        <v>809422.39749999996</v>
      </c>
      <c r="H70" s="24">
        <v>9156135.3300000001</v>
      </c>
      <c r="I70" s="23">
        <v>2630.5964999999997</v>
      </c>
      <c r="J70" s="6"/>
      <c r="K70" s="20">
        <f t="shared" ref="K70:K71" si="596">(G70-G69)*100</f>
        <v>-8.8500000070780516</v>
      </c>
      <c r="L70" s="21">
        <f t="shared" ref="L70:L71" si="597">(H70-H69)*100</f>
        <v>-0.59999991208314896</v>
      </c>
      <c r="M70" s="21">
        <f t="shared" ref="M70:M71" si="598">SQRT(K70^2+L70^2)</f>
        <v>8.8703156662985396</v>
      </c>
      <c r="N70" s="21">
        <f t="shared" ref="N70:N71" si="599">(I70-I69)*100</f>
        <v>3.2999999999447027</v>
      </c>
      <c r="O70" s="22">
        <f t="shared" ref="O70:O71" si="600">(SQRT((G70-G69)^2+(H70-H69)^2+(I70-I69)^2)*100)</f>
        <v>9.4642749336341847</v>
      </c>
      <c r="P70" s="22">
        <f t="shared" ref="P70:P71" si="601">O70/(F70-F69)</f>
        <v>1.3935128736629339</v>
      </c>
      <c r="Q70" s="23">
        <f t="shared" ref="Q70:Q71" si="602">(P70-P69)/(F70-F69)</f>
        <v>5.1191506066127775E-2</v>
      </c>
      <c r="R70" s="29"/>
      <c r="S70" s="56">
        <f t="shared" ref="S70:S71" si="603">IF(K70&lt;0, ATAN2(L70,K70)*180/PI()+360,ATAN2(L70,K70)*180/PI())</f>
        <v>266.12147606682299</v>
      </c>
      <c r="T70" s="57">
        <f t="shared" ref="T70:T71" si="604">ATAN(N70/M70)*180/PI()</f>
        <v>20.406577400017667</v>
      </c>
      <c r="U70" s="29"/>
      <c r="V70" s="24">
        <f t="shared" ref="V70:V71" si="605">(G70-$G$20)*100</f>
        <v>31.949999998323619</v>
      </c>
      <c r="W70" s="22">
        <f t="shared" ref="W70:W71" si="606">(H70-$H$20)*100</f>
        <v>42.8999999538064</v>
      </c>
      <c r="X70" s="22">
        <f t="shared" ref="X70:X71" si="607">SQRT(V70^2+W70^2)</f>
        <v>53.490302821441084</v>
      </c>
      <c r="Y70" s="22">
        <f t="shared" ref="Y70:Y71" si="608">(I70-$I$20)*100</f>
        <v>-27.350000000024011</v>
      </c>
      <c r="Z70" s="22">
        <f t="shared" ref="Z70:Z71" si="609">SQRT((G70-$G$20)^2+(H70-$H$20)^2+(I70-$I$20)^2)*100</f>
        <v>60.076909007794178</v>
      </c>
      <c r="AA70" s="22">
        <f t="shared" ref="AA70:AA71" si="610">Z70/F70</f>
        <v>0.2957025874050504</v>
      </c>
      <c r="AB70" s="23">
        <f t="shared" ref="AB70:AB71" si="611">(AA70-$AA$20)/(F70-$F$20)</f>
        <v>1.4554680266039869E-3</v>
      </c>
      <c r="AC70" s="29"/>
      <c r="AD70" s="56">
        <f t="shared" ref="AD70:AD71" si="612">IF(F70&lt;=0,NA(),IF((G70-$G$20)&lt;0,ATAN2((H70-$H$20),(G70-$G$20))*180/PI()+360,ATAN2((H70-$H$20),(G70-$G$20))*180/PI()))</f>
        <v>36.677091516105087</v>
      </c>
      <c r="AE70" s="57">
        <f t="shared" ref="AE70:AE71" si="613">IF(E70&lt;=0,NA(),ATAN(Y70/X70)*180/PI())</f>
        <v>-27.081007082754503</v>
      </c>
      <c r="AF70" s="29"/>
      <c r="AG70" s="71">
        <f t="shared" ref="AG70:AG71" si="614">1/(O70/E70)</f>
        <v>0.71761088031532771</v>
      </c>
      <c r="AH70" s="71">
        <f t="shared" ref="AH70:AH71" si="615">1/(Z70/F70)</f>
        <v>3.3817762934559994</v>
      </c>
      <c r="AI70" s="29"/>
      <c r="AJ70" s="21">
        <f t="shared" ref="AJ70:AJ71" si="616">SQRT((G70-$E$11)^2+(H70-$F$11)^2+(I70-$G$11)^2)</f>
        <v>600.82132914015483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spans="2:100" ht="15.75" x14ac:dyDescent="0.25">
      <c r="B71" s="166">
        <v>53</v>
      </c>
      <c r="C71" s="167"/>
      <c r="D71" s="96">
        <v>45187.458333333336</v>
      </c>
      <c r="E71" s="28">
        <f t="shared" si="594"/>
        <v>7</v>
      </c>
      <c r="F71" s="27">
        <f t="shared" si="595"/>
        <v>210.16666666667152</v>
      </c>
      <c r="G71" s="24">
        <v>809422.43599999999</v>
      </c>
      <c r="H71" s="24">
        <v>9156135.3379999995</v>
      </c>
      <c r="I71" s="23">
        <v>2630.5649999999996</v>
      </c>
      <c r="J71" s="6"/>
      <c r="K71" s="20">
        <f t="shared" si="596"/>
        <v>3.8500000024214387</v>
      </c>
      <c r="L71" s="21">
        <f t="shared" si="597"/>
        <v>0.79999994486570358</v>
      </c>
      <c r="M71" s="21">
        <f t="shared" si="598"/>
        <v>3.9322385393602723</v>
      </c>
      <c r="N71" s="21">
        <f t="shared" si="599"/>
        <v>-3.1500000000050932</v>
      </c>
      <c r="O71" s="22">
        <f t="shared" si="600"/>
        <v>5.0383528985634074</v>
      </c>
      <c r="P71" s="22">
        <f t="shared" si="601"/>
        <v>0.71976469979477253</v>
      </c>
      <c r="Q71" s="23">
        <f t="shared" si="602"/>
        <v>-9.6249739124023043E-2</v>
      </c>
      <c r="R71" s="29"/>
      <c r="S71" s="56">
        <f t="shared" si="603"/>
        <v>78.261429587004201</v>
      </c>
      <c r="T71" s="57">
        <f t="shared" si="604"/>
        <v>-38.697185600819239</v>
      </c>
      <c r="U71" s="29"/>
      <c r="V71" s="24">
        <f t="shared" si="605"/>
        <v>35.800000000745058</v>
      </c>
      <c r="W71" s="22">
        <f t="shared" si="606"/>
        <v>43.699999898672104</v>
      </c>
      <c r="X71" s="22">
        <f t="shared" si="607"/>
        <v>56.491857742486111</v>
      </c>
      <c r="Y71" s="22">
        <f t="shared" si="608"/>
        <v>-30.500000000029104</v>
      </c>
      <c r="Z71" s="22">
        <f t="shared" si="609"/>
        <v>64.199532640036125</v>
      </c>
      <c r="AA71" s="22">
        <f t="shared" si="610"/>
        <v>0.30546962398113231</v>
      </c>
      <c r="AB71" s="23">
        <f t="shared" si="611"/>
        <v>1.4534637144224833E-3</v>
      </c>
      <c r="AC71" s="29"/>
      <c r="AD71" s="56">
        <f t="shared" si="612"/>
        <v>39.325087443909347</v>
      </c>
      <c r="AE71" s="57">
        <f t="shared" si="613"/>
        <v>-28.364646204965482</v>
      </c>
      <c r="AF71" s="29"/>
      <c r="AG71" s="71">
        <f t="shared" si="614"/>
        <v>1.3893429342743973</v>
      </c>
      <c r="AH71" s="71">
        <f t="shared" si="615"/>
        <v>3.2736479227203494</v>
      </c>
      <c r="AI71" s="29"/>
      <c r="AJ71" s="21">
        <f t="shared" si="616"/>
        <v>600.82179338958792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 spans="2:100" ht="15.75" x14ac:dyDescent="0.25">
      <c r="B72" s="166">
        <v>54</v>
      </c>
      <c r="C72" s="167"/>
      <c r="D72" s="96">
        <v>45194.458333333336</v>
      </c>
      <c r="E72" s="28">
        <f t="shared" ref="E72:E73" si="617">D72-D71</f>
        <v>7</v>
      </c>
      <c r="F72" s="27">
        <f t="shared" ref="F72:F73" si="618">D72-D$20</f>
        <v>217.16666666667152</v>
      </c>
      <c r="G72" s="24">
        <v>809422.39650000003</v>
      </c>
      <c r="H72" s="24">
        <v>9156135.3389999997</v>
      </c>
      <c r="I72" s="23">
        <v>2630.578</v>
      </c>
      <c r="J72" s="6"/>
      <c r="K72" s="20">
        <f t="shared" ref="K72:K73" si="619">(G72-G71)*100</f>
        <v>-3.9499999955296516</v>
      </c>
      <c r="L72" s="21">
        <f t="shared" ref="L72:L73" si="620">(H72-H71)*100</f>
        <v>0.10000001639127731</v>
      </c>
      <c r="M72" s="21">
        <f t="shared" ref="M72:M73" si="621">SQRT(K72^2+L72^2)</f>
        <v>3.9512656159719892</v>
      </c>
      <c r="N72" s="21">
        <f t="shared" ref="N72:N73" si="622">(I72-I71)*100</f>
        <v>1.3000000000374712</v>
      </c>
      <c r="O72" s="22">
        <f t="shared" ref="O72:O73" si="623">(SQRT((G72-G71)^2+(H72-H71)^2+(I72-I71)^2)*100)</f>
        <v>4.1596273833193198</v>
      </c>
      <c r="P72" s="22">
        <f t="shared" ref="P72:P73" si="624">O72/(F72-F71)</f>
        <v>0.59423248333133138</v>
      </c>
      <c r="Q72" s="23">
        <f t="shared" ref="Q72:Q73" si="625">(P72-P71)/(F72-F71)</f>
        <v>-1.7933173780491592E-2</v>
      </c>
      <c r="R72" s="29"/>
      <c r="S72" s="56">
        <f t="shared" ref="S72:S73" si="626">IF(K72&lt;0, ATAN2(L72,K72)*180/PI()+360,ATAN2(L72,K72)*180/PI())</f>
        <v>271.45021653018142</v>
      </c>
      <c r="T72" s="57">
        <f t="shared" ref="T72:T73" si="627">ATAN(N72/M72)*180/PI()</f>
        <v>18.211645347530286</v>
      </c>
      <c r="U72" s="29"/>
      <c r="V72" s="24">
        <f t="shared" ref="V72:V73" si="628">(G72-$G$20)*100</f>
        <v>31.850000005215406</v>
      </c>
      <c r="W72" s="22">
        <f t="shared" ref="W72:W73" si="629">(H72-$H$20)*100</f>
        <v>43.799999915063381</v>
      </c>
      <c r="X72" s="22">
        <f t="shared" ref="X72:X73" si="630">SQRT(V72^2+W72^2)</f>
        <v>54.155909122567351</v>
      </c>
      <c r="Y72" s="22">
        <f t="shared" ref="Y72:Y73" si="631">(I72-$I$20)*100</f>
        <v>-29.199999999991633</v>
      </c>
      <c r="Z72" s="22">
        <f t="shared" ref="Z72:Z73" si="632">SQRT((G72-$G$20)^2+(H72-$H$20)^2+(I72-$I$20)^2)*100</f>
        <v>61.526437349250806</v>
      </c>
      <c r="AA72" s="22">
        <f t="shared" ref="AA72:AA73" si="633">Z72/F72</f>
        <v>0.28331436998886922</v>
      </c>
      <c r="AB72" s="23">
        <f t="shared" ref="AB72:AB73" si="634">(AA72-$AA$20)/(F72-$F$20)</f>
        <v>1.304594182604127E-3</v>
      </c>
      <c r="AC72" s="29"/>
      <c r="AD72" s="56">
        <f t="shared" ref="AD72:AD73" si="635">IF(F72&lt;=0,NA(),IF((G72-$G$20)&lt;0,ATAN2((H72-$H$20),(G72-$G$20))*180/PI()+360,ATAN2((H72-$H$20),(G72-$G$20))*180/PI()))</f>
        <v>36.023484236643633</v>
      </c>
      <c r="AE72" s="57">
        <f t="shared" ref="AE72:AE73" si="636">IF(E72&lt;=0,NA(),ATAN(Y72/X72)*180/PI())</f>
        <v>-28.332836172042342</v>
      </c>
      <c r="AF72" s="29"/>
      <c r="AG72" s="71">
        <f t="shared" ref="AG72:AG73" si="637">1/(O72/E72)</f>
        <v>1.6828430421606912</v>
      </c>
      <c r="AH72" s="71">
        <f t="shared" ref="AH72:AH73" si="638">1/(Z72/F72)</f>
        <v>3.5296480021090626</v>
      </c>
      <c r="AI72" s="29"/>
      <c r="AJ72" s="21">
        <f t="shared" ref="AJ72:AJ73" si="639">SQRT((G72-$E$11)^2+(H72-$F$11)^2+(I72-$G$11)^2)</f>
        <v>600.81758248485073</v>
      </c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 spans="2:100" ht="15.75" x14ac:dyDescent="0.25">
      <c r="B73" s="166">
        <v>55</v>
      </c>
      <c r="C73" s="167"/>
      <c r="D73" s="96">
        <v>45201.458333333336</v>
      </c>
      <c r="E73" s="28">
        <f t="shared" si="617"/>
        <v>7</v>
      </c>
      <c r="F73" s="27">
        <f t="shared" si="618"/>
        <v>224.16666666667152</v>
      </c>
      <c r="G73" s="24">
        <v>809422.37600000005</v>
      </c>
      <c r="H73" s="24">
        <v>9156135.3440000005</v>
      </c>
      <c r="I73" s="23">
        <v>2630.5659999999998</v>
      </c>
      <c r="J73" s="6"/>
      <c r="K73" s="20">
        <f t="shared" si="619"/>
        <v>-2.0499999984167516</v>
      </c>
      <c r="L73" s="21">
        <f t="shared" si="620"/>
        <v>0.50000008195638657</v>
      </c>
      <c r="M73" s="21">
        <f t="shared" si="621"/>
        <v>2.1100948024828354</v>
      </c>
      <c r="N73" s="21">
        <f t="shared" si="622"/>
        <v>-1.2000000000170985</v>
      </c>
      <c r="O73" s="22">
        <f t="shared" si="623"/>
        <v>2.4274472343402467</v>
      </c>
      <c r="P73" s="22">
        <f t="shared" si="624"/>
        <v>0.34677817633432095</v>
      </c>
      <c r="Q73" s="23">
        <f t="shared" si="625"/>
        <v>-3.5350615285287205E-2</v>
      </c>
      <c r="R73" s="29"/>
      <c r="S73" s="56">
        <f t="shared" si="626"/>
        <v>283.70696317626499</v>
      </c>
      <c r="T73" s="57">
        <f t="shared" si="627"/>
        <v>-29.626665836058169</v>
      </c>
      <c r="U73" s="29"/>
      <c r="V73" s="24">
        <f t="shared" si="628"/>
        <v>29.800000006798655</v>
      </c>
      <c r="W73" s="22">
        <f t="shared" si="629"/>
        <v>44.299999997019768</v>
      </c>
      <c r="X73" s="22">
        <f t="shared" si="630"/>
        <v>53.390354935523249</v>
      </c>
      <c r="Y73" s="22">
        <f t="shared" si="631"/>
        <v>-30.400000000008731</v>
      </c>
      <c r="Z73" s="22">
        <f t="shared" si="632"/>
        <v>61.438505842359817</v>
      </c>
      <c r="AA73" s="22">
        <f t="shared" si="633"/>
        <v>0.27407511899936871</v>
      </c>
      <c r="AB73" s="23">
        <f t="shared" si="634"/>
        <v>1.2226399360566369E-3</v>
      </c>
      <c r="AC73" s="29"/>
      <c r="AD73" s="56">
        <f t="shared" si="635"/>
        <v>33.928178493460905</v>
      </c>
      <c r="AE73" s="57">
        <f t="shared" si="636"/>
        <v>-29.656806913260262</v>
      </c>
      <c r="AF73" s="29"/>
      <c r="AG73" s="71">
        <f t="shared" si="637"/>
        <v>2.8836878103768639</v>
      </c>
      <c r="AH73" s="71">
        <f t="shared" si="638"/>
        <v>3.648634737990585</v>
      </c>
      <c r="AI73" s="29"/>
      <c r="AJ73" s="21">
        <f t="shared" si="639"/>
        <v>600.81606820202558</v>
      </c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2:100" ht="15.75" x14ac:dyDescent="0.25">
      <c r="B74" s="166">
        <v>56</v>
      </c>
      <c r="C74" s="167"/>
      <c r="D74" s="96">
        <v>45208.458333333336</v>
      </c>
      <c r="E74" s="28">
        <f t="shared" ref="E74" si="640">D74-D73</f>
        <v>7</v>
      </c>
      <c r="F74" s="27">
        <f t="shared" ref="F74" si="641">D74-D$20</f>
        <v>231.16666666667152</v>
      </c>
      <c r="G74" s="24">
        <v>809422.41800000006</v>
      </c>
      <c r="H74" s="24">
        <v>9156135.3385000005</v>
      </c>
      <c r="I74" s="23">
        <v>2630.5540000000001</v>
      </c>
      <c r="J74" s="6"/>
      <c r="K74" s="20">
        <f t="shared" ref="K74:K75" si="642">(G74-G73)*100</f>
        <v>4.2000000015832484</v>
      </c>
      <c r="L74" s="21">
        <f t="shared" ref="L74:L75" si="643">(H74-H73)*100</f>
        <v>-0.54999999701976776</v>
      </c>
      <c r="M74" s="21">
        <f t="shared" ref="M74:M75" si="644">SQRT(K74^2+L74^2)</f>
        <v>4.2358588279144795</v>
      </c>
      <c r="N74" s="21">
        <f t="shared" ref="N74:N75" si="645">(I74-I73)*100</f>
        <v>-1.1999999999716238</v>
      </c>
      <c r="O74" s="22">
        <f t="shared" ref="O74:O75" si="646">(SQRT((G74-G73)^2+(H74-H73)^2+(I74-I73)^2)*100)</f>
        <v>4.4025560768663619</v>
      </c>
      <c r="P74" s="22">
        <f t="shared" ref="P74:P75" si="647">O74/(F74-F73)</f>
        <v>0.62893658240948025</v>
      </c>
      <c r="Q74" s="23">
        <f t="shared" ref="Q74:Q75" si="648">(P74-P73)/(F74-F73)</f>
        <v>4.0308343725022754E-2</v>
      </c>
      <c r="R74" s="29"/>
      <c r="S74" s="56">
        <f t="shared" ref="S74:S75" si="649">IF(K74&lt;0, ATAN2(L74,K74)*180/PI()+360,ATAN2(L74,K74)*180/PI())</f>
        <v>97.46056608341722</v>
      </c>
      <c r="T74" s="57">
        <f t="shared" ref="T74:T75" si="650">ATAN(N74/M74)*180/PI()</f>
        <v>-15.817190520848381</v>
      </c>
      <c r="U74" s="29"/>
      <c r="V74" s="24">
        <f t="shared" ref="V74:V75" si="651">(G74-$G$20)*100</f>
        <v>34.000000008381903</v>
      </c>
      <c r="W74" s="22">
        <f t="shared" ref="W74:W75" si="652">(H74-$H$20)*100</f>
        <v>43.75</v>
      </c>
      <c r="X74" s="22">
        <f t="shared" ref="X74:X75" si="653">SQRT(V74^2+W74^2)</f>
        <v>55.40814471329977</v>
      </c>
      <c r="Y74" s="22">
        <f t="shared" ref="Y74:Y75" si="654">(I74-$I$20)*100</f>
        <v>-31.599999999980355</v>
      </c>
      <c r="Z74" s="22">
        <f t="shared" ref="Z74:Z75" si="655">SQRT((G74-$G$20)^2+(H74-$H$20)^2+(I74-$I$20)^2)*100</f>
        <v>63.785754683696638</v>
      </c>
      <c r="AA74" s="22">
        <f t="shared" ref="AA74:AA75" si="656">Z74/F74</f>
        <v>0.2759297246591001</v>
      </c>
      <c r="AB74" s="23">
        <f t="shared" ref="AB74:AB75" si="657">(AA74-$AA$20)/(F74-$F$20)</f>
        <v>1.1936397606017058E-3</v>
      </c>
      <c r="AC74" s="29"/>
      <c r="AD74" s="56">
        <f t="shared" ref="AD74:AD75" si="658">IF(F74&lt;=0,NA(),IF((G74-$G$20)&lt;0,ATAN2((H74-$H$20),(G74-$G$20))*180/PI()+360,ATAN2((H74-$H$20),(G74-$G$20))*180/PI()))</f>
        <v>37.852310220457916</v>
      </c>
      <c r="AE74" s="57">
        <f t="shared" ref="AE74:AE75" si="659">IF(E74&lt;=0,NA(),ATAN(Y74/X74)*180/PI())</f>
        <v>-29.696685674654365</v>
      </c>
      <c r="AF74" s="29"/>
      <c r="AG74" s="71">
        <f t="shared" ref="AG74:AG75" si="660">1/(O74/E74)</f>
        <v>1.5899854261441775</v>
      </c>
      <c r="AH74" s="71">
        <f t="shared" ref="AH74:AH75" si="661">1/(Z74/F74)</f>
        <v>3.624111179886325</v>
      </c>
      <c r="AI74" s="29"/>
      <c r="AJ74" s="21">
        <f t="shared" ref="AJ74:AJ75" si="662">SQRT((G74-$E$11)^2+(H74-$F$11)^2+(I74-$G$11)^2)</f>
        <v>600.82433596264752</v>
      </c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2:100" ht="15.75" x14ac:dyDescent="0.25">
      <c r="B75" s="166">
        <v>57</v>
      </c>
      <c r="C75" s="167"/>
      <c r="D75" s="96">
        <v>45215.625</v>
      </c>
      <c r="E75" s="28">
        <f t="shared" ref="E75:E76" si="663">D75-D74</f>
        <v>7.1666666666642413</v>
      </c>
      <c r="F75" s="27">
        <f t="shared" ref="F75:F76" si="664">D75-D$20</f>
        <v>238.33333333333576</v>
      </c>
      <c r="G75" s="24">
        <v>809422.42949999997</v>
      </c>
      <c r="H75" s="24">
        <v>9156135.3479999993</v>
      </c>
      <c r="I75" s="23">
        <v>2630.5405000000001</v>
      </c>
      <c r="J75" s="6"/>
      <c r="K75" s="20">
        <f t="shared" si="642"/>
        <v>1.149999990593642</v>
      </c>
      <c r="L75" s="21">
        <f t="shared" si="643"/>
        <v>0.94999987632036209</v>
      </c>
      <c r="M75" s="21">
        <f t="shared" si="644"/>
        <v>1.4916433029964236</v>
      </c>
      <c r="N75" s="21">
        <f t="shared" si="645"/>
        <v>-1.3500000000021828</v>
      </c>
      <c r="O75" s="22">
        <f t="shared" si="646"/>
        <v>2.0118398900956245</v>
      </c>
      <c r="P75" s="22">
        <f t="shared" si="647"/>
        <v>0.28072184512971704</v>
      </c>
      <c r="Q75" s="23">
        <f t="shared" si="648"/>
        <v>-4.8588102876262473E-2</v>
      </c>
      <c r="R75" s="29"/>
      <c r="S75" s="56">
        <f t="shared" si="649"/>
        <v>50.440335463487536</v>
      </c>
      <c r="T75" s="57">
        <f t="shared" si="650"/>
        <v>-42.146421510402966</v>
      </c>
      <c r="U75" s="29"/>
      <c r="V75" s="24">
        <f t="shared" si="651"/>
        <v>35.149999998975545</v>
      </c>
      <c r="W75" s="22">
        <f t="shared" si="652"/>
        <v>44.699999876320362</v>
      </c>
      <c r="X75" s="22">
        <f t="shared" si="653"/>
        <v>56.864861635908525</v>
      </c>
      <c r="Y75" s="22">
        <f t="shared" si="654"/>
        <v>-32.949999999982538</v>
      </c>
      <c r="Z75" s="22">
        <f t="shared" si="655"/>
        <v>65.721495637803855</v>
      </c>
      <c r="AA75" s="22">
        <f t="shared" si="656"/>
        <v>0.27575452715162174</v>
      </c>
      <c r="AB75" s="23">
        <f t="shared" si="657"/>
        <v>1.1570120020347647E-3</v>
      </c>
      <c r="AC75" s="29"/>
      <c r="AD75" s="56">
        <f t="shared" si="658"/>
        <v>38.179863149945007</v>
      </c>
      <c r="AE75" s="57">
        <f t="shared" si="659"/>
        <v>-30.089887708305763</v>
      </c>
      <c r="AF75" s="29"/>
      <c r="AG75" s="71">
        <f t="shared" si="660"/>
        <v>3.5622450384576094</v>
      </c>
      <c r="AH75" s="71">
        <f t="shared" si="661"/>
        <v>3.626413717770649</v>
      </c>
      <c r="AI75" s="29"/>
      <c r="AJ75" s="21">
        <f t="shared" si="662"/>
        <v>600.81871052642782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2:100" ht="15.75" x14ac:dyDescent="0.25">
      <c r="B76" s="166">
        <v>58</v>
      </c>
      <c r="C76" s="167"/>
      <c r="D76" s="96">
        <v>45222.625</v>
      </c>
      <c r="E76" s="28">
        <f t="shared" si="663"/>
        <v>7</v>
      </c>
      <c r="F76" s="27">
        <f t="shared" si="664"/>
        <v>245.33333333333576</v>
      </c>
      <c r="G76" s="24">
        <v>809422.38749999995</v>
      </c>
      <c r="H76" s="24">
        <v>9156135.2935000006</v>
      </c>
      <c r="I76" s="23">
        <v>2630.55</v>
      </c>
      <c r="J76" s="6"/>
      <c r="K76" s="20">
        <f t="shared" ref="K76:K77" si="665">(G76-G75)*100</f>
        <v>-4.2000000015832484</v>
      </c>
      <c r="L76" s="21">
        <f t="shared" ref="L76:L77" si="666">(H76-H75)*100</f>
        <v>-5.4499998688697815</v>
      </c>
      <c r="M76" s="21">
        <f t="shared" ref="M76:M77" si="667">SQRT(K76^2+L76^2)</f>
        <v>6.8805885347097977</v>
      </c>
      <c r="N76" s="21">
        <f t="shared" ref="N76:N77" si="668">(I76-I75)*100</f>
        <v>0.95000000001164153</v>
      </c>
      <c r="O76" s="22">
        <f t="shared" ref="O76:O77" si="669">(SQRT((G76-G75)^2+(H76-H75)^2+(I76-I75)^2)*100)</f>
        <v>6.9458619755939619</v>
      </c>
      <c r="P76" s="22">
        <f t="shared" ref="P76:P77" si="670">O76/(F76-F75)</f>
        <v>0.99226599651342318</v>
      </c>
      <c r="Q76" s="23">
        <f t="shared" ref="Q76:Q77" si="671">(P76-P75)/(F76-F75)</f>
        <v>0.10164916448338659</v>
      </c>
      <c r="R76" s="29"/>
      <c r="S76" s="56">
        <f t="shared" ref="S76:S77" si="672">IF(K76&lt;0, ATAN2(L76,K76)*180/PI()+360,ATAN2(L76,K76)*180/PI())</f>
        <v>217.61936431813783</v>
      </c>
      <c r="T76" s="57">
        <f t="shared" ref="T76:T77" si="673">ATAN(N76/M76)*180/PI()</f>
        <v>7.8611032794502318</v>
      </c>
      <c r="U76" s="29"/>
      <c r="V76" s="24">
        <f t="shared" ref="V76:V77" si="674">(G76-$G$20)*100</f>
        <v>30.949999997392297</v>
      </c>
      <c r="W76" s="22">
        <f t="shared" ref="W76:W77" si="675">(H76-$H$20)*100</f>
        <v>39.250000007450581</v>
      </c>
      <c r="X76" s="22">
        <f t="shared" ref="X76:X77" si="676">SQRT(V76^2+W76^2)</f>
        <v>49.984647647287197</v>
      </c>
      <c r="Y76" s="22">
        <f t="shared" ref="Y76:Y77" si="677">(I76-$I$20)*100</f>
        <v>-31.999999999970896</v>
      </c>
      <c r="Z76" s="22">
        <f t="shared" ref="Z76:Z77" si="678">SQRT((G76-$G$20)^2+(H76-$H$20)^2+(I76-$I$20)^2)*100</f>
        <v>59.350358047964555</v>
      </c>
      <c r="AA76" s="22">
        <f t="shared" ref="AA76:AA77" si="679">Z76/F76</f>
        <v>0.24191722030420096</v>
      </c>
      <c r="AB76" s="23">
        <f t="shared" ref="AB76:AB77" si="680">(AA76-$AA$20)/(F76-$F$20)</f>
        <v>9.8607562623993978E-4</v>
      </c>
      <c r="AC76" s="29"/>
      <c r="AD76" s="56">
        <f t="shared" ref="AD76:AD77" si="681">IF(F76&lt;=0,NA(),IF((G76-$G$20)&lt;0,ATAN2((H76-$H$20),(G76-$G$20))*180/PI()+360,ATAN2((H76-$H$20),(G76-$G$20))*180/PI()))</f>
        <v>38.257016869578969</v>
      </c>
      <c r="AE76" s="57">
        <f t="shared" ref="AE76:AE77" si="682">IF(E76&lt;=0,NA(),ATAN(Y76/X76)*180/PI())</f>
        <v>-32.627232325716136</v>
      </c>
      <c r="AF76" s="29"/>
      <c r="AG76" s="71">
        <f t="shared" ref="AG76:AG77" si="683">1/(O76/E76)</f>
        <v>1.0077942845101537</v>
      </c>
      <c r="AH76" s="71">
        <f t="shared" ref="AH76:AH77" si="684">1/(Z76/F76)</f>
        <v>4.1336453797813197</v>
      </c>
      <c r="AI76" s="29"/>
      <c r="AJ76" s="21">
        <f t="shared" ref="AJ76:AJ77" si="685">SQRT((G76-$E$11)^2+(H76-$F$11)^2+(I76-$G$11)^2)</f>
        <v>600.86894174197482</v>
      </c>
      <c r="AK76" t="s">
        <v>49</v>
      </c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2:100" ht="15.75" x14ac:dyDescent="0.25">
      <c r="B77" s="166">
        <v>59</v>
      </c>
      <c r="C77" s="167"/>
      <c r="D77" s="96">
        <v>45230.625</v>
      </c>
      <c r="E77" s="28">
        <f t="shared" ref="E77" si="686">D77-D76</f>
        <v>8</v>
      </c>
      <c r="F77" s="27">
        <f t="shared" ref="F77" si="687">D77-D$20</f>
        <v>253.33333333333576</v>
      </c>
      <c r="G77" s="24">
        <v>809422.41100000008</v>
      </c>
      <c r="H77" s="24">
        <v>9156135.2919999994</v>
      </c>
      <c r="I77" s="23">
        <v>2630.5545000000002</v>
      </c>
      <c r="K77" s="20">
        <f t="shared" si="665"/>
        <v>2.350000012665987</v>
      </c>
      <c r="L77" s="21">
        <f t="shared" si="666"/>
        <v>-0.15000011771917343</v>
      </c>
      <c r="M77" s="21">
        <f t="shared" si="667"/>
        <v>2.3547823880023193</v>
      </c>
      <c r="N77" s="21">
        <f t="shared" si="668"/>
        <v>0.4500000000007276</v>
      </c>
      <c r="O77" s="22">
        <f t="shared" si="669"/>
        <v>2.3973944387285457</v>
      </c>
      <c r="P77" s="22">
        <f t="shared" si="670"/>
        <v>0.29967430484106822</v>
      </c>
      <c r="Q77" s="23">
        <f t="shared" si="671"/>
        <v>-8.6573961459044363E-2</v>
      </c>
      <c r="R77" s="29"/>
      <c r="S77" s="56">
        <f t="shared" si="672"/>
        <v>93.652225619161428</v>
      </c>
      <c r="T77" s="57">
        <f t="shared" si="673"/>
        <v>10.818809698261395</v>
      </c>
      <c r="U77" s="29"/>
      <c r="V77" s="24">
        <f t="shared" si="674"/>
        <v>33.300000010058284</v>
      </c>
      <c r="W77" s="22">
        <f t="shared" si="675"/>
        <v>39.099999889731407</v>
      </c>
      <c r="X77" s="22">
        <f t="shared" si="676"/>
        <v>51.358543515630174</v>
      </c>
      <c r="Y77" s="22">
        <f t="shared" si="677"/>
        <v>-31.549999999970169</v>
      </c>
      <c r="Z77" s="22">
        <f t="shared" si="678"/>
        <v>60.275222870139558</v>
      </c>
      <c r="AA77" s="22">
        <f t="shared" si="679"/>
        <v>0.23792851132949597</v>
      </c>
      <c r="AB77" s="23">
        <f t="shared" si="680"/>
        <v>9.3919149209010665E-4</v>
      </c>
      <c r="AC77" s="29"/>
      <c r="AD77" s="56">
        <f t="shared" si="681"/>
        <v>40.419788119215553</v>
      </c>
      <c r="AE77" s="57">
        <f t="shared" si="682"/>
        <v>-31.562767924822559</v>
      </c>
      <c r="AF77" s="29"/>
      <c r="AG77" s="71">
        <f t="shared" si="683"/>
        <v>3.3369561014927469</v>
      </c>
      <c r="AH77" s="71">
        <f t="shared" si="684"/>
        <v>4.202943121075335</v>
      </c>
      <c r="AI77" s="29"/>
      <c r="AJ77" s="21">
        <f t="shared" si="685"/>
        <v>600.86906257373039</v>
      </c>
    </row>
    <row r="78" spans="2:100" ht="15.75" x14ac:dyDescent="0.25">
      <c r="B78" s="166">
        <v>60</v>
      </c>
      <c r="C78" s="167"/>
      <c r="D78" s="96">
        <v>45237.625</v>
      </c>
      <c r="E78" s="28">
        <f t="shared" ref="E78:E79" si="688">D78-D77</f>
        <v>7</v>
      </c>
      <c r="F78" s="27">
        <f t="shared" ref="F78:F79" si="689">D78-D$20</f>
        <v>260.33333333333576</v>
      </c>
      <c r="G78" s="24">
        <v>809422.34749999992</v>
      </c>
      <c r="H78" s="24">
        <v>9156135.3015000001</v>
      </c>
      <c r="I78" s="23">
        <v>2630.5360000000001</v>
      </c>
      <c r="K78" s="20">
        <f t="shared" ref="K78:K79" si="690">(G78-G77)*100</f>
        <v>-6.3500000163912773</v>
      </c>
      <c r="L78" s="21">
        <f t="shared" ref="L78:L79" si="691">(H78-H77)*100</f>
        <v>0.95000006258487701</v>
      </c>
      <c r="M78" s="21">
        <f t="shared" ref="M78:M79" si="692">SQRT(K78^2+L78^2)</f>
        <v>6.4206697724677051</v>
      </c>
      <c r="N78" s="21">
        <f t="shared" ref="N78:N79" si="693">(I78-I77)*100</f>
        <v>-1.8500000000130967</v>
      </c>
      <c r="O78" s="22">
        <f t="shared" ref="O78:O79" si="694">(SQRT((G78-G77)^2+(H78-H77)^2+(I78-I77)^2)*100)</f>
        <v>6.6818785028709513</v>
      </c>
      <c r="P78" s="22">
        <f t="shared" ref="P78:P79" si="695">O78/(F78-F77)</f>
        <v>0.95455407183870733</v>
      </c>
      <c r="Q78" s="23">
        <f t="shared" ref="Q78:Q79" si="696">(P78-P77)/(F78-F77)</f>
        <v>9.3554252428234161E-2</v>
      </c>
      <c r="R78" s="29"/>
      <c r="S78" s="56">
        <f t="shared" ref="S78:S79" si="697">IF(K78&lt;0, ATAN2(L78,K78)*180/PI()+360,ATAN2(L78,K78)*180/PI())</f>
        <v>278.50870384696645</v>
      </c>
      <c r="T78" s="57">
        <f t="shared" ref="T78:T79" si="698">ATAN(N78/M78)*180/PI()</f>
        <v>-16.073380585981315</v>
      </c>
      <c r="U78" s="29"/>
      <c r="V78" s="24">
        <f t="shared" ref="V78:V79" si="699">(G78-$G$20)*100</f>
        <v>26.949999993667006</v>
      </c>
      <c r="W78" s="22">
        <f t="shared" ref="W78:W79" si="700">(H78-$H$20)*100</f>
        <v>40.049999952316284</v>
      </c>
      <c r="X78" s="22">
        <f t="shared" ref="X78:X79" si="701">SQRT(V78^2+W78^2)</f>
        <v>48.273232705498245</v>
      </c>
      <c r="Y78" s="22">
        <f t="shared" ref="Y78:Y79" si="702">(I78-$I$20)*100</f>
        <v>-33.399999999983265</v>
      </c>
      <c r="Z78" s="22">
        <f t="shared" ref="Z78:Z79" si="703">SQRT((G78-$G$20)^2+(H78-$H$20)^2+(I78-$I$20)^2)*100</f>
        <v>58.701490575947624</v>
      </c>
      <c r="AA78" s="22">
        <f t="shared" ref="AA78:AA79" si="704">Z78/F78</f>
        <v>0.22548587929301053</v>
      </c>
      <c r="AB78" s="23">
        <f t="shared" ref="AB78:AB79" si="705">(AA78-$AA$20)/(F78-$F$20)</f>
        <v>8.6614294222666494E-4</v>
      </c>
      <c r="AC78" s="29"/>
      <c r="AD78" s="56">
        <f t="shared" ref="AD78:AD79" si="706">IF(F78&lt;=0,NA(),IF((G78-$G$20)&lt;0,ATAN2((H78-$H$20),(G78-$G$20))*180/PI()+360,ATAN2((H78-$H$20),(G78-$G$20))*180/PI()))</f>
        <v>33.936959643641366</v>
      </c>
      <c r="AE78" s="57">
        <f t="shared" ref="AE78:AE79" si="707">IF(E78&lt;=0,NA(),ATAN(Y78/X78)*180/PI())</f>
        <v>-34.679159370853554</v>
      </c>
      <c r="AF78" s="29"/>
      <c r="AG78" s="71">
        <f t="shared" ref="AG78:AG79" si="708">1/(O78/E78)</f>
        <v>1.0476095901762301</v>
      </c>
      <c r="AH78" s="71">
        <f t="shared" ref="AH78:AH79" si="709">1/(Z78/F78)</f>
        <v>4.4348675098210348</v>
      </c>
      <c r="AI78" s="29"/>
      <c r="AJ78" s="21">
        <f t="shared" ref="AJ78:AJ79" si="710">SQRT((G78-$E$11)^2+(H78-$F$11)^2+(I78-$G$11)^2)</f>
        <v>600.86517574807056</v>
      </c>
    </row>
    <row r="79" spans="2:100" ht="15.75" x14ac:dyDescent="0.25">
      <c r="B79" s="166">
        <v>61</v>
      </c>
      <c r="C79" s="167"/>
      <c r="D79" s="96">
        <v>45243.625</v>
      </c>
      <c r="E79" s="28">
        <f t="shared" si="688"/>
        <v>6</v>
      </c>
      <c r="F79" s="27">
        <f t="shared" si="689"/>
        <v>266.33333333333576</v>
      </c>
      <c r="G79" s="24">
        <v>809422.35150000011</v>
      </c>
      <c r="H79" s="24">
        <v>9156135.300999999</v>
      </c>
      <c r="I79" s="23">
        <v>2630.5415000000003</v>
      </c>
      <c r="K79" s="20">
        <f t="shared" si="690"/>
        <v>0.40000001899898052</v>
      </c>
      <c r="L79" s="21">
        <f t="shared" si="691"/>
        <v>-5.0000101327896118E-2</v>
      </c>
      <c r="M79" s="21">
        <f t="shared" si="692"/>
        <v>0.40311291883538619</v>
      </c>
      <c r="N79" s="21">
        <f t="shared" si="693"/>
        <v>0.55000000002110028</v>
      </c>
      <c r="O79" s="22">
        <f t="shared" si="694"/>
        <v>0.6819091034406235</v>
      </c>
      <c r="P79" s="22">
        <f t="shared" si="695"/>
        <v>0.11365151724010392</v>
      </c>
      <c r="Q79" s="23">
        <f t="shared" si="696"/>
        <v>-0.14015042576643391</v>
      </c>
      <c r="R79" s="29"/>
      <c r="S79" s="56">
        <f t="shared" si="697"/>
        <v>97.125030304816079</v>
      </c>
      <c r="T79" s="57">
        <f t="shared" si="698"/>
        <v>53.761096723324798</v>
      </c>
      <c r="U79" s="29"/>
      <c r="V79" s="24">
        <f t="shared" si="699"/>
        <v>27.350000012665987</v>
      </c>
      <c r="W79" s="22">
        <f t="shared" si="700"/>
        <v>39.999999850988388</v>
      </c>
      <c r="X79" s="22">
        <f t="shared" si="701"/>
        <v>48.456397810525502</v>
      </c>
      <c r="Y79" s="22">
        <f t="shared" si="702"/>
        <v>-32.849999999962165</v>
      </c>
      <c r="Z79" s="22">
        <f t="shared" si="703"/>
        <v>58.541822561049592</v>
      </c>
      <c r="AA79" s="22">
        <f t="shared" si="704"/>
        <v>0.21980659284499021</v>
      </c>
      <c r="AB79" s="23">
        <f t="shared" si="705"/>
        <v>8.2530635611384809E-4</v>
      </c>
      <c r="AC79" s="29"/>
      <c r="AD79" s="56">
        <f t="shared" si="706"/>
        <v>34.362368481237631</v>
      </c>
      <c r="AE79" s="57">
        <f t="shared" si="707"/>
        <v>-34.134485862642187</v>
      </c>
      <c r="AF79" s="29"/>
      <c r="AG79" s="71">
        <f t="shared" si="708"/>
        <v>8.7988266613930666</v>
      </c>
      <c r="AH79" s="71">
        <f t="shared" si="709"/>
        <v>4.5494540771359384</v>
      </c>
      <c r="AI79" s="29"/>
      <c r="AJ79" s="21">
        <f t="shared" si="710"/>
        <v>600.86417169767412</v>
      </c>
    </row>
    <row r="80" spans="2:100" ht="15.75" x14ac:dyDescent="0.25">
      <c r="B80" s="166">
        <v>62</v>
      </c>
      <c r="C80" s="167"/>
      <c r="D80" s="96">
        <v>45250.625</v>
      </c>
      <c r="E80" s="28">
        <f t="shared" ref="E80:E81" si="711">D80-D79</f>
        <v>7</v>
      </c>
      <c r="F80" s="27">
        <f t="shared" ref="F80:F81" si="712">D80-D$20</f>
        <v>273.33333333333576</v>
      </c>
      <c r="G80" s="24">
        <v>809422.34950000001</v>
      </c>
      <c r="H80" s="24">
        <v>9156135.2880000006</v>
      </c>
      <c r="I80" s="23">
        <v>2630.558</v>
      </c>
      <c r="K80" s="20">
        <f t="shared" ref="K80:K81" si="713">(G80-G79)*100</f>
        <v>-0.20000000949949026</v>
      </c>
      <c r="L80" s="21">
        <f t="shared" ref="L80:L81" si="714">(H80-H79)*100</f>
        <v>-1.2999998405575752</v>
      </c>
      <c r="M80" s="21">
        <f t="shared" ref="M80:M81" si="715">SQRT(K80^2+L80^2)</f>
        <v>1.3152944876526766</v>
      </c>
      <c r="N80" s="21">
        <f t="shared" ref="N80:N81" si="716">(I80-I79)*100</f>
        <v>1.6499999999723514</v>
      </c>
      <c r="O80" s="22">
        <f t="shared" ref="O80:O81" si="717">(SQRT((G80-G79)^2+(H80-H79)^2+(I80-I79)^2)*100)</f>
        <v>2.1100946872494317</v>
      </c>
      <c r="P80" s="22">
        <f t="shared" ref="P80:P81" si="718">O80/(F80-F79)</f>
        <v>0.30144209817849027</v>
      </c>
      <c r="Q80" s="23">
        <f t="shared" ref="Q80:Q81" si="719">(P80-P79)/(F80-F79)</f>
        <v>2.6827225848340908E-2</v>
      </c>
      <c r="R80" s="29"/>
      <c r="S80" s="56">
        <f t="shared" ref="S80:S81" si="720">IF(K80&lt;0, ATAN2(L80,K80)*180/PI()+360,ATAN2(L80,K80)*180/PI())</f>
        <v>188.7461637276655</v>
      </c>
      <c r="T80" s="57">
        <f t="shared" ref="T80:T81" si="721">ATAN(N80/M80)*180/PI()</f>
        <v>51.439963107505477</v>
      </c>
      <c r="U80" s="29"/>
      <c r="V80" s="24">
        <f t="shared" ref="V80:V81" si="722">(G80-$G$20)*100</f>
        <v>27.150000003166497</v>
      </c>
      <c r="W80" s="22">
        <f t="shared" ref="W80:W81" si="723">(H80-$H$20)*100</f>
        <v>38.700000010430813</v>
      </c>
      <c r="X80" s="22">
        <f t="shared" ref="X80:X81" si="724">SQRT(V80^2+W80^2)</f>
        <v>47.273803538315867</v>
      </c>
      <c r="Y80" s="22">
        <f t="shared" ref="Y80:Y81" si="725">(I80-$I$20)*100</f>
        <v>-31.199999999989814</v>
      </c>
      <c r="Z80" s="22">
        <f t="shared" ref="Z80:Z81" si="726">SQRT((G80-$G$20)^2+(H80-$H$20)^2+(I80-$I$20)^2)*100</f>
        <v>56.641438020045442</v>
      </c>
      <c r="AA80" s="22">
        <f t="shared" ref="AA80:AA81" si="727">Z80/F80</f>
        <v>0.20722477324406685</v>
      </c>
      <c r="AB80" s="23">
        <f t="shared" ref="AB80:AB81" si="728">(AA80-$AA$20)/(F80-$F$20)</f>
        <v>7.5813941430755497E-4</v>
      </c>
      <c r="AC80" s="29"/>
      <c r="AD80" s="56">
        <f t="shared" ref="AD80:AD81" si="729">IF(F80&lt;=0,NA(),IF((G80-$G$20)&lt;0,ATAN2((H80-$H$20),(G80-$G$20))*180/PI()+360,ATAN2((H80-$H$20),(G80-$G$20))*180/PI()))</f>
        <v>35.051594677273386</v>
      </c>
      <c r="AE80" s="57">
        <f t="shared" ref="AE80:AE81" si="730">IF(E80&lt;=0,NA(),ATAN(Y80/X80)*180/PI())</f>
        <v>-33.424211481244228</v>
      </c>
      <c r="AF80" s="29"/>
      <c r="AG80" s="71">
        <f t="shared" ref="AG80:AG81" si="731">1/(O80/E80)</f>
        <v>3.3173866757252957</v>
      </c>
      <c r="AH80" s="71">
        <f t="shared" ref="AH80:AH81" si="732">1/(Z80/F80)</f>
        <v>4.8256778586130338</v>
      </c>
      <c r="AI80" s="29"/>
      <c r="AJ80" s="21">
        <f t="shared" ref="AJ80:AJ81" si="733">SQRT((G80-$E$11)^2+(H80-$F$11)^2+(I80-$G$11)^2)</f>
        <v>600.8723218877999</v>
      </c>
    </row>
    <row r="81" spans="2:36" ht="15.75" x14ac:dyDescent="0.25">
      <c r="B81" s="166">
        <v>63</v>
      </c>
      <c r="C81" s="167"/>
      <c r="D81" s="96">
        <v>45257.625</v>
      </c>
      <c r="E81" s="28">
        <f t="shared" si="711"/>
        <v>7</v>
      </c>
      <c r="F81" s="27">
        <f t="shared" si="712"/>
        <v>280.33333333333576</v>
      </c>
      <c r="G81" s="24">
        <v>809422.35100000002</v>
      </c>
      <c r="H81" s="24">
        <v>9156135.3049999997</v>
      </c>
      <c r="I81" s="23">
        <v>2630.5169999999998</v>
      </c>
      <c r="K81" s="20">
        <f t="shared" si="713"/>
        <v>0.1500000013038516</v>
      </c>
      <c r="L81" s="21">
        <f t="shared" si="714"/>
        <v>1.6999999061226845</v>
      </c>
      <c r="M81" s="21">
        <f t="shared" si="715"/>
        <v>1.7066047231882056</v>
      </c>
      <c r="N81" s="21">
        <f t="shared" si="716"/>
        <v>-4.1000000000167347</v>
      </c>
      <c r="O81" s="22">
        <f t="shared" si="717"/>
        <v>4.4410021032809155</v>
      </c>
      <c r="P81" s="22">
        <f t="shared" si="718"/>
        <v>0.63442887189727359</v>
      </c>
      <c r="Q81" s="23">
        <f t="shared" si="719"/>
        <v>4.7569539102683335E-2</v>
      </c>
      <c r="R81" s="29"/>
      <c r="S81" s="56">
        <f t="shared" si="720"/>
        <v>5.0424513897940813</v>
      </c>
      <c r="T81" s="57">
        <f t="shared" si="721"/>
        <v>-67.400721272255694</v>
      </c>
      <c r="U81" s="29"/>
      <c r="V81" s="24">
        <f t="shared" si="722"/>
        <v>27.300000004470348</v>
      </c>
      <c r="W81" s="22">
        <f t="shared" si="723"/>
        <v>40.399999916553497</v>
      </c>
      <c r="X81" s="22">
        <f t="shared" si="724"/>
        <v>48.759101647811391</v>
      </c>
      <c r="Y81" s="22">
        <f t="shared" si="725"/>
        <v>-35.300000000006548</v>
      </c>
      <c r="Z81" s="22">
        <f t="shared" si="726"/>
        <v>60.195846978857823</v>
      </c>
      <c r="AA81" s="22">
        <f t="shared" si="727"/>
        <v>0.21472953737999037</v>
      </c>
      <c r="AB81" s="23">
        <f t="shared" si="728"/>
        <v>7.6597932477998282E-4</v>
      </c>
      <c r="AC81" s="29"/>
      <c r="AD81" s="56">
        <f t="shared" si="729"/>
        <v>34.048568921824788</v>
      </c>
      <c r="AE81" s="57">
        <f t="shared" si="730"/>
        <v>-35.90331287844954</v>
      </c>
      <c r="AF81" s="29"/>
      <c r="AG81" s="71">
        <f t="shared" si="731"/>
        <v>1.5762208252116237</v>
      </c>
      <c r="AH81" s="71">
        <f t="shared" si="732"/>
        <v>4.657021163466565</v>
      </c>
      <c r="AI81" s="29"/>
      <c r="AJ81" s="21">
        <f t="shared" si="733"/>
        <v>600.86684066744215</v>
      </c>
    </row>
    <row r="82" spans="2:36" ht="15.75" x14ac:dyDescent="0.25">
      <c r="B82" s="166">
        <v>64</v>
      </c>
      <c r="C82" s="167"/>
      <c r="D82" s="96">
        <v>45265.625</v>
      </c>
      <c r="E82" s="28">
        <f t="shared" ref="E82" si="734">D82-D81</f>
        <v>8</v>
      </c>
      <c r="F82" s="27">
        <f t="shared" ref="F82" si="735">D82-D$20</f>
        <v>288.33333333333576</v>
      </c>
      <c r="G82" s="24">
        <v>809422.38100000005</v>
      </c>
      <c r="H82" s="24">
        <v>9156135.2939999998</v>
      </c>
      <c r="I82" s="23">
        <v>2630.5515</v>
      </c>
      <c r="K82" s="20">
        <f t="shared" ref="K82:K83" si="736">(G82-G81)*100</f>
        <v>3.0000000027939677</v>
      </c>
      <c r="L82" s="21">
        <f t="shared" ref="L82:L83" si="737">(H82-H81)*100</f>
        <v>-1.0999999940395355</v>
      </c>
      <c r="M82" s="21">
        <f t="shared" ref="M82:M83" si="738">SQRT(K82^2+L82^2)</f>
        <v>3.1953090623053639</v>
      </c>
      <c r="N82" s="21">
        <f t="shared" ref="N82:N83" si="739">(I82-I81)*100</f>
        <v>3.4500000000207365</v>
      </c>
      <c r="O82" s="22">
        <f t="shared" ref="O82:O83" si="740">(SQRT((G82-G81)^2+(H82-H81)^2+(I82-I81)^2)*100)</f>
        <v>4.7023930082239893</v>
      </c>
      <c r="P82" s="22">
        <f t="shared" ref="P82:P83" si="741">O82/(F82-F81)</f>
        <v>0.58779912602799866</v>
      </c>
      <c r="Q82" s="23">
        <f t="shared" ref="Q82:Q83" si="742">(P82-P81)/(F82-F81)</f>
        <v>-5.8287182336593663E-3</v>
      </c>
      <c r="R82" s="29"/>
      <c r="S82" s="56">
        <f t="shared" ref="S82:S83" si="743">IF(K82&lt;0, ATAN2(L82,K82)*180/PI()+360,ATAN2(L82,K82)*180/PI())</f>
        <v>110.13630331065566</v>
      </c>
      <c r="T82" s="57">
        <f t="shared" ref="T82:T83" si="744">ATAN(N82/M82)*180/PI()</f>
        <v>47.194868111182366</v>
      </c>
      <c r="U82" s="29"/>
      <c r="V82" s="24">
        <f t="shared" ref="V82:V83" si="745">(G82-$G$20)*100</f>
        <v>30.300000007264316</v>
      </c>
      <c r="W82" s="22">
        <f t="shared" ref="W82:W83" si="746">(H82-$H$20)*100</f>
        <v>39.299999922513962</v>
      </c>
      <c r="X82" s="22">
        <f t="shared" ref="X82:X83" si="747">SQRT(V82^2+W82^2)</f>
        <v>49.624389108076834</v>
      </c>
      <c r="Y82" s="22">
        <f t="shared" ref="Y82:Y83" si="748">(I82-$I$20)*100</f>
        <v>-31.849999999985812</v>
      </c>
      <c r="Z82" s="22">
        <f t="shared" ref="Z82:Z83" si="749">SQRT((G82-$G$20)^2+(H82-$H$20)^2+(I82-$I$20)^2)*100</f>
        <v>58.966113101924158</v>
      </c>
      <c r="AA82" s="22">
        <f t="shared" ref="AA82:AA83" si="750">Z82/F82</f>
        <v>0.20450675064250981</v>
      </c>
      <c r="AB82" s="23">
        <f t="shared" ref="AB82:AB83" si="751">(AA82-$AA$20)/(F82-$F$20)</f>
        <v>7.0927196754627078E-4</v>
      </c>
      <c r="AC82" s="29"/>
      <c r="AD82" s="56">
        <f t="shared" ref="AD82:AD83" si="752">IF(F82&lt;=0,NA(),IF((G82-$G$20)&lt;0,ATAN2((H82-$H$20),(G82-$G$20))*180/PI()+360,ATAN2((H82-$H$20),(G82-$G$20))*180/PI()))</f>
        <v>37.631948989646006</v>
      </c>
      <c r="AE82" s="57">
        <f t="shared" ref="AE82:AE83" si="753">IF(E82&lt;=0,NA(),ATAN(Y82/X82)*180/PI())</f>
        <v>-32.693220180535931</v>
      </c>
      <c r="AF82" s="29"/>
      <c r="AG82" s="71">
        <f t="shared" ref="AG82:AG83" si="754">1/(O82/E82)</f>
        <v>1.7012614611345422</v>
      </c>
      <c r="AH82" s="71">
        <f t="shared" ref="AH82:AH83" si="755">1/(Z82/F82)</f>
        <v>4.8898141350260884</v>
      </c>
      <c r="AI82" s="29"/>
      <c r="AJ82" s="21">
        <f t="shared" ref="AJ82:AJ83" si="756">SQRT((G82-$E$11)^2+(H82-$F$11)^2+(I82-$G$11)^2)</f>
        <v>600.86809592776183</v>
      </c>
    </row>
    <row r="83" spans="2:36" ht="15.75" x14ac:dyDescent="0.25">
      <c r="B83" s="166">
        <v>65</v>
      </c>
      <c r="C83" s="167"/>
      <c r="D83" s="96">
        <v>45271.625</v>
      </c>
      <c r="E83" s="28">
        <f t="shared" ref="E83:E84" si="757">D83-D82</f>
        <v>6</v>
      </c>
      <c r="F83" s="27">
        <f t="shared" ref="F83:F84" si="758">D83-D$20</f>
        <v>294.33333333333576</v>
      </c>
      <c r="G83" s="24">
        <v>809422.36499999999</v>
      </c>
      <c r="H83" s="24">
        <v>9156135.3090000004</v>
      </c>
      <c r="I83" s="23">
        <v>2630.5135</v>
      </c>
      <c r="K83" s="20">
        <f t="shared" si="736"/>
        <v>-1.600000006146729</v>
      </c>
      <c r="L83" s="21">
        <f t="shared" si="737"/>
        <v>1.5000000596046448</v>
      </c>
      <c r="M83" s="21">
        <f t="shared" si="738"/>
        <v>2.1931712651964665</v>
      </c>
      <c r="N83" s="21">
        <f t="shared" si="739"/>
        <v>-3.8000000000010914</v>
      </c>
      <c r="O83" s="22">
        <f t="shared" si="740"/>
        <v>4.3874822163162968</v>
      </c>
      <c r="P83" s="22">
        <f t="shared" si="741"/>
        <v>0.73124703605271613</v>
      </c>
      <c r="Q83" s="23">
        <f t="shared" si="742"/>
        <v>2.3907985004119576E-2</v>
      </c>
      <c r="R83" s="29"/>
      <c r="S83" s="56">
        <f t="shared" si="743"/>
        <v>313.15239076017565</v>
      </c>
      <c r="T83" s="57">
        <f t="shared" si="744"/>
        <v>-60.008592371006415</v>
      </c>
      <c r="U83" s="29"/>
      <c r="V83" s="24">
        <f t="shared" si="745"/>
        <v>28.700000001117587</v>
      </c>
      <c r="W83" s="22">
        <f t="shared" si="746"/>
        <v>40.799999982118607</v>
      </c>
      <c r="X83" s="22">
        <f t="shared" si="747"/>
        <v>49.883163478322302</v>
      </c>
      <c r="Y83" s="22">
        <f t="shared" si="748"/>
        <v>-35.649999999986903</v>
      </c>
      <c r="Z83" s="22">
        <f t="shared" si="749"/>
        <v>61.312743362241541</v>
      </c>
      <c r="AA83" s="22">
        <f t="shared" si="750"/>
        <v>0.2083105663496298</v>
      </c>
      <c r="AB83" s="23">
        <f t="shared" si="751"/>
        <v>7.0773691851515775E-4</v>
      </c>
      <c r="AC83" s="29"/>
      <c r="AD83" s="56">
        <f t="shared" si="752"/>
        <v>35.123756046487749</v>
      </c>
      <c r="AE83" s="57">
        <f t="shared" si="753"/>
        <v>-35.552254258456344</v>
      </c>
      <c r="AF83" s="29"/>
      <c r="AG83" s="71">
        <f t="shared" si="754"/>
        <v>1.3675269104651924</v>
      </c>
      <c r="AH83" s="71">
        <f t="shared" si="755"/>
        <v>4.800524608634559</v>
      </c>
      <c r="AI83" s="29"/>
      <c r="AJ83" s="21">
        <f t="shared" si="756"/>
        <v>600.86384003379999</v>
      </c>
    </row>
    <row r="84" spans="2:36" ht="15.75" x14ac:dyDescent="0.25">
      <c r="B84" s="166">
        <v>66</v>
      </c>
      <c r="C84" s="167"/>
      <c r="D84" s="96">
        <v>45280.625</v>
      </c>
      <c r="E84" s="28">
        <f t="shared" si="757"/>
        <v>9</v>
      </c>
      <c r="F84" s="27">
        <f t="shared" si="758"/>
        <v>303.33333333333576</v>
      </c>
      <c r="G84" s="24">
        <v>809422.41899999999</v>
      </c>
      <c r="H84" s="24">
        <v>9156135.2860000003</v>
      </c>
      <c r="I84" s="23">
        <v>2630.5339999999997</v>
      </c>
      <c r="K84" s="20">
        <f t="shared" ref="K84" si="759">(G84-G83)*100</f>
        <v>5.400000000372529</v>
      </c>
      <c r="L84" s="21">
        <f t="shared" ref="L84" si="760">(H84-H83)*100</f>
        <v>-2.3000000044703484</v>
      </c>
      <c r="M84" s="21">
        <f t="shared" ref="M84" si="761">SQRT(K84^2+L84^2)</f>
        <v>5.8694122384261709</v>
      </c>
      <c r="N84" s="21">
        <f t="shared" ref="N84" si="762">(I84-I83)*100</f>
        <v>2.0499999999628926</v>
      </c>
      <c r="O84" s="22">
        <f t="shared" ref="O84" si="763">(SQRT((G84-G83)^2+(H84-H83)^2+(I84-I83)^2)*100)</f>
        <v>6.2171134800994885</v>
      </c>
      <c r="P84" s="22">
        <f t="shared" ref="P84" si="764">O84/(F84-F83)</f>
        <v>0.69079038667772097</v>
      </c>
      <c r="Q84" s="23">
        <f t="shared" ref="Q84" si="765">(P84-P83)/(F84-F83)</f>
        <v>-4.4951832638883511E-3</v>
      </c>
      <c r="R84" s="29"/>
      <c r="S84" s="56">
        <f t="shared" ref="S84" si="766">IF(K84&lt;0, ATAN2(L84,K84)*180/PI()+360,ATAN2(L84,K84)*180/PI())</f>
        <v>113.07041228854806</v>
      </c>
      <c r="T84" s="57">
        <f t="shared" ref="T84" si="767">ATAN(N84/M84)*180/PI()</f>
        <v>19.252692710286279</v>
      </c>
      <c r="U84" s="29"/>
      <c r="V84" s="24">
        <f t="shared" ref="V84" si="768">(G84-$G$20)*100</f>
        <v>34.100000001490116</v>
      </c>
      <c r="W84" s="22">
        <f t="shared" ref="W84" si="769">(H84-$H$20)*100</f>
        <v>38.499999977648258</v>
      </c>
      <c r="X84" s="22">
        <f t="shared" ref="X84" si="770">SQRT(V84^2+W84^2)</f>
        <v>51.430146785523974</v>
      </c>
      <c r="Y84" s="22">
        <f t="shared" ref="Y84" si="771">(I84-$I$20)*100</f>
        <v>-33.600000000024011</v>
      </c>
      <c r="Z84" s="22">
        <f t="shared" ref="Z84" si="772">SQRT((G84-$G$20)^2+(H84-$H$20)^2+(I84-$I$20)^2)*100</f>
        <v>61.433052979500822</v>
      </c>
      <c r="AA84" s="22">
        <f t="shared" ref="AA84" si="773">Z84/F84</f>
        <v>0.20252654828406702</v>
      </c>
      <c r="AB84" s="23">
        <f t="shared" ref="AB84" si="774">(AA84-$AA$20)/(F84-$F$20)</f>
        <v>6.6766993939801778E-4</v>
      </c>
      <c r="AC84" s="29"/>
      <c r="AD84" s="56">
        <f t="shared" ref="AD84" si="775">IF(F84&lt;=0,NA(),IF((G84-$G$20)&lt;0,ATAN2((H84-$H$20),(G84-$G$20))*180/PI()+360,ATAN2((H84-$H$20),(G84-$G$20))*180/PI()))</f>
        <v>41.531770758835776</v>
      </c>
      <c r="AE84" s="57">
        <f t="shared" ref="AE84" si="776">IF(E84&lt;=0,NA(),ATAN(Y84/X84)*180/PI())</f>
        <v>-33.157120273436895</v>
      </c>
      <c r="AF84" s="29"/>
      <c r="AG84" s="71">
        <f t="shared" ref="AG84" si="777">1/(O84/E84)</f>
        <v>1.4476171343515478</v>
      </c>
      <c r="AH84" s="71">
        <f t="shared" ref="AH84" si="778">1/(Z84/F84)</f>
        <v>4.9376242693742247</v>
      </c>
      <c r="AI84" s="29"/>
      <c r="AJ84" s="21">
        <f t="shared" ref="AJ84" si="779">SQRT((G84-$E$11)^2+(H84-$F$11)^2+(I84-$G$11)^2)</f>
        <v>600.88025935369672</v>
      </c>
    </row>
    <row r="85" spans="2:36" ht="15.75" x14ac:dyDescent="0.25">
      <c r="B85" s="166"/>
      <c r="C85" s="167"/>
      <c r="D85" s="96"/>
      <c r="E85" s="28"/>
      <c r="F85" s="27"/>
      <c r="G85" s="24"/>
      <c r="H85" s="24"/>
      <c r="I85" s="23"/>
      <c r="K85" s="20"/>
      <c r="L85" s="21"/>
      <c r="M85" s="21"/>
      <c r="N85" s="21"/>
      <c r="O85" s="22"/>
      <c r="P85" s="22"/>
      <c r="Q85" s="23"/>
      <c r="R85" s="29"/>
      <c r="S85" s="56"/>
      <c r="T85" s="57"/>
      <c r="U85" s="29"/>
      <c r="V85" s="24"/>
      <c r="W85" s="22"/>
      <c r="X85" s="22"/>
      <c r="Y85" s="22"/>
      <c r="Z85" s="22"/>
      <c r="AA85" s="22"/>
      <c r="AB85" s="23"/>
      <c r="AC85" s="29"/>
      <c r="AD85" s="56"/>
      <c r="AE85" s="57"/>
      <c r="AF85" s="29"/>
      <c r="AG85" s="71"/>
      <c r="AH85" s="71"/>
      <c r="AJ85" s="30"/>
    </row>
    <row r="86" spans="2:36" ht="15.75" x14ac:dyDescent="0.25">
      <c r="B86" s="166"/>
      <c r="C86" s="167"/>
      <c r="D86" s="96"/>
      <c r="E86" s="28"/>
      <c r="F86" s="27"/>
      <c r="G86" s="24"/>
      <c r="H86" s="24"/>
      <c r="I86" s="23"/>
      <c r="K86" s="20"/>
      <c r="L86" s="21"/>
      <c r="M86" s="21"/>
      <c r="N86" s="21"/>
      <c r="O86" s="22"/>
      <c r="P86" s="22"/>
      <c r="Q86" s="23"/>
      <c r="R86" s="29"/>
      <c r="S86" s="56"/>
      <c r="T86" s="57"/>
      <c r="U86" s="29"/>
      <c r="V86" s="24"/>
      <c r="W86" s="22"/>
      <c r="X86" s="22"/>
      <c r="Y86" s="22"/>
      <c r="Z86" s="22"/>
      <c r="AA86" s="22"/>
      <c r="AB86" s="23"/>
      <c r="AC86" s="29"/>
      <c r="AD86" s="56"/>
      <c r="AE86" s="57"/>
      <c r="AF86" s="29"/>
      <c r="AG86" s="71"/>
      <c r="AH86" s="71"/>
      <c r="AJ86" s="30"/>
    </row>
    <row r="87" spans="2:36" ht="15.75" x14ac:dyDescent="0.25">
      <c r="B87" s="166"/>
      <c r="C87" s="167"/>
      <c r="D87" s="96"/>
      <c r="E87" s="28"/>
      <c r="F87" s="27"/>
      <c r="G87" s="24"/>
      <c r="H87" s="24"/>
      <c r="I87" s="23"/>
      <c r="K87" s="20"/>
      <c r="L87" s="21"/>
      <c r="M87" s="21"/>
      <c r="N87" s="21"/>
      <c r="O87" s="22"/>
      <c r="P87" s="22"/>
      <c r="Q87" s="23"/>
      <c r="R87" s="29"/>
      <c r="S87" s="56"/>
      <c r="T87" s="57"/>
      <c r="U87" s="29"/>
      <c r="V87" s="24"/>
      <c r="W87" s="22"/>
      <c r="X87" s="22"/>
      <c r="Y87" s="22"/>
      <c r="Z87" s="22"/>
      <c r="AA87" s="22"/>
      <c r="AB87" s="23"/>
      <c r="AC87" s="29"/>
      <c r="AD87" s="56"/>
      <c r="AE87" s="57"/>
      <c r="AF87" s="29"/>
      <c r="AG87" s="71"/>
      <c r="AH87" s="71"/>
      <c r="AJ87" s="30"/>
    </row>
    <row r="88" spans="2:36" ht="15.75" x14ac:dyDescent="0.25">
      <c r="B88" s="166"/>
      <c r="C88" s="167"/>
      <c r="D88" s="96"/>
      <c r="E88" s="28"/>
      <c r="F88" s="27"/>
      <c r="G88" s="24"/>
      <c r="H88" s="24"/>
      <c r="I88" s="23"/>
      <c r="K88" s="20"/>
      <c r="L88" s="21"/>
      <c r="M88" s="21"/>
      <c r="N88" s="21"/>
      <c r="O88" s="22"/>
      <c r="P88" s="22"/>
      <c r="Q88" s="23"/>
      <c r="R88" s="29"/>
      <c r="S88" s="56"/>
      <c r="T88" s="57"/>
      <c r="U88" s="29"/>
      <c r="V88" s="24"/>
      <c r="W88" s="22"/>
      <c r="X88" s="22"/>
      <c r="Y88" s="22"/>
      <c r="Z88" s="22"/>
      <c r="AA88" s="22"/>
      <c r="AB88" s="23"/>
      <c r="AC88" s="29"/>
      <c r="AD88" s="56"/>
      <c r="AE88" s="57"/>
      <c r="AF88" s="29"/>
      <c r="AG88" s="71"/>
      <c r="AH88" s="71"/>
      <c r="AJ88" s="30"/>
    </row>
    <row r="89" spans="2:36" ht="15.75" x14ac:dyDescent="0.25">
      <c r="B89" s="166"/>
      <c r="C89" s="167"/>
      <c r="D89" s="96"/>
      <c r="E89" s="28"/>
      <c r="F89" s="27"/>
      <c r="G89" s="24"/>
      <c r="H89" s="24"/>
      <c r="I89" s="23"/>
      <c r="K89" s="20"/>
      <c r="L89" s="21"/>
      <c r="M89" s="21"/>
      <c r="N89" s="21"/>
      <c r="O89" s="22"/>
      <c r="P89" s="22"/>
      <c r="Q89" s="23"/>
      <c r="R89" s="29"/>
      <c r="S89" s="56"/>
      <c r="T89" s="57"/>
      <c r="U89" s="29"/>
      <c r="V89" s="24"/>
      <c r="W89" s="22"/>
      <c r="X89" s="22"/>
      <c r="Y89" s="22"/>
      <c r="Z89" s="22"/>
      <c r="AA89" s="22"/>
      <c r="AB89" s="23"/>
      <c r="AC89" s="29"/>
      <c r="AD89" s="56"/>
      <c r="AE89" s="57"/>
      <c r="AF89" s="29"/>
      <c r="AG89" s="71"/>
      <c r="AH89" s="71"/>
      <c r="AJ89" s="30"/>
    </row>
    <row r="90" spans="2:36" ht="15.75" x14ac:dyDescent="0.25">
      <c r="B90" s="166"/>
      <c r="C90" s="167"/>
      <c r="D90" s="96"/>
      <c r="E90" s="28"/>
      <c r="F90" s="27"/>
      <c r="G90" s="24"/>
      <c r="H90" s="24"/>
      <c r="I90" s="23"/>
      <c r="K90" s="20"/>
      <c r="L90" s="21"/>
      <c r="M90" s="21"/>
      <c r="N90" s="21"/>
      <c r="O90" s="22"/>
      <c r="P90" s="22"/>
      <c r="Q90" s="23"/>
      <c r="R90" s="29"/>
      <c r="S90" s="56"/>
      <c r="T90" s="57"/>
      <c r="U90" s="29"/>
      <c r="V90" s="24"/>
      <c r="W90" s="22"/>
      <c r="X90" s="22"/>
      <c r="Y90" s="22"/>
      <c r="Z90" s="22"/>
      <c r="AA90" s="22"/>
      <c r="AB90" s="23"/>
      <c r="AC90" s="29"/>
      <c r="AD90" s="56"/>
      <c r="AE90" s="57"/>
      <c r="AF90" s="29"/>
      <c r="AG90" s="71"/>
      <c r="AH90" s="71"/>
      <c r="AJ90" s="30"/>
    </row>
    <row r="91" spans="2:36" ht="15.75" x14ac:dyDescent="0.25">
      <c r="B91" s="166"/>
      <c r="C91" s="167"/>
      <c r="D91" s="96"/>
      <c r="E91" s="28"/>
      <c r="F91" s="27"/>
      <c r="G91" s="24"/>
      <c r="H91" s="24"/>
      <c r="I91" s="23"/>
      <c r="K91" s="20"/>
      <c r="L91" s="21"/>
      <c r="M91" s="21"/>
      <c r="N91" s="21"/>
      <c r="O91" s="22"/>
      <c r="P91" s="22"/>
      <c r="Q91" s="23"/>
      <c r="R91" s="29"/>
      <c r="S91" s="56"/>
      <c r="T91" s="57"/>
      <c r="U91" s="29"/>
      <c r="V91" s="24"/>
      <c r="W91" s="22"/>
      <c r="X91" s="22"/>
      <c r="Y91" s="22"/>
      <c r="Z91" s="22"/>
      <c r="AA91" s="22"/>
      <c r="AB91" s="23"/>
      <c r="AC91" s="29"/>
      <c r="AD91" s="56"/>
      <c r="AE91" s="57"/>
      <c r="AF91" s="29"/>
      <c r="AG91" s="71"/>
      <c r="AH91" s="71"/>
      <c r="AJ91" s="30"/>
    </row>
    <row r="92" spans="2:36" ht="15.75" x14ac:dyDescent="0.25">
      <c r="B92" s="166"/>
      <c r="C92" s="167"/>
      <c r="D92" s="96"/>
      <c r="E92" s="28"/>
      <c r="F92" s="27"/>
      <c r="G92" s="24"/>
      <c r="H92" s="24"/>
      <c r="I92" s="23"/>
      <c r="K92" s="20"/>
      <c r="L92" s="21"/>
      <c r="M92" s="21"/>
      <c r="N92" s="21"/>
      <c r="O92" s="22"/>
      <c r="P92" s="22"/>
      <c r="Q92" s="23"/>
      <c r="R92" s="29"/>
      <c r="S92" s="56"/>
      <c r="T92" s="57"/>
      <c r="U92" s="29"/>
      <c r="V92" s="24"/>
      <c r="W92" s="22"/>
      <c r="X92" s="22"/>
      <c r="Y92" s="22"/>
      <c r="Z92" s="22"/>
      <c r="AA92" s="22"/>
      <c r="AB92" s="23"/>
      <c r="AC92" s="29"/>
      <c r="AD92" s="56"/>
      <c r="AE92" s="57"/>
      <c r="AF92" s="29"/>
      <c r="AG92" s="71"/>
      <c r="AH92" s="71"/>
      <c r="AJ92" s="30"/>
    </row>
    <row r="93" spans="2:36" ht="15.75" x14ac:dyDescent="0.25">
      <c r="B93" s="166"/>
      <c r="C93" s="167"/>
      <c r="D93" s="96"/>
      <c r="E93" s="28"/>
      <c r="F93" s="27"/>
      <c r="G93" s="24"/>
      <c r="H93" s="24"/>
      <c r="I93" s="23"/>
      <c r="K93" s="20"/>
      <c r="L93" s="21"/>
      <c r="M93" s="21"/>
      <c r="N93" s="21"/>
      <c r="O93" s="22"/>
      <c r="P93" s="22"/>
      <c r="Q93" s="23"/>
      <c r="R93" s="29"/>
      <c r="S93" s="56"/>
      <c r="T93" s="57"/>
      <c r="U93" s="29"/>
      <c r="V93" s="24"/>
      <c r="W93" s="22"/>
      <c r="X93" s="22"/>
      <c r="Y93" s="22"/>
      <c r="Z93" s="22"/>
      <c r="AA93" s="22"/>
      <c r="AB93" s="23"/>
      <c r="AC93" s="29"/>
      <c r="AD93" s="56"/>
      <c r="AE93" s="57"/>
      <c r="AF93" s="29"/>
      <c r="AG93" s="71"/>
      <c r="AH93" s="71"/>
      <c r="AJ93" s="30"/>
    </row>
    <row r="94" spans="2:36" ht="15.75" x14ac:dyDescent="0.25">
      <c r="B94" s="166"/>
      <c r="C94" s="167"/>
      <c r="D94" s="96"/>
      <c r="E94" s="28"/>
      <c r="F94" s="27"/>
      <c r="G94" s="24"/>
      <c r="H94" s="24"/>
      <c r="I94" s="23"/>
      <c r="K94" s="20"/>
      <c r="L94" s="21"/>
      <c r="M94" s="21"/>
      <c r="N94" s="21"/>
      <c r="O94" s="22"/>
      <c r="P94" s="22"/>
      <c r="Q94" s="23"/>
      <c r="R94" s="29"/>
      <c r="S94" s="56"/>
      <c r="T94" s="57"/>
      <c r="U94" s="29"/>
      <c r="V94" s="24"/>
      <c r="W94" s="22"/>
      <c r="X94" s="22"/>
      <c r="Y94" s="22"/>
      <c r="Z94" s="22"/>
      <c r="AA94" s="22"/>
      <c r="AB94" s="23"/>
      <c r="AC94" s="29"/>
      <c r="AD94" s="56"/>
      <c r="AE94" s="57"/>
      <c r="AF94" s="29"/>
      <c r="AG94" s="71"/>
      <c r="AH94" s="71"/>
      <c r="AJ94" s="30"/>
    </row>
    <row r="95" spans="2:36" ht="15.75" x14ac:dyDescent="0.25">
      <c r="B95" s="166"/>
      <c r="C95" s="167"/>
      <c r="D95" s="96"/>
      <c r="E95" s="28"/>
      <c r="F95" s="27"/>
      <c r="G95" s="24"/>
      <c r="H95" s="24"/>
      <c r="I95" s="23"/>
      <c r="K95" s="20"/>
      <c r="L95" s="21"/>
      <c r="M95" s="21"/>
      <c r="N95" s="21"/>
      <c r="O95" s="22"/>
      <c r="P95" s="22"/>
      <c r="Q95" s="23"/>
      <c r="R95" s="29"/>
      <c r="S95" s="56"/>
      <c r="T95" s="57"/>
      <c r="U95" s="29"/>
      <c r="V95" s="24"/>
      <c r="W95" s="22"/>
      <c r="X95" s="22"/>
      <c r="Y95" s="22"/>
      <c r="Z95" s="22"/>
      <c r="AA95" s="22"/>
      <c r="AB95" s="23"/>
      <c r="AC95" s="29"/>
      <c r="AD95" s="56"/>
      <c r="AE95" s="57"/>
      <c r="AF95" s="29"/>
      <c r="AG95" s="71"/>
      <c r="AH95" s="71"/>
      <c r="AJ95" s="30"/>
    </row>
    <row r="96" spans="2:36" ht="15.75" x14ac:dyDescent="0.25">
      <c r="B96" s="166"/>
      <c r="C96" s="167"/>
      <c r="D96" s="96"/>
      <c r="E96" s="28"/>
      <c r="F96" s="27"/>
      <c r="G96" s="24"/>
      <c r="H96" s="24"/>
      <c r="I96" s="23"/>
      <c r="K96" s="20"/>
      <c r="L96" s="21"/>
      <c r="M96" s="21"/>
      <c r="N96" s="21"/>
      <c r="O96" s="22"/>
      <c r="P96" s="22"/>
      <c r="Q96" s="23"/>
      <c r="R96" s="29"/>
      <c r="S96" s="56"/>
      <c r="T96" s="57"/>
      <c r="U96" s="29"/>
      <c r="V96" s="24"/>
      <c r="W96" s="22"/>
      <c r="X96" s="22"/>
      <c r="Y96" s="22"/>
      <c r="Z96" s="22"/>
      <c r="AA96" s="22"/>
      <c r="AB96" s="23"/>
      <c r="AC96" s="29"/>
      <c r="AD96" s="56"/>
      <c r="AE96" s="57"/>
      <c r="AF96" s="29"/>
      <c r="AG96" s="71"/>
      <c r="AH96" s="71"/>
      <c r="AJ96" s="30"/>
    </row>
    <row r="97" spans="2:36" ht="15.75" x14ac:dyDescent="0.25">
      <c r="B97" s="166"/>
      <c r="C97" s="167"/>
      <c r="D97" s="96"/>
      <c r="E97" s="28"/>
      <c r="F97" s="27"/>
      <c r="G97" s="24"/>
      <c r="H97" s="24"/>
      <c r="I97" s="23"/>
      <c r="K97" s="20"/>
      <c r="L97" s="21"/>
      <c r="M97" s="21"/>
      <c r="N97" s="21"/>
      <c r="O97" s="22"/>
      <c r="P97" s="22"/>
      <c r="Q97" s="23"/>
      <c r="R97" s="29"/>
      <c r="S97" s="56"/>
      <c r="T97" s="57"/>
      <c r="U97" s="29"/>
      <c r="V97" s="24"/>
      <c r="W97" s="22"/>
      <c r="X97" s="22"/>
      <c r="Y97" s="22"/>
      <c r="Z97" s="22"/>
      <c r="AA97" s="22"/>
      <c r="AB97" s="23"/>
      <c r="AC97" s="29"/>
      <c r="AD97" s="56"/>
      <c r="AE97" s="57"/>
      <c r="AF97" s="29"/>
      <c r="AG97" s="71"/>
      <c r="AH97" s="71"/>
      <c r="AJ97" s="30"/>
    </row>
    <row r="98" spans="2:36" ht="15.75" x14ac:dyDescent="0.25">
      <c r="B98" s="166"/>
      <c r="C98" s="167"/>
      <c r="D98" s="96"/>
      <c r="E98" s="28"/>
      <c r="F98" s="27"/>
      <c r="G98" s="24"/>
      <c r="H98" s="24"/>
      <c r="I98" s="23"/>
      <c r="K98" s="20"/>
      <c r="L98" s="21"/>
      <c r="M98" s="21"/>
      <c r="N98" s="21"/>
      <c r="O98" s="22"/>
      <c r="P98" s="22"/>
      <c r="Q98" s="23"/>
      <c r="R98" s="29"/>
      <c r="S98" s="56"/>
      <c r="T98" s="57"/>
      <c r="U98" s="29"/>
      <c r="V98" s="24"/>
      <c r="W98" s="22"/>
      <c r="X98" s="22"/>
      <c r="Y98" s="22"/>
      <c r="Z98" s="22"/>
      <c r="AA98" s="22"/>
      <c r="AB98" s="23"/>
      <c r="AC98" s="29"/>
      <c r="AD98" s="56"/>
      <c r="AE98" s="57"/>
      <c r="AF98" s="29"/>
      <c r="AG98" s="71"/>
      <c r="AH98" s="71"/>
      <c r="AJ98" s="30"/>
    </row>
    <row r="99" spans="2:36" ht="15.75" x14ac:dyDescent="0.25">
      <c r="B99" s="166"/>
      <c r="C99" s="167"/>
      <c r="D99" s="96"/>
      <c r="E99" s="28"/>
      <c r="F99" s="27"/>
      <c r="G99" s="24"/>
      <c r="H99" s="24"/>
      <c r="I99" s="23"/>
      <c r="K99" s="20"/>
      <c r="L99" s="21"/>
      <c r="M99" s="21"/>
      <c r="N99" s="21"/>
      <c r="O99" s="22"/>
      <c r="P99" s="22"/>
      <c r="Q99" s="23"/>
      <c r="R99" s="29"/>
      <c r="S99" s="56"/>
      <c r="T99" s="57"/>
      <c r="U99" s="29"/>
      <c r="V99" s="24"/>
      <c r="W99" s="22"/>
      <c r="X99" s="22"/>
      <c r="Y99" s="22"/>
      <c r="Z99" s="22"/>
      <c r="AA99" s="22"/>
      <c r="AB99" s="23"/>
      <c r="AC99" s="29"/>
      <c r="AD99" s="56"/>
      <c r="AE99" s="57"/>
      <c r="AF99" s="29"/>
      <c r="AG99" s="71"/>
      <c r="AH99" s="71"/>
      <c r="AJ99" s="30"/>
    </row>
    <row r="100" spans="2:36" ht="15.75" x14ac:dyDescent="0.25">
      <c r="B100" s="166"/>
      <c r="C100" s="167"/>
      <c r="D100" s="96"/>
      <c r="E100" s="28"/>
      <c r="F100" s="27"/>
      <c r="G100" s="24"/>
      <c r="H100" s="24"/>
      <c r="I100" s="23"/>
      <c r="K100" s="20"/>
      <c r="L100" s="21"/>
      <c r="M100" s="21"/>
      <c r="N100" s="21"/>
      <c r="O100" s="22"/>
      <c r="P100" s="22"/>
      <c r="Q100" s="23"/>
      <c r="R100" s="29"/>
      <c r="S100" s="56"/>
      <c r="T100" s="57"/>
      <c r="U100" s="29"/>
      <c r="V100" s="24"/>
      <c r="W100" s="22"/>
      <c r="X100" s="22"/>
      <c r="Y100" s="22"/>
      <c r="Z100" s="22"/>
      <c r="AA100" s="22"/>
      <c r="AB100" s="23"/>
      <c r="AC100" s="29"/>
      <c r="AD100" s="56"/>
      <c r="AE100" s="57"/>
      <c r="AF100" s="29"/>
      <c r="AG100" s="71"/>
      <c r="AH100" s="71"/>
      <c r="AJ100" s="30"/>
    </row>
    <row r="101" spans="2:36" ht="15.75" x14ac:dyDescent="0.25">
      <c r="B101" s="166"/>
      <c r="C101" s="167"/>
      <c r="D101" s="96"/>
      <c r="E101" s="28"/>
      <c r="F101" s="27"/>
      <c r="G101" s="24"/>
      <c r="H101" s="24"/>
      <c r="I101" s="23"/>
      <c r="K101" s="20"/>
      <c r="L101" s="21"/>
      <c r="M101" s="21"/>
      <c r="N101" s="21"/>
      <c r="O101" s="22"/>
      <c r="P101" s="22"/>
      <c r="Q101" s="23"/>
      <c r="R101" s="29"/>
      <c r="S101" s="56"/>
      <c r="T101" s="57"/>
      <c r="U101" s="29"/>
      <c r="V101" s="24"/>
      <c r="W101" s="22"/>
      <c r="X101" s="22"/>
      <c r="Y101" s="22"/>
      <c r="Z101" s="22"/>
      <c r="AA101" s="22"/>
      <c r="AB101" s="23"/>
      <c r="AC101" s="29"/>
      <c r="AD101" s="56"/>
      <c r="AE101" s="57"/>
      <c r="AF101" s="29"/>
      <c r="AG101" s="71"/>
      <c r="AH101" s="71"/>
      <c r="AJ101" s="30"/>
    </row>
    <row r="102" spans="2:36" ht="15.75" x14ac:dyDescent="0.25">
      <c r="B102" s="166"/>
      <c r="C102" s="167"/>
      <c r="D102" s="96"/>
      <c r="E102" s="28"/>
      <c r="F102" s="27"/>
      <c r="G102" s="24"/>
      <c r="H102" s="24"/>
      <c r="I102" s="23"/>
      <c r="K102" s="20"/>
      <c r="L102" s="21"/>
      <c r="M102" s="21"/>
      <c r="N102" s="21"/>
      <c r="O102" s="22"/>
      <c r="P102" s="22"/>
      <c r="Q102" s="23"/>
      <c r="R102" s="29"/>
      <c r="S102" s="56"/>
      <c r="T102" s="57"/>
      <c r="U102" s="29"/>
      <c r="V102" s="24"/>
      <c r="W102" s="22"/>
      <c r="X102" s="22"/>
      <c r="Y102" s="22"/>
      <c r="Z102" s="22"/>
      <c r="AA102" s="22"/>
      <c r="AB102" s="23"/>
      <c r="AC102" s="29"/>
      <c r="AD102" s="56"/>
      <c r="AE102" s="57"/>
      <c r="AF102" s="29"/>
      <c r="AG102" s="71"/>
      <c r="AH102" s="71"/>
      <c r="AJ102" s="30"/>
    </row>
    <row r="103" spans="2:36" ht="15.75" x14ac:dyDescent="0.25">
      <c r="B103" s="166"/>
      <c r="C103" s="167"/>
      <c r="D103" s="96"/>
      <c r="E103" s="28"/>
      <c r="F103" s="27"/>
      <c r="G103" s="24"/>
      <c r="H103" s="24"/>
      <c r="I103" s="23"/>
      <c r="K103" s="20"/>
      <c r="L103" s="21"/>
      <c r="M103" s="21"/>
      <c r="N103" s="21"/>
      <c r="O103" s="22"/>
      <c r="P103" s="22"/>
      <c r="Q103" s="23"/>
      <c r="R103" s="29"/>
      <c r="S103" s="56"/>
      <c r="T103" s="57"/>
      <c r="U103" s="29"/>
      <c r="V103" s="24"/>
      <c r="W103" s="22"/>
      <c r="X103" s="22"/>
      <c r="Y103" s="22"/>
      <c r="Z103" s="22"/>
      <c r="AA103" s="22"/>
      <c r="AB103" s="23"/>
      <c r="AC103" s="29"/>
      <c r="AD103" s="56"/>
      <c r="AE103" s="57"/>
      <c r="AF103" s="29"/>
      <c r="AG103" s="71"/>
      <c r="AH103" s="71"/>
      <c r="AJ103" s="30"/>
    </row>
    <row r="104" spans="2:36" ht="15.75" x14ac:dyDescent="0.25">
      <c r="B104" s="166"/>
      <c r="C104" s="167"/>
      <c r="D104" s="96"/>
      <c r="E104" s="28"/>
      <c r="F104" s="27"/>
      <c r="G104" s="24"/>
      <c r="H104" s="24"/>
      <c r="I104" s="23"/>
      <c r="K104" s="20"/>
      <c r="L104" s="21"/>
      <c r="M104" s="21"/>
      <c r="N104" s="21"/>
      <c r="O104" s="22"/>
      <c r="P104" s="22"/>
      <c r="Q104" s="23"/>
      <c r="R104" s="29"/>
      <c r="S104" s="56"/>
      <c r="T104" s="57"/>
      <c r="U104" s="29"/>
      <c r="V104" s="24"/>
      <c r="W104" s="22"/>
      <c r="X104" s="22"/>
      <c r="Y104" s="22"/>
      <c r="Z104" s="22"/>
      <c r="AA104" s="22"/>
      <c r="AB104" s="23"/>
      <c r="AC104" s="29"/>
      <c r="AD104" s="56"/>
      <c r="AE104" s="57"/>
      <c r="AF104" s="29"/>
      <c r="AG104" s="71"/>
      <c r="AH104" s="71"/>
      <c r="AJ104" s="30"/>
    </row>
    <row r="105" spans="2:36" ht="15.75" x14ac:dyDescent="0.25">
      <c r="B105" s="166"/>
      <c r="C105" s="167"/>
      <c r="D105" s="96"/>
      <c r="E105" s="28"/>
      <c r="F105" s="27"/>
      <c r="G105" s="24"/>
      <c r="H105" s="24"/>
      <c r="I105" s="23"/>
      <c r="K105" s="20"/>
      <c r="L105" s="21"/>
      <c r="M105" s="21"/>
      <c r="N105" s="21"/>
      <c r="O105" s="22"/>
      <c r="P105" s="22"/>
      <c r="Q105" s="23"/>
      <c r="R105" s="29"/>
      <c r="S105" s="56"/>
      <c r="T105" s="57"/>
      <c r="U105" s="29"/>
      <c r="V105" s="24"/>
      <c r="W105" s="22"/>
      <c r="X105" s="22"/>
      <c r="Y105" s="22"/>
      <c r="Z105" s="22"/>
      <c r="AA105" s="22"/>
      <c r="AB105" s="23"/>
      <c r="AC105" s="29"/>
      <c r="AD105" s="56"/>
      <c r="AE105" s="57"/>
      <c r="AF105" s="29"/>
      <c r="AG105" s="71"/>
      <c r="AH105" s="71"/>
      <c r="AJ105" s="30"/>
    </row>
    <row r="106" spans="2:36" ht="15.75" x14ac:dyDescent="0.25">
      <c r="B106" s="166"/>
      <c r="C106" s="167"/>
      <c r="D106" s="96"/>
      <c r="E106" s="28"/>
      <c r="F106" s="27"/>
      <c r="G106" s="24"/>
      <c r="H106" s="24"/>
      <c r="I106" s="23"/>
      <c r="K106" s="20"/>
      <c r="L106" s="21"/>
      <c r="M106" s="21"/>
      <c r="N106" s="21"/>
      <c r="O106" s="22"/>
      <c r="P106" s="22"/>
      <c r="Q106" s="23"/>
      <c r="R106" s="29"/>
      <c r="S106" s="56"/>
      <c r="T106" s="57"/>
      <c r="U106" s="29"/>
      <c r="V106" s="24"/>
      <c r="W106" s="22"/>
      <c r="X106" s="22"/>
      <c r="Y106" s="22"/>
      <c r="Z106" s="22"/>
      <c r="AA106" s="22"/>
      <c r="AB106" s="23"/>
      <c r="AC106" s="29"/>
      <c r="AD106" s="56"/>
      <c r="AE106" s="57"/>
      <c r="AF106" s="29"/>
      <c r="AG106" s="71"/>
      <c r="AH106" s="71"/>
      <c r="AJ106" s="30"/>
    </row>
    <row r="107" spans="2:36" ht="15.75" x14ac:dyDescent="0.25">
      <c r="B107" s="166"/>
      <c r="C107" s="167"/>
      <c r="D107" s="96"/>
      <c r="E107" s="28"/>
      <c r="F107" s="27"/>
      <c r="G107" s="24"/>
      <c r="H107" s="24"/>
      <c r="I107" s="23"/>
      <c r="K107" s="20"/>
      <c r="L107" s="21"/>
      <c r="M107" s="21"/>
      <c r="N107" s="21"/>
      <c r="O107" s="22"/>
      <c r="P107" s="22"/>
      <c r="Q107" s="23"/>
      <c r="R107" s="29"/>
      <c r="S107" s="56"/>
      <c r="T107" s="57"/>
      <c r="U107" s="29"/>
      <c r="V107" s="24"/>
      <c r="W107" s="22"/>
      <c r="X107" s="22"/>
      <c r="Y107" s="22"/>
      <c r="Z107" s="22"/>
      <c r="AA107" s="22"/>
      <c r="AB107" s="23"/>
      <c r="AC107" s="29"/>
      <c r="AD107" s="56"/>
      <c r="AE107" s="57"/>
      <c r="AF107" s="29"/>
      <c r="AG107" s="71"/>
      <c r="AH107" s="71"/>
      <c r="AJ107" s="30"/>
    </row>
    <row r="108" spans="2:36" ht="15.75" x14ac:dyDescent="0.25">
      <c r="B108" s="166"/>
      <c r="C108" s="167"/>
      <c r="D108" s="96"/>
      <c r="E108" s="28"/>
      <c r="F108" s="27"/>
      <c r="G108" s="24"/>
      <c r="H108" s="24"/>
      <c r="I108" s="23"/>
      <c r="K108" s="20"/>
      <c r="L108" s="21"/>
      <c r="M108" s="21"/>
      <c r="N108" s="21"/>
      <c r="O108" s="22"/>
      <c r="P108" s="22"/>
      <c r="Q108" s="23"/>
      <c r="R108" s="29"/>
      <c r="S108" s="56"/>
      <c r="T108" s="57"/>
      <c r="U108" s="29"/>
      <c r="V108" s="24"/>
      <c r="W108" s="22"/>
      <c r="X108" s="22"/>
      <c r="Y108" s="22"/>
      <c r="Z108" s="22"/>
      <c r="AA108" s="22"/>
      <c r="AB108" s="23"/>
      <c r="AC108" s="29"/>
      <c r="AD108" s="56"/>
      <c r="AE108" s="57"/>
      <c r="AF108" s="29"/>
      <c r="AG108" s="71"/>
      <c r="AH108" s="71"/>
      <c r="AJ108" s="30"/>
    </row>
    <row r="109" spans="2:36" ht="15.75" x14ac:dyDescent="0.25">
      <c r="B109" s="166"/>
      <c r="C109" s="167"/>
      <c r="D109" s="96"/>
      <c r="E109" s="28"/>
      <c r="F109" s="27"/>
      <c r="G109" s="24"/>
      <c r="H109" s="24"/>
      <c r="I109" s="23"/>
      <c r="K109" s="20"/>
      <c r="L109" s="21"/>
      <c r="M109" s="21"/>
      <c r="N109" s="21"/>
      <c r="O109" s="22"/>
      <c r="P109" s="22"/>
      <c r="Q109" s="23"/>
      <c r="R109" s="29"/>
      <c r="S109" s="56"/>
      <c r="T109" s="57"/>
      <c r="U109" s="29"/>
      <c r="V109" s="24"/>
      <c r="W109" s="22"/>
      <c r="X109" s="22"/>
      <c r="Y109" s="22"/>
      <c r="Z109" s="22"/>
      <c r="AA109" s="22"/>
      <c r="AB109" s="23"/>
      <c r="AC109" s="29"/>
      <c r="AD109" s="56"/>
      <c r="AE109" s="57"/>
      <c r="AF109" s="29"/>
      <c r="AG109" s="71"/>
      <c r="AH109" s="71"/>
      <c r="AJ109" s="30"/>
    </row>
    <row r="110" spans="2:36" ht="15.75" x14ac:dyDescent="0.25">
      <c r="B110" s="166"/>
      <c r="C110" s="167"/>
      <c r="D110" s="96"/>
      <c r="E110" s="28"/>
      <c r="F110" s="27"/>
      <c r="G110" s="24"/>
      <c r="H110" s="24"/>
      <c r="I110" s="23"/>
      <c r="K110" s="20"/>
      <c r="L110" s="21"/>
      <c r="M110" s="21"/>
      <c r="N110" s="21"/>
      <c r="O110" s="22"/>
      <c r="P110" s="22"/>
      <c r="Q110" s="23"/>
      <c r="R110" s="29"/>
      <c r="S110" s="56"/>
      <c r="T110" s="57"/>
      <c r="U110" s="29"/>
      <c r="V110" s="24"/>
      <c r="W110" s="22"/>
      <c r="X110" s="22"/>
      <c r="Y110" s="22"/>
      <c r="Z110" s="22"/>
      <c r="AA110" s="22"/>
      <c r="AB110" s="23"/>
      <c r="AC110" s="29"/>
      <c r="AD110" s="56"/>
      <c r="AE110" s="57"/>
      <c r="AF110" s="29"/>
      <c r="AG110" s="71"/>
      <c r="AH110" s="71"/>
      <c r="AJ110" s="30"/>
    </row>
    <row r="111" spans="2:36" ht="15.75" x14ac:dyDescent="0.25">
      <c r="B111" s="166"/>
      <c r="C111" s="167"/>
      <c r="D111" s="96"/>
      <c r="E111" s="28"/>
      <c r="F111" s="27"/>
      <c r="G111" s="24"/>
      <c r="H111" s="24"/>
      <c r="I111" s="23"/>
      <c r="K111" s="20"/>
      <c r="L111" s="21"/>
      <c r="M111" s="21"/>
      <c r="N111" s="21"/>
      <c r="O111" s="22"/>
      <c r="P111" s="22"/>
      <c r="Q111" s="23"/>
      <c r="R111" s="29"/>
      <c r="S111" s="56"/>
      <c r="T111" s="57"/>
      <c r="U111" s="29"/>
      <c r="V111" s="24"/>
      <c r="W111" s="22"/>
      <c r="X111" s="22"/>
      <c r="Y111" s="22"/>
      <c r="Z111" s="22"/>
      <c r="AA111" s="22"/>
      <c r="AB111" s="23"/>
      <c r="AC111" s="29"/>
      <c r="AD111" s="56"/>
      <c r="AE111" s="57"/>
      <c r="AF111" s="29"/>
      <c r="AG111" s="71"/>
      <c r="AH111" s="71"/>
      <c r="AJ111" s="30"/>
    </row>
    <row r="112" spans="2:36" ht="15.75" x14ac:dyDescent="0.25">
      <c r="B112" s="166"/>
      <c r="C112" s="167"/>
      <c r="D112" s="96"/>
      <c r="E112" s="28"/>
      <c r="F112" s="27"/>
      <c r="G112" s="24"/>
      <c r="H112" s="24"/>
      <c r="I112" s="23"/>
      <c r="K112" s="20"/>
      <c r="L112" s="21"/>
      <c r="M112" s="21"/>
      <c r="N112" s="21"/>
      <c r="O112" s="22"/>
      <c r="P112" s="22"/>
      <c r="Q112" s="23"/>
      <c r="R112" s="29"/>
      <c r="S112" s="56"/>
      <c r="T112" s="57"/>
      <c r="U112" s="29"/>
      <c r="V112" s="24"/>
      <c r="W112" s="22"/>
      <c r="X112" s="22"/>
      <c r="Y112" s="22"/>
      <c r="Z112" s="22"/>
      <c r="AA112" s="22"/>
      <c r="AB112" s="23"/>
      <c r="AC112" s="29"/>
      <c r="AD112" s="56"/>
      <c r="AE112" s="57"/>
      <c r="AF112" s="29"/>
      <c r="AG112" s="71"/>
      <c r="AH112" s="71"/>
      <c r="AJ112" s="30"/>
    </row>
    <row r="113" spans="2:36" ht="15.75" x14ac:dyDescent="0.25">
      <c r="B113" s="166"/>
      <c r="C113" s="167"/>
      <c r="D113" s="96"/>
      <c r="E113" s="28"/>
      <c r="F113" s="27"/>
      <c r="G113" s="24"/>
      <c r="H113" s="24"/>
      <c r="I113" s="23"/>
      <c r="K113" s="20"/>
      <c r="L113" s="21"/>
      <c r="M113" s="21"/>
      <c r="N113" s="21"/>
      <c r="O113" s="22"/>
      <c r="P113" s="22"/>
      <c r="Q113" s="23"/>
      <c r="R113" s="29"/>
      <c r="S113" s="56"/>
      <c r="T113" s="57"/>
      <c r="U113" s="29"/>
      <c r="V113" s="24"/>
      <c r="W113" s="22"/>
      <c r="X113" s="22"/>
      <c r="Y113" s="22"/>
      <c r="Z113" s="22"/>
      <c r="AA113" s="22"/>
      <c r="AB113" s="23"/>
      <c r="AC113" s="29"/>
      <c r="AD113" s="56"/>
      <c r="AE113" s="57"/>
      <c r="AF113" s="29"/>
      <c r="AG113" s="71"/>
      <c r="AH113" s="71"/>
      <c r="AJ113" s="30"/>
    </row>
    <row r="114" spans="2:36" ht="15.75" x14ac:dyDescent="0.25">
      <c r="B114" s="166"/>
      <c r="C114" s="167"/>
      <c r="D114" s="96"/>
      <c r="E114" s="28"/>
      <c r="F114" s="27"/>
      <c r="G114" s="24"/>
      <c r="H114" s="24"/>
      <c r="I114" s="23"/>
      <c r="K114" s="20"/>
      <c r="L114" s="21"/>
      <c r="M114" s="21"/>
      <c r="N114" s="21"/>
      <c r="O114" s="22"/>
      <c r="P114" s="22"/>
      <c r="Q114" s="23"/>
      <c r="R114" s="29"/>
      <c r="S114" s="56"/>
      <c r="T114" s="57"/>
      <c r="U114" s="29"/>
      <c r="V114" s="24"/>
      <c r="W114" s="22"/>
      <c r="X114" s="22"/>
      <c r="Y114" s="22"/>
      <c r="Z114" s="22"/>
      <c r="AA114" s="22"/>
      <c r="AB114" s="23"/>
      <c r="AC114" s="29"/>
      <c r="AD114" s="56"/>
      <c r="AE114" s="57"/>
      <c r="AF114" s="29"/>
      <c r="AG114" s="71"/>
      <c r="AH114" s="71"/>
      <c r="AJ114" s="30"/>
    </row>
    <row r="115" spans="2:36" ht="15.75" x14ac:dyDescent="0.25">
      <c r="B115" s="166"/>
      <c r="C115" s="167"/>
      <c r="D115" s="96"/>
      <c r="E115" s="28"/>
      <c r="F115" s="27"/>
      <c r="G115" s="24"/>
      <c r="H115" s="24"/>
      <c r="I115" s="23"/>
      <c r="K115" s="20"/>
      <c r="L115" s="21"/>
      <c r="M115" s="21"/>
      <c r="N115" s="21"/>
      <c r="O115" s="22"/>
      <c r="P115" s="22"/>
      <c r="Q115" s="23"/>
      <c r="R115" s="29"/>
      <c r="S115" s="56"/>
      <c r="T115" s="57"/>
      <c r="U115" s="29"/>
      <c r="V115" s="24"/>
      <c r="W115" s="22"/>
      <c r="X115" s="22"/>
      <c r="Y115" s="22"/>
      <c r="Z115" s="22"/>
      <c r="AA115" s="22"/>
      <c r="AB115" s="23"/>
      <c r="AC115" s="29"/>
      <c r="AD115" s="56"/>
      <c r="AE115" s="57"/>
      <c r="AF115" s="29"/>
      <c r="AG115" s="71"/>
      <c r="AH115" s="71"/>
      <c r="AJ115" s="30"/>
    </row>
    <row r="116" spans="2:36" ht="15.75" x14ac:dyDescent="0.25">
      <c r="B116" s="166"/>
      <c r="C116" s="167"/>
      <c r="D116" s="96"/>
      <c r="E116" s="28"/>
      <c r="F116" s="27"/>
      <c r="G116" s="24"/>
      <c r="H116" s="24"/>
      <c r="I116" s="23"/>
      <c r="K116" s="20"/>
      <c r="L116" s="21"/>
      <c r="M116" s="21"/>
      <c r="N116" s="21"/>
      <c r="O116" s="22"/>
      <c r="P116" s="22"/>
      <c r="Q116" s="23"/>
      <c r="R116" s="29"/>
      <c r="S116" s="56"/>
      <c r="T116" s="57"/>
      <c r="U116" s="29"/>
      <c r="V116" s="24"/>
      <c r="W116" s="22"/>
      <c r="X116" s="22"/>
      <c r="Y116" s="22"/>
      <c r="Z116" s="22"/>
      <c r="AA116" s="22"/>
      <c r="AB116" s="23"/>
      <c r="AC116" s="29"/>
      <c r="AD116" s="56"/>
      <c r="AE116" s="57"/>
      <c r="AF116" s="29"/>
      <c r="AG116" s="71"/>
      <c r="AH116" s="71"/>
      <c r="AJ116" s="30"/>
    </row>
    <row r="117" spans="2:36" ht="15.75" x14ac:dyDescent="0.25">
      <c r="B117" s="166"/>
      <c r="C117" s="167"/>
      <c r="D117" s="96"/>
      <c r="E117" s="28"/>
      <c r="F117" s="27"/>
      <c r="G117" s="24"/>
      <c r="H117" s="24"/>
      <c r="I117" s="23"/>
      <c r="K117" s="20"/>
      <c r="L117" s="21"/>
      <c r="M117" s="21"/>
      <c r="N117" s="21"/>
      <c r="O117" s="22"/>
      <c r="P117" s="22"/>
      <c r="Q117" s="23"/>
      <c r="R117" s="29"/>
      <c r="S117" s="56"/>
      <c r="T117" s="57"/>
      <c r="U117" s="29"/>
      <c r="V117" s="24"/>
      <c r="W117" s="22"/>
      <c r="X117" s="22"/>
      <c r="Y117" s="22"/>
      <c r="Z117" s="22"/>
      <c r="AA117" s="22"/>
      <c r="AB117" s="23"/>
      <c r="AC117" s="29"/>
      <c r="AD117" s="56"/>
      <c r="AE117" s="57"/>
      <c r="AF117" s="29"/>
      <c r="AG117" s="71"/>
      <c r="AH117" s="71"/>
      <c r="AJ117" s="30"/>
    </row>
    <row r="118" spans="2:36" ht="15.75" x14ac:dyDescent="0.25">
      <c r="B118" s="166"/>
      <c r="C118" s="167"/>
      <c r="D118" s="96"/>
      <c r="E118" s="28"/>
      <c r="F118" s="27"/>
      <c r="G118" s="24"/>
      <c r="H118" s="24"/>
      <c r="I118" s="23"/>
      <c r="K118" s="20"/>
      <c r="L118" s="21"/>
      <c r="M118" s="21"/>
      <c r="N118" s="21"/>
      <c r="O118" s="22"/>
      <c r="P118" s="22"/>
      <c r="Q118" s="23"/>
      <c r="R118" s="29"/>
      <c r="S118" s="56"/>
      <c r="T118" s="57"/>
      <c r="U118" s="29"/>
      <c r="V118" s="24"/>
      <c r="W118" s="22"/>
      <c r="X118" s="22"/>
      <c r="Y118" s="22"/>
      <c r="Z118" s="22"/>
      <c r="AA118" s="22"/>
      <c r="AB118" s="23"/>
      <c r="AC118" s="29"/>
      <c r="AD118" s="56"/>
      <c r="AE118" s="57"/>
      <c r="AF118" s="29"/>
      <c r="AG118" s="71"/>
      <c r="AH118" s="71"/>
      <c r="AJ118" s="30"/>
    </row>
    <row r="119" spans="2:36" ht="15.75" x14ac:dyDescent="0.25">
      <c r="B119" s="166"/>
      <c r="C119" s="167"/>
      <c r="D119" s="96"/>
      <c r="E119" s="28"/>
      <c r="F119" s="27"/>
      <c r="G119" s="24"/>
      <c r="H119" s="24"/>
      <c r="I119" s="23"/>
      <c r="K119" s="20"/>
      <c r="L119" s="21"/>
      <c r="M119" s="21"/>
      <c r="N119" s="21"/>
      <c r="O119" s="22"/>
      <c r="P119" s="22"/>
      <c r="Q119" s="23"/>
      <c r="R119" s="29"/>
      <c r="S119" s="56"/>
      <c r="T119" s="57"/>
      <c r="U119" s="29"/>
      <c r="V119" s="24"/>
      <c r="W119" s="22"/>
      <c r="X119" s="22"/>
      <c r="Y119" s="22"/>
      <c r="Z119" s="22"/>
      <c r="AA119" s="22"/>
      <c r="AB119" s="23"/>
      <c r="AC119" s="29"/>
      <c r="AD119" s="56"/>
      <c r="AE119" s="57"/>
      <c r="AF119" s="29"/>
      <c r="AG119" s="71"/>
      <c r="AH119" s="71"/>
      <c r="AJ119" s="30"/>
    </row>
    <row r="120" spans="2:36" ht="15.75" x14ac:dyDescent="0.25">
      <c r="B120" s="166"/>
      <c r="C120" s="167"/>
      <c r="D120" s="96"/>
      <c r="E120" s="28"/>
      <c r="F120" s="27"/>
      <c r="G120" s="24"/>
      <c r="H120" s="24"/>
      <c r="I120" s="23"/>
      <c r="K120" s="20"/>
      <c r="L120" s="21"/>
      <c r="M120" s="21"/>
      <c r="N120" s="21"/>
      <c r="O120" s="22"/>
      <c r="P120" s="22"/>
      <c r="Q120" s="23"/>
      <c r="R120" s="29"/>
      <c r="S120" s="56"/>
      <c r="T120" s="57"/>
      <c r="U120" s="29"/>
      <c r="V120" s="24"/>
      <c r="W120" s="22"/>
      <c r="X120" s="22"/>
      <c r="Y120" s="22"/>
      <c r="Z120" s="22"/>
      <c r="AA120" s="22"/>
      <c r="AB120" s="23"/>
      <c r="AC120" s="29"/>
      <c r="AD120" s="56"/>
      <c r="AE120" s="57"/>
      <c r="AF120" s="29"/>
      <c r="AG120" s="71"/>
      <c r="AH120" s="71"/>
      <c r="AJ120" s="30"/>
    </row>
    <row r="121" spans="2:36" ht="15.75" x14ac:dyDescent="0.25">
      <c r="B121" s="166"/>
      <c r="C121" s="167"/>
      <c r="D121" s="96"/>
      <c r="E121" s="28"/>
      <c r="F121" s="27"/>
      <c r="G121" s="24"/>
      <c r="H121" s="24"/>
      <c r="I121" s="23"/>
      <c r="K121" s="20"/>
      <c r="L121" s="21"/>
      <c r="M121" s="21"/>
      <c r="N121" s="21"/>
      <c r="O121" s="22"/>
      <c r="P121" s="22"/>
      <c r="Q121" s="23"/>
      <c r="R121" s="29"/>
      <c r="S121" s="56"/>
      <c r="T121" s="57"/>
      <c r="U121" s="29"/>
      <c r="V121" s="24"/>
      <c r="W121" s="22"/>
      <c r="X121" s="22"/>
      <c r="Y121" s="22"/>
      <c r="Z121" s="22"/>
      <c r="AA121" s="22"/>
      <c r="AB121" s="23"/>
      <c r="AC121" s="29"/>
      <c r="AD121" s="56"/>
      <c r="AE121" s="57"/>
      <c r="AF121" s="29"/>
      <c r="AG121" s="71"/>
      <c r="AH121" s="71"/>
      <c r="AJ121" s="30"/>
    </row>
    <row r="122" spans="2:36" ht="15.75" x14ac:dyDescent="0.25">
      <c r="B122" s="166"/>
      <c r="C122" s="167"/>
      <c r="D122" s="96"/>
      <c r="E122" s="28"/>
      <c r="F122" s="27"/>
      <c r="G122" s="24"/>
      <c r="H122" s="24"/>
      <c r="I122" s="23"/>
      <c r="K122" s="20"/>
      <c r="L122" s="21"/>
      <c r="M122" s="21"/>
      <c r="N122" s="21"/>
      <c r="O122" s="22"/>
      <c r="P122" s="22"/>
      <c r="Q122" s="23"/>
      <c r="R122" s="29"/>
      <c r="S122" s="56"/>
      <c r="T122" s="57"/>
      <c r="U122" s="29"/>
      <c r="V122" s="24"/>
      <c r="W122" s="22"/>
      <c r="X122" s="22"/>
      <c r="Y122" s="22"/>
      <c r="Z122" s="22"/>
      <c r="AA122" s="22"/>
      <c r="AB122" s="23"/>
      <c r="AC122" s="29"/>
      <c r="AD122" s="56"/>
      <c r="AE122" s="57"/>
      <c r="AF122" s="29"/>
      <c r="AG122" s="71"/>
      <c r="AH122" s="71"/>
      <c r="AJ122" s="30"/>
    </row>
    <row r="123" spans="2:36" ht="15.75" x14ac:dyDescent="0.25">
      <c r="B123" s="166"/>
      <c r="C123" s="167"/>
      <c r="D123" s="96"/>
      <c r="E123" s="28"/>
      <c r="F123" s="27"/>
      <c r="G123" s="24"/>
      <c r="H123" s="24"/>
      <c r="I123" s="23"/>
      <c r="K123" s="20"/>
      <c r="L123" s="21"/>
      <c r="M123" s="21"/>
      <c r="N123" s="21"/>
      <c r="O123" s="22"/>
      <c r="P123" s="22"/>
      <c r="Q123" s="23"/>
      <c r="R123" s="29"/>
      <c r="S123" s="56"/>
      <c r="T123" s="57"/>
      <c r="U123" s="29"/>
      <c r="V123" s="24"/>
      <c r="W123" s="22"/>
      <c r="X123" s="22"/>
      <c r="Y123" s="22"/>
      <c r="Z123" s="22"/>
      <c r="AA123" s="22"/>
      <c r="AB123" s="23"/>
      <c r="AC123" s="29"/>
      <c r="AD123" s="56"/>
      <c r="AE123" s="57"/>
      <c r="AF123" s="29"/>
      <c r="AG123" s="71"/>
      <c r="AH123" s="71"/>
      <c r="AJ123" s="30"/>
    </row>
    <row r="124" spans="2:36" ht="15.75" x14ac:dyDescent="0.25">
      <c r="B124" s="166"/>
      <c r="C124" s="167"/>
      <c r="D124" s="96"/>
      <c r="E124" s="28"/>
      <c r="F124" s="27"/>
      <c r="G124" s="24"/>
      <c r="H124" s="24"/>
      <c r="I124" s="23"/>
      <c r="K124" s="20"/>
      <c r="L124" s="21"/>
      <c r="M124" s="21"/>
      <c r="N124" s="21"/>
      <c r="O124" s="22"/>
      <c r="P124" s="22"/>
      <c r="Q124" s="23"/>
      <c r="R124" s="29"/>
      <c r="S124" s="56"/>
      <c r="T124" s="57"/>
      <c r="U124" s="29"/>
      <c r="V124" s="24"/>
      <c r="W124" s="22"/>
      <c r="X124" s="22"/>
      <c r="Y124" s="22"/>
      <c r="Z124" s="22"/>
      <c r="AA124" s="22"/>
      <c r="AB124" s="23"/>
      <c r="AC124" s="29"/>
      <c r="AD124" s="56"/>
      <c r="AE124" s="57"/>
      <c r="AF124" s="29"/>
      <c r="AG124" s="71"/>
      <c r="AH124" s="71"/>
      <c r="AJ124" s="30"/>
    </row>
    <row r="125" spans="2:36" ht="15.75" x14ac:dyDescent="0.25">
      <c r="B125" s="166"/>
      <c r="C125" s="167"/>
      <c r="D125" s="96"/>
      <c r="E125" s="28"/>
      <c r="F125" s="27"/>
      <c r="G125" s="24"/>
      <c r="H125" s="24"/>
      <c r="I125" s="23"/>
      <c r="K125" s="20"/>
      <c r="L125" s="21"/>
      <c r="M125" s="21"/>
      <c r="N125" s="21"/>
      <c r="O125" s="22"/>
      <c r="P125" s="22"/>
      <c r="Q125" s="23"/>
      <c r="R125" s="29"/>
      <c r="S125" s="56"/>
      <c r="T125" s="57"/>
      <c r="U125" s="29"/>
      <c r="V125" s="24"/>
      <c r="W125" s="22"/>
      <c r="X125" s="22"/>
      <c r="Y125" s="22"/>
      <c r="Z125" s="22"/>
      <c r="AA125" s="22"/>
      <c r="AB125" s="23"/>
      <c r="AC125" s="29"/>
      <c r="AD125" s="56"/>
      <c r="AE125" s="57"/>
      <c r="AF125" s="29"/>
      <c r="AG125" s="71"/>
      <c r="AH125" s="71"/>
      <c r="AJ125" s="30"/>
    </row>
    <row r="126" spans="2:36" ht="15.75" x14ac:dyDescent="0.25">
      <c r="B126" s="166"/>
      <c r="C126" s="167"/>
      <c r="D126" s="96"/>
      <c r="E126" s="28"/>
      <c r="F126" s="27"/>
      <c r="G126" s="24"/>
      <c r="H126" s="24"/>
      <c r="I126" s="23"/>
      <c r="K126" s="20"/>
      <c r="L126" s="21"/>
      <c r="M126" s="21"/>
      <c r="N126" s="21"/>
      <c r="O126" s="22"/>
      <c r="P126" s="22"/>
      <c r="Q126" s="23"/>
      <c r="R126" s="29"/>
      <c r="S126" s="56"/>
      <c r="T126" s="57"/>
      <c r="U126" s="29"/>
      <c r="V126" s="24"/>
      <c r="W126" s="22"/>
      <c r="X126" s="22"/>
      <c r="Y126" s="22"/>
      <c r="Z126" s="22"/>
      <c r="AA126" s="22"/>
      <c r="AB126" s="23"/>
      <c r="AC126" s="29"/>
      <c r="AD126" s="56"/>
      <c r="AE126" s="57"/>
      <c r="AF126" s="29"/>
      <c r="AG126" s="71"/>
      <c r="AH126" s="71"/>
      <c r="AJ126" s="30"/>
    </row>
    <row r="127" spans="2:36" ht="15.75" x14ac:dyDescent="0.25">
      <c r="B127" s="166"/>
      <c r="C127" s="167"/>
      <c r="D127" s="96"/>
      <c r="E127" s="28"/>
      <c r="F127" s="27"/>
      <c r="G127" s="24"/>
      <c r="H127" s="24"/>
      <c r="I127" s="23"/>
      <c r="K127" s="20"/>
      <c r="L127" s="21"/>
      <c r="M127" s="21"/>
      <c r="N127" s="21"/>
      <c r="O127" s="22"/>
      <c r="P127" s="22"/>
      <c r="Q127" s="23"/>
      <c r="R127" s="29"/>
      <c r="S127" s="56"/>
      <c r="T127" s="57"/>
      <c r="U127" s="29"/>
      <c r="V127" s="24"/>
      <c r="W127" s="22"/>
      <c r="X127" s="22"/>
      <c r="Y127" s="22"/>
      <c r="Z127" s="22"/>
      <c r="AA127" s="22"/>
      <c r="AB127" s="23"/>
      <c r="AC127" s="29"/>
      <c r="AD127" s="56"/>
      <c r="AE127" s="57"/>
      <c r="AF127" s="29"/>
      <c r="AG127" s="71"/>
      <c r="AH127" s="71"/>
      <c r="AJ127" s="30"/>
    </row>
    <row r="128" spans="2:36" ht="15.75" x14ac:dyDescent="0.25">
      <c r="B128" s="166"/>
      <c r="C128" s="167"/>
      <c r="D128" s="96"/>
      <c r="E128" s="28"/>
      <c r="F128" s="27"/>
      <c r="G128" s="24"/>
      <c r="H128" s="24"/>
      <c r="I128" s="23"/>
      <c r="K128" s="20"/>
      <c r="L128" s="21"/>
      <c r="M128" s="21"/>
      <c r="N128" s="21"/>
      <c r="O128" s="22"/>
      <c r="P128" s="22"/>
      <c r="Q128" s="23"/>
      <c r="R128" s="29"/>
      <c r="S128" s="56"/>
      <c r="T128" s="57"/>
      <c r="U128" s="29"/>
      <c r="V128" s="24"/>
      <c r="W128" s="22"/>
      <c r="X128" s="22"/>
      <c r="Y128" s="22"/>
      <c r="Z128" s="22"/>
      <c r="AA128" s="22"/>
      <c r="AB128" s="23"/>
      <c r="AC128" s="29"/>
      <c r="AD128" s="56"/>
      <c r="AE128" s="57"/>
      <c r="AF128" s="29"/>
      <c r="AG128" s="71"/>
      <c r="AH128" s="71"/>
      <c r="AJ128" s="30"/>
    </row>
    <row r="129" spans="2:36" ht="15.75" x14ac:dyDescent="0.25">
      <c r="B129" s="166"/>
      <c r="C129" s="167"/>
      <c r="D129" s="96"/>
      <c r="E129" s="28"/>
      <c r="F129" s="27"/>
      <c r="G129" s="24"/>
      <c r="H129" s="24"/>
      <c r="I129" s="23"/>
      <c r="K129" s="20"/>
      <c r="L129" s="21"/>
      <c r="M129" s="21"/>
      <c r="N129" s="21"/>
      <c r="O129" s="22"/>
      <c r="P129" s="22"/>
      <c r="Q129" s="23"/>
      <c r="R129" s="29"/>
      <c r="S129" s="56"/>
      <c r="T129" s="57"/>
      <c r="U129" s="29"/>
      <c r="V129" s="24"/>
      <c r="W129" s="22"/>
      <c r="X129" s="22"/>
      <c r="Y129" s="22"/>
      <c r="Z129" s="22"/>
      <c r="AA129" s="22"/>
      <c r="AB129" s="23"/>
      <c r="AC129" s="29"/>
      <c r="AD129" s="56"/>
      <c r="AE129" s="57"/>
      <c r="AF129" s="29"/>
      <c r="AG129" s="71"/>
      <c r="AH129" s="71"/>
      <c r="AJ129" s="30"/>
    </row>
    <row r="130" spans="2:36" ht="15.75" x14ac:dyDescent="0.25">
      <c r="B130" s="166"/>
      <c r="C130" s="167"/>
      <c r="D130" s="96"/>
      <c r="E130" s="28"/>
      <c r="F130" s="27"/>
      <c r="G130" s="24"/>
      <c r="H130" s="24"/>
      <c r="I130" s="23"/>
      <c r="K130" s="20"/>
      <c r="L130" s="21"/>
      <c r="M130" s="21"/>
      <c r="N130" s="21"/>
      <c r="O130" s="22"/>
      <c r="P130" s="22"/>
      <c r="Q130" s="23"/>
      <c r="R130" s="29"/>
      <c r="S130" s="56"/>
      <c r="T130" s="57"/>
      <c r="U130" s="29"/>
      <c r="V130" s="24"/>
      <c r="W130" s="22"/>
      <c r="X130" s="22"/>
      <c r="Y130" s="22"/>
      <c r="Z130" s="22"/>
      <c r="AA130" s="22"/>
      <c r="AB130" s="23"/>
      <c r="AC130" s="29"/>
      <c r="AD130" s="56"/>
      <c r="AE130" s="57"/>
      <c r="AF130" s="29"/>
      <c r="AG130" s="71"/>
      <c r="AH130" s="71"/>
      <c r="AJ130" s="30"/>
    </row>
    <row r="131" spans="2:36" ht="15.75" x14ac:dyDescent="0.25">
      <c r="B131" s="166"/>
      <c r="C131" s="167"/>
      <c r="D131" s="96"/>
      <c r="E131" s="28"/>
      <c r="F131" s="27"/>
      <c r="G131" s="24"/>
      <c r="H131" s="24"/>
      <c r="I131" s="23"/>
      <c r="K131" s="20"/>
      <c r="L131" s="21"/>
      <c r="M131" s="21"/>
      <c r="N131" s="21"/>
      <c r="O131" s="22"/>
      <c r="P131" s="22"/>
      <c r="Q131" s="23"/>
      <c r="R131" s="29"/>
      <c r="S131" s="56"/>
      <c r="T131" s="57"/>
      <c r="U131" s="29"/>
      <c r="V131" s="24"/>
      <c r="W131" s="22"/>
      <c r="X131" s="22"/>
      <c r="Y131" s="22"/>
      <c r="Z131" s="22"/>
      <c r="AA131" s="22"/>
      <c r="AB131" s="23"/>
      <c r="AC131" s="29"/>
      <c r="AD131" s="56"/>
      <c r="AE131" s="57"/>
      <c r="AF131" s="29"/>
      <c r="AG131" s="71"/>
      <c r="AH131" s="71"/>
      <c r="AJ131" s="30"/>
    </row>
    <row r="132" spans="2:36" ht="15.75" x14ac:dyDescent="0.25">
      <c r="B132" s="166"/>
      <c r="C132" s="167"/>
      <c r="D132" s="96"/>
      <c r="E132" s="28"/>
      <c r="F132" s="27"/>
      <c r="G132" s="24"/>
      <c r="H132" s="24"/>
      <c r="I132" s="23"/>
      <c r="K132" s="20"/>
      <c r="L132" s="21"/>
      <c r="M132" s="21"/>
      <c r="N132" s="21"/>
      <c r="O132" s="22"/>
      <c r="P132" s="22"/>
      <c r="Q132" s="23"/>
      <c r="R132" s="29"/>
      <c r="S132" s="56"/>
      <c r="T132" s="57"/>
      <c r="U132" s="29"/>
      <c r="V132" s="24"/>
      <c r="W132" s="22"/>
      <c r="X132" s="22"/>
      <c r="Y132" s="22"/>
      <c r="Z132" s="22"/>
      <c r="AA132" s="22"/>
      <c r="AB132" s="23"/>
      <c r="AC132" s="29"/>
      <c r="AD132" s="56"/>
      <c r="AE132" s="57"/>
      <c r="AF132" s="29"/>
      <c r="AG132" s="71"/>
      <c r="AH132" s="71"/>
      <c r="AJ132" s="30"/>
    </row>
    <row r="133" spans="2:36" ht="15.75" x14ac:dyDescent="0.25">
      <c r="B133" s="166"/>
      <c r="C133" s="167"/>
      <c r="D133" s="96"/>
      <c r="E133" s="28"/>
      <c r="F133" s="27"/>
      <c r="G133" s="24"/>
      <c r="H133" s="24"/>
      <c r="I133" s="23"/>
      <c r="K133" s="20"/>
      <c r="L133" s="21"/>
      <c r="M133" s="21"/>
      <c r="N133" s="21"/>
      <c r="O133" s="22"/>
      <c r="P133" s="22"/>
      <c r="Q133" s="23"/>
      <c r="R133" s="29"/>
      <c r="S133" s="56"/>
      <c r="T133" s="57"/>
      <c r="U133" s="29"/>
      <c r="V133" s="24"/>
      <c r="W133" s="22"/>
      <c r="X133" s="22"/>
      <c r="Y133" s="22"/>
      <c r="Z133" s="22"/>
      <c r="AA133" s="22"/>
      <c r="AB133" s="23"/>
      <c r="AC133" s="29"/>
      <c r="AD133" s="56"/>
      <c r="AE133" s="57"/>
      <c r="AF133" s="29"/>
      <c r="AG133" s="71"/>
      <c r="AH133" s="71"/>
      <c r="AJ133" s="30"/>
    </row>
    <row r="134" spans="2:36" ht="15.75" x14ac:dyDescent="0.25">
      <c r="B134" s="166"/>
      <c r="C134" s="167"/>
      <c r="D134" s="96"/>
      <c r="E134" s="28"/>
      <c r="F134" s="27"/>
      <c r="G134" s="17"/>
      <c r="H134" s="17"/>
      <c r="I134" s="18"/>
      <c r="K134" s="20"/>
      <c r="L134" s="21"/>
      <c r="M134" s="21"/>
      <c r="N134" s="21"/>
      <c r="O134" s="22"/>
      <c r="P134" s="22"/>
      <c r="Q134" s="23"/>
      <c r="R134" s="29"/>
      <c r="S134" s="56"/>
      <c r="T134" s="57"/>
      <c r="U134" s="29"/>
      <c r="V134" s="24"/>
      <c r="W134" s="22"/>
      <c r="X134" s="22"/>
      <c r="Y134" s="22"/>
      <c r="Z134" s="22"/>
      <c r="AA134" s="22"/>
      <c r="AB134" s="23"/>
      <c r="AC134" s="29"/>
      <c r="AD134" s="56"/>
      <c r="AE134" s="57"/>
      <c r="AF134" s="29"/>
      <c r="AG134" s="29"/>
      <c r="AH134" s="71"/>
    </row>
  </sheetData>
  <mergeCells count="127">
    <mergeCell ref="AD17:AE17"/>
    <mergeCell ref="AG17:AG18"/>
    <mergeCell ref="AH17:AH18"/>
    <mergeCell ref="B20:C20"/>
    <mergeCell ref="B21:C21"/>
    <mergeCell ref="B22:C22"/>
    <mergeCell ref="B23:C23"/>
    <mergeCell ref="B2:D5"/>
    <mergeCell ref="B17:C19"/>
    <mergeCell ref="D17:D19"/>
    <mergeCell ref="E17:E18"/>
    <mergeCell ref="F17:F18"/>
    <mergeCell ref="G17:I17"/>
    <mergeCell ref="K17:Q17"/>
    <mergeCell ref="S17:T17"/>
    <mergeCell ref="V17:AB17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1:C51"/>
    <mergeCell ref="B52:C52"/>
    <mergeCell ref="B53:C53"/>
    <mergeCell ref="B54:C54"/>
    <mergeCell ref="B55:C55"/>
    <mergeCell ref="B56:C56"/>
    <mergeCell ref="B57:C57"/>
    <mergeCell ref="B58:C58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77:C77"/>
    <mergeCell ref="B78:C78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9:C129"/>
    <mergeCell ref="B130:C130"/>
    <mergeCell ref="B131:C131"/>
    <mergeCell ref="B132:C132"/>
    <mergeCell ref="B133:C133"/>
    <mergeCell ref="B134:C134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DEF7-7ADF-4DBC-90FE-5A01E32C57F8}">
  <sheetPr>
    <tabColor rgb="FFFF0000"/>
  </sheetPr>
  <dimension ref="B1:CV93"/>
  <sheetViews>
    <sheetView zoomScale="70" zoomScaleNormal="70" zoomScaleSheetLayoutView="70" workbookViewId="0">
      <selection activeCell="L44" sqref="L4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41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 t="s">
        <v>42</v>
      </c>
      <c r="F8" s="49"/>
      <c r="G8" s="40" t="s">
        <v>30</v>
      </c>
      <c r="H8" s="84"/>
      <c r="I8" s="92" t="s">
        <v>44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 t="s">
        <v>45</v>
      </c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07">
        <v>809452.20600000001</v>
      </c>
      <c r="F14" s="107">
        <v>9156267.4169999994</v>
      </c>
      <c r="G14" s="107">
        <v>2609.59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66">
        <v>1</v>
      </c>
      <c r="C20" s="167"/>
      <c r="D20" s="95">
        <v>44977.291666666664</v>
      </c>
      <c r="E20" s="28">
        <v>0</v>
      </c>
      <c r="F20" s="27">
        <v>0</v>
      </c>
      <c r="G20" s="24">
        <v>809452.20600000001</v>
      </c>
      <c r="H20" s="24">
        <v>9156267.4169999994</v>
      </c>
      <c r="I20" s="23">
        <v>2609.59</v>
      </c>
      <c r="J20" s="6"/>
      <c r="K20" s="20">
        <f>(G20-G20)*100</f>
        <v>0</v>
      </c>
      <c r="L20" s="21">
        <f>(H20-H20)*100</f>
        <v>0</v>
      </c>
      <c r="M20" s="21">
        <f t="shared" ref="M20:M21" si="0">SQRT(K20^2+L20^2)</f>
        <v>0</v>
      </c>
      <c r="N20" s="21">
        <f>(I20-I20)*100</f>
        <v>0</v>
      </c>
      <c r="O20" s="22">
        <f>(SQRT((G20-G20)^2+(H20-H20)^2+(I20-I20)^2)*100)</f>
        <v>0</v>
      </c>
      <c r="P20" s="22">
        <v>0</v>
      </c>
      <c r="Q20" s="23">
        <v>0</v>
      </c>
      <c r="R20" s="29"/>
      <c r="S20" s="56">
        <v>0</v>
      </c>
      <c r="T20" s="57">
        <v>0</v>
      </c>
      <c r="U20" s="29"/>
      <c r="V20" s="54">
        <f>(G20-$G$20)*100</f>
        <v>0</v>
      </c>
      <c r="W20" s="64">
        <f>(H20-$H$20)*100</f>
        <v>0</v>
      </c>
      <c r="X20" s="64">
        <v>0</v>
      </c>
      <c r="Y20" s="64">
        <f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1">SQRT((G20-$E$11)^2+(H20-$F$11)^2+(I20-$G$11)^2)</f>
        <v>483.00088611694929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5">
        <v>44978.291666666664</v>
      </c>
      <c r="E21" s="28">
        <f>D21-D20</f>
        <v>1</v>
      </c>
      <c r="F21" s="105">
        <f t="shared" ref="F21:F23" si="2">D21-D$20</f>
        <v>1</v>
      </c>
      <c r="G21" s="24">
        <v>809452.11300000001</v>
      </c>
      <c r="H21" s="24">
        <v>9156267.4130000006</v>
      </c>
      <c r="I21" s="23">
        <v>2609.5880000000002</v>
      </c>
      <c r="J21" s="6"/>
      <c r="K21" s="20">
        <f t="shared" ref="K21:L21" si="3">(G21-G20)*100</f>
        <v>-9.2999999993480742</v>
      </c>
      <c r="L21" s="21">
        <f t="shared" si="3"/>
        <v>-0.39999987930059433</v>
      </c>
      <c r="M21" s="21">
        <f t="shared" si="0"/>
        <v>9.3085981700422913</v>
      </c>
      <c r="N21" s="21">
        <f t="shared" ref="N21" si="4">(I21-I20)*100</f>
        <v>-0.19999999999527063</v>
      </c>
      <c r="O21" s="22">
        <f t="shared" ref="O21" si="5">(SQRT((G21-G20)^2+(H21-H20)^2+(I21-I20)^2)*100)</f>
        <v>9.3107464733668266</v>
      </c>
      <c r="P21" s="22">
        <f t="shared" ref="P21" si="6">O21/(F21-F20)</f>
        <v>9.3107464733668266</v>
      </c>
      <c r="Q21" s="23">
        <f t="shared" ref="Q21" si="7">(P21-P20)/(F21-F20)</f>
        <v>9.3107464733668266</v>
      </c>
      <c r="R21" s="29"/>
      <c r="S21" s="56">
        <f t="shared" ref="S21" si="8">IF(K21&lt;0, ATAN2(L21,K21)*180/PI()+360,ATAN2(L21,K21)*180/PI())</f>
        <v>267.53718406614695</v>
      </c>
      <c r="T21" s="57">
        <f t="shared" ref="T21" si="9">ATAN(N21/M21)*180/PI()</f>
        <v>-1.2308397994113316</v>
      </c>
      <c r="U21" s="29"/>
      <c r="V21" s="24">
        <f>(G21-$G$20)*100</f>
        <v>-9.2999999993480742</v>
      </c>
      <c r="W21" s="22">
        <f>(H21-$H$20)*100</f>
        <v>-0.39999987930059433</v>
      </c>
      <c r="X21" s="22">
        <f t="shared" ref="X21" si="10">SQRT(V21^2+W21^2)</f>
        <v>9.3085981700422913</v>
      </c>
      <c r="Y21" s="22">
        <f>(I21-$I$20)*100</f>
        <v>-0.19999999999527063</v>
      </c>
      <c r="Z21" s="22">
        <f>SQRT((G21-$G$20)^2+(H21-$H$20)^2+(I21-$I$20)^2)*100</f>
        <v>9.3107464733668266</v>
      </c>
      <c r="AA21" s="22">
        <f t="shared" ref="AA21" si="11">Z21/F21</f>
        <v>9.3107464733668266</v>
      </c>
      <c r="AB21" s="23">
        <f t="shared" ref="AB21" si="12">(AA21-$AA$20)/(F21-$F$20)</f>
        <v>9.3107464733668266</v>
      </c>
      <c r="AC21" s="29"/>
      <c r="AD21" s="56">
        <f t="shared" ref="AD21" si="13">IF(F21&lt;=0,NA(),IF((G21-$G$20)&lt;0,ATAN2((H21-$H$20),(G21-$G$20))*180/PI()+360,ATAN2((H21-$H$20),(G21-$G$20))*180/PI()))</f>
        <v>267.53718406614695</v>
      </c>
      <c r="AE21" s="57">
        <f t="shared" ref="AE21" si="14">IF(E21&lt;=0,NA(),ATAN(Y21/X21)*180/PI())</f>
        <v>-1.2308397994113316</v>
      </c>
      <c r="AF21" s="29"/>
      <c r="AG21" s="71">
        <f>1/(O21/E21)</f>
        <v>0.10740277408051832</v>
      </c>
      <c r="AH21" s="71">
        <f t="shared" ref="AH21" si="15">1/(Z21/F21)</f>
        <v>0.10740277408051832</v>
      </c>
      <c r="AI21" s="29"/>
      <c r="AJ21" s="21">
        <f t="shared" si="1"/>
        <v>483.00023418180592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5">
        <v>44979.291666608799</v>
      </c>
      <c r="E22" s="28">
        <v>1</v>
      </c>
      <c r="F22" s="105">
        <f t="shared" si="2"/>
        <v>1.9999999421343091</v>
      </c>
      <c r="G22" s="24">
        <v>809452.18400000001</v>
      </c>
      <c r="H22" s="24">
        <v>9156267.4269999992</v>
      </c>
      <c r="I22" s="23">
        <v>2609.5630000000001</v>
      </c>
      <c r="J22" s="6"/>
      <c r="K22" s="20">
        <f t="shared" ref="K22:K23" si="16">(G22-G21)*100</f>
        <v>7.099999999627471</v>
      </c>
      <c r="L22" s="21">
        <f t="shared" ref="L22:L23" si="17">(H22-H21)*100</f>
        <v>1.3999998569488525</v>
      </c>
      <c r="M22" s="21">
        <f t="shared" ref="M22:M23" si="18">SQRT(K22^2+L22^2)</f>
        <v>7.2367119325123683</v>
      </c>
      <c r="N22" s="21">
        <f t="shared" ref="N22:N23" si="19">(I22-I21)*100</f>
        <v>-2.5000000000090949</v>
      </c>
      <c r="O22" s="22">
        <f t="shared" ref="O22:O23" si="20">(SQRT((G22-G21)^2+(H22-H21)^2+(I22-I21)^2)*100)</f>
        <v>7.6563698705203871</v>
      </c>
      <c r="P22" s="22">
        <f t="shared" ref="P22:P23" si="21">O22/(F22-F21)</f>
        <v>7.6563703135615455</v>
      </c>
      <c r="Q22" s="23">
        <f t="shared" ref="Q22:Q23" si="22">(P22-P21)/(F22-F21)</f>
        <v>-1.6543762555369061</v>
      </c>
      <c r="R22" s="29"/>
      <c r="S22" s="56">
        <f t="shared" ref="S22:S23" si="23">IF(K22&lt;0, ATAN2(L22,K22)*180/PI()+360,ATAN2(L22,K22)*180/PI())</f>
        <v>78.845341371694758</v>
      </c>
      <c r="T22" s="57">
        <f t="shared" ref="T22:T23" si="24">ATAN(N22/M22)*180/PI()</f>
        <v>-19.058022585483762</v>
      </c>
      <c r="U22" s="29"/>
      <c r="V22" s="24">
        <f t="shared" ref="V22:V23" si="25">(G22-$G$20)*100</f>
        <v>-2.1999999997206032</v>
      </c>
      <c r="W22" s="22">
        <f t="shared" ref="W22:W23" si="26">(H22-$H$20)*100</f>
        <v>0.99999997764825821</v>
      </c>
      <c r="X22" s="22">
        <f t="shared" ref="X22:X23" si="27">SQRT(V22^2+W22^2)</f>
        <v>2.4166091852153446</v>
      </c>
      <c r="Y22" s="22">
        <f t="shared" ref="Y22:Y23" si="28">(I22-$I$20)*100</f>
        <v>-2.7000000000043656</v>
      </c>
      <c r="Z22" s="22">
        <f t="shared" ref="Z22:Z23" si="29">SQRT((G22-$G$20)^2+(H22-$H$20)^2+(I22-$I$20)^2)*100</f>
        <v>3.6235341800638152</v>
      </c>
      <c r="AA22" s="22">
        <f t="shared" ref="AA22:AA23" si="30">Z22/F22</f>
        <v>1.8117671424514863</v>
      </c>
      <c r="AB22" s="23">
        <f t="shared" ref="AB22:AB23" si="31">(AA22-$AA$20)/(F22-$F$20)</f>
        <v>0.90588359743553326</v>
      </c>
      <c r="AC22" s="29"/>
      <c r="AD22" s="56">
        <f t="shared" ref="AD22:AD23" si="32">IF(F22&lt;=0,NA(),IF((G22-$G$20)&lt;0,ATAN2((H22-$H$20),(G22-$G$20))*180/PI()+360,ATAN2((H22-$H$20),(G22-$G$20))*180/PI()))</f>
        <v>294.44395430071711</v>
      </c>
      <c r="AE22" s="57">
        <f t="shared" ref="AE22:AE23" si="33">IF(E22&lt;=0,NA(),ATAN(Y22/X22)*180/PI())</f>
        <v>-48.170170762424284</v>
      </c>
      <c r="AF22" s="29"/>
      <c r="AG22" s="71">
        <f t="shared" ref="AG22:AG23" si="34">1/(O22/E22)</f>
        <v>0.13061019999181833</v>
      </c>
      <c r="AH22" s="71">
        <f t="shared" ref="AH22:AH23" si="35">1/(Z22/F22)</f>
        <v>0.55194730965642125</v>
      </c>
      <c r="AI22" s="29"/>
      <c r="AJ22" s="21">
        <f t="shared" ref="AJ22:AJ23" si="36">SQRT((G22-$E$11)^2+(H22-$F$11)^2+(I22-$G$11)^2)</f>
        <v>483.00053392409228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66">
        <v>4</v>
      </c>
      <c r="C23" s="167"/>
      <c r="D23" s="95">
        <v>44980.291666608799</v>
      </c>
      <c r="E23" s="28">
        <v>1</v>
      </c>
      <c r="F23" s="105">
        <f t="shared" si="2"/>
        <v>2.9999999421343091</v>
      </c>
      <c r="G23" s="24">
        <v>809452.18099999998</v>
      </c>
      <c r="H23" s="24">
        <v>9156267.4140000008</v>
      </c>
      <c r="I23" s="23">
        <v>2609.578</v>
      </c>
      <c r="J23" s="6"/>
      <c r="K23" s="20">
        <f t="shared" si="16"/>
        <v>-0.30000000260770321</v>
      </c>
      <c r="L23" s="21">
        <f t="shared" si="17"/>
        <v>-1.2999998405575752</v>
      </c>
      <c r="M23" s="21">
        <f t="shared" si="18"/>
        <v>1.3341662516397057</v>
      </c>
      <c r="N23" s="21">
        <f t="shared" si="19"/>
        <v>1.4999999999872671</v>
      </c>
      <c r="O23" s="22">
        <f t="shared" si="20"/>
        <v>2.0074858871175518</v>
      </c>
      <c r="P23" s="22">
        <f t="shared" si="21"/>
        <v>2.0074858871175518</v>
      </c>
      <c r="Q23" s="23">
        <f t="shared" si="22"/>
        <v>-5.6488844264439937</v>
      </c>
      <c r="R23" s="29"/>
      <c r="S23" s="56">
        <f t="shared" si="23"/>
        <v>192.99461844070709</v>
      </c>
      <c r="T23" s="57">
        <f t="shared" si="24"/>
        <v>48.348692969671994</v>
      </c>
      <c r="U23" s="29"/>
      <c r="V23" s="24">
        <f t="shared" si="25"/>
        <v>-2.5000000023283064</v>
      </c>
      <c r="W23" s="22">
        <f t="shared" si="26"/>
        <v>-0.29999986290931702</v>
      </c>
      <c r="X23" s="22">
        <f t="shared" si="27"/>
        <v>2.5179356483808597</v>
      </c>
      <c r="Y23" s="22">
        <f t="shared" si="28"/>
        <v>-1.2000000000170985</v>
      </c>
      <c r="Z23" s="22">
        <f t="shared" si="29"/>
        <v>2.7892651235456585</v>
      </c>
      <c r="AA23" s="22">
        <f t="shared" si="30"/>
        <v>0.92975505911552581</v>
      </c>
      <c r="AB23" s="23">
        <f t="shared" si="31"/>
        <v>0.30991835901638859</v>
      </c>
      <c r="AC23" s="29"/>
      <c r="AD23" s="56">
        <f t="shared" si="32"/>
        <v>263.1572296909676</v>
      </c>
      <c r="AE23" s="57">
        <f t="shared" si="33"/>
        <v>-25.481576372488934</v>
      </c>
      <c r="AF23" s="29"/>
      <c r="AG23" s="71">
        <f t="shared" si="34"/>
        <v>0.4981355069130024</v>
      </c>
      <c r="AH23" s="71">
        <f t="shared" si="35"/>
        <v>1.0755520932053848</v>
      </c>
      <c r="AI23" s="29"/>
      <c r="AJ23" s="21">
        <f t="shared" si="36"/>
        <v>483.00678349328723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2:100" ht="15.75" x14ac:dyDescent="0.25">
      <c r="B24" s="166">
        <v>5</v>
      </c>
      <c r="C24" s="167"/>
      <c r="D24" s="95"/>
      <c r="E24" s="28"/>
      <c r="F24" s="105"/>
      <c r="G24" s="24"/>
      <c r="H24" s="24"/>
      <c r="I24" s="23"/>
      <c r="J24" s="6"/>
      <c r="K24" s="20"/>
      <c r="L24" s="21"/>
      <c r="M24" s="21"/>
      <c r="N24" s="21"/>
      <c r="O24" s="22"/>
      <c r="P24" s="22"/>
      <c r="Q24" s="23"/>
      <c r="R24" s="29"/>
      <c r="S24" s="56"/>
      <c r="T24" s="57"/>
      <c r="U24" s="29"/>
      <c r="V24" s="24"/>
      <c r="W24" s="22"/>
      <c r="X24" s="22"/>
      <c r="Y24" s="22"/>
      <c r="Z24" s="22"/>
      <c r="AA24" s="22"/>
      <c r="AB24" s="23"/>
      <c r="AC24" s="29"/>
      <c r="AD24" s="56"/>
      <c r="AE24" s="57"/>
      <c r="AF24" s="29"/>
      <c r="AG24" s="71"/>
      <c r="AH24" s="71"/>
      <c r="AI24" s="29"/>
      <c r="AJ24" s="21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2:100" ht="15.75" x14ac:dyDescent="0.25">
      <c r="B25" s="166">
        <v>6</v>
      </c>
      <c r="C25" s="167"/>
      <c r="D25" s="95"/>
      <c r="E25" s="28"/>
      <c r="F25" s="105"/>
      <c r="G25" s="24"/>
      <c r="H25" s="24"/>
      <c r="I25" s="23"/>
      <c r="K25" s="20"/>
      <c r="L25" s="21"/>
      <c r="M25" s="21"/>
      <c r="N25" s="21"/>
      <c r="O25" s="22"/>
      <c r="P25" s="22"/>
      <c r="Q25" s="23"/>
      <c r="R25" s="29"/>
      <c r="S25" s="56"/>
      <c r="T25" s="57"/>
      <c r="U25" s="29"/>
      <c r="V25" s="24"/>
      <c r="W25" s="22"/>
      <c r="X25" s="22"/>
      <c r="Y25" s="22"/>
      <c r="Z25" s="22"/>
      <c r="AA25" s="22"/>
      <c r="AB25" s="23"/>
      <c r="AC25" s="29"/>
      <c r="AD25" s="56"/>
      <c r="AE25" s="57"/>
      <c r="AF25" s="29"/>
      <c r="AG25" s="71"/>
      <c r="AH25" s="71"/>
      <c r="AI25" s="29"/>
      <c r="AJ25" s="21"/>
    </row>
    <row r="26" spans="2:100" ht="15.75" x14ac:dyDescent="0.25">
      <c r="B26" s="166">
        <v>7</v>
      </c>
      <c r="C26" s="167"/>
      <c r="D26" s="95"/>
      <c r="E26" s="28"/>
      <c r="F26" s="105"/>
      <c r="G26" s="24"/>
      <c r="H26" s="24"/>
      <c r="I26" s="23"/>
      <c r="K26" s="20"/>
      <c r="L26" s="21"/>
      <c r="M26" s="21"/>
      <c r="N26" s="21"/>
      <c r="O26" s="22"/>
      <c r="P26" s="22"/>
      <c r="Q26" s="23"/>
      <c r="R26" s="29"/>
      <c r="S26" s="56"/>
      <c r="T26" s="57"/>
      <c r="U26" s="29"/>
      <c r="V26" s="24"/>
      <c r="W26" s="22"/>
      <c r="X26" s="22"/>
      <c r="Y26" s="22"/>
      <c r="Z26" s="22"/>
      <c r="AA26" s="22"/>
      <c r="AB26" s="23"/>
      <c r="AC26" s="29"/>
      <c r="AD26" s="56"/>
      <c r="AE26" s="57"/>
      <c r="AF26" s="29"/>
      <c r="AG26" s="71"/>
      <c r="AH26" s="71"/>
      <c r="AI26" s="29"/>
      <c r="AJ26" s="21"/>
    </row>
    <row r="27" spans="2:100" ht="15.75" x14ac:dyDescent="0.25">
      <c r="B27" s="166">
        <v>8</v>
      </c>
      <c r="C27" s="167"/>
      <c r="D27" s="95"/>
      <c r="E27" s="28"/>
      <c r="F27" s="105"/>
      <c r="G27" s="24"/>
      <c r="H27" s="24"/>
      <c r="I27" s="23"/>
      <c r="K27" s="20"/>
      <c r="L27" s="21"/>
      <c r="M27" s="21"/>
      <c r="N27" s="21"/>
      <c r="O27" s="22"/>
      <c r="P27" s="22"/>
      <c r="Q27" s="23"/>
      <c r="R27" s="29"/>
      <c r="S27" s="56"/>
      <c r="T27" s="57"/>
      <c r="U27" s="29"/>
      <c r="V27" s="24"/>
      <c r="W27" s="22"/>
      <c r="X27" s="22"/>
      <c r="Y27" s="22"/>
      <c r="Z27" s="22"/>
      <c r="AA27" s="22"/>
      <c r="AB27" s="23"/>
      <c r="AC27" s="29"/>
      <c r="AD27" s="56"/>
      <c r="AE27" s="57"/>
      <c r="AF27" s="29"/>
      <c r="AG27" s="71"/>
      <c r="AH27" s="71"/>
      <c r="AI27" s="29"/>
      <c r="AJ27" s="21"/>
    </row>
    <row r="28" spans="2:100" ht="15.75" x14ac:dyDescent="0.25">
      <c r="B28" s="166">
        <v>9</v>
      </c>
      <c r="C28" s="167"/>
      <c r="D28" s="95"/>
      <c r="E28" s="28"/>
      <c r="F28" s="105"/>
      <c r="G28" s="24"/>
      <c r="H28" s="24"/>
      <c r="I28" s="23"/>
      <c r="K28" s="20"/>
      <c r="L28" s="21"/>
      <c r="M28" s="21"/>
      <c r="N28" s="21"/>
      <c r="O28" s="22"/>
      <c r="P28" s="22"/>
      <c r="Q28" s="23"/>
      <c r="R28" s="29"/>
      <c r="S28" s="56"/>
      <c r="T28" s="57"/>
      <c r="U28" s="29"/>
      <c r="V28" s="24"/>
      <c r="W28" s="22"/>
      <c r="X28" s="22"/>
      <c r="Y28" s="22"/>
      <c r="Z28" s="22"/>
      <c r="AA28" s="22"/>
      <c r="AB28" s="23"/>
      <c r="AC28" s="29"/>
      <c r="AD28" s="56"/>
      <c r="AE28" s="57"/>
      <c r="AF28" s="29"/>
      <c r="AG28" s="71"/>
      <c r="AH28" s="71"/>
      <c r="AI28" s="29"/>
      <c r="AJ28" s="21"/>
    </row>
    <row r="29" spans="2:100" ht="15.75" x14ac:dyDescent="0.25">
      <c r="B29" s="166">
        <v>10</v>
      </c>
      <c r="C29" s="167"/>
      <c r="D29" s="95"/>
      <c r="E29" s="28"/>
      <c r="F29" s="105"/>
      <c r="G29" s="24"/>
      <c r="H29" s="24"/>
      <c r="I29" s="23"/>
      <c r="K29" s="20"/>
      <c r="L29" s="21"/>
      <c r="M29" s="21"/>
      <c r="N29" s="21"/>
      <c r="O29" s="22"/>
      <c r="P29" s="22"/>
      <c r="Q29" s="23"/>
      <c r="R29" s="29"/>
      <c r="S29" s="56"/>
      <c r="T29" s="57"/>
      <c r="U29" s="29"/>
      <c r="V29" s="24"/>
      <c r="W29" s="22"/>
      <c r="X29" s="22"/>
      <c r="Y29" s="22"/>
      <c r="Z29" s="22"/>
      <c r="AA29" s="22"/>
      <c r="AB29" s="23"/>
      <c r="AC29" s="29"/>
      <c r="AD29" s="56"/>
      <c r="AE29" s="57"/>
      <c r="AF29" s="29"/>
      <c r="AG29" s="71"/>
      <c r="AH29" s="71"/>
      <c r="AI29" s="29"/>
      <c r="AJ29" s="21"/>
    </row>
    <row r="30" spans="2:100" ht="15.75" x14ac:dyDescent="0.25">
      <c r="B30" s="166">
        <v>11</v>
      </c>
      <c r="C30" s="167"/>
      <c r="D30" s="95"/>
      <c r="E30" s="28"/>
      <c r="F30" s="105"/>
      <c r="G30" s="24"/>
      <c r="H30" s="24"/>
      <c r="I30" s="23"/>
      <c r="K30" s="20"/>
      <c r="L30" s="21"/>
      <c r="M30" s="21"/>
      <c r="N30" s="21"/>
      <c r="O30" s="22"/>
      <c r="P30" s="22"/>
      <c r="Q30" s="23"/>
      <c r="R30" s="29"/>
      <c r="S30" s="56"/>
      <c r="T30" s="57"/>
      <c r="U30" s="29"/>
      <c r="V30" s="24"/>
      <c r="W30" s="22"/>
      <c r="X30" s="22"/>
      <c r="Y30" s="22"/>
      <c r="Z30" s="22"/>
      <c r="AA30" s="22"/>
      <c r="AB30" s="23"/>
      <c r="AC30" s="29"/>
      <c r="AD30" s="56"/>
      <c r="AE30" s="57"/>
      <c r="AF30" s="29"/>
      <c r="AG30" s="71"/>
      <c r="AH30" s="71"/>
      <c r="AI30" s="29"/>
      <c r="AJ30" s="21"/>
    </row>
    <row r="31" spans="2:100" ht="15.75" x14ac:dyDescent="0.25">
      <c r="B31" s="166">
        <v>12</v>
      </c>
      <c r="C31" s="167"/>
      <c r="D31" s="95"/>
      <c r="E31" s="28"/>
      <c r="F31" s="105"/>
      <c r="G31" s="24"/>
      <c r="H31" s="24"/>
      <c r="I31" s="23"/>
      <c r="K31" s="20"/>
      <c r="L31" s="21"/>
      <c r="M31" s="21"/>
      <c r="N31" s="21"/>
      <c r="O31" s="22"/>
      <c r="P31" s="22"/>
      <c r="Q31" s="23"/>
      <c r="R31" s="29"/>
      <c r="S31" s="56"/>
      <c r="T31" s="57"/>
      <c r="U31" s="29"/>
      <c r="V31" s="24"/>
      <c r="W31" s="22"/>
      <c r="X31" s="22"/>
      <c r="Y31" s="22"/>
      <c r="Z31" s="22"/>
      <c r="AA31" s="22"/>
      <c r="AB31" s="23"/>
      <c r="AC31" s="29"/>
      <c r="AD31" s="56"/>
      <c r="AE31" s="57"/>
      <c r="AF31" s="29"/>
      <c r="AG31" s="71"/>
      <c r="AH31" s="71"/>
      <c r="AI31" s="29"/>
      <c r="AJ31" s="21"/>
    </row>
    <row r="32" spans="2:100" ht="15.75" x14ac:dyDescent="0.25">
      <c r="B32" s="166">
        <v>13</v>
      </c>
      <c r="C32" s="167"/>
      <c r="D32" s="95"/>
      <c r="E32" s="28"/>
      <c r="F32" s="105"/>
      <c r="G32" s="24"/>
      <c r="H32" s="24"/>
      <c r="I32" s="23"/>
      <c r="K32" s="20"/>
      <c r="L32" s="21"/>
      <c r="M32" s="21"/>
      <c r="N32" s="21"/>
      <c r="O32" s="22"/>
      <c r="P32" s="22"/>
      <c r="Q32" s="23"/>
      <c r="R32" s="29"/>
      <c r="S32" s="56"/>
      <c r="T32" s="57"/>
      <c r="U32" s="29"/>
      <c r="V32" s="24"/>
      <c r="W32" s="22"/>
      <c r="X32" s="22"/>
      <c r="Y32" s="22"/>
      <c r="Z32" s="22"/>
      <c r="AA32" s="22"/>
      <c r="AB32" s="23"/>
      <c r="AC32" s="29"/>
      <c r="AD32" s="56"/>
      <c r="AE32" s="57"/>
      <c r="AF32" s="29"/>
      <c r="AG32" s="71"/>
      <c r="AH32" s="71"/>
      <c r="AI32" s="29"/>
      <c r="AJ32" s="21"/>
    </row>
    <row r="33" spans="2:36" ht="15.75" x14ac:dyDescent="0.25">
      <c r="B33" s="166">
        <v>14</v>
      </c>
      <c r="C33" s="167"/>
      <c r="D33" s="95"/>
      <c r="E33" s="28"/>
      <c r="F33" s="105"/>
      <c r="G33" s="24"/>
      <c r="H33" s="24"/>
      <c r="I33" s="23"/>
      <c r="K33" s="20"/>
      <c r="L33" s="21"/>
      <c r="M33" s="21"/>
      <c r="N33" s="21"/>
      <c r="O33" s="22"/>
      <c r="P33" s="22"/>
      <c r="Q33" s="23"/>
      <c r="R33" s="29"/>
      <c r="S33" s="56"/>
      <c r="T33" s="57"/>
      <c r="U33" s="29"/>
      <c r="V33" s="24"/>
      <c r="W33" s="22"/>
      <c r="X33" s="22"/>
      <c r="Y33" s="22"/>
      <c r="Z33" s="22"/>
      <c r="AA33" s="22"/>
      <c r="AB33" s="23"/>
      <c r="AC33" s="29"/>
      <c r="AD33" s="56"/>
      <c r="AE33" s="57"/>
      <c r="AF33" s="29"/>
      <c r="AG33" s="71"/>
      <c r="AH33" s="71"/>
      <c r="AI33" s="29"/>
      <c r="AJ33" s="21"/>
    </row>
    <row r="34" spans="2:36" ht="15.75" x14ac:dyDescent="0.25">
      <c r="B34" s="166">
        <v>15</v>
      </c>
      <c r="C34" s="167"/>
      <c r="D34" s="95"/>
      <c r="E34" s="28"/>
      <c r="F34" s="105"/>
      <c r="G34" s="24"/>
      <c r="H34" s="24"/>
      <c r="I34" s="23"/>
      <c r="K34" s="20"/>
      <c r="L34" s="21"/>
      <c r="M34" s="21"/>
      <c r="N34" s="21"/>
      <c r="O34" s="22"/>
      <c r="P34" s="22"/>
      <c r="Q34" s="23"/>
      <c r="R34" s="29"/>
      <c r="S34" s="56"/>
      <c r="T34" s="57"/>
      <c r="U34" s="29"/>
      <c r="V34" s="24"/>
      <c r="W34" s="22"/>
      <c r="X34" s="22"/>
      <c r="Y34" s="22"/>
      <c r="Z34" s="22"/>
      <c r="AA34" s="22"/>
      <c r="AB34" s="23"/>
      <c r="AC34" s="29"/>
      <c r="AD34" s="56"/>
      <c r="AE34" s="57"/>
      <c r="AF34" s="29"/>
      <c r="AG34" s="71"/>
      <c r="AH34" s="71"/>
      <c r="AI34" s="29"/>
      <c r="AJ34" s="21"/>
    </row>
    <row r="35" spans="2:36" ht="15.75" x14ac:dyDescent="0.25">
      <c r="B35" s="166">
        <v>16</v>
      </c>
      <c r="C35" s="167"/>
      <c r="D35" s="95"/>
      <c r="E35" s="28"/>
      <c r="F35" s="105"/>
      <c r="G35" s="24"/>
      <c r="H35" s="24"/>
      <c r="I35" s="23"/>
      <c r="K35" s="20"/>
      <c r="L35" s="21"/>
      <c r="M35" s="21"/>
      <c r="N35" s="21"/>
      <c r="O35" s="22"/>
      <c r="P35" s="22"/>
      <c r="Q35" s="23"/>
      <c r="R35" s="29"/>
      <c r="S35" s="56"/>
      <c r="T35" s="57"/>
      <c r="U35" s="29"/>
      <c r="V35" s="24"/>
      <c r="W35" s="22"/>
      <c r="X35" s="22"/>
      <c r="Y35" s="22"/>
      <c r="Z35" s="22"/>
      <c r="AA35" s="22"/>
      <c r="AB35" s="23"/>
      <c r="AC35" s="29"/>
      <c r="AD35" s="56"/>
      <c r="AE35" s="57"/>
      <c r="AF35" s="29"/>
      <c r="AG35" s="71"/>
      <c r="AH35" s="71"/>
      <c r="AI35" s="29"/>
      <c r="AJ35" s="21"/>
    </row>
    <row r="36" spans="2:36" ht="15.75" x14ac:dyDescent="0.25">
      <c r="B36" s="166">
        <v>17</v>
      </c>
      <c r="C36" s="167"/>
      <c r="D36" s="95"/>
      <c r="E36" s="28"/>
      <c r="F36" s="105"/>
      <c r="G36" s="24"/>
      <c r="H36" s="24"/>
      <c r="I36" s="23"/>
      <c r="K36" s="20"/>
      <c r="L36" s="21"/>
      <c r="M36" s="21"/>
      <c r="N36" s="21"/>
      <c r="O36" s="22"/>
      <c r="P36" s="22"/>
      <c r="Q36" s="23"/>
      <c r="R36" s="29"/>
      <c r="S36" s="56"/>
      <c r="T36" s="57"/>
      <c r="U36" s="29"/>
      <c r="V36" s="24"/>
      <c r="W36" s="22"/>
      <c r="X36" s="22"/>
      <c r="Y36" s="22"/>
      <c r="Z36" s="22"/>
      <c r="AA36" s="22"/>
      <c r="AB36" s="23"/>
      <c r="AC36" s="29"/>
      <c r="AD36" s="56"/>
      <c r="AE36" s="57"/>
      <c r="AF36" s="29"/>
      <c r="AG36" s="71"/>
      <c r="AH36" s="71"/>
      <c r="AI36" s="29"/>
      <c r="AJ36" s="21"/>
    </row>
    <row r="37" spans="2:36" ht="15.75" x14ac:dyDescent="0.25">
      <c r="B37" s="166">
        <v>18</v>
      </c>
      <c r="C37" s="167"/>
      <c r="D37" s="95"/>
      <c r="E37" s="28"/>
      <c r="F37" s="105"/>
      <c r="G37" s="24"/>
      <c r="H37" s="24"/>
      <c r="I37" s="23"/>
      <c r="K37" s="20"/>
      <c r="L37" s="21"/>
      <c r="M37" s="21"/>
      <c r="N37" s="21"/>
      <c r="O37" s="22"/>
      <c r="P37" s="22"/>
      <c r="Q37" s="23"/>
      <c r="R37" s="29"/>
      <c r="S37" s="56"/>
      <c r="T37" s="57"/>
      <c r="U37" s="29"/>
      <c r="V37" s="24"/>
      <c r="W37" s="22"/>
      <c r="X37" s="22"/>
      <c r="Y37" s="22"/>
      <c r="Z37" s="22"/>
      <c r="AA37" s="22"/>
      <c r="AB37" s="23"/>
      <c r="AC37" s="29"/>
      <c r="AD37" s="56"/>
      <c r="AE37" s="57"/>
      <c r="AF37" s="29"/>
      <c r="AG37" s="71"/>
      <c r="AH37" s="71"/>
      <c r="AI37" s="29"/>
      <c r="AJ37" s="21"/>
    </row>
    <row r="38" spans="2:36" ht="15.75" x14ac:dyDescent="0.25">
      <c r="B38" s="166">
        <v>19</v>
      </c>
      <c r="C38" s="167"/>
      <c r="D38" s="96"/>
      <c r="E38" s="28"/>
      <c r="F38" s="105"/>
      <c r="G38" s="24"/>
      <c r="H38" s="24"/>
      <c r="I38" s="23"/>
      <c r="K38" s="20"/>
      <c r="L38" s="21"/>
      <c r="M38" s="21"/>
      <c r="N38" s="21"/>
      <c r="O38" s="22"/>
      <c r="P38" s="22"/>
      <c r="Q38" s="23"/>
      <c r="R38" s="29"/>
      <c r="S38" s="56"/>
      <c r="T38" s="57"/>
      <c r="U38" s="29"/>
      <c r="V38" s="24"/>
      <c r="W38" s="22"/>
      <c r="X38" s="22"/>
      <c r="Y38" s="22"/>
      <c r="Z38" s="22"/>
      <c r="AA38" s="22"/>
      <c r="AB38" s="23"/>
      <c r="AC38" s="29"/>
      <c r="AD38" s="56"/>
      <c r="AE38" s="57"/>
      <c r="AF38" s="29"/>
      <c r="AG38" s="71"/>
      <c r="AH38" s="71"/>
      <c r="AI38" s="29"/>
      <c r="AJ38" s="21"/>
    </row>
    <row r="39" spans="2:36" ht="15.75" x14ac:dyDescent="0.25">
      <c r="B39" s="166">
        <v>20</v>
      </c>
      <c r="C39" s="167"/>
      <c r="D39" s="96"/>
      <c r="E39" s="28"/>
      <c r="F39" s="105"/>
      <c r="G39" s="24"/>
      <c r="H39" s="24"/>
      <c r="I39" s="23"/>
      <c r="K39" s="20"/>
      <c r="L39" s="21"/>
      <c r="M39" s="21"/>
      <c r="N39" s="21"/>
      <c r="O39" s="22"/>
      <c r="P39" s="22"/>
      <c r="Q39" s="23"/>
      <c r="R39" s="29"/>
      <c r="S39" s="56"/>
      <c r="T39" s="57"/>
      <c r="U39" s="29"/>
      <c r="V39" s="24"/>
      <c r="W39" s="22"/>
      <c r="X39" s="22"/>
      <c r="Y39" s="22"/>
      <c r="Z39" s="22"/>
      <c r="AA39" s="22"/>
      <c r="AB39" s="23"/>
      <c r="AC39" s="29"/>
      <c r="AD39" s="56"/>
      <c r="AE39" s="57"/>
      <c r="AF39" s="29"/>
      <c r="AG39" s="71"/>
      <c r="AH39" s="71"/>
      <c r="AI39" s="29"/>
      <c r="AJ39" s="21"/>
    </row>
    <row r="40" spans="2:36" ht="15.75" x14ac:dyDescent="0.25">
      <c r="B40" s="166">
        <v>21</v>
      </c>
      <c r="C40" s="167"/>
      <c r="D40" s="96"/>
      <c r="E40" s="28"/>
      <c r="F40" s="105"/>
      <c r="G40" s="24"/>
      <c r="H40" s="24"/>
      <c r="I40" s="23"/>
      <c r="K40" s="20"/>
      <c r="L40" s="21"/>
      <c r="M40" s="21"/>
      <c r="N40" s="21"/>
      <c r="O40" s="22"/>
      <c r="P40" s="22"/>
      <c r="Q40" s="23"/>
      <c r="R40" s="29"/>
      <c r="S40" s="56"/>
      <c r="T40" s="57"/>
      <c r="U40" s="29"/>
      <c r="V40" s="24"/>
      <c r="W40" s="22"/>
      <c r="X40" s="22"/>
      <c r="Y40" s="22"/>
      <c r="Z40" s="22"/>
      <c r="AA40" s="22"/>
      <c r="AB40" s="23"/>
      <c r="AC40" s="29"/>
      <c r="AD40" s="56"/>
      <c r="AE40" s="57"/>
      <c r="AF40" s="29"/>
      <c r="AG40" s="71"/>
      <c r="AH40" s="71"/>
      <c r="AI40" s="29"/>
      <c r="AJ40" s="21"/>
    </row>
    <row r="41" spans="2:36" ht="15.75" x14ac:dyDescent="0.25">
      <c r="B41" s="166">
        <v>22</v>
      </c>
      <c r="C41" s="167"/>
      <c r="D41" s="96"/>
      <c r="E41" s="28"/>
      <c r="F41" s="105"/>
      <c r="G41" s="24"/>
      <c r="H41" s="24"/>
      <c r="I41" s="23"/>
      <c r="K41" s="20"/>
      <c r="L41" s="21"/>
      <c r="M41" s="21"/>
      <c r="N41" s="21"/>
      <c r="O41" s="22"/>
      <c r="P41" s="22"/>
      <c r="Q41" s="23"/>
      <c r="R41" s="29"/>
      <c r="S41" s="56"/>
      <c r="T41" s="57"/>
      <c r="U41" s="29"/>
      <c r="V41" s="24"/>
      <c r="W41" s="22"/>
      <c r="X41" s="22"/>
      <c r="Y41" s="22"/>
      <c r="Z41" s="22"/>
      <c r="AA41" s="22"/>
      <c r="AB41" s="23"/>
      <c r="AC41" s="29"/>
      <c r="AD41" s="56"/>
      <c r="AE41" s="57"/>
      <c r="AF41" s="29"/>
      <c r="AG41" s="71"/>
      <c r="AH41" s="71"/>
      <c r="AI41" s="29"/>
      <c r="AJ41" s="21"/>
    </row>
    <row r="42" spans="2:36" ht="15.75" x14ac:dyDescent="0.25">
      <c r="B42" s="166">
        <v>23</v>
      </c>
      <c r="C42" s="167"/>
      <c r="D42" s="95"/>
      <c r="E42" s="28"/>
      <c r="F42" s="105"/>
      <c r="G42" s="24"/>
      <c r="H42" s="24"/>
      <c r="I42" s="23"/>
      <c r="K42" s="20"/>
      <c r="L42" s="21"/>
      <c r="M42" s="21"/>
      <c r="N42" s="21"/>
      <c r="O42" s="22"/>
      <c r="P42" s="22"/>
      <c r="Q42" s="23"/>
      <c r="R42" s="29"/>
      <c r="S42" s="56"/>
      <c r="T42" s="57"/>
      <c r="U42" s="29"/>
      <c r="V42" s="24"/>
      <c r="W42" s="22"/>
      <c r="X42" s="22"/>
      <c r="Y42" s="22"/>
      <c r="Z42" s="22"/>
      <c r="AA42" s="22"/>
      <c r="AB42" s="23"/>
      <c r="AC42" s="29"/>
      <c r="AD42" s="56"/>
      <c r="AE42" s="57"/>
      <c r="AF42" s="29"/>
      <c r="AG42" s="71"/>
      <c r="AH42" s="71"/>
      <c r="AI42" s="29"/>
      <c r="AJ42" s="21"/>
    </row>
    <row r="43" spans="2:36" ht="15.75" x14ac:dyDescent="0.25">
      <c r="B43" s="166">
        <v>24</v>
      </c>
      <c r="C43" s="167"/>
      <c r="D43" s="96"/>
      <c r="E43" s="28"/>
      <c r="F43" s="105"/>
      <c r="G43" s="24"/>
      <c r="H43" s="24"/>
      <c r="I43" s="23"/>
      <c r="K43" s="20"/>
      <c r="L43" s="21"/>
      <c r="M43" s="21"/>
      <c r="N43" s="21"/>
      <c r="O43" s="22"/>
      <c r="P43" s="22"/>
      <c r="Q43" s="23"/>
      <c r="R43" s="29"/>
      <c r="S43" s="56"/>
      <c r="T43" s="57"/>
      <c r="U43" s="29"/>
      <c r="V43" s="24"/>
      <c r="W43" s="22"/>
      <c r="X43" s="22"/>
      <c r="Y43" s="22"/>
      <c r="Z43" s="22"/>
      <c r="AA43" s="22"/>
      <c r="AB43" s="23"/>
      <c r="AC43" s="29"/>
      <c r="AD43" s="56"/>
      <c r="AE43" s="57"/>
      <c r="AF43" s="29"/>
      <c r="AG43" s="71"/>
      <c r="AH43" s="71"/>
      <c r="AI43" s="29"/>
      <c r="AJ43" s="21"/>
    </row>
    <row r="44" spans="2:36" ht="15.75" x14ac:dyDescent="0.25">
      <c r="B44" s="166">
        <v>25</v>
      </c>
      <c r="C44" s="167"/>
      <c r="D44" s="96"/>
      <c r="E44" s="28"/>
      <c r="F44" s="105"/>
      <c r="G44" s="24"/>
      <c r="H44" s="24"/>
      <c r="I44" s="23"/>
      <c r="K44" s="20"/>
      <c r="L44" s="21"/>
      <c r="M44" s="21"/>
      <c r="N44" s="21"/>
      <c r="O44" s="22"/>
      <c r="P44" s="22"/>
      <c r="Q44" s="23"/>
      <c r="R44" s="29"/>
      <c r="S44" s="56"/>
      <c r="T44" s="57"/>
      <c r="U44" s="29"/>
      <c r="V44" s="24"/>
      <c r="W44" s="22"/>
      <c r="X44" s="22"/>
      <c r="Y44" s="22"/>
      <c r="Z44" s="22"/>
      <c r="AA44" s="22"/>
      <c r="AB44" s="23"/>
      <c r="AC44" s="29"/>
      <c r="AD44" s="56"/>
      <c r="AE44" s="57"/>
      <c r="AF44" s="29"/>
      <c r="AG44" s="71"/>
      <c r="AH44" s="71"/>
      <c r="AI44" s="29"/>
      <c r="AJ44" s="21"/>
    </row>
    <row r="45" spans="2:36" ht="15.75" x14ac:dyDescent="0.25">
      <c r="B45" s="166">
        <v>26</v>
      </c>
      <c r="C45" s="167"/>
      <c r="D45" s="96"/>
      <c r="E45" s="28"/>
      <c r="F45" s="105"/>
      <c r="G45" s="24"/>
      <c r="H45" s="24"/>
      <c r="I45" s="23"/>
      <c r="K45" s="20"/>
      <c r="L45" s="21"/>
      <c r="M45" s="21"/>
      <c r="N45" s="21"/>
      <c r="O45" s="22"/>
      <c r="P45" s="22"/>
      <c r="Q45" s="23"/>
      <c r="R45" s="29"/>
      <c r="S45" s="56"/>
      <c r="T45" s="57"/>
      <c r="U45" s="29"/>
      <c r="V45" s="24"/>
      <c r="W45" s="22"/>
      <c r="X45" s="22"/>
      <c r="Y45" s="22"/>
      <c r="Z45" s="22"/>
      <c r="AA45" s="22"/>
      <c r="AB45" s="23"/>
      <c r="AC45" s="29"/>
      <c r="AD45" s="56"/>
      <c r="AE45" s="57"/>
      <c r="AF45" s="29"/>
      <c r="AG45" s="71"/>
      <c r="AH45" s="71"/>
      <c r="AI45" s="29"/>
      <c r="AJ45" s="21"/>
    </row>
    <row r="46" spans="2:36" ht="15.75" x14ac:dyDescent="0.25">
      <c r="B46" s="166">
        <v>27</v>
      </c>
      <c r="C46" s="167"/>
      <c r="D46" s="96"/>
      <c r="E46" s="28"/>
      <c r="F46" s="105"/>
      <c r="G46" s="24"/>
      <c r="H46" s="24"/>
      <c r="I46" s="23"/>
      <c r="K46" s="20"/>
      <c r="L46" s="21"/>
      <c r="M46" s="21"/>
      <c r="N46" s="21"/>
      <c r="O46" s="22"/>
      <c r="P46" s="22"/>
      <c r="Q46" s="23"/>
      <c r="R46" s="29"/>
      <c r="S46" s="56"/>
      <c r="T46" s="57"/>
      <c r="U46" s="29"/>
      <c r="V46" s="24"/>
      <c r="W46" s="22"/>
      <c r="X46" s="22"/>
      <c r="Y46" s="22"/>
      <c r="Z46" s="22"/>
      <c r="AA46" s="22"/>
      <c r="AB46" s="23"/>
      <c r="AC46" s="29"/>
      <c r="AD46" s="56"/>
      <c r="AE46" s="57"/>
      <c r="AF46" s="29"/>
      <c r="AG46" s="71"/>
      <c r="AH46" s="71"/>
      <c r="AI46" s="29"/>
      <c r="AJ46" s="21"/>
    </row>
    <row r="47" spans="2:36" ht="15.75" x14ac:dyDescent="0.25">
      <c r="B47" s="166">
        <v>28</v>
      </c>
      <c r="C47" s="167"/>
      <c r="D47" s="96"/>
      <c r="E47" s="28"/>
      <c r="F47" s="105"/>
      <c r="G47" s="24"/>
      <c r="H47" s="24"/>
      <c r="I47" s="23"/>
      <c r="K47" s="20"/>
      <c r="L47" s="21"/>
      <c r="M47" s="21"/>
      <c r="N47" s="21"/>
      <c r="O47" s="22"/>
      <c r="P47" s="22"/>
      <c r="Q47" s="23"/>
      <c r="R47" s="29"/>
      <c r="S47" s="56"/>
      <c r="T47" s="57"/>
      <c r="U47" s="29"/>
      <c r="V47" s="24"/>
      <c r="W47" s="22"/>
      <c r="X47" s="22"/>
      <c r="Y47" s="22"/>
      <c r="Z47" s="22"/>
      <c r="AA47" s="22"/>
      <c r="AB47" s="23"/>
      <c r="AC47" s="29"/>
      <c r="AD47" s="56"/>
      <c r="AE47" s="57"/>
      <c r="AF47" s="29"/>
      <c r="AG47" s="71"/>
      <c r="AH47" s="71"/>
      <c r="AI47" s="29"/>
      <c r="AJ47" s="21"/>
    </row>
    <row r="48" spans="2:36" ht="15.75" x14ac:dyDescent="0.25">
      <c r="B48" s="166">
        <v>29</v>
      </c>
      <c r="C48" s="167"/>
      <c r="D48" s="96"/>
      <c r="E48" s="28"/>
      <c r="F48" s="105"/>
      <c r="G48" s="24"/>
      <c r="H48" s="24"/>
      <c r="I48" s="23"/>
      <c r="K48" s="20"/>
      <c r="L48" s="21"/>
      <c r="M48" s="21"/>
      <c r="N48" s="21"/>
      <c r="O48" s="22"/>
      <c r="P48" s="22"/>
      <c r="Q48" s="23"/>
      <c r="R48" s="29"/>
      <c r="S48" s="56"/>
      <c r="T48" s="57"/>
      <c r="U48" s="29"/>
      <c r="V48" s="24"/>
      <c r="W48" s="22"/>
      <c r="X48" s="22"/>
      <c r="Y48" s="22"/>
      <c r="Z48" s="22"/>
      <c r="AA48" s="22"/>
      <c r="AB48" s="23"/>
      <c r="AC48" s="29"/>
      <c r="AD48" s="56"/>
      <c r="AE48" s="57"/>
      <c r="AF48" s="29"/>
      <c r="AG48" s="71"/>
      <c r="AH48" s="71"/>
      <c r="AI48" s="29"/>
      <c r="AJ48" s="21"/>
    </row>
    <row r="49" spans="2:36" ht="15.75" x14ac:dyDescent="0.25">
      <c r="B49" s="166">
        <v>30</v>
      </c>
      <c r="C49" s="167"/>
      <c r="D49" s="96"/>
      <c r="E49" s="28"/>
      <c r="F49" s="27"/>
      <c r="G49" s="24"/>
      <c r="H49" s="24"/>
      <c r="I49" s="23"/>
      <c r="K49" s="20"/>
      <c r="L49" s="21"/>
      <c r="M49" s="21"/>
      <c r="N49" s="21"/>
      <c r="O49" s="22"/>
      <c r="P49" s="22"/>
      <c r="Q49" s="23"/>
      <c r="R49" s="29"/>
      <c r="S49" s="56"/>
      <c r="T49" s="57"/>
      <c r="U49" s="29"/>
      <c r="V49" s="24"/>
      <c r="W49" s="22"/>
      <c r="X49" s="22"/>
      <c r="Y49" s="22"/>
      <c r="Z49" s="22"/>
      <c r="AA49" s="22"/>
      <c r="AB49" s="23"/>
      <c r="AC49" s="29"/>
      <c r="AD49" s="56"/>
      <c r="AE49" s="57"/>
      <c r="AF49" s="29"/>
      <c r="AG49" s="71"/>
      <c r="AH49" s="71"/>
      <c r="AI49" s="29"/>
      <c r="AJ49" s="21"/>
    </row>
    <row r="50" spans="2:36" ht="15.75" x14ac:dyDescent="0.25">
      <c r="B50" s="166">
        <v>31</v>
      </c>
      <c r="C50" s="167"/>
      <c r="D50" s="96"/>
      <c r="E50" s="28"/>
      <c r="F50" s="27"/>
      <c r="G50" s="24"/>
      <c r="H50" s="24"/>
      <c r="I50" s="23"/>
      <c r="K50" s="20"/>
      <c r="L50" s="21"/>
      <c r="M50" s="21"/>
      <c r="N50" s="21"/>
      <c r="O50" s="22"/>
      <c r="P50" s="22"/>
      <c r="Q50" s="23"/>
      <c r="R50" s="29"/>
      <c r="S50" s="56"/>
      <c r="T50" s="57"/>
      <c r="U50" s="29"/>
      <c r="V50" s="24"/>
      <c r="W50" s="22"/>
      <c r="X50" s="22"/>
      <c r="Y50" s="22"/>
      <c r="Z50" s="22"/>
      <c r="AA50" s="22"/>
      <c r="AB50" s="23"/>
      <c r="AC50" s="29"/>
      <c r="AD50" s="56"/>
      <c r="AE50" s="57"/>
      <c r="AF50" s="29"/>
      <c r="AG50" s="71"/>
      <c r="AH50" s="71"/>
      <c r="AI50" s="29"/>
      <c r="AJ50" s="21"/>
    </row>
    <row r="51" spans="2:36" ht="15.75" x14ac:dyDescent="0.25">
      <c r="B51" s="166">
        <v>32</v>
      </c>
      <c r="C51" s="167"/>
      <c r="D51" s="96"/>
      <c r="E51" s="28"/>
      <c r="F51" s="27"/>
      <c r="G51" s="24"/>
      <c r="H51" s="24"/>
      <c r="I51" s="23"/>
      <c r="K51" s="20"/>
      <c r="L51" s="21"/>
      <c r="M51" s="21"/>
      <c r="N51" s="21"/>
      <c r="O51" s="22"/>
      <c r="P51" s="22"/>
      <c r="Q51" s="23"/>
      <c r="R51" s="29"/>
      <c r="S51" s="56"/>
      <c r="T51" s="57"/>
      <c r="U51" s="29"/>
      <c r="V51" s="24"/>
      <c r="W51" s="22"/>
      <c r="X51" s="22"/>
      <c r="Y51" s="22"/>
      <c r="Z51" s="22"/>
      <c r="AA51" s="22"/>
      <c r="AB51" s="23"/>
      <c r="AC51" s="29"/>
      <c r="AD51" s="56"/>
      <c r="AE51" s="57"/>
      <c r="AF51" s="29"/>
      <c r="AG51" s="71"/>
      <c r="AH51" s="71"/>
      <c r="AI51" s="29"/>
      <c r="AJ51" s="21"/>
    </row>
    <row r="52" spans="2:36" ht="15.75" x14ac:dyDescent="0.25">
      <c r="B52" s="166">
        <v>33</v>
      </c>
      <c r="C52" s="167"/>
      <c r="D52" s="96"/>
      <c r="E52" s="28"/>
      <c r="F52" s="27"/>
      <c r="G52" s="24"/>
      <c r="H52" s="24"/>
      <c r="I52" s="23"/>
      <c r="K52" s="20"/>
      <c r="L52" s="21"/>
      <c r="M52" s="21"/>
      <c r="N52" s="21"/>
      <c r="O52" s="22"/>
      <c r="P52" s="22"/>
      <c r="Q52" s="23"/>
      <c r="R52" s="29"/>
      <c r="S52" s="56"/>
      <c r="T52" s="57"/>
      <c r="U52" s="29"/>
      <c r="V52" s="24"/>
      <c r="W52" s="22"/>
      <c r="X52" s="22"/>
      <c r="Y52" s="22"/>
      <c r="Z52" s="22"/>
      <c r="AA52" s="22"/>
      <c r="AB52" s="23"/>
      <c r="AC52" s="29"/>
      <c r="AD52" s="56"/>
      <c r="AE52" s="57"/>
      <c r="AF52" s="29"/>
      <c r="AG52" s="71"/>
      <c r="AH52" s="71"/>
      <c r="AI52" s="29"/>
      <c r="AJ52" s="21"/>
    </row>
    <row r="53" spans="2:36" ht="15.75" x14ac:dyDescent="0.25">
      <c r="B53" s="166">
        <v>34</v>
      </c>
      <c r="C53" s="167"/>
      <c r="D53" s="96"/>
      <c r="E53" s="28"/>
      <c r="F53" s="27"/>
      <c r="G53" s="24"/>
      <c r="H53" s="24"/>
      <c r="I53" s="23"/>
      <c r="K53" s="20"/>
      <c r="L53" s="21"/>
      <c r="M53" s="21"/>
      <c r="N53" s="21"/>
      <c r="O53" s="22"/>
      <c r="P53" s="22"/>
      <c r="Q53" s="23"/>
      <c r="R53" s="29"/>
      <c r="S53" s="56"/>
      <c r="T53" s="57"/>
      <c r="U53" s="29"/>
      <c r="V53" s="24"/>
      <c r="W53" s="22"/>
      <c r="X53" s="22"/>
      <c r="Y53" s="22"/>
      <c r="Z53" s="22"/>
      <c r="AA53" s="22"/>
      <c r="AB53" s="23"/>
      <c r="AC53" s="29"/>
      <c r="AD53" s="56"/>
      <c r="AE53" s="57"/>
      <c r="AF53" s="29"/>
      <c r="AG53" s="71"/>
      <c r="AH53" s="71"/>
      <c r="AI53" s="29"/>
      <c r="AJ53" s="21"/>
    </row>
    <row r="54" spans="2:36" ht="15.75" x14ac:dyDescent="0.25">
      <c r="B54" s="166">
        <v>35</v>
      </c>
      <c r="C54" s="167"/>
      <c r="D54" s="96"/>
      <c r="E54" s="28"/>
      <c r="F54" s="27"/>
      <c r="G54" s="24"/>
      <c r="H54" s="24"/>
      <c r="I54" s="23"/>
      <c r="K54" s="20"/>
      <c r="L54" s="21"/>
      <c r="M54" s="21"/>
      <c r="N54" s="21"/>
      <c r="O54" s="22"/>
      <c r="P54" s="22"/>
      <c r="Q54" s="23"/>
      <c r="R54" s="29"/>
      <c r="S54" s="56"/>
      <c r="T54" s="57"/>
      <c r="U54" s="29"/>
      <c r="V54" s="24"/>
      <c r="W54" s="22"/>
      <c r="X54" s="22"/>
      <c r="Y54" s="22"/>
      <c r="Z54" s="22"/>
      <c r="AA54" s="22"/>
      <c r="AB54" s="23"/>
      <c r="AC54" s="29"/>
      <c r="AD54" s="56"/>
      <c r="AE54" s="57"/>
      <c r="AF54" s="29"/>
      <c r="AG54" s="71"/>
      <c r="AH54" s="71"/>
      <c r="AI54" s="29"/>
      <c r="AJ54" s="21"/>
    </row>
    <row r="55" spans="2:36" ht="15.75" x14ac:dyDescent="0.25">
      <c r="B55" s="166">
        <v>36</v>
      </c>
      <c r="C55" s="167"/>
      <c r="D55" s="96"/>
      <c r="E55" s="28"/>
      <c r="F55" s="27"/>
      <c r="G55" s="24"/>
      <c r="H55" s="24"/>
      <c r="I55" s="23"/>
      <c r="K55" s="20"/>
      <c r="L55" s="21"/>
      <c r="M55" s="21"/>
      <c r="N55" s="21"/>
      <c r="O55" s="22"/>
      <c r="P55" s="22"/>
      <c r="Q55" s="23"/>
      <c r="R55" s="29"/>
      <c r="S55" s="56"/>
      <c r="T55" s="57"/>
      <c r="U55" s="29"/>
      <c r="V55" s="24"/>
      <c r="W55" s="22"/>
      <c r="X55" s="22"/>
      <c r="Y55" s="22"/>
      <c r="Z55" s="22"/>
      <c r="AA55" s="22"/>
      <c r="AB55" s="23"/>
      <c r="AC55" s="29"/>
      <c r="AD55" s="56"/>
      <c r="AE55" s="57"/>
      <c r="AF55" s="29"/>
      <c r="AG55" s="71"/>
      <c r="AH55" s="71"/>
      <c r="AI55" s="29"/>
      <c r="AJ55" s="21"/>
    </row>
    <row r="56" spans="2:36" ht="15.75" x14ac:dyDescent="0.25">
      <c r="B56" s="166"/>
      <c r="C56" s="167"/>
      <c r="D56" s="96"/>
      <c r="E56" s="28"/>
      <c r="F56" s="27"/>
      <c r="G56" s="24"/>
      <c r="H56" s="24"/>
      <c r="I56" s="23"/>
      <c r="K56" s="20"/>
      <c r="L56" s="21"/>
      <c r="M56" s="21"/>
      <c r="N56" s="21"/>
      <c r="O56" s="22"/>
      <c r="P56" s="22"/>
      <c r="Q56" s="23"/>
      <c r="R56" s="29"/>
      <c r="S56" s="56"/>
      <c r="T56" s="57"/>
      <c r="U56" s="29"/>
      <c r="V56" s="24"/>
      <c r="W56" s="22"/>
      <c r="X56" s="22"/>
      <c r="Y56" s="22"/>
      <c r="Z56" s="22"/>
      <c r="AA56" s="22"/>
      <c r="AB56" s="23"/>
      <c r="AC56" s="29"/>
      <c r="AD56" s="56"/>
      <c r="AE56" s="57"/>
      <c r="AF56" s="29"/>
      <c r="AG56" s="71"/>
      <c r="AH56" s="71"/>
      <c r="AJ56" s="30"/>
    </row>
    <row r="57" spans="2:36" ht="15.75" x14ac:dyDescent="0.25">
      <c r="B57" s="166"/>
      <c r="C57" s="167"/>
      <c r="D57" s="96"/>
      <c r="E57" s="28"/>
      <c r="F57" s="27"/>
      <c r="G57" s="24"/>
      <c r="H57" s="24"/>
      <c r="I57" s="23"/>
      <c r="K57" s="20"/>
      <c r="L57" s="21"/>
      <c r="M57" s="21"/>
      <c r="N57" s="21"/>
      <c r="O57" s="22"/>
      <c r="P57" s="22"/>
      <c r="Q57" s="23"/>
      <c r="R57" s="29"/>
      <c r="S57" s="56"/>
      <c r="T57" s="57"/>
      <c r="U57" s="29"/>
      <c r="V57" s="24"/>
      <c r="W57" s="22"/>
      <c r="X57" s="22"/>
      <c r="Y57" s="22"/>
      <c r="Z57" s="22"/>
      <c r="AA57" s="22"/>
      <c r="AB57" s="23"/>
      <c r="AC57" s="29"/>
      <c r="AD57" s="56"/>
      <c r="AE57" s="57"/>
      <c r="AF57" s="29"/>
      <c r="AG57" s="71"/>
      <c r="AH57" s="71"/>
      <c r="AJ57" s="30"/>
    </row>
    <row r="58" spans="2:36" ht="15.75" x14ac:dyDescent="0.25">
      <c r="B58" s="166"/>
      <c r="C58" s="167"/>
      <c r="D58" s="96"/>
      <c r="E58" s="28"/>
      <c r="F58" s="27"/>
      <c r="G58" s="24"/>
      <c r="H58" s="24"/>
      <c r="I58" s="23"/>
      <c r="K58" s="20"/>
      <c r="L58" s="21"/>
      <c r="M58" s="21"/>
      <c r="N58" s="21"/>
      <c r="O58" s="22"/>
      <c r="P58" s="22"/>
      <c r="Q58" s="23"/>
      <c r="R58" s="29"/>
      <c r="S58" s="56"/>
      <c r="T58" s="57"/>
      <c r="U58" s="29"/>
      <c r="V58" s="24"/>
      <c r="W58" s="22"/>
      <c r="X58" s="22"/>
      <c r="Y58" s="22"/>
      <c r="Z58" s="22"/>
      <c r="AA58" s="22"/>
      <c r="AB58" s="23"/>
      <c r="AC58" s="29"/>
      <c r="AD58" s="56"/>
      <c r="AE58" s="57"/>
      <c r="AF58" s="29"/>
      <c r="AG58" s="71"/>
      <c r="AH58" s="71"/>
      <c r="AJ58" s="30"/>
    </row>
    <row r="59" spans="2:36" ht="15.75" x14ac:dyDescent="0.25">
      <c r="B59" s="166"/>
      <c r="C59" s="167"/>
      <c r="D59" s="96"/>
      <c r="E59" s="28"/>
      <c r="F59" s="27"/>
      <c r="G59" s="24"/>
      <c r="H59" s="24"/>
      <c r="I59" s="23"/>
      <c r="K59" s="20"/>
      <c r="L59" s="21"/>
      <c r="M59" s="21"/>
      <c r="N59" s="21"/>
      <c r="O59" s="22"/>
      <c r="P59" s="22"/>
      <c r="Q59" s="23"/>
      <c r="R59" s="29"/>
      <c r="S59" s="56"/>
      <c r="T59" s="57"/>
      <c r="U59" s="29"/>
      <c r="V59" s="24"/>
      <c r="W59" s="22"/>
      <c r="X59" s="22"/>
      <c r="Y59" s="22"/>
      <c r="Z59" s="22"/>
      <c r="AA59" s="22"/>
      <c r="AB59" s="23"/>
      <c r="AC59" s="29"/>
      <c r="AD59" s="56"/>
      <c r="AE59" s="57"/>
      <c r="AF59" s="29"/>
      <c r="AG59" s="71"/>
      <c r="AH59" s="71"/>
      <c r="AJ59" s="30"/>
    </row>
    <row r="60" spans="2:36" ht="15.75" x14ac:dyDescent="0.25">
      <c r="B60" s="166"/>
      <c r="C60" s="167"/>
      <c r="D60" s="96"/>
      <c r="E60" s="28"/>
      <c r="F60" s="27"/>
      <c r="G60" s="24"/>
      <c r="H60" s="24"/>
      <c r="I60" s="23"/>
      <c r="K60" s="20"/>
      <c r="L60" s="21"/>
      <c r="M60" s="21"/>
      <c r="N60" s="21"/>
      <c r="O60" s="22"/>
      <c r="P60" s="22"/>
      <c r="Q60" s="23"/>
      <c r="R60" s="29"/>
      <c r="S60" s="56"/>
      <c r="T60" s="57"/>
      <c r="U60" s="29"/>
      <c r="V60" s="24"/>
      <c r="W60" s="22"/>
      <c r="X60" s="22"/>
      <c r="Y60" s="22"/>
      <c r="Z60" s="22"/>
      <c r="AA60" s="22"/>
      <c r="AB60" s="23"/>
      <c r="AC60" s="29"/>
      <c r="AD60" s="56"/>
      <c r="AE60" s="57"/>
      <c r="AF60" s="29"/>
      <c r="AG60" s="71"/>
      <c r="AH60" s="71"/>
      <c r="AJ60" s="30"/>
    </row>
    <row r="61" spans="2:36" ht="15.75" x14ac:dyDescent="0.25">
      <c r="B61" s="166"/>
      <c r="C61" s="167"/>
      <c r="D61" s="96"/>
      <c r="E61" s="28"/>
      <c r="F61" s="27"/>
      <c r="G61" s="24"/>
      <c r="H61" s="24"/>
      <c r="I61" s="23"/>
      <c r="K61" s="20"/>
      <c r="L61" s="21"/>
      <c r="M61" s="21"/>
      <c r="N61" s="21"/>
      <c r="O61" s="22"/>
      <c r="P61" s="22"/>
      <c r="Q61" s="23"/>
      <c r="R61" s="29"/>
      <c r="S61" s="56"/>
      <c r="T61" s="57"/>
      <c r="U61" s="29"/>
      <c r="V61" s="24"/>
      <c r="W61" s="22"/>
      <c r="X61" s="22"/>
      <c r="Y61" s="22"/>
      <c r="Z61" s="22"/>
      <c r="AA61" s="22"/>
      <c r="AB61" s="23"/>
      <c r="AC61" s="29"/>
      <c r="AD61" s="56"/>
      <c r="AE61" s="57"/>
      <c r="AF61" s="29"/>
      <c r="AG61" s="71"/>
      <c r="AH61" s="71"/>
      <c r="AJ61" s="30"/>
    </row>
    <row r="62" spans="2:36" ht="15.75" x14ac:dyDescent="0.25">
      <c r="B62" s="166"/>
      <c r="C62" s="167"/>
      <c r="D62" s="96"/>
      <c r="E62" s="28"/>
      <c r="F62" s="27"/>
      <c r="G62" s="24"/>
      <c r="H62" s="24"/>
      <c r="I62" s="23"/>
      <c r="K62" s="20"/>
      <c r="L62" s="21"/>
      <c r="M62" s="21"/>
      <c r="N62" s="21"/>
      <c r="O62" s="22"/>
      <c r="P62" s="22"/>
      <c r="Q62" s="23"/>
      <c r="R62" s="29"/>
      <c r="S62" s="56"/>
      <c r="T62" s="57"/>
      <c r="U62" s="29"/>
      <c r="V62" s="24"/>
      <c r="W62" s="22"/>
      <c r="X62" s="22"/>
      <c r="Y62" s="22"/>
      <c r="Z62" s="22"/>
      <c r="AA62" s="22"/>
      <c r="AB62" s="23"/>
      <c r="AC62" s="29"/>
      <c r="AD62" s="56"/>
      <c r="AE62" s="57"/>
      <c r="AF62" s="29"/>
      <c r="AG62" s="71"/>
      <c r="AH62" s="71"/>
      <c r="AJ62" s="30"/>
    </row>
    <row r="63" spans="2:36" ht="15.75" x14ac:dyDescent="0.25">
      <c r="B63" s="166"/>
      <c r="C63" s="167"/>
      <c r="D63" s="96"/>
      <c r="E63" s="28"/>
      <c r="F63" s="27"/>
      <c r="G63" s="24"/>
      <c r="H63" s="24"/>
      <c r="I63" s="23"/>
      <c r="K63" s="20"/>
      <c r="L63" s="21"/>
      <c r="M63" s="21"/>
      <c r="N63" s="21"/>
      <c r="O63" s="22"/>
      <c r="P63" s="22"/>
      <c r="Q63" s="23"/>
      <c r="R63" s="29"/>
      <c r="S63" s="56"/>
      <c r="T63" s="57"/>
      <c r="U63" s="29"/>
      <c r="V63" s="24"/>
      <c r="W63" s="22"/>
      <c r="X63" s="22"/>
      <c r="Y63" s="22"/>
      <c r="Z63" s="22"/>
      <c r="AA63" s="22"/>
      <c r="AB63" s="23"/>
      <c r="AC63" s="29"/>
      <c r="AD63" s="56"/>
      <c r="AE63" s="57"/>
      <c r="AF63" s="29"/>
      <c r="AG63" s="71"/>
      <c r="AH63" s="71"/>
      <c r="AJ63" s="30"/>
    </row>
    <row r="64" spans="2:36" ht="15.75" x14ac:dyDescent="0.25">
      <c r="B64" s="166"/>
      <c r="C64" s="167"/>
      <c r="D64" s="96"/>
      <c r="E64" s="28"/>
      <c r="F64" s="27"/>
      <c r="G64" s="24"/>
      <c r="H64" s="24"/>
      <c r="I64" s="23"/>
      <c r="K64" s="20"/>
      <c r="L64" s="21"/>
      <c r="M64" s="21"/>
      <c r="N64" s="21"/>
      <c r="O64" s="22"/>
      <c r="P64" s="22"/>
      <c r="Q64" s="23"/>
      <c r="R64" s="29"/>
      <c r="S64" s="56"/>
      <c r="T64" s="57"/>
      <c r="U64" s="29"/>
      <c r="V64" s="24"/>
      <c r="W64" s="22"/>
      <c r="X64" s="22"/>
      <c r="Y64" s="22"/>
      <c r="Z64" s="22"/>
      <c r="AA64" s="22"/>
      <c r="AB64" s="23"/>
      <c r="AC64" s="29"/>
      <c r="AD64" s="56"/>
      <c r="AE64" s="57"/>
      <c r="AF64" s="29"/>
      <c r="AG64" s="71"/>
      <c r="AH64" s="71"/>
      <c r="AJ64" s="30"/>
    </row>
    <row r="65" spans="2:36" ht="15.75" x14ac:dyDescent="0.25">
      <c r="B65" s="166"/>
      <c r="C65" s="167"/>
      <c r="D65" s="96"/>
      <c r="E65" s="28"/>
      <c r="F65" s="27"/>
      <c r="G65" s="24"/>
      <c r="H65" s="24"/>
      <c r="I65" s="23"/>
      <c r="K65" s="20"/>
      <c r="L65" s="21"/>
      <c r="M65" s="21"/>
      <c r="N65" s="21"/>
      <c r="O65" s="22"/>
      <c r="P65" s="22"/>
      <c r="Q65" s="23"/>
      <c r="R65" s="29"/>
      <c r="S65" s="56"/>
      <c r="T65" s="57"/>
      <c r="U65" s="29"/>
      <c r="V65" s="24"/>
      <c r="W65" s="22"/>
      <c r="X65" s="22"/>
      <c r="Y65" s="22"/>
      <c r="Z65" s="22"/>
      <c r="AA65" s="22"/>
      <c r="AB65" s="23"/>
      <c r="AC65" s="29"/>
      <c r="AD65" s="56"/>
      <c r="AE65" s="57"/>
      <c r="AF65" s="29"/>
      <c r="AG65" s="71"/>
      <c r="AH65" s="71"/>
      <c r="AJ65" s="30"/>
    </row>
    <row r="66" spans="2:36" ht="15.75" x14ac:dyDescent="0.25">
      <c r="B66" s="166"/>
      <c r="C66" s="167"/>
      <c r="D66" s="96"/>
      <c r="E66" s="28"/>
      <c r="F66" s="27"/>
      <c r="G66" s="24"/>
      <c r="H66" s="24"/>
      <c r="I66" s="23"/>
      <c r="K66" s="20"/>
      <c r="L66" s="21"/>
      <c r="M66" s="21"/>
      <c r="N66" s="21"/>
      <c r="O66" s="22"/>
      <c r="P66" s="22"/>
      <c r="Q66" s="23"/>
      <c r="R66" s="29"/>
      <c r="S66" s="56"/>
      <c r="T66" s="57"/>
      <c r="U66" s="29"/>
      <c r="V66" s="24"/>
      <c r="W66" s="22"/>
      <c r="X66" s="22"/>
      <c r="Y66" s="22"/>
      <c r="Z66" s="22"/>
      <c r="AA66" s="22"/>
      <c r="AB66" s="23"/>
      <c r="AC66" s="29"/>
      <c r="AD66" s="56"/>
      <c r="AE66" s="57"/>
      <c r="AF66" s="29"/>
      <c r="AG66" s="71"/>
      <c r="AH66" s="71"/>
      <c r="AJ66" s="30"/>
    </row>
    <row r="67" spans="2:36" ht="15.75" x14ac:dyDescent="0.25">
      <c r="B67" s="166"/>
      <c r="C67" s="167"/>
      <c r="D67" s="96"/>
      <c r="E67" s="28"/>
      <c r="F67" s="27"/>
      <c r="G67" s="24"/>
      <c r="H67" s="24"/>
      <c r="I67" s="23"/>
      <c r="K67" s="20"/>
      <c r="L67" s="21"/>
      <c r="M67" s="21"/>
      <c r="N67" s="21"/>
      <c r="O67" s="22"/>
      <c r="P67" s="22"/>
      <c r="Q67" s="23"/>
      <c r="R67" s="29"/>
      <c r="S67" s="56"/>
      <c r="T67" s="57"/>
      <c r="U67" s="29"/>
      <c r="V67" s="24"/>
      <c r="W67" s="22"/>
      <c r="X67" s="22"/>
      <c r="Y67" s="22"/>
      <c r="Z67" s="22"/>
      <c r="AA67" s="22"/>
      <c r="AB67" s="23"/>
      <c r="AC67" s="29"/>
      <c r="AD67" s="56"/>
      <c r="AE67" s="57"/>
      <c r="AF67" s="29"/>
      <c r="AG67" s="71"/>
      <c r="AH67" s="71"/>
      <c r="AJ67" s="30"/>
    </row>
    <row r="68" spans="2:36" ht="15.75" x14ac:dyDescent="0.25">
      <c r="B68" s="166"/>
      <c r="C68" s="167"/>
      <c r="D68" s="96"/>
      <c r="E68" s="28"/>
      <c r="F68" s="27"/>
      <c r="G68" s="24"/>
      <c r="H68" s="24"/>
      <c r="I68" s="23"/>
      <c r="K68" s="20"/>
      <c r="L68" s="21"/>
      <c r="M68" s="21"/>
      <c r="N68" s="21"/>
      <c r="O68" s="22"/>
      <c r="P68" s="22"/>
      <c r="Q68" s="23"/>
      <c r="R68" s="29"/>
      <c r="S68" s="56"/>
      <c r="T68" s="57"/>
      <c r="U68" s="29"/>
      <c r="V68" s="24"/>
      <c r="W68" s="22"/>
      <c r="X68" s="22"/>
      <c r="Y68" s="22"/>
      <c r="Z68" s="22"/>
      <c r="AA68" s="22"/>
      <c r="AB68" s="23"/>
      <c r="AC68" s="29"/>
      <c r="AD68" s="56"/>
      <c r="AE68" s="57"/>
      <c r="AF68" s="29"/>
      <c r="AG68" s="71"/>
      <c r="AH68" s="71"/>
      <c r="AJ68" s="30"/>
    </row>
    <row r="69" spans="2:36" ht="15.75" x14ac:dyDescent="0.25">
      <c r="B69" s="166"/>
      <c r="C69" s="167"/>
      <c r="D69" s="96"/>
      <c r="E69" s="28"/>
      <c r="F69" s="27"/>
      <c r="G69" s="24"/>
      <c r="H69" s="24"/>
      <c r="I69" s="23"/>
      <c r="K69" s="20"/>
      <c r="L69" s="21"/>
      <c r="M69" s="21"/>
      <c r="N69" s="21"/>
      <c r="O69" s="22"/>
      <c r="P69" s="22"/>
      <c r="Q69" s="23"/>
      <c r="R69" s="29"/>
      <c r="S69" s="56"/>
      <c r="T69" s="57"/>
      <c r="U69" s="29"/>
      <c r="V69" s="24"/>
      <c r="W69" s="22"/>
      <c r="X69" s="22"/>
      <c r="Y69" s="22"/>
      <c r="Z69" s="22"/>
      <c r="AA69" s="22"/>
      <c r="AB69" s="23"/>
      <c r="AC69" s="29"/>
      <c r="AD69" s="56"/>
      <c r="AE69" s="57"/>
      <c r="AF69" s="29"/>
      <c r="AG69" s="71"/>
      <c r="AH69" s="71"/>
      <c r="AJ69" s="30"/>
    </row>
    <row r="70" spans="2:36" ht="15.75" x14ac:dyDescent="0.25">
      <c r="B70" s="166"/>
      <c r="C70" s="167"/>
      <c r="D70" s="96"/>
      <c r="E70" s="28"/>
      <c r="F70" s="27"/>
      <c r="G70" s="24"/>
      <c r="H70" s="24"/>
      <c r="I70" s="23"/>
      <c r="K70" s="20"/>
      <c r="L70" s="21"/>
      <c r="M70" s="21"/>
      <c r="N70" s="21"/>
      <c r="O70" s="22"/>
      <c r="P70" s="22"/>
      <c r="Q70" s="23"/>
      <c r="R70" s="29"/>
      <c r="S70" s="56"/>
      <c r="T70" s="57"/>
      <c r="U70" s="29"/>
      <c r="V70" s="24"/>
      <c r="W70" s="22"/>
      <c r="X70" s="22"/>
      <c r="Y70" s="22"/>
      <c r="Z70" s="22"/>
      <c r="AA70" s="22"/>
      <c r="AB70" s="23"/>
      <c r="AC70" s="29"/>
      <c r="AD70" s="56"/>
      <c r="AE70" s="57"/>
      <c r="AF70" s="29"/>
      <c r="AG70" s="71"/>
      <c r="AH70" s="71"/>
      <c r="AJ70" s="30"/>
    </row>
    <row r="71" spans="2:36" ht="15.75" x14ac:dyDescent="0.25">
      <c r="B71" s="166"/>
      <c r="C71" s="167"/>
      <c r="D71" s="96"/>
      <c r="E71" s="28"/>
      <c r="F71" s="27"/>
      <c r="G71" s="24"/>
      <c r="H71" s="24"/>
      <c r="I71" s="23"/>
      <c r="K71" s="20"/>
      <c r="L71" s="21"/>
      <c r="M71" s="21"/>
      <c r="N71" s="21"/>
      <c r="O71" s="22"/>
      <c r="P71" s="22"/>
      <c r="Q71" s="23"/>
      <c r="R71" s="29"/>
      <c r="S71" s="56"/>
      <c r="T71" s="57"/>
      <c r="U71" s="29"/>
      <c r="V71" s="24"/>
      <c r="W71" s="22"/>
      <c r="X71" s="22"/>
      <c r="Y71" s="22"/>
      <c r="Z71" s="22"/>
      <c r="AA71" s="22"/>
      <c r="AB71" s="23"/>
      <c r="AC71" s="29"/>
      <c r="AD71" s="56"/>
      <c r="AE71" s="57"/>
      <c r="AF71" s="29"/>
      <c r="AG71" s="71"/>
      <c r="AH71" s="71"/>
      <c r="AJ71" s="30"/>
    </row>
    <row r="72" spans="2:36" ht="15.75" x14ac:dyDescent="0.25">
      <c r="B72" s="166"/>
      <c r="C72" s="167"/>
      <c r="D72" s="96"/>
      <c r="E72" s="28"/>
      <c r="F72" s="27"/>
      <c r="G72" s="24"/>
      <c r="H72" s="24"/>
      <c r="I72" s="23"/>
      <c r="K72" s="20"/>
      <c r="L72" s="21"/>
      <c r="M72" s="21"/>
      <c r="N72" s="21"/>
      <c r="O72" s="22"/>
      <c r="P72" s="22"/>
      <c r="Q72" s="23"/>
      <c r="R72" s="29"/>
      <c r="S72" s="56"/>
      <c r="T72" s="57"/>
      <c r="U72" s="29"/>
      <c r="V72" s="24"/>
      <c r="W72" s="22"/>
      <c r="X72" s="22"/>
      <c r="Y72" s="22"/>
      <c r="Z72" s="22"/>
      <c r="AA72" s="22"/>
      <c r="AB72" s="23"/>
      <c r="AC72" s="29"/>
      <c r="AD72" s="56"/>
      <c r="AE72" s="57"/>
      <c r="AF72" s="29"/>
      <c r="AG72" s="71"/>
      <c r="AH72" s="71"/>
      <c r="AJ72" s="30"/>
    </row>
    <row r="73" spans="2:36" ht="15.75" x14ac:dyDescent="0.25">
      <c r="B73" s="166"/>
      <c r="C73" s="167"/>
      <c r="D73" s="96"/>
      <c r="E73" s="28"/>
      <c r="F73" s="27"/>
      <c r="G73" s="24"/>
      <c r="H73" s="24"/>
      <c r="I73" s="23"/>
      <c r="K73" s="20"/>
      <c r="L73" s="21"/>
      <c r="M73" s="21"/>
      <c r="N73" s="21"/>
      <c r="O73" s="22"/>
      <c r="P73" s="22"/>
      <c r="Q73" s="23"/>
      <c r="R73" s="29"/>
      <c r="S73" s="56"/>
      <c r="T73" s="57"/>
      <c r="U73" s="29"/>
      <c r="V73" s="24"/>
      <c r="W73" s="22"/>
      <c r="X73" s="22"/>
      <c r="Y73" s="22"/>
      <c r="Z73" s="22"/>
      <c r="AA73" s="22"/>
      <c r="AB73" s="23"/>
      <c r="AC73" s="29"/>
      <c r="AD73" s="56"/>
      <c r="AE73" s="57"/>
      <c r="AF73" s="29"/>
      <c r="AG73" s="71"/>
      <c r="AH73" s="71"/>
      <c r="AJ73" s="30"/>
    </row>
    <row r="74" spans="2:36" ht="15.75" x14ac:dyDescent="0.25">
      <c r="B74" s="166"/>
      <c r="C74" s="167"/>
      <c r="D74" s="96"/>
      <c r="E74" s="28"/>
      <c r="F74" s="27"/>
      <c r="G74" s="24"/>
      <c r="H74" s="24"/>
      <c r="I74" s="23"/>
      <c r="K74" s="20"/>
      <c r="L74" s="21"/>
      <c r="M74" s="21"/>
      <c r="N74" s="21"/>
      <c r="O74" s="22"/>
      <c r="P74" s="22"/>
      <c r="Q74" s="23"/>
      <c r="R74" s="29"/>
      <c r="S74" s="56"/>
      <c r="T74" s="57"/>
      <c r="U74" s="29"/>
      <c r="V74" s="24"/>
      <c r="W74" s="22"/>
      <c r="X74" s="22"/>
      <c r="Y74" s="22"/>
      <c r="Z74" s="22"/>
      <c r="AA74" s="22"/>
      <c r="AB74" s="23"/>
      <c r="AC74" s="29"/>
      <c r="AD74" s="56"/>
      <c r="AE74" s="57"/>
      <c r="AF74" s="29"/>
      <c r="AG74" s="71"/>
      <c r="AH74" s="71"/>
      <c r="AJ74" s="30"/>
    </row>
    <row r="75" spans="2:36" ht="15.75" x14ac:dyDescent="0.25">
      <c r="B75" s="166"/>
      <c r="C75" s="167"/>
      <c r="D75" s="96"/>
      <c r="E75" s="28"/>
      <c r="F75" s="27"/>
      <c r="G75" s="24"/>
      <c r="H75" s="24"/>
      <c r="I75" s="23"/>
      <c r="K75" s="20"/>
      <c r="L75" s="21"/>
      <c r="M75" s="21"/>
      <c r="N75" s="21"/>
      <c r="O75" s="22"/>
      <c r="P75" s="22"/>
      <c r="Q75" s="23"/>
      <c r="R75" s="29"/>
      <c r="S75" s="56"/>
      <c r="T75" s="57"/>
      <c r="U75" s="29"/>
      <c r="V75" s="24"/>
      <c r="W75" s="22"/>
      <c r="X75" s="22"/>
      <c r="Y75" s="22"/>
      <c r="Z75" s="22"/>
      <c r="AA75" s="22"/>
      <c r="AB75" s="23"/>
      <c r="AC75" s="29"/>
      <c r="AD75" s="56"/>
      <c r="AE75" s="57"/>
      <c r="AF75" s="29"/>
      <c r="AG75" s="71"/>
      <c r="AH75" s="71"/>
      <c r="AJ75" s="30"/>
    </row>
    <row r="76" spans="2:36" ht="15.75" x14ac:dyDescent="0.25">
      <c r="B76" s="166"/>
      <c r="C76" s="167"/>
      <c r="D76" s="96"/>
      <c r="E76" s="28"/>
      <c r="F76" s="27"/>
      <c r="G76" s="24"/>
      <c r="H76" s="24"/>
      <c r="I76" s="23"/>
      <c r="K76" s="20"/>
      <c r="L76" s="21"/>
      <c r="M76" s="21"/>
      <c r="N76" s="21"/>
      <c r="O76" s="22"/>
      <c r="P76" s="22"/>
      <c r="Q76" s="23"/>
      <c r="R76" s="29"/>
      <c r="S76" s="56"/>
      <c r="T76" s="57"/>
      <c r="U76" s="29"/>
      <c r="V76" s="24"/>
      <c r="W76" s="22"/>
      <c r="X76" s="22"/>
      <c r="Y76" s="22"/>
      <c r="Z76" s="22"/>
      <c r="AA76" s="22"/>
      <c r="AB76" s="23"/>
      <c r="AC76" s="29"/>
      <c r="AD76" s="56"/>
      <c r="AE76" s="57"/>
      <c r="AF76" s="29"/>
      <c r="AG76" s="71"/>
      <c r="AH76" s="71"/>
      <c r="AJ76" s="30"/>
    </row>
    <row r="77" spans="2:36" ht="15.75" x14ac:dyDescent="0.25">
      <c r="B77" s="166"/>
      <c r="C77" s="167"/>
      <c r="D77" s="96"/>
      <c r="E77" s="28"/>
      <c r="F77" s="27"/>
      <c r="G77" s="24"/>
      <c r="H77" s="24"/>
      <c r="I77" s="23"/>
      <c r="K77" s="20"/>
      <c r="L77" s="21"/>
      <c r="M77" s="21"/>
      <c r="N77" s="21"/>
      <c r="O77" s="22"/>
      <c r="P77" s="22"/>
      <c r="Q77" s="23"/>
      <c r="R77" s="29"/>
      <c r="S77" s="56"/>
      <c r="T77" s="57"/>
      <c r="U77" s="29"/>
      <c r="V77" s="24"/>
      <c r="W77" s="22"/>
      <c r="X77" s="22"/>
      <c r="Y77" s="22"/>
      <c r="Z77" s="22"/>
      <c r="AA77" s="22"/>
      <c r="AB77" s="23"/>
      <c r="AC77" s="29"/>
      <c r="AD77" s="56"/>
      <c r="AE77" s="57"/>
      <c r="AF77" s="29"/>
      <c r="AG77" s="71"/>
      <c r="AH77" s="71"/>
      <c r="AJ77" s="30"/>
    </row>
    <row r="78" spans="2:36" ht="15.75" x14ac:dyDescent="0.25">
      <c r="B78" s="166"/>
      <c r="C78" s="167"/>
      <c r="D78" s="96"/>
      <c r="E78" s="28"/>
      <c r="F78" s="27"/>
      <c r="G78" s="24"/>
      <c r="H78" s="24"/>
      <c r="I78" s="23"/>
      <c r="K78" s="20"/>
      <c r="L78" s="21"/>
      <c r="M78" s="21"/>
      <c r="N78" s="21"/>
      <c r="O78" s="22"/>
      <c r="P78" s="22"/>
      <c r="Q78" s="23"/>
      <c r="R78" s="29"/>
      <c r="S78" s="56"/>
      <c r="T78" s="57"/>
      <c r="U78" s="29"/>
      <c r="V78" s="24"/>
      <c r="W78" s="22"/>
      <c r="X78" s="22"/>
      <c r="Y78" s="22"/>
      <c r="Z78" s="22"/>
      <c r="AA78" s="22"/>
      <c r="AB78" s="23"/>
      <c r="AC78" s="29"/>
      <c r="AD78" s="56"/>
      <c r="AE78" s="57"/>
      <c r="AF78" s="29"/>
      <c r="AG78" s="71"/>
      <c r="AH78" s="71"/>
      <c r="AJ78" s="30"/>
    </row>
    <row r="79" spans="2:36" ht="15.75" x14ac:dyDescent="0.25">
      <c r="B79" s="166"/>
      <c r="C79" s="167"/>
      <c r="D79" s="96"/>
      <c r="E79" s="28"/>
      <c r="F79" s="27"/>
      <c r="G79" s="24"/>
      <c r="H79" s="24"/>
      <c r="I79" s="23"/>
      <c r="K79" s="20"/>
      <c r="L79" s="21"/>
      <c r="M79" s="21"/>
      <c r="N79" s="21"/>
      <c r="O79" s="22"/>
      <c r="P79" s="22"/>
      <c r="Q79" s="23"/>
      <c r="R79" s="29"/>
      <c r="S79" s="56"/>
      <c r="T79" s="57"/>
      <c r="U79" s="29"/>
      <c r="V79" s="24"/>
      <c r="W79" s="22"/>
      <c r="X79" s="22"/>
      <c r="Y79" s="22"/>
      <c r="Z79" s="22"/>
      <c r="AA79" s="22"/>
      <c r="AB79" s="23"/>
      <c r="AC79" s="29"/>
      <c r="AD79" s="56"/>
      <c r="AE79" s="57"/>
      <c r="AF79" s="29"/>
      <c r="AG79" s="71"/>
      <c r="AH79" s="71"/>
      <c r="AJ79" s="30"/>
    </row>
    <row r="80" spans="2:36" ht="15.75" x14ac:dyDescent="0.25">
      <c r="B80" s="166"/>
      <c r="C80" s="167"/>
      <c r="D80" s="96"/>
      <c r="E80" s="28"/>
      <c r="F80" s="27"/>
      <c r="G80" s="24"/>
      <c r="H80" s="24"/>
      <c r="I80" s="23"/>
      <c r="K80" s="20"/>
      <c r="L80" s="21"/>
      <c r="M80" s="21"/>
      <c r="N80" s="21"/>
      <c r="O80" s="22"/>
      <c r="P80" s="22"/>
      <c r="Q80" s="23"/>
      <c r="R80" s="29"/>
      <c r="S80" s="56"/>
      <c r="T80" s="57"/>
      <c r="U80" s="29"/>
      <c r="V80" s="24"/>
      <c r="W80" s="22"/>
      <c r="X80" s="22"/>
      <c r="Y80" s="22"/>
      <c r="Z80" s="22"/>
      <c r="AA80" s="22"/>
      <c r="AB80" s="23"/>
      <c r="AC80" s="29"/>
      <c r="AD80" s="56"/>
      <c r="AE80" s="57"/>
      <c r="AF80" s="29"/>
      <c r="AG80" s="71"/>
      <c r="AH80" s="71"/>
      <c r="AJ80" s="30"/>
    </row>
    <row r="81" spans="2:36" ht="15.75" x14ac:dyDescent="0.25">
      <c r="B81" s="166"/>
      <c r="C81" s="167"/>
      <c r="D81" s="96"/>
      <c r="E81" s="28"/>
      <c r="F81" s="27"/>
      <c r="G81" s="24"/>
      <c r="H81" s="24"/>
      <c r="I81" s="23"/>
      <c r="K81" s="20"/>
      <c r="L81" s="21"/>
      <c r="M81" s="21"/>
      <c r="N81" s="21"/>
      <c r="O81" s="22"/>
      <c r="P81" s="22"/>
      <c r="Q81" s="23"/>
      <c r="R81" s="29"/>
      <c r="S81" s="56"/>
      <c r="T81" s="57"/>
      <c r="U81" s="29"/>
      <c r="V81" s="24"/>
      <c r="W81" s="22"/>
      <c r="X81" s="22"/>
      <c r="Y81" s="22"/>
      <c r="Z81" s="22"/>
      <c r="AA81" s="22"/>
      <c r="AB81" s="23"/>
      <c r="AC81" s="29"/>
      <c r="AD81" s="56"/>
      <c r="AE81" s="57"/>
      <c r="AF81" s="29"/>
      <c r="AG81" s="71"/>
      <c r="AH81" s="71"/>
      <c r="AJ81" s="30"/>
    </row>
    <row r="82" spans="2:36" ht="15.75" x14ac:dyDescent="0.25">
      <c r="B82" s="166"/>
      <c r="C82" s="167"/>
      <c r="D82" s="96"/>
      <c r="E82" s="28"/>
      <c r="F82" s="27"/>
      <c r="G82" s="24"/>
      <c r="H82" s="24"/>
      <c r="I82" s="23"/>
      <c r="K82" s="20"/>
      <c r="L82" s="21"/>
      <c r="M82" s="21"/>
      <c r="N82" s="21"/>
      <c r="O82" s="22"/>
      <c r="P82" s="22"/>
      <c r="Q82" s="23"/>
      <c r="R82" s="29"/>
      <c r="S82" s="56"/>
      <c r="T82" s="57"/>
      <c r="U82" s="29"/>
      <c r="V82" s="24"/>
      <c r="W82" s="22"/>
      <c r="X82" s="22"/>
      <c r="Y82" s="22"/>
      <c r="Z82" s="22"/>
      <c r="AA82" s="22"/>
      <c r="AB82" s="23"/>
      <c r="AC82" s="29"/>
      <c r="AD82" s="56"/>
      <c r="AE82" s="57"/>
      <c r="AF82" s="29"/>
      <c r="AG82" s="71"/>
      <c r="AH82" s="71"/>
      <c r="AJ82" s="30"/>
    </row>
    <row r="83" spans="2:36" ht="15.75" x14ac:dyDescent="0.25">
      <c r="B83" s="166"/>
      <c r="C83" s="167"/>
      <c r="D83" s="96"/>
      <c r="E83" s="28"/>
      <c r="F83" s="27"/>
      <c r="G83" s="24"/>
      <c r="H83" s="24"/>
      <c r="I83" s="23"/>
      <c r="K83" s="20"/>
      <c r="L83" s="21"/>
      <c r="M83" s="21"/>
      <c r="N83" s="21"/>
      <c r="O83" s="22"/>
      <c r="P83" s="22"/>
      <c r="Q83" s="23"/>
      <c r="R83" s="29"/>
      <c r="S83" s="56"/>
      <c r="T83" s="57"/>
      <c r="U83" s="29"/>
      <c r="V83" s="24"/>
      <c r="W83" s="22"/>
      <c r="X83" s="22"/>
      <c r="Y83" s="22"/>
      <c r="Z83" s="22"/>
      <c r="AA83" s="22"/>
      <c r="AB83" s="23"/>
      <c r="AC83" s="29"/>
      <c r="AD83" s="56"/>
      <c r="AE83" s="57"/>
      <c r="AF83" s="29"/>
      <c r="AG83" s="71"/>
      <c r="AH83" s="71"/>
      <c r="AJ83" s="30"/>
    </row>
    <row r="84" spans="2:36" ht="15.75" x14ac:dyDescent="0.25">
      <c r="B84" s="166"/>
      <c r="C84" s="167"/>
      <c r="D84" s="96"/>
      <c r="E84" s="28"/>
      <c r="F84" s="27"/>
      <c r="G84" s="24"/>
      <c r="H84" s="24"/>
      <c r="I84" s="23"/>
      <c r="K84" s="20"/>
      <c r="L84" s="21"/>
      <c r="M84" s="21"/>
      <c r="N84" s="21"/>
      <c r="O84" s="22"/>
      <c r="P84" s="22"/>
      <c r="Q84" s="23"/>
      <c r="R84" s="29"/>
      <c r="S84" s="56"/>
      <c r="T84" s="57"/>
      <c r="U84" s="29"/>
      <c r="V84" s="24"/>
      <c r="W84" s="22"/>
      <c r="X84" s="22"/>
      <c r="Y84" s="22"/>
      <c r="Z84" s="22"/>
      <c r="AA84" s="22"/>
      <c r="AB84" s="23"/>
      <c r="AC84" s="29"/>
      <c r="AD84" s="56"/>
      <c r="AE84" s="57"/>
      <c r="AF84" s="29"/>
      <c r="AG84" s="71"/>
      <c r="AH84" s="71"/>
      <c r="AJ84" s="30"/>
    </row>
    <row r="85" spans="2:36" ht="15.75" x14ac:dyDescent="0.25">
      <c r="B85" s="166"/>
      <c r="C85" s="167"/>
      <c r="D85" s="96"/>
      <c r="E85" s="28"/>
      <c r="F85" s="27"/>
      <c r="G85" s="24"/>
      <c r="H85" s="24"/>
      <c r="I85" s="23"/>
      <c r="K85" s="20"/>
      <c r="L85" s="21"/>
      <c r="M85" s="21"/>
      <c r="N85" s="21"/>
      <c r="O85" s="22"/>
      <c r="P85" s="22"/>
      <c r="Q85" s="23"/>
      <c r="R85" s="29"/>
      <c r="S85" s="56"/>
      <c r="T85" s="57"/>
      <c r="U85" s="29"/>
      <c r="V85" s="24"/>
      <c r="W85" s="22"/>
      <c r="X85" s="22"/>
      <c r="Y85" s="22"/>
      <c r="Z85" s="22"/>
      <c r="AA85" s="22"/>
      <c r="AB85" s="23"/>
      <c r="AC85" s="29"/>
      <c r="AD85" s="56"/>
      <c r="AE85" s="57"/>
      <c r="AF85" s="29"/>
      <c r="AG85" s="71"/>
      <c r="AH85" s="71"/>
      <c r="AJ85" s="30"/>
    </row>
    <row r="86" spans="2:36" ht="15.75" x14ac:dyDescent="0.25">
      <c r="B86" s="166"/>
      <c r="C86" s="167"/>
      <c r="D86" s="96"/>
      <c r="E86" s="28"/>
      <c r="F86" s="27"/>
      <c r="G86" s="24"/>
      <c r="H86" s="24"/>
      <c r="I86" s="23"/>
      <c r="K86" s="20"/>
      <c r="L86" s="21"/>
      <c r="M86" s="21"/>
      <c r="N86" s="21"/>
      <c r="O86" s="22"/>
      <c r="P86" s="22"/>
      <c r="Q86" s="23"/>
      <c r="R86" s="29"/>
      <c r="S86" s="56"/>
      <c r="T86" s="57"/>
      <c r="U86" s="29"/>
      <c r="V86" s="24"/>
      <c r="W86" s="22"/>
      <c r="X86" s="22"/>
      <c r="Y86" s="22"/>
      <c r="Z86" s="22"/>
      <c r="AA86" s="22"/>
      <c r="AB86" s="23"/>
      <c r="AC86" s="29"/>
      <c r="AD86" s="56"/>
      <c r="AE86" s="57"/>
      <c r="AF86" s="29"/>
      <c r="AG86" s="71"/>
      <c r="AH86" s="71"/>
      <c r="AJ86" s="30"/>
    </row>
    <row r="87" spans="2:36" ht="15.75" x14ac:dyDescent="0.25">
      <c r="B87" s="166"/>
      <c r="C87" s="167"/>
      <c r="D87" s="96"/>
      <c r="E87" s="28"/>
      <c r="F87" s="27"/>
      <c r="G87" s="24"/>
      <c r="H87" s="24"/>
      <c r="I87" s="23"/>
      <c r="K87" s="20"/>
      <c r="L87" s="21"/>
      <c r="M87" s="21"/>
      <c r="N87" s="21"/>
      <c r="O87" s="22"/>
      <c r="P87" s="22"/>
      <c r="Q87" s="23"/>
      <c r="R87" s="29"/>
      <c r="S87" s="56"/>
      <c r="T87" s="57"/>
      <c r="U87" s="29"/>
      <c r="V87" s="24"/>
      <c r="W87" s="22"/>
      <c r="X87" s="22"/>
      <c r="Y87" s="22"/>
      <c r="Z87" s="22"/>
      <c r="AA87" s="22"/>
      <c r="AB87" s="23"/>
      <c r="AC87" s="29"/>
      <c r="AD87" s="56"/>
      <c r="AE87" s="57"/>
      <c r="AF87" s="29"/>
      <c r="AG87" s="71"/>
      <c r="AH87" s="71"/>
      <c r="AJ87" s="30"/>
    </row>
    <row r="88" spans="2:36" ht="15.75" x14ac:dyDescent="0.25">
      <c r="B88" s="166"/>
      <c r="C88" s="167"/>
      <c r="D88" s="96"/>
      <c r="E88" s="28"/>
      <c r="F88" s="27"/>
      <c r="G88" s="24"/>
      <c r="H88" s="24"/>
      <c r="I88" s="23"/>
      <c r="K88" s="20"/>
      <c r="L88" s="21"/>
      <c r="M88" s="21"/>
      <c r="N88" s="21"/>
      <c r="O88" s="22"/>
      <c r="P88" s="22"/>
      <c r="Q88" s="23"/>
      <c r="R88" s="29"/>
      <c r="S88" s="56"/>
      <c r="T88" s="57"/>
      <c r="U88" s="29"/>
      <c r="V88" s="24"/>
      <c r="W88" s="22"/>
      <c r="X88" s="22"/>
      <c r="Y88" s="22"/>
      <c r="Z88" s="22"/>
      <c r="AA88" s="22"/>
      <c r="AB88" s="23"/>
      <c r="AC88" s="29"/>
      <c r="AD88" s="56"/>
      <c r="AE88" s="57"/>
      <c r="AF88" s="29"/>
      <c r="AG88" s="71"/>
      <c r="AH88" s="71"/>
      <c r="AJ88" s="30"/>
    </row>
    <row r="89" spans="2:36" ht="15.75" x14ac:dyDescent="0.25">
      <c r="B89" s="166"/>
      <c r="C89" s="167"/>
      <c r="D89" s="96"/>
      <c r="E89" s="28"/>
      <c r="F89" s="27"/>
      <c r="G89" s="24"/>
      <c r="H89" s="24"/>
      <c r="I89" s="23"/>
      <c r="K89" s="20"/>
      <c r="L89" s="21"/>
      <c r="M89" s="21"/>
      <c r="N89" s="21"/>
      <c r="O89" s="22"/>
      <c r="P89" s="22"/>
      <c r="Q89" s="23"/>
      <c r="R89" s="29"/>
      <c r="S89" s="56"/>
      <c r="T89" s="57"/>
      <c r="U89" s="29"/>
      <c r="V89" s="24"/>
      <c r="W89" s="22"/>
      <c r="X89" s="22"/>
      <c r="Y89" s="22"/>
      <c r="Z89" s="22"/>
      <c r="AA89" s="22"/>
      <c r="AB89" s="23"/>
      <c r="AC89" s="29"/>
      <c r="AD89" s="56"/>
      <c r="AE89" s="57"/>
      <c r="AF89" s="29"/>
      <c r="AG89" s="71"/>
      <c r="AH89" s="71"/>
      <c r="AJ89" s="30"/>
    </row>
    <row r="90" spans="2:36" ht="15.75" x14ac:dyDescent="0.25">
      <c r="B90" s="166"/>
      <c r="C90" s="167"/>
      <c r="D90" s="96"/>
      <c r="E90" s="28"/>
      <c r="F90" s="27"/>
      <c r="G90" s="24"/>
      <c r="H90" s="24"/>
      <c r="I90" s="23"/>
      <c r="K90" s="20"/>
      <c r="L90" s="21"/>
      <c r="M90" s="21"/>
      <c r="N90" s="21"/>
      <c r="O90" s="22"/>
      <c r="P90" s="22"/>
      <c r="Q90" s="23"/>
      <c r="R90" s="29"/>
      <c r="S90" s="56"/>
      <c r="T90" s="57"/>
      <c r="U90" s="29"/>
      <c r="V90" s="24"/>
      <c r="W90" s="22"/>
      <c r="X90" s="22"/>
      <c r="Y90" s="22"/>
      <c r="Z90" s="22"/>
      <c r="AA90" s="22"/>
      <c r="AB90" s="23"/>
      <c r="AC90" s="29"/>
      <c r="AD90" s="56"/>
      <c r="AE90" s="57"/>
      <c r="AF90" s="29"/>
      <c r="AG90" s="71"/>
      <c r="AH90" s="71"/>
      <c r="AJ90" s="30"/>
    </row>
    <row r="91" spans="2:36" ht="15.75" x14ac:dyDescent="0.25">
      <c r="B91" s="166"/>
      <c r="C91" s="167"/>
      <c r="D91" s="96"/>
      <c r="E91" s="28"/>
      <c r="F91" s="27"/>
      <c r="G91" s="24"/>
      <c r="H91" s="24"/>
      <c r="I91" s="23"/>
      <c r="K91" s="20"/>
      <c r="L91" s="21"/>
      <c r="M91" s="21"/>
      <c r="N91" s="21"/>
      <c r="O91" s="22"/>
      <c r="P91" s="22"/>
      <c r="Q91" s="23"/>
      <c r="R91" s="29"/>
      <c r="S91" s="56"/>
      <c r="T91" s="57"/>
      <c r="U91" s="29"/>
      <c r="V91" s="24"/>
      <c r="W91" s="22"/>
      <c r="X91" s="22"/>
      <c r="Y91" s="22"/>
      <c r="Z91" s="22"/>
      <c r="AA91" s="22"/>
      <c r="AB91" s="23"/>
      <c r="AC91" s="29"/>
      <c r="AD91" s="56"/>
      <c r="AE91" s="57"/>
      <c r="AF91" s="29"/>
      <c r="AG91" s="71"/>
      <c r="AH91" s="71"/>
      <c r="AJ91" s="30"/>
    </row>
    <row r="92" spans="2:36" ht="15.75" x14ac:dyDescent="0.25">
      <c r="B92" s="166"/>
      <c r="C92" s="167"/>
      <c r="D92" s="96"/>
      <c r="E92" s="28"/>
      <c r="F92" s="27"/>
      <c r="G92" s="24"/>
      <c r="H92" s="24"/>
      <c r="I92" s="23"/>
      <c r="K92" s="20"/>
      <c r="L92" s="21"/>
      <c r="M92" s="21"/>
      <c r="N92" s="21"/>
      <c r="O92" s="22"/>
      <c r="P92" s="22"/>
      <c r="Q92" s="23"/>
      <c r="R92" s="29"/>
      <c r="S92" s="56"/>
      <c r="T92" s="57"/>
      <c r="U92" s="29"/>
      <c r="V92" s="24"/>
      <c r="W92" s="22"/>
      <c r="X92" s="22"/>
      <c r="Y92" s="22"/>
      <c r="Z92" s="22"/>
      <c r="AA92" s="22"/>
      <c r="AB92" s="23"/>
      <c r="AC92" s="29"/>
      <c r="AD92" s="56"/>
      <c r="AE92" s="57"/>
      <c r="AF92" s="29"/>
      <c r="AG92" s="71"/>
      <c r="AH92" s="71"/>
      <c r="AJ92" s="30"/>
    </row>
    <row r="93" spans="2:36" ht="15.75" x14ac:dyDescent="0.25">
      <c r="B93" s="166"/>
      <c r="C93" s="167"/>
      <c r="D93" s="96"/>
      <c r="E93" s="28"/>
      <c r="F93" s="27"/>
      <c r="G93" s="17"/>
      <c r="H93" s="17"/>
      <c r="I93" s="18"/>
      <c r="K93" s="20"/>
      <c r="L93" s="21"/>
      <c r="M93" s="21"/>
      <c r="N93" s="21"/>
      <c r="O93" s="22"/>
      <c r="P93" s="22"/>
      <c r="Q93" s="23"/>
      <c r="R93" s="29"/>
      <c r="S93" s="56"/>
      <c r="T93" s="57"/>
      <c r="U93" s="29"/>
      <c r="V93" s="24"/>
      <c r="W93" s="22"/>
      <c r="X93" s="22"/>
      <c r="Y93" s="22"/>
      <c r="Z93" s="22"/>
      <c r="AA93" s="22"/>
      <c r="AB93" s="23"/>
      <c r="AC93" s="29"/>
      <c r="AD93" s="56"/>
      <c r="AE93" s="57"/>
      <c r="AF93" s="29"/>
      <c r="AG93" s="29"/>
      <c r="AH93" s="71"/>
    </row>
  </sheetData>
  <mergeCells count="86">
    <mergeCell ref="B93:C93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81:C81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69:C69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57:C57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42:C42"/>
    <mergeCell ref="B43:C43"/>
    <mergeCell ref="B44:C44"/>
    <mergeCell ref="B45:C45"/>
    <mergeCell ref="B38:C38"/>
    <mergeCell ref="B39:C39"/>
    <mergeCell ref="B40:C40"/>
    <mergeCell ref="B41:C41"/>
    <mergeCell ref="B36:C36"/>
    <mergeCell ref="B37:C37"/>
    <mergeCell ref="B31:C31"/>
    <mergeCell ref="B23:C23"/>
    <mergeCell ref="B24:C24"/>
    <mergeCell ref="B25:C25"/>
    <mergeCell ref="B32:C32"/>
    <mergeCell ref="B26:C26"/>
    <mergeCell ref="B27:C27"/>
    <mergeCell ref="B28:C28"/>
    <mergeCell ref="B29:C29"/>
    <mergeCell ref="B30:C30"/>
    <mergeCell ref="B33:C33"/>
    <mergeCell ref="B34:C34"/>
    <mergeCell ref="B35:C35"/>
    <mergeCell ref="B20:C20"/>
    <mergeCell ref="B21:C21"/>
    <mergeCell ref="B22:C22"/>
    <mergeCell ref="B2:D5"/>
    <mergeCell ref="B17:C19"/>
    <mergeCell ref="D17:D19"/>
    <mergeCell ref="E17:E18"/>
    <mergeCell ref="F17:F18"/>
    <mergeCell ref="AH17:AH18"/>
    <mergeCell ref="G17:I17"/>
    <mergeCell ref="K17:Q17"/>
    <mergeCell ref="S17:T17"/>
    <mergeCell ref="V17:AB17"/>
    <mergeCell ref="AD17:AE17"/>
    <mergeCell ref="AG17:AG18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rowBreaks count="1" manualBreakCount="1">
    <brk id="25" max="16383" man="1"/>
  </rowBreaks>
  <colBreaks count="1" manualBreakCount="1">
    <brk id="3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229E-935D-4679-9524-D5CF39BF6131}">
  <sheetPr>
    <tabColor rgb="FFFF0000"/>
  </sheetPr>
  <dimension ref="B1:CV137"/>
  <sheetViews>
    <sheetView topLeftCell="A3" zoomScale="75" zoomScaleNormal="75" zoomScaleSheetLayoutView="65" workbookViewId="0">
      <pane xSplit="1" ySplit="17" topLeftCell="B118" activePane="bottomRight" state="frozen"/>
      <selection activeCell="M121" sqref="M121"/>
      <selection pane="topRight" activeCell="M121" sqref="M121"/>
      <selection pane="bottomLeft" activeCell="M121" sqref="M121"/>
      <selection pane="bottomRight" activeCell="F140" sqref="F140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59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44" t="s">
        <v>27</v>
      </c>
      <c r="F10" s="44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72">
        <v>809319.745</v>
      </c>
      <c r="F14" s="72">
        <v>9156242.318</v>
      </c>
      <c r="G14" s="72">
        <v>2659.13</v>
      </c>
      <c r="H14" s="90"/>
      <c r="I14" s="91"/>
      <c r="J14" s="5"/>
      <c r="K14" s="77"/>
      <c r="L14" s="7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66">
        <v>0</v>
      </c>
      <c r="C20" s="167"/>
      <c r="D20" s="96">
        <v>44977.291666666664</v>
      </c>
      <c r="E20" s="28">
        <v>0</v>
      </c>
      <c r="F20" s="27">
        <v>0</v>
      </c>
      <c r="G20" s="108">
        <v>809319.745</v>
      </c>
      <c r="H20" s="64">
        <v>9156242.318</v>
      </c>
      <c r="I20" s="109">
        <v>2659.13</v>
      </c>
      <c r="J20" s="6"/>
      <c r="K20" s="20">
        <f>(G20-G20)*100</f>
        <v>0</v>
      </c>
      <c r="L20" s="21">
        <f>(H20-H20)*100</f>
        <v>0</v>
      </c>
      <c r="M20" s="21">
        <f t="shared" ref="M20" si="0">SQRT(K20^2+L20^2)</f>
        <v>0</v>
      </c>
      <c r="N20" s="21">
        <f>(I20-I20)*100</f>
        <v>0</v>
      </c>
      <c r="O20" s="22">
        <f>(SQRT((G20-G20)^2+(H20-H20)^2+(I20-I20)^2)*100)</f>
        <v>0</v>
      </c>
      <c r="P20" s="22">
        <v>0</v>
      </c>
      <c r="Q20" s="23">
        <v>0</v>
      </c>
      <c r="R20" s="29"/>
      <c r="S20" s="56">
        <v>0</v>
      </c>
      <c r="T20" s="57">
        <v>0</v>
      </c>
      <c r="U20" s="29"/>
      <c r="V20" s="54">
        <f>(G20-$G$20)*100</f>
        <v>0</v>
      </c>
      <c r="W20" s="64">
        <f>(H20-$H$20)*100</f>
        <v>0</v>
      </c>
      <c r="X20" s="64">
        <v>0</v>
      </c>
      <c r="Y20" s="64">
        <f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2" si="1">SQRT((G20-$E$11)^2+(H20-$F$11)^2+(I20-$G$11)^2)</f>
        <v>501.40326596992008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1</v>
      </c>
      <c r="C21" s="167"/>
      <c r="D21" s="96">
        <v>44978.291666666664</v>
      </c>
      <c r="E21" s="28">
        <f>D21-D20</f>
        <v>1</v>
      </c>
      <c r="F21" s="105">
        <f t="shared" ref="F21" si="2">D21-D$20</f>
        <v>1</v>
      </c>
      <c r="G21" s="108">
        <v>809319.64599999995</v>
      </c>
      <c r="H21" s="22">
        <v>9156242.3379999995</v>
      </c>
      <c r="I21" s="109">
        <v>2659.134</v>
      </c>
      <c r="J21" s="6"/>
      <c r="K21" s="20">
        <f t="shared" ref="K21:L21" si="3">(G21-G20)*100</f>
        <v>-9.9000000045634806</v>
      </c>
      <c r="L21" s="21">
        <f t="shared" si="3"/>
        <v>1.9999999552965164</v>
      </c>
      <c r="M21" s="21">
        <f t="shared" ref="M21" si="4">SQRT(K21^2+L21^2)</f>
        <v>10.099999995620939</v>
      </c>
      <c r="N21" s="21">
        <f t="shared" ref="N21" si="5">(I21-I20)*100</f>
        <v>0.39999999999054126</v>
      </c>
      <c r="O21" s="22">
        <f t="shared" ref="O21" si="6">(SQRT((G21-G20)^2+(H21-H20)^2+(I21-I20)^2)*100)</f>
        <v>10.107917684248099</v>
      </c>
      <c r="P21" s="22">
        <f t="shared" ref="P21" si="7">O21/(F21-F20)</f>
        <v>10.107917684248099</v>
      </c>
      <c r="Q21" s="23">
        <f t="shared" ref="Q21" si="8">(P21-P20)/(F21-F20)</f>
        <v>10.107917684248099</v>
      </c>
      <c r="R21" s="29"/>
      <c r="S21" s="56">
        <f t="shared" ref="S21" si="9">IF(K21&lt;0, ATAN2(L21,K21)*180/PI()+360,ATAN2(L21,K21)*180/PI())</f>
        <v>281.42118602129852</v>
      </c>
      <c r="T21" s="57">
        <f t="shared" ref="T21" si="10">ATAN(N21/M21)*180/PI()</f>
        <v>2.2679545368345515</v>
      </c>
      <c r="U21" s="29"/>
      <c r="V21" s="24">
        <f>(G21-$G$20)*100</f>
        <v>-9.9000000045634806</v>
      </c>
      <c r="W21" s="22">
        <f>(H21-$H$20)*100</f>
        <v>1.9999999552965164</v>
      </c>
      <c r="X21" s="22">
        <f t="shared" ref="X21" si="11">SQRT(V21^2+W21^2)</f>
        <v>10.099999995620939</v>
      </c>
      <c r="Y21" s="22">
        <f>(I21-$I$20)*100</f>
        <v>0.39999999999054126</v>
      </c>
      <c r="Z21" s="22">
        <f>SQRT((G21-$G$20)^2+(H21-$H$20)^2+(I21-$I$20)^2)*100</f>
        <v>10.107917684248099</v>
      </c>
      <c r="AA21" s="22">
        <f t="shared" ref="AA21" si="12">Z21/F21</f>
        <v>10.107917684248099</v>
      </c>
      <c r="AB21" s="23">
        <f t="shared" ref="AB21" si="13">(AA21-$AA$20)/(F21-$F$20)</f>
        <v>10.107917684248099</v>
      </c>
      <c r="AC21" s="29"/>
      <c r="AD21" s="56">
        <f t="shared" ref="AD21" si="14">IF(F21&lt;=0,NA(),IF((G21-$G$20)&lt;0,ATAN2((H21-$H$20),(G21-$G$20))*180/PI()+360,ATAN2((H21-$H$20),(G21-$G$20))*180/PI()))</f>
        <v>281.42118602129852</v>
      </c>
      <c r="AE21" s="57">
        <f t="shared" ref="AE21" si="15">IF(E21&lt;=0,NA(),ATAN(Y21/X21)*180/PI())</f>
        <v>2.2679545368345515</v>
      </c>
      <c r="AF21" s="29"/>
      <c r="AG21" s="71">
        <f>1/(O21/E21)</f>
        <v>9.8932345042577127E-2</v>
      </c>
      <c r="AH21" s="71">
        <f t="shared" ref="AH21" si="16">1/(Z21/F21)</f>
        <v>9.8932345042577127E-2</v>
      </c>
      <c r="AI21" s="29"/>
      <c r="AJ21" s="21">
        <f t="shared" si="1"/>
        <v>501.40430622276693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2</v>
      </c>
      <c r="C22" s="167"/>
      <c r="D22" s="96">
        <v>44979.291666608799</v>
      </c>
      <c r="E22" s="28">
        <f t="shared" ref="E22:E28" si="17">D22-D21</f>
        <v>0.99999994213430909</v>
      </c>
      <c r="F22" s="105">
        <f t="shared" ref="F22:F28" si="18">D22-D$20</f>
        <v>1.9999999421343091</v>
      </c>
      <c r="G22" s="108">
        <v>809319.70200000005</v>
      </c>
      <c r="H22" s="22">
        <v>9156242.3359999992</v>
      </c>
      <c r="I22" s="109">
        <v>2659.1010000000001</v>
      </c>
      <c r="J22" s="6"/>
      <c r="K22" s="20">
        <f t="shared" ref="K22" si="19">(G22-G21)*100</f>
        <v>5.6000000098720193</v>
      </c>
      <c r="L22" s="21">
        <f t="shared" ref="L22" si="20">(H22-H21)*100</f>
        <v>-0.20000003278255463</v>
      </c>
      <c r="M22" s="21">
        <f t="shared" ref="M22" si="21">SQRT(K22^2+L22^2)</f>
        <v>5.6035703014845488</v>
      </c>
      <c r="N22" s="21">
        <f t="shared" ref="N22" si="22">(I22-I21)*100</f>
        <v>-3.2999999999901775</v>
      </c>
      <c r="O22" s="22">
        <f t="shared" ref="O22" si="23">(SQRT((G22-G21)^2+(H22-H21)^2+(I22-I21)^2)*100)</f>
        <v>6.503076204659977</v>
      </c>
      <c r="P22" s="22">
        <f t="shared" ref="P22" si="24">O22/(F22-F21)</f>
        <v>6.5030765809649962</v>
      </c>
      <c r="Q22" s="23">
        <f t="shared" ref="Q22" si="25">(P22-P21)/(F22-F21)</f>
        <v>-3.6048413118797358</v>
      </c>
      <c r="R22" s="29"/>
      <c r="S22" s="56">
        <f t="shared" ref="S22" si="26">IF(K22&lt;0, ATAN2(L22,K22)*180/PI()+360,ATAN2(L22,K22)*180/PI())</f>
        <v>92.045408820268321</v>
      </c>
      <c r="T22" s="57">
        <f t="shared" ref="T22" si="27">ATAN(N22/M22)*180/PI()</f>
        <v>-30.494267245991903</v>
      </c>
      <c r="U22" s="29"/>
      <c r="V22" s="24">
        <f t="shared" ref="V22" si="28">(G22-$G$20)*100</f>
        <v>-4.2999999946914613</v>
      </c>
      <c r="W22" s="22">
        <f t="shared" ref="W22" si="29">(H22-$H$20)*100</f>
        <v>1.7999999225139618</v>
      </c>
      <c r="X22" s="22">
        <f t="shared" ref="X22" si="30">SQRT(V22^2+W22^2)</f>
        <v>4.6615447735055424</v>
      </c>
      <c r="Y22" s="22">
        <f t="shared" ref="Y22" si="31">(I22-$I$20)*100</f>
        <v>-2.8999999999996362</v>
      </c>
      <c r="Z22" s="22">
        <f t="shared" ref="Z22" si="32">SQRT((G22-$G$20)^2+(H22-$H$20)^2+(I22-$I$20)^2)*100</f>
        <v>5.4899908629609504</v>
      </c>
      <c r="AA22" s="22">
        <f t="shared" ref="AA22" si="33">Z22/F22</f>
        <v>2.7449955109010062</v>
      </c>
      <c r="AB22" s="23">
        <f t="shared" ref="AB22" si="34">(AA22-$AA$20)/(F22-$F$20)</f>
        <v>1.3724977951607698</v>
      </c>
      <c r="AC22" s="29"/>
      <c r="AD22" s="56">
        <f t="shared" ref="AD22" si="35">IF(F22&lt;=0,NA(),IF((G22-$G$20)&lt;0,ATAN2((H22-$H$20),(G22-$G$20))*180/PI()+360,ATAN2((H22-$H$20),(G22-$G$20))*180/PI()))</f>
        <v>292.71441149983559</v>
      </c>
      <c r="AE22" s="57">
        <f t="shared" ref="AE22" si="36">IF(E22&lt;=0,NA(),ATAN(Y22/X22)*180/PI())</f>
        <v>-31.886212846316589</v>
      </c>
      <c r="AF22" s="29"/>
      <c r="AG22" s="71">
        <f t="shared" ref="AG22" si="37">1/(O22/E22)</f>
        <v>0.15377336981192513</v>
      </c>
      <c r="AH22" s="71">
        <f t="shared" ref="AH22" si="38">1/(Z22/F22)</f>
        <v>0.36429932071975013</v>
      </c>
      <c r="AI22" s="29"/>
      <c r="AJ22" s="21">
        <f t="shared" si="1"/>
        <v>501.40299838355855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2:100" ht="15.75" x14ac:dyDescent="0.25">
      <c r="B23" s="166">
        <v>3</v>
      </c>
      <c r="C23" s="167"/>
      <c r="D23" s="96">
        <v>44980.291666608799</v>
      </c>
      <c r="E23" s="28">
        <f t="shared" si="17"/>
        <v>1</v>
      </c>
      <c r="F23" s="105">
        <f t="shared" si="18"/>
        <v>2.9999999421343091</v>
      </c>
      <c r="G23" s="108">
        <v>809319.70400000003</v>
      </c>
      <c r="H23" s="22">
        <v>9156242.3100000005</v>
      </c>
      <c r="I23" s="109">
        <v>2659.1640000000002</v>
      </c>
      <c r="J23" s="6"/>
      <c r="K23" s="20">
        <f t="shared" ref="K23" si="39">(G23-G22)*100</f>
        <v>0.19999999785795808</v>
      </c>
      <c r="L23" s="21">
        <f t="shared" ref="L23" si="40">(H23-H22)*100</f>
        <v>-2.5999998673796654</v>
      </c>
      <c r="M23" s="21">
        <f t="shared" ref="M23" si="41">SQRT(K23^2+L23^2)</f>
        <v>2.607680829687073</v>
      </c>
      <c r="N23" s="21">
        <f t="shared" ref="N23" si="42">(I23-I22)*100</f>
        <v>6.3000000000101863</v>
      </c>
      <c r="O23" s="22">
        <f t="shared" ref="O23" si="43">(SQRT((G23-G22)^2+(H23-H22)^2+(I23-I22)^2)*100)</f>
        <v>6.818357522867645</v>
      </c>
      <c r="P23" s="22">
        <f t="shared" ref="P23" si="44">O23/(F23-F22)</f>
        <v>6.818357522867645</v>
      </c>
      <c r="Q23" s="23">
        <f t="shared" ref="Q23" si="45">(P23-P22)/(F23-F22)</f>
        <v>0.31528094190264877</v>
      </c>
      <c r="R23" s="29"/>
      <c r="S23" s="56">
        <f t="shared" ref="S23" si="46">IF(K23&lt;0, ATAN2(L23,K23)*180/PI()+360,ATAN2(L23,K23)*180/PI())</f>
        <v>175.60129446844277</v>
      </c>
      <c r="T23" s="57">
        <f t="shared" ref="T23" si="47">ATAN(N23/M23)*180/PI()</f>
        <v>67.51447594696063</v>
      </c>
      <c r="U23" s="29"/>
      <c r="V23" s="24">
        <f t="shared" ref="V23" si="48">(G23-$G$20)*100</f>
        <v>-4.0999999968335032</v>
      </c>
      <c r="W23" s="22">
        <f t="shared" ref="W23" si="49">(H23-$H$20)*100</f>
        <v>-0.79999994486570358</v>
      </c>
      <c r="X23" s="22">
        <f t="shared" ref="X23" si="50">SQRT(V23^2+W23^2)</f>
        <v>4.177319701174409</v>
      </c>
      <c r="Y23" s="22">
        <f t="shared" ref="Y23" si="51">(I23-$I$20)*100</f>
        <v>3.4000000000105501</v>
      </c>
      <c r="Z23" s="22">
        <f t="shared" ref="Z23" si="52">SQRT((G23-$G$20)^2+(H23-$H$20)^2+(I23-$I$20)^2)*100</f>
        <v>5.3860931932052196</v>
      </c>
      <c r="AA23" s="22">
        <f t="shared" ref="AA23" si="53">Z23/F23</f>
        <v>1.7953644323650744</v>
      </c>
      <c r="AB23" s="23">
        <f t="shared" ref="AB23" si="54">(AA23-$AA$20)/(F23-$F$20)</f>
        <v>0.598454822331692</v>
      </c>
      <c r="AC23" s="29"/>
      <c r="AD23" s="56">
        <f t="shared" ref="AD23" si="55">IF(F23&lt;=0,NA(),IF((G23-$G$20)&lt;0,ATAN2((H23-$H$20),(G23-$G$20))*180/PI()+360,ATAN2((H23-$H$20),(G23-$G$20))*180/PI()))</f>
        <v>258.95906055357909</v>
      </c>
      <c r="AE23" s="57">
        <f t="shared" ref="AE23" si="56">IF(E23&lt;=0,NA(),ATAN(Y23/X23)*180/PI())</f>
        <v>39.142798855402759</v>
      </c>
      <c r="AF23" s="29"/>
      <c r="AG23" s="71">
        <f t="shared" ref="AG23" si="57">1/(O23/E23)</f>
        <v>0.14666288716104503</v>
      </c>
      <c r="AH23" s="71">
        <f t="shared" ref="AH23" si="58">1/(Z23/F23)</f>
        <v>0.55698998040340886</v>
      </c>
      <c r="AI23" s="29"/>
      <c r="AJ23" s="21">
        <f t="shared" ref="AJ23" si="59">SQRT((G23-$E$11)^2+(H23-$F$11)^2+(I23-$G$11)^2)</f>
        <v>501.4105558898566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2:100" ht="15.75" x14ac:dyDescent="0.25">
      <c r="B24" s="166">
        <v>4</v>
      </c>
      <c r="C24" s="167"/>
      <c r="D24" s="95">
        <v>45001.291666666664</v>
      </c>
      <c r="E24" s="28">
        <f>D24-D23</f>
        <v>21.000000057865691</v>
      </c>
      <c r="F24" s="105">
        <f t="shared" si="18"/>
        <v>24</v>
      </c>
      <c r="G24" s="108">
        <v>809319.72</v>
      </c>
      <c r="H24" s="22">
        <v>9156242.2809999995</v>
      </c>
      <c r="I24" s="109">
        <v>2659.0214999999998</v>
      </c>
      <c r="J24" s="6"/>
      <c r="K24" s="20">
        <f t="shared" ref="K24" si="60">(G24-G23)*100</f>
        <v>1.5999999945051968</v>
      </c>
      <c r="L24" s="21">
        <f t="shared" ref="L24" si="61">(H24-H23)*100</f>
        <v>-2.9000001028180122</v>
      </c>
      <c r="M24" s="21">
        <f t="shared" ref="M24" si="62">SQRT(K24^2+L24^2)</f>
        <v>3.3120991197065814</v>
      </c>
      <c r="N24" s="21">
        <f t="shared" ref="N24" si="63">(I24-I23)*100</f>
        <v>-14.250000000038199</v>
      </c>
      <c r="O24" s="22">
        <f t="shared" ref="O24" si="64">(SQRT((G24-G23)^2+(H24-H23)^2+(I24-I23)^2)*100)</f>
        <v>14.629849643104667</v>
      </c>
      <c r="P24" s="22">
        <f t="shared" ref="P24" si="65">O24/(F24-F23)</f>
        <v>0.69665950489485629</v>
      </c>
      <c r="Q24" s="23">
        <f t="shared" ref="Q24" si="66">(P24-P23)/(F24-F23)</f>
        <v>-0.2915094286240188</v>
      </c>
      <c r="R24" s="29"/>
      <c r="S24" s="56">
        <f t="shared" ref="S24" si="67">IF(K24&lt;0, ATAN2(L24,K24)*180/PI()+360,ATAN2(L24,K24)*180/PI())</f>
        <v>151.11341917553824</v>
      </c>
      <c r="T24" s="57">
        <f t="shared" ref="T24" si="68">ATAN(N24/M24)*180/PI()</f>
        <v>-76.91518055017265</v>
      </c>
      <c r="U24" s="29"/>
      <c r="V24" s="24">
        <f t="shared" ref="V24" si="69">(G24-$G$20)*100</f>
        <v>-2.5000000023283064</v>
      </c>
      <c r="W24" s="22">
        <f t="shared" ref="W24" si="70">(H24-$H$20)*100</f>
        <v>-3.7000000476837158</v>
      </c>
      <c r="X24" s="22">
        <f t="shared" ref="X24" si="71">SQRT(V24^2+W24^2)</f>
        <v>4.4654227531669415</v>
      </c>
      <c r="Y24" s="22">
        <f t="shared" ref="Y24" si="72">(I24-$I$20)*100</f>
        <v>-10.850000000027649</v>
      </c>
      <c r="Z24" s="22">
        <f t="shared" ref="Z24" si="73">SQRT((G24-$G$20)^2+(H24-$H$20)^2+(I24-$I$20)^2)*100</f>
        <v>11.732966392396298</v>
      </c>
      <c r="AA24" s="22">
        <f t="shared" ref="AA24" si="74">Z24/F24</f>
        <v>0.48887359968317906</v>
      </c>
      <c r="AB24" s="23">
        <f t="shared" ref="AB24" si="75">(AA24-$AA$20)/(F24-$F$20)</f>
        <v>2.036973332013246E-2</v>
      </c>
      <c r="AC24" s="29"/>
      <c r="AD24" s="56">
        <f t="shared" ref="AD24" si="76">IF(F24&lt;=0,NA(),IF((G24-$G$20)&lt;0,ATAN2((H24-$H$20),(G24-$G$20))*180/PI()+360,ATAN2((H24-$H$20),(G24-$G$20))*180/PI()))</f>
        <v>214.04593703881824</v>
      </c>
      <c r="AE24" s="57">
        <f t="shared" ref="AE24" si="77">IF(E24&lt;=0,NA(),ATAN(Y24/X24)*180/PI())</f>
        <v>-67.62990878947393</v>
      </c>
      <c r="AF24" s="29"/>
      <c r="AG24" s="71">
        <f t="shared" ref="AG24" si="78">1/(O24/E24)</f>
        <v>1.435421454776427</v>
      </c>
      <c r="AH24" s="71">
        <f t="shared" ref="AH24" si="79">1/(Z24/F24)</f>
        <v>2.0455185157228026</v>
      </c>
      <c r="AI24" s="29"/>
      <c r="AJ24" s="21">
        <f t="shared" ref="AJ24" si="80">SQRT((G24-$E$11)^2+(H24-$F$11)^2+(I24-$G$11)^2)</f>
        <v>501.47182056622859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2:100" ht="15.75" x14ac:dyDescent="0.25">
      <c r="B25" s="166">
        <v>5</v>
      </c>
      <c r="C25" s="167"/>
      <c r="D25" s="95">
        <v>45003.291666666664</v>
      </c>
      <c r="E25" s="28">
        <f t="shared" si="17"/>
        <v>2</v>
      </c>
      <c r="F25" s="105">
        <f t="shared" si="18"/>
        <v>26</v>
      </c>
      <c r="G25" s="108">
        <v>809320.10950000002</v>
      </c>
      <c r="H25" s="22">
        <v>9156242.1995000001</v>
      </c>
      <c r="I25" s="109">
        <v>2658.9929999999999</v>
      </c>
      <c r="K25" s="20">
        <f t="shared" ref="K25" si="81">(G25-G24)*100</f>
        <v>38.950000004842877</v>
      </c>
      <c r="L25" s="21">
        <f t="shared" ref="L25" si="82">(H25-H24)*100</f>
        <v>-8.1499999389052391</v>
      </c>
      <c r="M25" s="21">
        <f t="shared" ref="M25" si="83">SQRT(K25^2+L25^2)</f>
        <v>39.793529617029648</v>
      </c>
      <c r="N25" s="21">
        <f t="shared" ref="N25" si="84">(I25-I24)*100</f>
        <v>-2.8499999999894499</v>
      </c>
      <c r="O25" s="22">
        <f t="shared" ref="O25" si="85">(SQRT((G25-G24)^2+(H25-H24)^2+(I25-I24)^2)*100)</f>
        <v>39.895457127113545</v>
      </c>
      <c r="P25" s="22">
        <f t="shared" ref="P25" si="86">O25/(F25-F24)</f>
        <v>19.947728563556772</v>
      </c>
      <c r="Q25" s="23">
        <f t="shared" ref="Q25" si="87">(P25-P24)/(F25-F24)</f>
        <v>9.6255345293309578</v>
      </c>
      <c r="R25" s="29"/>
      <c r="S25" s="56">
        <f t="shared" ref="S25" si="88">IF(K25&lt;0, ATAN2(L25,K25)*180/PI()+360,ATAN2(L25,K25)*180/PI())</f>
        <v>101.81821083748189</v>
      </c>
      <c r="T25" s="57">
        <f t="shared" ref="T25" si="89">ATAN(N25/M25)*180/PI()</f>
        <v>-4.0965109686355046</v>
      </c>
      <c r="U25" s="29"/>
      <c r="V25" s="24">
        <f t="shared" ref="V25" si="90">(G25-$G$20)*100</f>
        <v>36.450000002514571</v>
      </c>
      <c r="W25" s="22">
        <f t="shared" ref="W25" si="91">(H25-$H$20)*100</f>
        <v>-11.849999986588955</v>
      </c>
      <c r="X25" s="22">
        <f t="shared" ref="X25" si="92">SQRT(V25^2+W25^2)</f>
        <v>38.327861926612478</v>
      </c>
      <c r="Y25" s="22">
        <f t="shared" ref="Y25" si="93">(I25-$I$20)*100</f>
        <v>-13.700000000017099</v>
      </c>
      <c r="Z25" s="22">
        <f t="shared" ref="Z25" si="94">SQRT((G25-$G$20)^2+(H25-$H$20)^2+(I25-$I$20)^2)*100</f>
        <v>40.702764032261236</v>
      </c>
      <c r="AA25" s="22">
        <f t="shared" ref="AA25" si="95">Z25/F25</f>
        <v>1.5654909243177397</v>
      </c>
      <c r="AB25" s="23">
        <f t="shared" ref="AB25" si="96">(AA25-$AA$20)/(F25-$F$20)</f>
        <v>6.0211189396836146E-2</v>
      </c>
      <c r="AC25" s="29"/>
      <c r="AD25" s="56">
        <f t="shared" ref="AD25" si="97">IF(F25&lt;=0,NA(),IF((G25-$G$20)&lt;0,ATAN2((H25-$H$20),(G25-$G$20))*180/PI()+360,ATAN2((H25-$H$20),(G25-$G$20))*180/PI()))</f>
        <v>108.00949291343717</v>
      </c>
      <c r="AE25" s="57">
        <f t="shared" ref="AE25" si="98">IF(E25&lt;=0,NA(),ATAN(Y25/X25)*180/PI())</f>
        <v>-19.669039775735268</v>
      </c>
      <c r="AF25" s="29"/>
      <c r="AG25" s="71">
        <f t="shared" ref="AG25" si="99">1/(O25/E25)</f>
        <v>5.0131021023964412E-2</v>
      </c>
      <c r="AH25" s="71">
        <f t="shared" ref="AH25" si="100">1/(Z25/F25)</f>
        <v>0.63877725796194718</v>
      </c>
      <c r="AI25" s="29"/>
      <c r="AJ25" s="21">
        <f t="shared" ref="AJ25" si="101">SQRT((G25-$E$11)^2+(H25-$F$11)^2+(I25-$G$11)^2)</f>
        <v>501.47391150055904</v>
      </c>
    </row>
    <row r="26" spans="2:100" ht="15.75" x14ac:dyDescent="0.25">
      <c r="B26" s="166">
        <v>6</v>
      </c>
      <c r="C26" s="167"/>
      <c r="D26" s="96">
        <v>45005.291666666664</v>
      </c>
      <c r="E26" s="28">
        <f t="shared" si="17"/>
        <v>2</v>
      </c>
      <c r="F26" s="105">
        <f t="shared" si="18"/>
        <v>28</v>
      </c>
      <c r="G26" s="108">
        <v>809320.15700000001</v>
      </c>
      <c r="H26" s="22">
        <v>9156242.1905000005</v>
      </c>
      <c r="I26" s="109">
        <v>2658.9845</v>
      </c>
      <c r="K26" s="20">
        <f t="shared" ref="K26:K27" si="102">(G26-G25)*100</f>
        <v>4.7499999986030161</v>
      </c>
      <c r="L26" s="21">
        <f t="shared" ref="L26:L27" si="103">(H26-H25)*100</f>
        <v>-0.8999999612569809</v>
      </c>
      <c r="M26" s="21">
        <f t="shared" ref="M26:M27" si="104">SQRT(K26^2+L26^2)</f>
        <v>4.834511342110102</v>
      </c>
      <c r="N26" s="21">
        <f t="shared" ref="N26:N27" si="105">(I26-I25)*100</f>
        <v>-0.84999999999126885</v>
      </c>
      <c r="O26" s="22">
        <f t="shared" ref="O26:O27" si="106">(SQRT((G26-G25)^2+(H26-H25)^2+(I26-I25)^2)*100)</f>
        <v>4.9086657980531108</v>
      </c>
      <c r="P26" s="22">
        <f t="shared" ref="P26:P27" si="107">O26/(F26-F25)</f>
        <v>2.4543328990265554</v>
      </c>
      <c r="Q26" s="23">
        <f t="shared" ref="Q26:Q27" si="108">(P26-P25)/(F26-F25)</f>
        <v>-8.7466978322651094</v>
      </c>
      <c r="R26" s="29"/>
      <c r="S26" s="56">
        <f t="shared" ref="S26:S27" si="109">IF(K26&lt;0, ATAN2(L26,K26)*180/PI()+360,ATAN2(L26,K26)*180/PI())</f>
        <v>100.72885884995924</v>
      </c>
      <c r="T26" s="57">
        <f t="shared" ref="T26:T27" si="110">ATAN(N26/M26)*180/PI()</f>
        <v>-9.9717821016307422</v>
      </c>
      <c r="U26" s="29"/>
      <c r="V26" s="24">
        <f t="shared" ref="V26:V27" si="111">(G26-$G$20)*100</f>
        <v>41.200000001117587</v>
      </c>
      <c r="W26" s="22">
        <f t="shared" ref="W26:W27" si="112">(H26-$H$20)*100</f>
        <v>-12.749999947845936</v>
      </c>
      <c r="X26" s="22">
        <f t="shared" ref="X26:X27" si="113">SQRT(V26^2+W26^2)</f>
        <v>43.127746275016044</v>
      </c>
      <c r="Y26" s="22">
        <f t="shared" ref="Y26:Y27" si="114">(I26-$I$20)*100</f>
        <v>-14.550000000008367</v>
      </c>
      <c r="Z26" s="22">
        <f t="shared" ref="Z26:Z27" si="115">SQRT((G26-$G$20)^2+(H26-$H$20)^2+(I26-$I$20)^2)*100</f>
        <v>45.51598618905674</v>
      </c>
      <c r="AA26" s="22">
        <f t="shared" ref="AA26:AA27" si="116">Z26/F26</f>
        <v>1.6255709353234551</v>
      </c>
      <c r="AB26" s="23">
        <f t="shared" ref="AB26:AB27" si="117">(AA26-$AA$20)/(F26-$F$20)</f>
        <v>5.8056104832980536E-2</v>
      </c>
      <c r="AC26" s="29"/>
      <c r="AD26" s="56">
        <f t="shared" ref="AD26:AD27" si="118">IF(F26&lt;=0,NA(),IF((G26-$G$20)&lt;0,ATAN2((H26-$H$20),(G26-$G$20))*180/PI()+360,ATAN2((H26-$H$20),(G26-$G$20))*180/PI()))</f>
        <v>107.19551946319797</v>
      </c>
      <c r="AE26" s="57">
        <f t="shared" ref="AE26:AE27" si="119">IF(E26&lt;=0,NA(),ATAN(Y26/X26)*180/PI())</f>
        <v>-18.642842449199293</v>
      </c>
      <c r="AF26" s="29"/>
      <c r="AG26" s="71">
        <f t="shared" ref="AG26:AG27" si="120">1/(O26/E26)</f>
        <v>0.40744269059695321</v>
      </c>
      <c r="AH26" s="71">
        <f t="shared" ref="AH26:AH27" si="121">1/(Z26/F26)</f>
        <v>0.61516847912947004</v>
      </c>
      <c r="AI26" s="29"/>
      <c r="AJ26" s="21">
        <f t="shared" ref="AJ26:AJ28" si="122">SQRT((G26-$E$11)^2+(H26-$F$11)^2+(I26-$G$11)^2)</f>
        <v>501.47462127041632</v>
      </c>
    </row>
    <row r="27" spans="2:100" ht="15.75" x14ac:dyDescent="0.25">
      <c r="B27" s="166">
        <v>7</v>
      </c>
      <c r="C27" s="167"/>
      <c r="D27" s="95">
        <v>45008.291666666664</v>
      </c>
      <c r="E27" s="28">
        <f t="shared" si="17"/>
        <v>3</v>
      </c>
      <c r="F27" s="105">
        <f t="shared" si="18"/>
        <v>31</v>
      </c>
      <c r="G27" s="108">
        <v>809320.196</v>
      </c>
      <c r="H27" s="22">
        <v>9156242.1895000003</v>
      </c>
      <c r="I27" s="109">
        <v>2658.9475000000002</v>
      </c>
      <c r="K27" s="20">
        <f t="shared" si="102"/>
        <v>3.8999999989755452</v>
      </c>
      <c r="L27" s="21">
        <f t="shared" si="103"/>
        <v>-0.10000001639127731</v>
      </c>
      <c r="M27" s="21">
        <f t="shared" si="104"/>
        <v>3.9012818400222646</v>
      </c>
      <c r="N27" s="21">
        <f t="shared" si="105"/>
        <v>-3.6999999999807187</v>
      </c>
      <c r="O27" s="22">
        <f t="shared" si="106"/>
        <v>5.3768020230565332</v>
      </c>
      <c r="P27" s="22">
        <f t="shared" si="107"/>
        <v>1.7922673410188443</v>
      </c>
      <c r="Q27" s="23">
        <f t="shared" si="108"/>
        <v>-0.22068851933590369</v>
      </c>
      <c r="R27" s="29"/>
      <c r="S27" s="56">
        <f t="shared" si="109"/>
        <v>91.468800955421202</v>
      </c>
      <c r="T27" s="57">
        <f t="shared" si="110"/>
        <v>-43.48316299937148</v>
      </c>
      <c r="U27" s="29"/>
      <c r="V27" s="24">
        <f t="shared" si="111"/>
        <v>45.100000000093132</v>
      </c>
      <c r="W27" s="22">
        <f t="shared" si="112"/>
        <v>-12.849999964237213</v>
      </c>
      <c r="X27" s="22">
        <f t="shared" si="113"/>
        <v>46.894909095650206</v>
      </c>
      <c r="Y27" s="22">
        <f t="shared" si="114"/>
        <v>-18.249999999989086</v>
      </c>
      <c r="Z27" s="22">
        <f t="shared" si="115"/>
        <v>50.320920093822799</v>
      </c>
      <c r="AA27" s="22">
        <f t="shared" si="116"/>
        <v>1.6232554868975098</v>
      </c>
      <c r="AB27" s="23">
        <f t="shared" si="117"/>
        <v>5.2363080222500316E-2</v>
      </c>
      <c r="AC27" s="29"/>
      <c r="AD27" s="56">
        <f t="shared" si="118"/>
        <v>105.90343937873484</v>
      </c>
      <c r="AE27" s="57">
        <f t="shared" si="119"/>
        <v>-21.264397415113674</v>
      </c>
      <c r="AF27" s="29"/>
      <c r="AG27" s="71">
        <f t="shared" si="120"/>
        <v>0.55795247567895379</v>
      </c>
      <c r="AH27" s="71">
        <f t="shared" si="121"/>
        <v>0.61604596939405798</v>
      </c>
      <c r="AI27" s="29"/>
      <c r="AJ27" s="21">
        <f t="shared" si="122"/>
        <v>501.47706320575065</v>
      </c>
    </row>
    <row r="28" spans="2:100" ht="15.75" x14ac:dyDescent="0.25">
      <c r="B28" s="166">
        <v>8</v>
      </c>
      <c r="C28" s="167"/>
      <c r="D28" s="96">
        <v>45011.291666608799</v>
      </c>
      <c r="E28" s="28">
        <f t="shared" si="17"/>
        <v>2.9999999421343091</v>
      </c>
      <c r="F28" s="105">
        <f t="shared" si="18"/>
        <v>33.999999942134309</v>
      </c>
      <c r="G28" s="108">
        <v>809320.09400000004</v>
      </c>
      <c r="H28" s="22">
        <v>9156242.2149999999</v>
      </c>
      <c r="I28" s="109">
        <v>2658.9409999999998</v>
      </c>
      <c r="K28" s="20">
        <f t="shared" ref="K28" si="123">(G28-G27)*100</f>
        <v>-10.199999995529652</v>
      </c>
      <c r="L28" s="21">
        <f t="shared" ref="L28" si="124">(H28-H27)*100</f>
        <v>2.5499999523162842</v>
      </c>
      <c r="M28" s="21">
        <f t="shared" ref="M28" si="125">SQRT(K28^2+L28^2)</f>
        <v>10.51391932942316</v>
      </c>
      <c r="N28" s="21">
        <f t="shared" ref="N28" si="126">(I28-I27)*100</f>
        <v>-0.65000000004147296</v>
      </c>
      <c r="O28" s="22">
        <f t="shared" ref="O28" si="127">(SQRT((G28-G27)^2+(H28-H27)^2+(I28-I27)^2)*100)</f>
        <v>10.533992579533738</v>
      </c>
      <c r="P28" s="22">
        <f t="shared" ref="P28" si="128">O28/(F28-F27)</f>
        <v>3.5113309275731095</v>
      </c>
      <c r="Q28" s="23">
        <f t="shared" ref="Q28" si="129">(P28-P27)/(F28-F27)</f>
        <v>0.57302120657084443</v>
      </c>
      <c r="R28" s="29"/>
      <c r="S28" s="56">
        <f t="shared" ref="S28" si="130">IF(K28&lt;0, ATAN2(L28,K28)*180/PI()+360,ATAN2(L28,K28)*180/PI())</f>
        <v>284.03624322174028</v>
      </c>
      <c r="T28" s="57">
        <f t="shared" ref="T28" si="131">ATAN(N28/M28)*180/PI()</f>
        <v>-3.5376833947354602</v>
      </c>
      <c r="U28" s="29"/>
      <c r="V28" s="24">
        <f t="shared" ref="V28" si="132">(G28-$G$20)*100</f>
        <v>34.900000004563481</v>
      </c>
      <c r="W28" s="22">
        <f t="shared" ref="W28" si="133">(H28-$H$20)*100</f>
        <v>-10.300000011920929</v>
      </c>
      <c r="X28" s="22">
        <f t="shared" ref="X28" si="134">SQRT(V28^2+W28^2)</f>
        <v>36.388184903401026</v>
      </c>
      <c r="Y28" s="22">
        <f t="shared" ref="Y28" si="135">(I28-$I$20)*100</f>
        <v>-18.900000000030559</v>
      </c>
      <c r="Z28" s="22">
        <f t="shared" ref="Z28" si="136">SQRT((G28-$G$20)^2+(H28-$H$20)^2+(I28-$I$20)^2)*100</f>
        <v>41.003780320419935</v>
      </c>
      <c r="AA28" s="22">
        <f t="shared" ref="AA28" si="137">Z28/F28</f>
        <v>1.2059935408883995</v>
      </c>
      <c r="AB28" s="23">
        <f t="shared" ref="AB28" si="138">(AA28-$AA$20)/(F28-$F$20)</f>
        <v>3.5470398321791725E-2</v>
      </c>
      <c r="AC28" s="29"/>
      <c r="AD28" s="56">
        <f t="shared" ref="AD28" si="139">IF(F28&lt;=0,NA(),IF((G28-$G$20)&lt;0,ATAN2((H28-$H$20),(G28-$G$20))*180/PI()+360,ATAN2((H28-$H$20),(G28-$G$20))*180/PI()))</f>
        <v>106.44285526592432</v>
      </c>
      <c r="AE28" s="57">
        <f t="shared" ref="AE28" si="140">IF(E28&lt;=0,NA(),ATAN(Y28/X28)*180/PI())</f>
        <v>-27.447335814590065</v>
      </c>
      <c r="AF28" s="29"/>
      <c r="AG28" s="71">
        <f t="shared" ref="AG28" si="141">1/(O28/E28)</f>
        <v>0.28479229688873547</v>
      </c>
      <c r="AH28" s="71">
        <f t="shared" ref="AH28" si="142">1/(Z28/F28)</f>
        <v>0.82919183734876922</v>
      </c>
      <c r="AI28" s="29"/>
      <c r="AJ28" s="21">
        <f t="shared" si="122"/>
        <v>501.47621357987208</v>
      </c>
    </row>
    <row r="29" spans="2:100" ht="15.75" x14ac:dyDescent="0.25">
      <c r="B29" s="166">
        <v>9</v>
      </c>
      <c r="C29" s="167"/>
      <c r="D29" s="95">
        <v>45014.291666666664</v>
      </c>
      <c r="E29" s="28">
        <f t="shared" ref="E29:E31" si="143">D29-D28</f>
        <v>3.0000000578656909</v>
      </c>
      <c r="F29" s="105">
        <f t="shared" ref="F29:F31" si="144">D29-D$20</f>
        <v>37</v>
      </c>
      <c r="G29" s="108">
        <v>809320.18449999997</v>
      </c>
      <c r="H29" s="22">
        <v>9156242.1944999993</v>
      </c>
      <c r="I29" s="109">
        <v>2658.9285</v>
      </c>
      <c r="K29" s="20">
        <f t="shared" ref="K29" si="145">(G29-G28)*100</f>
        <v>9.0499999932944775</v>
      </c>
      <c r="L29" s="21">
        <f t="shared" ref="L29" si="146">(H29-H28)*100</f>
        <v>-2.0500000566244125</v>
      </c>
      <c r="M29" s="21">
        <f t="shared" ref="M29" si="147">SQRT(K29^2+L29^2)</f>
        <v>9.2792779951238735</v>
      </c>
      <c r="N29" s="21">
        <f t="shared" ref="N29" si="148">(I29-I28)*100</f>
        <v>-1.2499999999818101</v>
      </c>
      <c r="O29" s="22">
        <f t="shared" ref="O29" si="149">(SQRT((G29-G28)^2+(H29-H28)^2+(I29-I28)^2)*100)</f>
        <v>9.3630924437786387</v>
      </c>
      <c r="P29" s="22">
        <f t="shared" ref="P29" si="150">O29/(F29-F28)</f>
        <v>3.1210307543926792</v>
      </c>
      <c r="Q29" s="23">
        <f t="shared" ref="Q29" si="151">(P29-P28)/(F29-F28)</f>
        <v>-0.13010005521736692</v>
      </c>
      <c r="R29" s="29"/>
      <c r="S29" s="56">
        <f t="shared" ref="S29" si="152">IF(K29&lt;0, ATAN2(L29,K29)*180/PI()+360,ATAN2(L29,K29)*180/PI())</f>
        <v>102.76321379801067</v>
      </c>
      <c r="T29" s="57">
        <f t="shared" ref="T29" si="153">ATAN(N29/M29)*180/PI()</f>
        <v>-7.6720587919923444</v>
      </c>
      <c r="U29" s="29"/>
      <c r="V29" s="24">
        <f t="shared" ref="V29" si="154">(G29-$G$20)*100</f>
        <v>43.949999997857958</v>
      </c>
      <c r="W29" s="22">
        <f t="shared" ref="W29" si="155">(H29-$H$20)*100</f>
        <v>-12.350000068545341</v>
      </c>
      <c r="X29" s="22">
        <f t="shared" ref="X29" si="156">SQRT(V29^2+W29^2)</f>
        <v>45.65221792536245</v>
      </c>
      <c r="Y29" s="22">
        <f t="shared" ref="Y29" si="157">(I29-$I$20)*100</f>
        <v>-20.150000000012369</v>
      </c>
      <c r="Z29" s="22">
        <f t="shared" ref="Z29" si="158">SQRT((G29-$G$20)^2+(H29-$H$20)^2+(I29-$I$20)^2)*100</f>
        <v>49.901377751573982</v>
      </c>
      <c r="AA29" s="22">
        <f t="shared" ref="AA29" si="159">Z29/F29</f>
        <v>1.3486858851776753</v>
      </c>
      <c r="AB29" s="23">
        <f t="shared" ref="AB29" si="160">(AA29-$AA$20)/(F29-$F$20)</f>
        <v>3.6450969869666901E-2</v>
      </c>
      <c r="AC29" s="29"/>
      <c r="AD29" s="56">
        <f t="shared" ref="AD29" si="161">IF(F29&lt;=0,NA(),IF((G29-$G$20)&lt;0,ATAN2((H29-$H$20),(G29-$G$20))*180/PI()+360,ATAN2((H29-$H$20),(G29-$G$20))*180/PI()))</f>
        <v>105.69542350613561</v>
      </c>
      <c r="AE29" s="57">
        <f t="shared" ref="AE29" si="162">IF(E29&lt;=0,NA(),ATAN(Y29/X29)*180/PI())</f>
        <v>-23.81572949105411</v>
      </c>
      <c r="AF29" s="29"/>
      <c r="AG29" s="71">
        <f t="shared" ref="AG29" si="163">1/(O29/E29)</f>
        <v>0.32040696766366528</v>
      </c>
      <c r="AH29" s="71">
        <f t="shared" ref="AH29" si="164">1/(Z29/F29)</f>
        <v>0.74146249396556885</v>
      </c>
      <c r="AI29" s="29"/>
      <c r="AJ29" s="21">
        <f t="shared" ref="AJ29" si="165">SQRT((G29-$E$11)^2+(H29-$F$11)^2+(I29-$G$11)^2)</f>
        <v>501.479756582162</v>
      </c>
    </row>
    <row r="30" spans="2:100" ht="15.75" x14ac:dyDescent="0.25">
      <c r="B30" s="166">
        <v>10</v>
      </c>
      <c r="C30" s="167"/>
      <c r="D30" s="96">
        <v>45019.291666666664</v>
      </c>
      <c r="E30" s="28">
        <f t="shared" si="143"/>
        <v>5</v>
      </c>
      <c r="F30" s="105">
        <f t="shared" si="144"/>
        <v>42</v>
      </c>
      <c r="G30" s="108">
        <v>809320.20549999992</v>
      </c>
      <c r="H30" s="22">
        <v>9156242.1974999998</v>
      </c>
      <c r="I30" s="109">
        <v>2658.91</v>
      </c>
      <c r="K30" s="20">
        <f t="shared" ref="K30:K32" si="166">(G30-G29)*100</f>
        <v>2.0999999949708581</v>
      </c>
      <c r="L30" s="21">
        <f t="shared" ref="L30:L32" si="167">(H30-H29)*100</f>
        <v>0.30000004917383194</v>
      </c>
      <c r="M30" s="21">
        <f t="shared" ref="M30:M32" si="168">SQRT(K30^2+L30^2)</f>
        <v>2.1213203455352767</v>
      </c>
      <c r="N30" s="21">
        <f t="shared" ref="N30:N32" si="169">(I30-I29)*100</f>
        <v>-1.8500000000130967</v>
      </c>
      <c r="O30" s="22">
        <f t="shared" ref="O30:O32" si="170">(SQRT((G30-G29)^2+(H30-H29)^2+(I30-I29)^2)*100)</f>
        <v>2.8146935905050774</v>
      </c>
      <c r="P30" s="22">
        <f t="shared" ref="P30:P32" si="171">O30/(F30-F29)</f>
        <v>0.56293871810101548</v>
      </c>
      <c r="Q30" s="23">
        <f t="shared" ref="Q30:Q32" si="172">(P30-P29)/(F30-F29)</f>
        <v>-0.51161840725833274</v>
      </c>
      <c r="R30" s="29"/>
      <c r="S30" s="56">
        <f t="shared" ref="S30:S32" si="173">IF(K30&lt;0, ATAN2(L30,K30)*180/PI()+360,ATAN2(L30,K30)*180/PI())</f>
        <v>81.869896311822714</v>
      </c>
      <c r="T30" s="57">
        <f t="shared" ref="T30:T32" si="174">ATAN(N30/M30)*180/PI()</f>
        <v>-41.091629472271805</v>
      </c>
      <c r="U30" s="29"/>
      <c r="V30" s="24">
        <f t="shared" ref="V30:V32" si="175">(G30-$G$20)*100</f>
        <v>46.049999992828816</v>
      </c>
      <c r="W30" s="22">
        <f t="shared" ref="W30:W32" si="176">(H30-$H$20)*100</f>
        <v>-12.05000001937151</v>
      </c>
      <c r="X30" s="22">
        <f t="shared" ref="X30:X32" si="177">SQRT(V30^2+W30^2)</f>
        <v>47.600472684694921</v>
      </c>
      <c r="Y30" s="22">
        <f t="shared" ref="Y30:Y32" si="178">(I30-$I$20)*100</f>
        <v>-22.000000000025466</v>
      </c>
      <c r="Z30" s="22">
        <f t="shared" ref="Z30:Z32" si="179">SQRT((G30-$G$20)^2+(H30-$H$20)^2+(I30-$I$20)^2)*100</f>
        <v>52.438583121662511</v>
      </c>
      <c r="AA30" s="22">
        <f t="shared" ref="AA30:AA32" si="180">Z30/F30</f>
        <v>1.2485376933729169</v>
      </c>
      <c r="AB30" s="23">
        <f t="shared" ref="AB30:AB32" si="181">(AA30-$AA$20)/(F30-$F$20)</f>
        <v>2.9727087937450401E-2</v>
      </c>
      <c r="AC30" s="29"/>
      <c r="AD30" s="56">
        <f t="shared" ref="AD30:AD32" si="182">IF(F30&lt;=0,NA(),IF((G30-$G$20)&lt;0,ATAN2((H30-$H$20),(G30-$G$20))*180/PI()+360,ATAN2((H30-$H$20),(G30-$G$20))*180/PI()))</f>
        <v>104.66391736785246</v>
      </c>
      <c r="AE30" s="57">
        <f t="shared" ref="AE30:AE32" si="183">IF(E30&lt;=0,NA(),ATAN(Y30/X30)*180/PI())</f>
        <v>-24.805449074999387</v>
      </c>
      <c r="AF30" s="29"/>
      <c r="AG30" s="71">
        <f t="shared" ref="AG30:AG32" si="184">1/(O30/E30)</f>
        <v>1.7763922925275801</v>
      </c>
      <c r="AH30" s="71">
        <f t="shared" ref="AH30:AH32" si="185">1/(Z30/F30)</f>
        <v>0.80093697235403938</v>
      </c>
      <c r="AI30" s="29"/>
      <c r="AJ30" s="21">
        <f t="shared" ref="AJ30:AJ32" si="186">SQRT((G30-$E$11)^2+(H30-$F$11)^2+(I30-$G$11)^2)</f>
        <v>501.47736829990697</v>
      </c>
    </row>
    <row r="31" spans="2:100" ht="15.75" x14ac:dyDescent="0.25">
      <c r="B31" s="166">
        <v>11</v>
      </c>
      <c r="C31" s="167"/>
      <c r="D31" s="96">
        <v>45020.291666666664</v>
      </c>
      <c r="E31" s="28">
        <f t="shared" si="143"/>
        <v>1</v>
      </c>
      <c r="F31" s="105">
        <f t="shared" si="144"/>
        <v>43</v>
      </c>
      <c r="G31" s="108">
        <v>809320.18599999999</v>
      </c>
      <c r="H31" s="22">
        <v>9156242.1834999993</v>
      </c>
      <c r="I31" s="109">
        <v>2658.9049999999997</v>
      </c>
      <c r="K31" s="20">
        <f t="shared" si="166"/>
        <v>-1.9499999936670065</v>
      </c>
      <c r="L31" s="21">
        <f t="shared" si="167"/>
        <v>-1.4000000432133675</v>
      </c>
      <c r="M31" s="21">
        <f t="shared" si="168"/>
        <v>2.4005207968894493</v>
      </c>
      <c r="N31" s="21">
        <f t="shared" si="169"/>
        <v>-0.50000000001091394</v>
      </c>
      <c r="O31" s="22">
        <f t="shared" si="170"/>
        <v>2.4520399866865281</v>
      </c>
      <c r="P31" s="22">
        <f t="shared" si="171"/>
        <v>2.4520399866865281</v>
      </c>
      <c r="Q31" s="23">
        <f t="shared" si="172"/>
        <v>1.8891012685855126</v>
      </c>
      <c r="R31" s="29"/>
      <c r="S31" s="56">
        <f t="shared" si="173"/>
        <v>234.32359085213625</v>
      </c>
      <c r="T31" s="57">
        <f t="shared" si="174"/>
        <v>-11.765806963947206</v>
      </c>
      <c r="U31" s="29"/>
      <c r="V31" s="24">
        <f t="shared" si="175"/>
        <v>44.09999999916181</v>
      </c>
      <c r="W31" s="22">
        <f t="shared" si="176"/>
        <v>-13.450000062584877</v>
      </c>
      <c r="X31" s="22">
        <f t="shared" si="177"/>
        <v>46.105449803787891</v>
      </c>
      <c r="Y31" s="22">
        <f t="shared" si="178"/>
        <v>-22.50000000003638</v>
      </c>
      <c r="Z31" s="22">
        <f t="shared" si="179"/>
        <v>51.302655892373075</v>
      </c>
      <c r="AA31" s="22">
        <f t="shared" si="180"/>
        <v>1.1930850207528623</v>
      </c>
      <c r="AB31" s="23">
        <f t="shared" si="181"/>
        <v>2.7746163273322379E-2</v>
      </c>
      <c r="AC31" s="29"/>
      <c r="AD31" s="56">
        <f t="shared" si="182"/>
        <v>106.96111163441299</v>
      </c>
      <c r="AE31" s="57">
        <f t="shared" si="183"/>
        <v>-26.012918399359002</v>
      </c>
      <c r="AF31" s="29"/>
      <c r="AG31" s="71">
        <f t="shared" si="184"/>
        <v>0.40782369187678391</v>
      </c>
      <c r="AH31" s="71">
        <f t="shared" si="185"/>
        <v>0.83816323447676722</v>
      </c>
      <c r="AI31" s="29"/>
      <c r="AJ31" s="21">
        <f t="shared" si="186"/>
        <v>501.49596569777657</v>
      </c>
    </row>
    <row r="32" spans="2:100" ht="15.75" x14ac:dyDescent="0.25">
      <c r="B32" s="166">
        <v>12</v>
      </c>
      <c r="C32" s="167"/>
      <c r="D32" s="96">
        <v>45022.291666666664</v>
      </c>
      <c r="E32" s="28">
        <f t="shared" ref="E32:E41" si="187">D32-D31</f>
        <v>2</v>
      </c>
      <c r="F32" s="105">
        <f t="shared" ref="F32:F41" si="188">D32-D$20</f>
        <v>45</v>
      </c>
      <c r="G32" s="108">
        <v>809320.19200000004</v>
      </c>
      <c r="H32" s="22">
        <v>9156242.1754999999</v>
      </c>
      <c r="I32" s="109">
        <v>2658.9175</v>
      </c>
      <c r="K32" s="20">
        <f t="shared" si="166"/>
        <v>0.60000000521540642</v>
      </c>
      <c r="L32" s="21">
        <f t="shared" si="167"/>
        <v>-0.79999994486570358</v>
      </c>
      <c r="M32" s="21">
        <f t="shared" si="168"/>
        <v>0.99999995902180738</v>
      </c>
      <c r="N32" s="21">
        <f t="shared" si="169"/>
        <v>1.2500000000272848</v>
      </c>
      <c r="O32" s="22">
        <f t="shared" si="170"/>
        <v>1.6007810337806443</v>
      </c>
      <c r="P32" s="22">
        <f t="shared" si="171"/>
        <v>0.80039051689032215</v>
      </c>
      <c r="Q32" s="23">
        <f t="shared" si="172"/>
        <v>-0.82582473489810293</v>
      </c>
      <c r="R32" s="29"/>
      <c r="S32" s="56">
        <f t="shared" si="173"/>
        <v>143.13010021972175</v>
      </c>
      <c r="T32" s="57">
        <f t="shared" si="174"/>
        <v>51.340192891826092</v>
      </c>
      <c r="U32" s="29"/>
      <c r="V32" s="24">
        <f t="shared" si="175"/>
        <v>44.700000004377216</v>
      </c>
      <c r="W32" s="22">
        <f t="shared" si="176"/>
        <v>-14.250000007450581</v>
      </c>
      <c r="X32" s="22">
        <f t="shared" si="177"/>
        <v>46.916441687362273</v>
      </c>
      <c r="Y32" s="22">
        <f t="shared" si="178"/>
        <v>-21.250000000009095</v>
      </c>
      <c r="Z32" s="22">
        <f t="shared" si="179"/>
        <v>51.504514371111696</v>
      </c>
      <c r="AA32" s="22">
        <f t="shared" si="180"/>
        <v>1.1445447638024822</v>
      </c>
      <c r="AB32" s="23">
        <f t="shared" si="181"/>
        <v>2.5434328084499604E-2</v>
      </c>
      <c r="AC32" s="29"/>
      <c r="AD32" s="56">
        <f t="shared" si="182"/>
        <v>107.68186264196108</v>
      </c>
      <c r="AE32" s="57">
        <f t="shared" si="183"/>
        <v>-24.367336367524409</v>
      </c>
      <c r="AF32" s="29"/>
      <c r="AG32" s="71">
        <f t="shared" si="184"/>
        <v>1.2493901150718287</v>
      </c>
      <c r="AH32" s="71">
        <f t="shared" si="185"/>
        <v>0.87370982038110423</v>
      </c>
      <c r="AI32" s="29"/>
      <c r="AJ32" s="21">
        <f t="shared" si="186"/>
        <v>501.49895876448602</v>
      </c>
    </row>
    <row r="33" spans="2:36" ht="15.75" x14ac:dyDescent="0.25">
      <c r="B33" s="166">
        <v>13</v>
      </c>
      <c r="C33" s="167"/>
      <c r="D33" s="96">
        <v>45026.291666666664</v>
      </c>
      <c r="E33" s="28">
        <f t="shared" si="187"/>
        <v>4</v>
      </c>
      <c r="F33" s="105">
        <f t="shared" si="188"/>
        <v>49</v>
      </c>
      <c r="G33" s="108">
        <v>809320.23549999995</v>
      </c>
      <c r="H33" s="22">
        <v>9156242.1730000004</v>
      </c>
      <c r="I33" s="109">
        <v>2658.8959999999997</v>
      </c>
      <c r="K33" s="20">
        <f t="shared" ref="K33" si="189">(G33-G32)*100</f>
        <v>4.3499999912455678</v>
      </c>
      <c r="L33" s="21">
        <f t="shared" ref="L33" si="190">(H33-H32)*100</f>
        <v>-0.24999994784593582</v>
      </c>
      <c r="M33" s="21">
        <f t="shared" ref="M33" si="191">SQRT(K33^2+L33^2)</f>
        <v>4.3571779740744363</v>
      </c>
      <c r="N33" s="21">
        <f t="shared" ref="N33" si="192">(I33-I32)*100</f>
        <v>-2.15000000002874</v>
      </c>
      <c r="O33" s="22">
        <f t="shared" ref="O33" si="193">(SQRT((G33-G32)^2+(H33-H32)^2+(I33-I32)^2)*100)</f>
        <v>4.8587549740528173</v>
      </c>
      <c r="P33" s="22">
        <f t="shared" ref="P33" si="194">O33/(F33-F32)</f>
        <v>1.2146887435132043</v>
      </c>
      <c r="Q33" s="23">
        <f t="shared" ref="Q33" si="195">(P33-P32)/(F33-F32)</f>
        <v>0.10357455665572055</v>
      </c>
      <c r="R33" s="29"/>
      <c r="S33" s="56">
        <f t="shared" ref="S33" si="196">IF(K33&lt;0, ATAN2(L33,K33)*180/PI()+360,ATAN2(L33,K33)*180/PI())</f>
        <v>93.289242000414092</v>
      </c>
      <c r="T33" s="57">
        <f t="shared" ref="T33" si="197">ATAN(N33/M33)*180/PI()</f>
        <v>-26.263512239879017</v>
      </c>
      <c r="U33" s="29"/>
      <c r="V33" s="24">
        <f t="shared" ref="V33" si="198">(G33-$G$20)*100</f>
        <v>49.049999995622784</v>
      </c>
      <c r="W33" s="22">
        <f t="shared" ref="W33" si="199">(H33-$H$20)*100</f>
        <v>-14.499999955296516</v>
      </c>
      <c r="X33" s="22">
        <f t="shared" ref="X33" si="200">SQRT(V33^2+W33^2)</f>
        <v>51.148338177053162</v>
      </c>
      <c r="Y33" s="22">
        <f t="shared" ref="Y33" si="201">(I33-$I$20)*100</f>
        <v>-23.400000000037835</v>
      </c>
      <c r="Z33" s="22">
        <f t="shared" ref="Z33" si="202">SQRT((G33-$G$20)^2+(H33-$H$20)^2+(I33-$I$20)^2)*100</f>
        <v>56.246888787522856</v>
      </c>
      <c r="AA33" s="22">
        <f t="shared" ref="AA33" si="203">Z33/F33</f>
        <v>1.1478956895412828</v>
      </c>
      <c r="AB33" s="23">
        <f t="shared" ref="AB33" si="204">(AA33-$AA$20)/(F33-$F$20)</f>
        <v>2.3426442643699651E-2</v>
      </c>
      <c r="AC33" s="29"/>
      <c r="AD33" s="56">
        <f t="shared" ref="AD33" si="205">IF(F33&lt;=0,NA(),IF((G33-$G$20)&lt;0,ATAN2((H33-$H$20),(G33-$G$20))*180/PI()+360,ATAN2((H33-$H$20),(G33-$G$20))*180/PI()))</f>
        <v>106.46856017925772</v>
      </c>
      <c r="AE33" s="57">
        <f t="shared" ref="AE33" si="206">IF(E33&lt;=0,NA(),ATAN(Y33/X33)*180/PI())</f>
        <v>-24.583756855684207</v>
      </c>
      <c r="AF33" s="29"/>
      <c r="AG33" s="71">
        <f t="shared" ref="AG33" si="207">1/(O33/E33)</f>
        <v>0.82325616775515087</v>
      </c>
      <c r="AH33" s="71">
        <f t="shared" ref="AH33" si="208">1/(Z33/F33)</f>
        <v>0.87115929531856307</v>
      </c>
      <c r="AI33" s="29"/>
      <c r="AJ33" s="21">
        <f t="shared" ref="AJ33" si="209">SQRT((G33-$E$11)^2+(H33-$F$11)^2+(I33-$G$11)^2)</f>
        <v>501.49780791159947</v>
      </c>
    </row>
    <row r="34" spans="2:36" ht="15.75" x14ac:dyDescent="0.25">
      <c r="B34" s="166">
        <v>14</v>
      </c>
      <c r="C34" s="167"/>
      <c r="D34" s="96">
        <v>45030.291666666664</v>
      </c>
      <c r="E34" s="28">
        <f t="shared" si="187"/>
        <v>4</v>
      </c>
      <c r="F34" s="105">
        <f t="shared" si="188"/>
        <v>53</v>
      </c>
      <c r="G34" s="108">
        <v>809320.28150000004</v>
      </c>
      <c r="H34" s="22">
        <v>9156242.1730000004</v>
      </c>
      <c r="I34" s="109">
        <v>2658.8604999999998</v>
      </c>
      <c r="K34" s="20">
        <f t="shared" ref="K34:K36" si="210">(G34-G33)*100</f>
        <v>4.6000000089406967</v>
      </c>
      <c r="L34" s="21">
        <f t="shared" ref="L34:L36" si="211">(H34-H33)*100</f>
        <v>0</v>
      </c>
      <c r="M34" s="21">
        <f t="shared" ref="M34:M36" si="212">SQRT(K34^2+L34^2)</f>
        <v>4.6000000089406967</v>
      </c>
      <c r="N34" s="21">
        <f t="shared" ref="N34:N36" si="213">(I34-I33)*100</f>
        <v>-3.5499999999956344</v>
      </c>
      <c r="O34" s="22">
        <f t="shared" ref="O34:O36" si="214">(SQRT((G34-G33)^2+(H34-H33)^2+(I34-I33)^2)*100)</f>
        <v>5.8105507554984328</v>
      </c>
      <c r="P34" s="22">
        <f t="shared" ref="P34:P36" si="215">O34/(F34-F33)</f>
        <v>1.4526376888746082</v>
      </c>
      <c r="Q34" s="23">
        <f t="shared" ref="Q34:Q36" si="216">(P34-P33)/(F34-F33)</f>
        <v>5.9487236340350969E-2</v>
      </c>
      <c r="R34" s="29"/>
      <c r="S34" s="56">
        <f t="shared" ref="S34:S36" si="217">IF(K34&lt;0, ATAN2(L34,K34)*180/PI()+360,ATAN2(L34,K34)*180/PI())</f>
        <v>90</v>
      </c>
      <c r="T34" s="57">
        <f t="shared" ref="T34:T36" si="218">ATAN(N34/M34)*180/PI()</f>
        <v>-37.658774134739105</v>
      </c>
      <c r="U34" s="29"/>
      <c r="V34" s="24">
        <f t="shared" ref="V34:V36" si="219">(G34-$G$20)*100</f>
        <v>53.650000004563481</v>
      </c>
      <c r="W34" s="22">
        <f t="shared" ref="W34:W36" si="220">(H34-$H$20)*100</f>
        <v>-14.499999955296516</v>
      </c>
      <c r="X34" s="22">
        <f t="shared" ref="X34:X36" si="221">SQRT(V34^2+W34^2)</f>
        <v>55.574926893278594</v>
      </c>
      <c r="Y34" s="22">
        <f t="shared" ref="Y34:Y36" si="222">(I34-$I$20)*100</f>
        <v>-26.950000000033469</v>
      </c>
      <c r="Z34" s="22">
        <f t="shared" ref="Z34:Z36" si="223">SQRT((G34-$G$20)^2+(H34-$H$20)^2+(I34-$I$20)^2)*100</f>
        <v>61.764674363223712</v>
      </c>
      <c r="AA34" s="22">
        <f t="shared" ref="AA34:AA36" si="224">Z34/F34</f>
        <v>1.1653712144004473</v>
      </c>
      <c r="AB34" s="23">
        <f t="shared" ref="AB34:AB36" si="225">(AA34-$AA$20)/(F34-$F$20)</f>
        <v>2.1988136120763158E-2</v>
      </c>
      <c r="AC34" s="29"/>
      <c r="AD34" s="56">
        <f t="shared" ref="AD34:AD36" si="226">IF(F34&lt;=0,NA(),IF((G34-$G$20)&lt;0,ATAN2((H34-$H$20),(G34-$G$20))*180/PI()+360,ATAN2((H34-$H$20),(G34-$G$20))*180/PI()))</f>
        <v>105.12400726259166</v>
      </c>
      <c r="AE34" s="57">
        <f t="shared" ref="AE34:AE36" si="227">IF(E34&lt;=0,NA(),ATAN(Y34/X34)*180/PI())</f>
        <v>-25.870180514340259</v>
      </c>
      <c r="AF34" s="29"/>
      <c r="AG34" s="71">
        <f t="shared" ref="AG34:AG36" si="228">1/(O34/E34)</f>
        <v>0.68840290160358086</v>
      </c>
      <c r="AH34" s="71">
        <f t="shared" ref="AH34:AH36" si="229">1/(Z34/F34)</f>
        <v>0.85809567598979486</v>
      </c>
      <c r="AI34" s="29"/>
      <c r="AJ34" s="21">
        <f t="shared" ref="AJ34:AJ36" si="230">SQRT((G34-$E$11)^2+(H34-$F$11)^2+(I34-$G$11)^2)</f>
        <v>501.49745606968997</v>
      </c>
    </row>
    <row r="35" spans="2:36" ht="15.75" x14ac:dyDescent="0.25">
      <c r="B35" s="166">
        <v>15</v>
      </c>
      <c r="C35" s="167"/>
      <c r="D35" s="96">
        <v>45033.291666666664</v>
      </c>
      <c r="E35" s="28">
        <f t="shared" si="187"/>
        <v>3</v>
      </c>
      <c r="F35" s="105">
        <f t="shared" si="188"/>
        <v>56</v>
      </c>
      <c r="G35" s="108">
        <v>809320.22699999996</v>
      </c>
      <c r="H35" s="22">
        <v>9156242.1699999999</v>
      </c>
      <c r="I35" s="109">
        <v>2658.9070000000002</v>
      </c>
      <c r="K35" s="20">
        <f t="shared" si="210"/>
        <v>-5.4500000085681677</v>
      </c>
      <c r="L35" s="21">
        <f t="shared" si="211"/>
        <v>-0.30000004917383194</v>
      </c>
      <c r="M35" s="21">
        <f t="shared" si="212"/>
        <v>5.4582506467637897</v>
      </c>
      <c r="N35" s="21">
        <f t="shared" si="213"/>
        <v>4.650000000037835</v>
      </c>
      <c r="O35" s="22">
        <f t="shared" si="214"/>
        <v>7.1704253795189299</v>
      </c>
      <c r="P35" s="22">
        <f t="shared" si="215"/>
        <v>2.3901417931729765</v>
      </c>
      <c r="Q35" s="23">
        <f t="shared" si="216"/>
        <v>0.31250136809945611</v>
      </c>
      <c r="R35" s="29"/>
      <c r="S35" s="56">
        <f t="shared" si="217"/>
        <v>266.84928307627348</v>
      </c>
      <c r="T35" s="57">
        <f t="shared" si="218"/>
        <v>40.428384587494776</v>
      </c>
      <c r="U35" s="29"/>
      <c r="V35" s="24">
        <f t="shared" si="219"/>
        <v>48.199999995995313</v>
      </c>
      <c r="W35" s="22">
        <f t="shared" si="220"/>
        <v>-14.800000004470348</v>
      </c>
      <c r="X35" s="22">
        <f t="shared" si="221"/>
        <v>50.421027357108372</v>
      </c>
      <c r="Y35" s="22">
        <f t="shared" si="222"/>
        <v>-22.299999999995634</v>
      </c>
      <c r="Z35" s="22">
        <f t="shared" si="223"/>
        <v>55.132295433312741</v>
      </c>
      <c r="AA35" s="22">
        <f t="shared" si="224"/>
        <v>0.98450527559487033</v>
      </c>
      <c r="AB35" s="23">
        <f t="shared" si="225"/>
        <v>1.7580451349908398E-2</v>
      </c>
      <c r="AC35" s="29"/>
      <c r="AD35" s="56">
        <f t="shared" si="226"/>
        <v>107.06931061827959</v>
      </c>
      <c r="AE35" s="57">
        <f t="shared" si="227"/>
        <v>-23.858646669253933</v>
      </c>
      <c r="AF35" s="29"/>
      <c r="AG35" s="71">
        <f t="shared" si="228"/>
        <v>0.41838522001344258</v>
      </c>
      <c r="AH35" s="71">
        <f t="shared" si="229"/>
        <v>1.0157385895121458</v>
      </c>
      <c r="AI35" s="29"/>
      <c r="AJ35" s="21">
        <f t="shared" si="230"/>
        <v>501.4995341038246</v>
      </c>
    </row>
    <row r="36" spans="2:36" ht="15.75" x14ac:dyDescent="0.25">
      <c r="B36" s="166">
        <v>16</v>
      </c>
      <c r="C36" s="167"/>
      <c r="D36" s="96">
        <v>45039.291666666664</v>
      </c>
      <c r="E36" s="28">
        <f t="shared" si="187"/>
        <v>6</v>
      </c>
      <c r="F36" s="105">
        <f t="shared" si="188"/>
        <v>62</v>
      </c>
      <c r="G36" s="108">
        <v>809320.23800000001</v>
      </c>
      <c r="H36" s="22">
        <v>9156242.1955000013</v>
      </c>
      <c r="I36" s="23">
        <v>2658.873</v>
      </c>
      <c r="K36" s="20">
        <f t="shared" si="210"/>
        <v>1.1000000056810677</v>
      </c>
      <c r="L36" s="21">
        <f t="shared" si="211"/>
        <v>2.5500001385807991</v>
      </c>
      <c r="M36" s="21">
        <f t="shared" si="212"/>
        <v>2.7771389448964277</v>
      </c>
      <c r="N36" s="21">
        <f t="shared" si="213"/>
        <v>-3.4000000000105501</v>
      </c>
      <c r="O36" s="22">
        <f t="shared" si="214"/>
        <v>4.3900456397778127</v>
      </c>
      <c r="P36" s="22">
        <f t="shared" si="215"/>
        <v>0.73167427329630208</v>
      </c>
      <c r="Q36" s="23">
        <f t="shared" si="216"/>
        <v>-0.2764112533127791</v>
      </c>
      <c r="R36" s="29"/>
      <c r="S36" s="56">
        <f t="shared" si="217"/>
        <v>23.334040251870103</v>
      </c>
      <c r="T36" s="57">
        <f t="shared" si="218"/>
        <v>-50.757858792734986</v>
      </c>
      <c r="U36" s="29"/>
      <c r="V36" s="24">
        <f t="shared" si="219"/>
        <v>49.300000001676381</v>
      </c>
      <c r="W36" s="22">
        <f t="shared" si="220"/>
        <v>-12.249999865889549</v>
      </c>
      <c r="X36" s="22">
        <f t="shared" si="221"/>
        <v>50.799138741513971</v>
      </c>
      <c r="Y36" s="22">
        <f t="shared" si="222"/>
        <v>-25.700000000006185</v>
      </c>
      <c r="Z36" s="22">
        <f t="shared" si="223"/>
        <v>56.930154548182131</v>
      </c>
      <c r="AA36" s="22">
        <f t="shared" si="224"/>
        <v>0.91822829916422788</v>
      </c>
      <c r="AB36" s="23">
        <f t="shared" si="225"/>
        <v>1.4810133857487546E-2</v>
      </c>
      <c r="AC36" s="29"/>
      <c r="AD36" s="56">
        <f t="shared" si="226"/>
        <v>103.9541773283145</v>
      </c>
      <c r="AE36" s="57">
        <f t="shared" si="227"/>
        <v>-26.835491274143539</v>
      </c>
      <c r="AF36" s="29"/>
      <c r="AG36" s="71">
        <f t="shared" si="228"/>
        <v>1.3667283878861154</v>
      </c>
      <c r="AH36" s="71">
        <f t="shared" si="229"/>
        <v>1.0890537798826292</v>
      </c>
      <c r="AI36" s="29"/>
      <c r="AJ36" s="21">
        <f t="shared" si="230"/>
        <v>501.48212758310956</v>
      </c>
    </row>
    <row r="37" spans="2:36" ht="15.75" x14ac:dyDescent="0.25">
      <c r="B37" s="166">
        <v>17</v>
      </c>
      <c r="C37" s="167"/>
      <c r="D37" s="95">
        <v>45042.291666666664</v>
      </c>
      <c r="E37" s="28">
        <f t="shared" si="187"/>
        <v>3</v>
      </c>
      <c r="F37" s="105">
        <f t="shared" si="188"/>
        <v>65</v>
      </c>
      <c r="G37" s="108">
        <v>809320.27049999998</v>
      </c>
      <c r="H37" s="22">
        <v>9156242.1840000004</v>
      </c>
      <c r="I37" s="23">
        <v>2658.8805000000002</v>
      </c>
      <c r="K37" s="20">
        <f t="shared" ref="K37:K38" si="231">(G37-G36)*100</f>
        <v>3.2499999972060323</v>
      </c>
      <c r="L37" s="21">
        <f t="shared" ref="L37:L38" si="232">(H37-H36)*100</f>
        <v>-1.1500000953674316</v>
      </c>
      <c r="M37" s="21">
        <f t="shared" ref="M37:M38" si="233">SQRT(K37^2+L37^2)</f>
        <v>3.4474628643662446</v>
      </c>
      <c r="N37" s="21">
        <f t="shared" ref="N37:N38" si="234">(I37-I36)*100</f>
        <v>0.7500000000163709</v>
      </c>
      <c r="O37" s="22">
        <f t="shared" ref="O37:O38" si="235">(SQRT((G37-G36)^2+(H37-H36)^2+(I37-I36)^2)*100)</f>
        <v>3.528101500978801</v>
      </c>
      <c r="P37" s="22">
        <f t="shared" ref="P37:P38" si="236">O37/(F37-F36)</f>
        <v>1.1760338336596003</v>
      </c>
      <c r="Q37" s="23">
        <f t="shared" ref="Q37:Q38" si="237">(P37-P36)/(F37-F36)</f>
        <v>0.14811985345443276</v>
      </c>
      <c r="R37" s="29"/>
      <c r="S37" s="56">
        <f t="shared" ref="S37:S38" si="238">IF(K37&lt;0, ATAN2(L37,K37)*180/PI()+360,ATAN2(L37,K37)*180/PI())</f>
        <v>109.4861310821491</v>
      </c>
      <c r="T37" s="57">
        <f t="shared" ref="T37:T38" si="239">ATAN(N37/M37)*180/PI()</f>
        <v>12.273526394431524</v>
      </c>
      <c r="U37" s="29"/>
      <c r="V37" s="24">
        <f t="shared" ref="V37:V38" si="240">(G37-$G$20)*100</f>
        <v>52.549999998882413</v>
      </c>
      <c r="W37" s="22">
        <f t="shared" ref="W37:W38" si="241">(H37-$H$20)*100</f>
        <v>-13.399999961256981</v>
      </c>
      <c r="X37" s="22">
        <f t="shared" ref="X37:X38" si="242">SQRT(V37^2+W37^2)</f>
        <v>54.231563676923685</v>
      </c>
      <c r="Y37" s="22">
        <f t="shared" ref="Y37:Y38" si="243">(I37-$I$20)*100</f>
        <v>-24.949999999989814</v>
      </c>
      <c r="Z37" s="22">
        <f t="shared" ref="Z37:Z38" si="244">SQRT((G37-$G$20)^2+(H37-$H$20)^2+(I37-$I$20)^2)*100</f>
        <v>59.69560284345674</v>
      </c>
      <c r="AA37" s="22">
        <f t="shared" ref="AA37:AA38" si="245">Z37/F37</f>
        <v>0.91839388989933446</v>
      </c>
      <c r="AB37" s="23">
        <f t="shared" ref="AB37:AB38" si="246">(AA37-$AA$20)/(F37-$F$20)</f>
        <v>1.4129136767682069E-2</v>
      </c>
      <c r="AC37" s="29"/>
      <c r="AD37" s="56">
        <f t="shared" ref="AD37:AD38" si="247">IF(F37&lt;=0,NA(),IF((G37-$G$20)&lt;0,ATAN2((H37-$H$20),(G37-$G$20))*180/PI()+360,ATAN2((H37-$H$20),(G37-$G$20))*180/PI()))</f>
        <v>104.30529587170166</v>
      </c>
      <c r="AE37" s="57">
        <f t="shared" ref="AE37:AE38" si="248">IF(E37&lt;=0,NA(),ATAN(Y37/X37)*180/PI())</f>
        <v>-24.705465295065899</v>
      </c>
      <c r="AF37" s="29"/>
      <c r="AG37" s="71">
        <f t="shared" ref="AG37:AG38" si="249">1/(O37/E37)</f>
        <v>0.85031567237158856</v>
      </c>
      <c r="AH37" s="71">
        <f t="shared" ref="AH37:AH38" si="250">1/(Z37/F37)</f>
        <v>1.0888574183672002</v>
      </c>
      <c r="AI37" s="29"/>
      <c r="AJ37" s="21">
        <f t="shared" ref="AJ37:AJ40" si="251">SQRT((G37-$E$11)^2+(H37-$F$11)^2+(I37-$G$11)^2)</f>
        <v>501.48415914307679</v>
      </c>
    </row>
    <row r="38" spans="2:36" ht="15.75" x14ac:dyDescent="0.25">
      <c r="B38" s="166">
        <v>18</v>
      </c>
      <c r="C38" s="167"/>
      <c r="D38" s="96">
        <v>45050.291666666664</v>
      </c>
      <c r="E38" s="28">
        <f t="shared" si="187"/>
        <v>8</v>
      </c>
      <c r="F38" s="105">
        <f t="shared" si="188"/>
        <v>73</v>
      </c>
      <c r="G38" s="108">
        <v>809320.26</v>
      </c>
      <c r="H38" s="22">
        <v>9156242.1909999996</v>
      </c>
      <c r="I38" s="23">
        <v>2658.8589999999999</v>
      </c>
      <c r="K38" s="20">
        <f t="shared" si="231"/>
        <v>-1.049999997485429</v>
      </c>
      <c r="L38" s="21">
        <f t="shared" si="232"/>
        <v>0.69999992847442627</v>
      </c>
      <c r="M38" s="21">
        <f t="shared" si="233"/>
        <v>1.2619429046448982</v>
      </c>
      <c r="N38" s="21">
        <f t="shared" si="234"/>
        <v>-2.15000000002874</v>
      </c>
      <c r="O38" s="22">
        <f t="shared" si="235"/>
        <v>2.4929901513458059</v>
      </c>
      <c r="P38" s="22">
        <f t="shared" si="236"/>
        <v>0.31162376891822574</v>
      </c>
      <c r="Q38" s="23">
        <f t="shared" si="237"/>
        <v>-0.10805125809267183</v>
      </c>
      <c r="R38" s="29"/>
      <c r="S38" s="56">
        <f t="shared" si="238"/>
        <v>303.6900648872562</v>
      </c>
      <c r="T38" s="57">
        <f t="shared" si="239"/>
        <v>-59.589188633410487</v>
      </c>
      <c r="U38" s="29"/>
      <c r="V38" s="24">
        <f t="shared" si="240"/>
        <v>51.500000001396984</v>
      </c>
      <c r="W38" s="22">
        <f t="shared" si="241"/>
        <v>-12.700000032782555</v>
      </c>
      <c r="X38" s="22">
        <f t="shared" si="242"/>
        <v>53.042812905958961</v>
      </c>
      <c r="Y38" s="22">
        <f t="shared" si="243"/>
        <v>-27.100000000018554</v>
      </c>
      <c r="Z38" s="22">
        <f t="shared" si="244"/>
        <v>59.564670745145335</v>
      </c>
      <c r="AA38" s="22">
        <f t="shared" si="245"/>
        <v>0.81595439376911416</v>
      </c>
      <c r="AB38" s="23">
        <f t="shared" si="246"/>
        <v>1.1177457448891974E-2</v>
      </c>
      <c r="AC38" s="29"/>
      <c r="AD38" s="56">
        <f t="shared" si="247"/>
        <v>103.85285571640132</v>
      </c>
      <c r="AE38" s="57">
        <f t="shared" si="248"/>
        <v>-27.062854659095738</v>
      </c>
      <c r="AF38" s="29"/>
      <c r="AG38" s="71">
        <f t="shared" si="249"/>
        <v>3.208997835663856</v>
      </c>
      <c r="AH38" s="71">
        <f t="shared" si="250"/>
        <v>1.2255586925400688</v>
      </c>
      <c r="AI38" s="29"/>
      <c r="AJ38" s="21">
        <f t="shared" si="251"/>
        <v>501.48541567089387</v>
      </c>
    </row>
    <row r="39" spans="2:36" ht="15.75" x14ac:dyDescent="0.25">
      <c r="B39" s="166">
        <v>19</v>
      </c>
      <c r="C39" s="167"/>
      <c r="D39" s="96">
        <v>45053.291666666664</v>
      </c>
      <c r="E39" s="28">
        <f t="shared" si="187"/>
        <v>3</v>
      </c>
      <c r="F39" s="105">
        <f t="shared" si="188"/>
        <v>76</v>
      </c>
      <c r="G39" s="24">
        <v>809320.23800000001</v>
      </c>
      <c r="H39" s="22">
        <v>9156242.1970000006</v>
      </c>
      <c r="I39" s="23">
        <v>2658.8615</v>
      </c>
      <c r="K39" s="20">
        <f t="shared" ref="K39" si="252">(G39-G38)*100</f>
        <v>-2.1999999997206032</v>
      </c>
      <c r="L39" s="21">
        <f t="shared" ref="L39" si="253">(H39-H38)*100</f>
        <v>0.60000009834766388</v>
      </c>
      <c r="M39" s="21">
        <f t="shared" ref="M39" si="254">SQRT(K39^2+L39^2)</f>
        <v>2.2803508758057083</v>
      </c>
      <c r="N39" s="21">
        <f t="shared" ref="N39" si="255">(I39-I38)*100</f>
        <v>0.25000000000545697</v>
      </c>
      <c r="O39" s="22">
        <f t="shared" ref="O39" si="256">(SQRT((G39-G38)^2+(H39-H38)^2+(I39-I38)^2)*100)</f>
        <v>2.2940139748464023</v>
      </c>
      <c r="P39" s="22">
        <f t="shared" ref="P39" si="257">O39/(F39-F38)</f>
        <v>0.76467132494880075</v>
      </c>
      <c r="Q39" s="23">
        <f t="shared" ref="Q39" si="258">(P39-P38)/(F39-F38)</f>
        <v>0.15101585201019166</v>
      </c>
      <c r="R39" s="29"/>
      <c r="S39" s="56">
        <f t="shared" ref="S39" si="259">IF(K39&lt;0, ATAN2(L39,K39)*180/PI()+360,ATAN2(L39,K39)*180/PI())</f>
        <v>285.25512108890359</v>
      </c>
      <c r="T39" s="57">
        <f t="shared" ref="T39" si="260">ATAN(N39/M39)*180/PI()</f>
        <v>6.2564791078104296</v>
      </c>
      <c r="U39" s="29"/>
      <c r="V39" s="24">
        <f t="shared" ref="V39" si="261">(G39-$G$20)*100</f>
        <v>49.300000001676381</v>
      </c>
      <c r="W39" s="22">
        <f t="shared" ref="W39" si="262">(H39-$H$20)*100</f>
        <v>-12.099999934434891</v>
      </c>
      <c r="X39" s="22">
        <f t="shared" ref="X39" si="263">SQRT(V39^2+W39^2)</f>
        <v>50.76317561558394</v>
      </c>
      <c r="Y39" s="22">
        <f t="shared" ref="Y39" si="264">(I39-$I$20)*100</f>
        <v>-26.850000000013097</v>
      </c>
      <c r="Z39" s="22">
        <f t="shared" ref="Z39" si="265">SQRT((G39-$G$20)^2+(H39-$H$20)^2+(I39-$I$20)^2)*100</f>
        <v>57.426670620708279</v>
      </c>
      <c r="AA39" s="22">
        <f t="shared" ref="AA39" si="266">Z39/F39</f>
        <v>0.75561408711458267</v>
      </c>
      <c r="AB39" s="23">
        <f t="shared" ref="AB39" si="267">(AA39-$AA$20)/(F39-$F$20)</f>
        <v>9.9422906199287189E-3</v>
      </c>
      <c r="AC39" s="29"/>
      <c r="AD39" s="56">
        <f t="shared" ref="AD39" si="268">IF(F39&lt;=0,NA(),IF((G39-$G$20)&lt;0,ATAN2((H39-$H$20),(G39-$G$20))*180/PI()+360,ATAN2((H39-$H$20),(G39-$G$20))*180/PI()))</f>
        <v>103.78987032470987</v>
      </c>
      <c r="AE39" s="57">
        <f t="shared" ref="AE39" si="269">IF(E39&lt;=0,NA(),ATAN(Y39/X39)*180/PI())</f>
        <v>-27.875559663552163</v>
      </c>
      <c r="AF39" s="29"/>
      <c r="AG39" s="71">
        <f t="shared" ref="AG39" si="270">1/(O39/E39)</f>
        <v>1.3077514055688644</v>
      </c>
      <c r="AH39" s="71">
        <f t="shared" ref="AH39" si="271">1/(Z39/F39)</f>
        <v>1.3234268882130544</v>
      </c>
      <c r="AI39" s="29"/>
      <c r="AJ39" s="21">
        <f t="shared" si="251"/>
        <v>501.48373302125123</v>
      </c>
    </row>
    <row r="40" spans="2:36" ht="15.75" x14ac:dyDescent="0.25">
      <c r="B40" s="166">
        <v>20</v>
      </c>
      <c r="C40" s="167"/>
      <c r="D40" s="96">
        <v>45056.291666666664</v>
      </c>
      <c r="E40" s="28">
        <f t="shared" si="187"/>
        <v>3</v>
      </c>
      <c r="F40" s="105">
        <f t="shared" si="188"/>
        <v>79</v>
      </c>
      <c r="G40" s="24">
        <v>809320.24849999999</v>
      </c>
      <c r="H40" s="22">
        <v>9156242.1960000005</v>
      </c>
      <c r="I40" s="23">
        <v>2658.848</v>
      </c>
      <c r="K40" s="20">
        <f t="shared" ref="K40" si="272">(G40-G39)*100</f>
        <v>1.049999997485429</v>
      </c>
      <c r="L40" s="21">
        <f t="shared" ref="L40" si="273">(H40-H39)*100</f>
        <v>-0.10000001639127731</v>
      </c>
      <c r="M40" s="21">
        <f t="shared" ref="M40" si="274">SQRT(K40^2+L40^2)</f>
        <v>1.0547511545372474</v>
      </c>
      <c r="N40" s="21">
        <f t="shared" ref="N40" si="275">(I40-I39)*100</f>
        <v>-1.3500000000021828</v>
      </c>
      <c r="O40" s="22">
        <f t="shared" ref="O40" si="276">(SQRT((G40-G39)^2+(H40-H39)^2+(I40-I39)^2)*100)</f>
        <v>1.713184169318509</v>
      </c>
      <c r="P40" s="22">
        <f t="shared" ref="P40" si="277">O40/(F40-F39)</f>
        <v>0.57106138977283638</v>
      </c>
      <c r="Q40" s="23">
        <f t="shared" ref="Q40" si="278">(P40-P39)/(F40-F39)</f>
        <v>-6.4536645058654793E-2</v>
      </c>
      <c r="R40" s="29"/>
      <c r="S40" s="56">
        <f t="shared" ref="S40" si="279">IF(K40&lt;0, ATAN2(L40,K40)*180/PI()+360,ATAN2(L40,K40)*180/PI())</f>
        <v>95.440332930345733</v>
      </c>
      <c r="T40" s="57">
        <f t="shared" ref="T40" si="280">ATAN(N40/M40)*180/PI()</f>
        <v>-51.999589960714957</v>
      </c>
      <c r="U40" s="29"/>
      <c r="V40" s="24">
        <f t="shared" ref="V40" si="281">(G40-$G$20)*100</f>
        <v>50.34999999916181</v>
      </c>
      <c r="W40" s="22">
        <f t="shared" ref="W40" si="282">(H40-$H$20)*100</f>
        <v>-12.199999950826168</v>
      </c>
      <c r="X40" s="22">
        <f t="shared" ref="X40" si="283">SQRT(V40^2+W40^2)</f>
        <v>51.806973456434925</v>
      </c>
      <c r="Y40" s="22">
        <f t="shared" ref="Y40" si="284">(I40-$I$20)*100</f>
        <v>-28.20000000001528</v>
      </c>
      <c r="Z40" s="22">
        <f t="shared" ref="Z40" si="285">SQRT((G40-$G$20)^2+(H40-$H$20)^2+(I40-$I$20)^2)*100</f>
        <v>58.984764971275553</v>
      </c>
      <c r="AA40" s="22">
        <f t="shared" ref="AA40" si="286">Z40/F40</f>
        <v>0.74664259457310822</v>
      </c>
      <c r="AB40" s="23">
        <f t="shared" ref="AB40" si="287">(AA40-$AA$20)/(F40-$F$20)</f>
        <v>9.4511720832039011E-3</v>
      </c>
      <c r="AC40" s="29"/>
      <c r="AD40" s="56">
        <f t="shared" ref="AD40" si="288">IF(F40&lt;=0,NA(),IF((G40-$G$20)&lt;0,ATAN2((H40-$H$20),(G40-$G$20))*180/PI()+360,ATAN2((H40-$H$20),(G40-$G$20))*180/PI()))</f>
        <v>103.62048077726767</v>
      </c>
      <c r="AE40" s="57">
        <f t="shared" ref="AE40" si="289">IF(E40&lt;=0,NA(),ATAN(Y40/X40)*180/PI())</f>
        <v>-28.560701967219984</v>
      </c>
      <c r="AF40" s="29"/>
      <c r="AG40" s="71">
        <f t="shared" ref="AG40" si="290">1/(O40/E40)</f>
        <v>1.7511252168489135</v>
      </c>
      <c r="AH40" s="71">
        <f t="shared" ref="AH40" si="291">1/(Z40/F40)</f>
        <v>1.339328893460396</v>
      </c>
      <c r="AI40" s="29"/>
      <c r="AJ40" s="21">
        <f t="shared" si="251"/>
        <v>501.48601100239057</v>
      </c>
    </row>
    <row r="41" spans="2:36" ht="15.75" x14ac:dyDescent="0.25">
      <c r="B41" s="166">
        <v>21</v>
      </c>
      <c r="C41" s="167"/>
      <c r="D41" s="96">
        <v>45061.291666666664</v>
      </c>
      <c r="E41" s="28">
        <f t="shared" si="187"/>
        <v>5</v>
      </c>
      <c r="F41" s="105">
        <f t="shared" si="188"/>
        <v>84</v>
      </c>
      <c r="G41" s="24">
        <v>809320.31799999997</v>
      </c>
      <c r="H41" s="22">
        <v>9156242.1809999999</v>
      </c>
      <c r="I41" s="23">
        <v>2658.837</v>
      </c>
      <c r="K41" s="20">
        <f t="shared" ref="K41" si="292">(G41-G40)*100</f>
        <v>6.9499999983236194</v>
      </c>
      <c r="L41" s="21">
        <f t="shared" ref="L41" si="293">(H41-H40)*100</f>
        <v>-1.5000000596046448</v>
      </c>
      <c r="M41" s="21">
        <f t="shared" ref="M41" si="294">SQRT(K41^2+L41^2)</f>
        <v>7.110028140275694</v>
      </c>
      <c r="N41" s="21">
        <f t="shared" ref="N41" si="295">(I41-I40)*100</f>
        <v>-1.0999999999967258</v>
      </c>
      <c r="O41" s="22">
        <f t="shared" ref="O41" si="296">(SQRT((G41-G40)^2+(H41-H40)^2+(I41-I40)^2)*100)</f>
        <v>7.1946160533766523</v>
      </c>
      <c r="P41" s="22">
        <f t="shared" ref="P41" si="297">O41/(F41-F40)</f>
        <v>1.4389232106753305</v>
      </c>
      <c r="Q41" s="23">
        <f t="shared" ref="Q41" si="298">(P41-P40)/(F41-F40)</f>
        <v>0.17357236418049882</v>
      </c>
      <c r="R41" s="29"/>
      <c r="S41" s="56">
        <f t="shared" ref="S41" si="299">IF(K41&lt;0, ATAN2(L41,K41)*180/PI()+360,ATAN2(L41,K41)*180/PI())</f>
        <v>102.17918152488419</v>
      </c>
      <c r="T41" s="57">
        <f t="shared" ref="T41" si="300">ATAN(N41/M41)*180/PI()</f>
        <v>-8.7945657173132599</v>
      </c>
      <c r="U41" s="29"/>
      <c r="V41" s="24">
        <f t="shared" ref="V41" si="301">(G41-$G$20)*100</f>
        <v>57.299999997485429</v>
      </c>
      <c r="W41" s="22">
        <f t="shared" ref="W41" si="302">(H41-$H$20)*100</f>
        <v>-13.700000010430813</v>
      </c>
      <c r="X41" s="22">
        <f t="shared" ref="X41" si="303">SQRT(V41^2+W41^2)</f>
        <v>58.915023550853604</v>
      </c>
      <c r="Y41" s="22">
        <f t="shared" ref="Y41" si="304">(I41-$I$20)*100</f>
        <v>-29.300000000012005</v>
      </c>
      <c r="Z41" s="22">
        <f t="shared" ref="Z41" si="305">SQRT((G41-$G$20)^2+(H41-$H$20)^2+(I41-$I$20)^2)*100</f>
        <v>65.798708193993733</v>
      </c>
      <c r="AA41" s="22">
        <f t="shared" ref="AA41" si="306">Z41/F41</f>
        <v>0.78331795469040155</v>
      </c>
      <c r="AB41" s="23">
        <f t="shared" ref="AB41" si="307">(AA41-$AA$20)/(F41-$F$20)</f>
        <v>9.3252137463143044E-3</v>
      </c>
      <c r="AC41" s="29"/>
      <c r="AD41" s="56">
        <f t="shared" ref="AD41" si="308">IF(F41&lt;=0,NA(),IF((G41-$G$20)&lt;0,ATAN2((H41-$H$20),(G41-$G$20))*180/PI()+360,ATAN2((H41-$H$20),(G41-$G$20))*180/PI()))</f>
        <v>103.44655887050132</v>
      </c>
      <c r="AE41" s="57">
        <f t="shared" ref="AE41" si="309">IF(E41&lt;=0,NA(),ATAN(Y41/X41)*180/PI())</f>
        <v>-26.442374044274285</v>
      </c>
      <c r="AF41" s="29"/>
      <c r="AG41" s="71">
        <f t="shared" ref="AG41" si="310">1/(O41/E41)</f>
        <v>0.69496411801618629</v>
      </c>
      <c r="AH41" s="71">
        <f t="shared" ref="AH41" si="311">1/(Z41/F41)</f>
        <v>1.2766208076964607</v>
      </c>
      <c r="AI41" s="29"/>
      <c r="AJ41" s="21">
        <f t="shared" ref="AJ41" si="312">SQRT((G41-$E$11)^2+(H41-$F$11)^2+(I41-$G$11)^2)</f>
        <v>501.4884218547885</v>
      </c>
    </row>
    <row r="42" spans="2:36" ht="15.75" x14ac:dyDescent="0.25">
      <c r="B42" s="166">
        <v>22</v>
      </c>
      <c r="C42" s="167"/>
      <c r="D42" s="96">
        <v>45063.291666666664</v>
      </c>
      <c r="E42" s="28">
        <f t="shared" ref="E42:E47" si="313">D42-D41</f>
        <v>2</v>
      </c>
      <c r="F42" s="105">
        <f t="shared" ref="F42:F47" si="314">D42-D$20</f>
        <v>86</v>
      </c>
      <c r="G42" s="24">
        <v>809320.41775000002</v>
      </c>
      <c r="H42" s="22">
        <v>9156242.4294999987</v>
      </c>
      <c r="I42" s="23">
        <v>2658.88265</v>
      </c>
      <c r="K42" s="20">
        <f t="shared" ref="K42:K43" si="315">(G42-G41)*100</f>
        <v>9.9750000052154064</v>
      </c>
      <c r="L42" s="21">
        <f t="shared" ref="L42:L43" si="316">(H42-H41)*100</f>
        <v>24.849999882280827</v>
      </c>
      <c r="M42" s="21">
        <f t="shared" ref="M42:M43" si="317">SQRT(K42^2+L42^2)</f>
        <v>26.777287376681837</v>
      </c>
      <c r="N42" s="21">
        <f t="shared" ref="N42:N43" si="318">(I42-I41)*100</f>
        <v>4.5650000000023283</v>
      </c>
      <c r="O42" s="22">
        <f t="shared" ref="O42:O43" si="319">(SQRT((G42-G41)^2+(H42-H41)^2+(I42-I41)^2)*100)</f>
        <v>27.163621707228685</v>
      </c>
      <c r="P42" s="22">
        <f t="shared" ref="P42:P43" si="320">O42/(F42-F41)</f>
        <v>13.581810853614343</v>
      </c>
      <c r="Q42" s="23">
        <f t="shared" ref="Q42:Q43" si="321">(P42-P41)/(F42-F41)</f>
        <v>6.0714438214695061</v>
      </c>
      <c r="R42" s="29"/>
      <c r="S42" s="56">
        <f t="shared" ref="S42:S43" si="322">IF(K42&lt;0, ATAN2(L42,K42)*180/PI()+360,ATAN2(L42,K42)*180/PI())</f>
        <v>21.870943269404581</v>
      </c>
      <c r="T42" s="57">
        <f t="shared" ref="T42:T43" si="323">ATAN(N42/M42)*180/PI()</f>
        <v>9.67478942045061</v>
      </c>
      <c r="U42" s="29"/>
      <c r="V42" s="24">
        <f t="shared" ref="V42:V43" si="324">(G42-$G$20)*100</f>
        <v>67.275000002700835</v>
      </c>
      <c r="W42" s="22">
        <f t="shared" ref="W42:W43" si="325">(H42-$H$20)*100</f>
        <v>11.149999871850014</v>
      </c>
      <c r="X42" s="22">
        <f t="shared" ref="X42:X43" si="326">SQRT(V42^2+W42^2)</f>
        <v>68.192727783141606</v>
      </c>
      <c r="Y42" s="22">
        <f t="shared" ref="Y42:Y43" si="327">(I42-$I$20)*100</f>
        <v>-24.735000000009677</v>
      </c>
      <c r="Z42" s="22">
        <f t="shared" ref="Z42:Z43" si="328">SQRT((G42-$G$20)^2+(H42-$H$20)^2+(I42-$I$20)^2)*100</f>
        <v>72.540115436261416</v>
      </c>
      <c r="AA42" s="22">
        <f t="shared" ref="AA42:AA43" si="329">Z42/F42</f>
        <v>0.84348971437513276</v>
      </c>
      <c r="AB42" s="23">
        <f t="shared" ref="AB42:AB43" si="330">(AA42-$AA$20)/(F42-$F$20)</f>
        <v>9.8080199345945678E-3</v>
      </c>
      <c r="AC42" s="29"/>
      <c r="AD42" s="56">
        <f t="shared" ref="AD42:AD43" si="331">IF(F42&lt;=0,NA(),IF((G42-$G$20)&lt;0,ATAN2((H42-$H$20),(G42-$G$20))*180/PI()+360,ATAN2((H42-$H$20),(G42-$G$20))*180/PI()))</f>
        <v>80.589476142213329</v>
      </c>
      <c r="AE42" s="57">
        <f t="shared" ref="AE42:AE43" si="332">IF(E42&lt;=0,NA(),ATAN(Y42/X42)*180/PI())</f>
        <v>-19.93682027098501</v>
      </c>
      <c r="AF42" s="29"/>
      <c r="AG42" s="71">
        <f t="shared" ref="AG42:AG43" si="333">1/(O42/E42)</f>
        <v>7.3627884438832655E-2</v>
      </c>
      <c r="AH42" s="71">
        <f t="shared" ref="AH42:AH43" si="334">1/(Z42/F42)</f>
        <v>1.185550911833954</v>
      </c>
      <c r="AI42" s="29"/>
      <c r="AJ42" s="21">
        <f t="shared" ref="AJ42:AJ43" si="335">SQRT((G42-$E$11)^2+(H42-$F$11)^2+(I42-$G$11)^2)</f>
        <v>501.22145343245381</v>
      </c>
    </row>
    <row r="43" spans="2:36" ht="15.75" x14ac:dyDescent="0.25">
      <c r="B43" s="166">
        <v>23</v>
      </c>
      <c r="C43" s="167"/>
      <c r="D43" s="96">
        <v>45066.291666666664</v>
      </c>
      <c r="E43" s="28">
        <f t="shared" si="313"/>
        <v>3</v>
      </c>
      <c r="F43" s="105">
        <f t="shared" si="314"/>
        <v>89</v>
      </c>
      <c r="G43" s="24">
        <v>809320.36899999995</v>
      </c>
      <c r="H43" s="22">
        <v>9156242.4450000003</v>
      </c>
      <c r="I43" s="23">
        <v>2658.8559999999998</v>
      </c>
      <c r="K43" s="20">
        <f t="shared" si="315"/>
        <v>-4.8750000074505806</v>
      </c>
      <c r="L43" s="21">
        <f t="shared" si="316"/>
        <v>1.5500001609325409</v>
      </c>
      <c r="M43" s="21">
        <f t="shared" si="317"/>
        <v>5.1154790168208164</v>
      </c>
      <c r="N43" s="21">
        <f t="shared" si="318"/>
        <v>-2.66500000002452</v>
      </c>
      <c r="O43" s="22">
        <f t="shared" si="319"/>
        <v>5.7680456457681366</v>
      </c>
      <c r="P43" s="22">
        <f t="shared" si="320"/>
        <v>1.9226818819227123</v>
      </c>
      <c r="Q43" s="23">
        <f t="shared" si="321"/>
        <v>-3.8863763238972102</v>
      </c>
      <c r="R43" s="29"/>
      <c r="S43" s="56">
        <f t="shared" si="322"/>
        <v>287.63799725479566</v>
      </c>
      <c r="T43" s="57">
        <f t="shared" si="323"/>
        <v>-27.518064004673143</v>
      </c>
      <c r="U43" s="29"/>
      <c r="V43" s="24">
        <f t="shared" si="324"/>
        <v>62.399999995250255</v>
      </c>
      <c r="W43" s="22">
        <f t="shared" si="325"/>
        <v>12.700000032782555</v>
      </c>
      <c r="X43" s="22">
        <f t="shared" si="326"/>
        <v>63.67927449523831</v>
      </c>
      <c r="Y43" s="22">
        <f t="shared" si="327"/>
        <v>-27.400000000034197</v>
      </c>
      <c r="Z43" s="22">
        <f t="shared" si="328"/>
        <v>69.323949687260182</v>
      </c>
      <c r="AA43" s="22">
        <f t="shared" si="329"/>
        <v>0.77892078300292344</v>
      </c>
      <c r="AB43" s="23">
        <f t="shared" si="330"/>
        <v>8.7519189101452066E-3</v>
      </c>
      <c r="AC43" s="29"/>
      <c r="AD43" s="56">
        <f t="shared" si="331"/>
        <v>78.495964889644597</v>
      </c>
      <c r="AE43" s="57">
        <f t="shared" si="332"/>
        <v>-23.281304899694323</v>
      </c>
      <c r="AF43" s="29"/>
      <c r="AG43" s="71">
        <f t="shared" si="333"/>
        <v>0.52010684107554195</v>
      </c>
      <c r="AH43" s="71">
        <f t="shared" si="334"/>
        <v>1.2838276007282332</v>
      </c>
      <c r="AI43" s="29"/>
      <c r="AJ43" s="21">
        <f t="shared" si="335"/>
        <v>501.2240914361588</v>
      </c>
    </row>
    <row r="44" spans="2:36" ht="15.75" x14ac:dyDescent="0.25">
      <c r="B44" s="166">
        <v>24</v>
      </c>
      <c r="C44" s="167"/>
      <c r="D44" s="95">
        <v>45069.291666666664</v>
      </c>
      <c r="E44" s="28">
        <f t="shared" si="313"/>
        <v>3</v>
      </c>
      <c r="F44" s="105">
        <f t="shared" si="314"/>
        <v>92</v>
      </c>
      <c r="G44" s="24">
        <v>809320.35115</v>
      </c>
      <c r="H44" s="22">
        <v>9156242.4479499999</v>
      </c>
      <c r="I44" s="23">
        <v>2658.8603499999999</v>
      </c>
      <c r="K44" s="20">
        <f t="shared" ref="K44:K47" si="336">(G44-G43)*100</f>
        <v>-1.7849999945610762</v>
      </c>
      <c r="L44" s="21">
        <f t="shared" ref="L44:L47" si="337">(H44-H43)*100</f>
        <v>0.29499996453523636</v>
      </c>
      <c r="M44" s="21">
        <f t="shared" ref="M44:M47" si="338">SQRT(K44^2+L44^2)</f>
        <v>1.809212524735232</v>
      </c>
      <c r="N44" s="21">
        <f t="shared" ref="N44:N47" si="339">(I44-I43)*100</f>
        <v>0.43500000001586159</v>
      </c>
      <c r="O44" s="22">
        <f t="shared" ref="O44:O47" si="340">(SQRT((G44-G43)^2+(H44-H43)^2+(I44-I43)^2)*100)</f>
        <v>1.860772678129339</v>
      </c>
      <c r="P44" s="22">
        <f t="shared" ref="P44:P47" si="341">O44/(F44-F43)</f>
        <v>0.62025755937644633</v>
      </c>
      <c r="Q44" s="23">
        <f t="shared" ref="Q44:Q47" si="342">(P44-P43)/(F44-F43)</f>
        <v>-0.43414144084875533</v>
      </c>
      <c r="R44" s="29"/>
      <c r="S44" s="56">
        <f t="shared" ref="S44:S47" si="343">IF(K44&lt;0, ATAN2(L44,K44)*180/PI()+360,ATAN2(L44,K44)*180/PI())</f>
        <v>279.38422606572408</v>
      </c>
      <c r="T44" s="57">
        <f t="shared" ref="T44:T47" si="344">ATAN(N44/M44)*180/PI()</f>
        <v>13.519356677729483</v>
      </c>
      <c r="U44" s="29"/>
      <c r="V44" s="24">
        <f t="shared" ref="V44:V47" si="345">(G44-$G$20)*100</f>
        <v>60.615000000689179</v>
      </c>
      <c r="W44" s="22">
        <f t="shared" ref="W44:W47" si="346">(H44-$H$20)*100</f>
        <v>12.994999997317791</v>
      </c>
      <c r="X44" s="22">
        <f t="shared" ref="X44:X47" si="347">SQRT(V44^2+W44^2)</f>
        <v>61.992324121731698</v>
      </c>
      <c r="Y44" s="22">
        <f t="shared" ref="Y44:Y47" si="348">(I44-$I$20)*100</f>
        <v>-26.965000000018335</v>
      </c>
      <c r="Z44" s="22">
        <f t="shared" ref="Z44:Z47" si="349">SQRT((G44-$G$20)^2+(H44-$H$20)^2+(I44-$I$20)^2)*100</f>
        <v>67.602954632285318</v>
      </c>
      <c r="AA44" s="22">
        <f t="shared" ref="AA44:AA47" si="350">Z44/F44</f>
        <v>0.73481472426397088</v>
      </c>
      <c r="AB44" s="23">
        <f t="shared" ref="AB44:AB47" si="351">(AA44-$AA$20)/(F44-$F$20)</f>
        <v>7.9871165680866392E-3</v>
      </c>
      <c r="AC44" s="29"/>
      <c r="AD44" s="56">
        <f t="shared" ref="AD44:AD47" si="352">IF(F44&lt;=0,NA(),IF((G44-$G$20)&lt;0,ATAN2((H44-$H$20),(G44-$G$20))*180/PI()+360,ATAN2((H44-$H$20),(G44-$G$20))*180/PI()))</f>
        <v>77.899756029783518</v>
      </c>
      <c r="AE44" s="57">
        <f t="shared" ref="AE44:AE47" si="353">IF(E44&lt;=0,NA(),ATAN(Y44/X44)*180/PI())</f>
        <v>-23.507749323823482</v>
      </c>
      <c r="AF44" s="29"/>
      <c r="AG44" s="71">
        <f t="shared" ref="AG44:AG47" si="354">1/(O44/E44)</f>
        <v>1.6122334744381255</v>
      </c>
      <c r="AH44" s="71">
        <f t="shared" ref="AH44:AH47" si="355">1/(Z44/F44)</f>
        <v>1.3608872644756169</v>
      </c>
      <c r="AI44" s="29"/>
      <c r="AJ44" s="21">
        <f t="shared" ref="AJ44:AJ47" si="356">SQRT((G44-$E$11)^2+(H44-$F$11)^2+(I44-$G$11)^2)</f>
        <v>501.22392079865227</v>
      </c>
    </row>
    <row r="45" spans="2:36" ht="15.75" x14ac:dyDescent="0.25">
      <c r="B45" s="166">
        <v>25</v>
      </c>
      <c r="C45" s="167"/>
      <c r="D45" s="95">
        <v>45070.291666666664</v>
      </c>
      <c r="E45" s="28">
        <f t="shared" si="313"/>
        <v>1</v>
      </c>
      <c r="F45" s="105">
        <f t="shared" si="314"/>
        <v>93</v>
      </c>
      <c r="G45" s="24">
        <v>809320.36030000006</v>
      </c>
      <c r="H45" s="22">
        <v>9156242.4442999996</v>
      </c>
      <c r="I45" s="23">
        <v>2658.8663999999999</v>
      </c>
      <c r="K45" s="20">
        <f t="shared" si="336"/>
        <v>0.91500000562518835</v>
      </c>
      <c r="L45" s="21">
        <f t="shared" si="337"/>
        <v>-0.36500003188848495</v>
      </c>
      <c r="M45" s="21">
        <f t="shared" si="338"/>
        <v>0.98511422361708378</v>
      </c>
      <c r="N45" s="21">
        <f t="shared" si="339"/>
        <v>0.60499999999592546</v>
      </c>
      <c r="O45" s="22">
        <f t="shared" si="340"/>
        <v>1.1560601340621339</v>
      </c>
      <c r="P45" s="22">
        <f t="shared" si="341"/>
        <v>1.1560601340621339</v>
      </c>
      <c r="Q45" s="23">
        <f t="shared" si="342"/>
        <v>0.53580257468568759</v>
      </c>
      <c r="R45" s="29"/>
      <c r="S45" s="56">
        <f t="shared" si="343"/>
        <v>111.74740942659629</v>
      </c>
      <c r="T45" s="57">
        <f t="shared" si="344"/>
        <v>31.55583231295633</v>
      </c>
      <c r="U45" s="29"/>
      <c r="V45" s="24">
        <f t="shared" si="345"/>
        <v>61.530000006314367</v>
      </c>
      <c r="W45" s="22">
        <f t="shared" si="346"/>
        <v>12.629999965429306</v>
      </c>
      <c r="X45" s="22">
        <f t="shared" si="347"/>
        <v>62.812879251820561</v>
      </c>
      <c r="Y45" s="22">
        <f t="shared" si="348"/>
        <v>-26.36000000002241</v>
      </c>
      <c r="Z45" s="22">
        <f t="shared" si="349"/>
        <v>68.1198018193313</v>
      </c>
      <c r="AA45" s="22">
        <f t="shared" si="350"/>
        <v>0.73247098730463767</v>
      </c>
      <c r="AB45" s="23">
        <f t="shared" si="351"/>
        <v>7.8760321215552431E-3</v>
      </c>
      <c r="AC45" s="29"/>
      <c r="AD45" s="56">
        <f t="shared" si="352"/>
        <v>78.400263726199753</v>
      </c>
      <c r="AE45" s="57">
        <f t="shared" si="353"/>
        <v>-22.765803213491449</v>
      </c>
      <c r="AF45" s="29"/>
      <c r="AG45" s="71">
        <f t="shared" si="354"/>
        <v>0.86500690624649956</v>
      </c>
      <c r="AH45" s="71">
        <f t="shared" si="355"/>
        <v>1.3652417875004459</v>
      </c>
      <c r="AI45" s="29"/>
      <c r="AJ45" s="21">
        <f t="shared" si="356"/>
        <v>501.22384730512914</v>
      </c>
    </row>
    <row r="46" spans="2:36" ht="15.75" x14ac:dyDescent="0.25">
      <c r="B46" s="166">
        <v>26</v>
      </c>
      <c r="C46" s="167"/>
      <c r="D46" s="95">
        <v>45072.291666666664</v>
      </c>
      <c r="E46" s="28">
        <f t="shared" si="313"/>
        <v>2</v>
      </c>
      <c r="F46" s="105">
        <f t="shared" si="314"/>
        <v>95</v>
      </c>
      <c r="G46" s="24">
        <v>809320.37214999995</v>
      </c>
      <c r="H46" s="22">
        <v>9156242.4525000006</v>
      </c>
      <c r="I46" s="23">
        <v>2658.8289999999997</v>
      </c>
      <c r="K46" s="20">
        <f t="shared" si="336"/>
        <v>1.1849999893456697</v>
      </c>
      <c r="L46" s="21">
        <f t="shared" si="337"/>
        <v>0.82000009715557098</v>
      </c>
      <c r="M46" s="21">
        <f t="shared" si="338"/>
        <v>1.4410500109588089</v>
      </c>
      <c r="N46" s="21">
        <f t="shared" si="339"/>
        <v>-3.7400000000161526</v>
      </c>
      <c r="O46" s="22">
        <f t="shared" si="340"/>
        <v>4.0080201015220975</v>
      </c>
      <c r="P46" s="22">
        <f t="shared" si="341"/>
        <v>2.0040100507610488</v>
      </c>
      <c r="Q46" s="23">
        <f t="shared" si="342"/>
        <v>0.42397495834945742</v>
      </c>
      <c r="R46" s="29"/>
      <c r="S46" s="56">
        <f t="shared" si="343"/>
        <v>55.317416186731059</v>
      </c>
      <c r="T46" s="57">
        <f t="shared" si="344"/>
        <v>-68.927952435947446</v>
      </c>
      <c r="U46" s="29"/>
      <c r="V46" s="24">
        <f t="shared" si="345"/>
        <v>62.714999995660037</v>
      </c>
      <c r="W46" s="22">
        <f t="shared" si="346"/>
        <v>13.450000062584877</v>
      </c>
      <c r="X46" s="22">
        <f t="shared" si="347"/>
        <v>64.141045564748723</v>
      </c>
      <c r="Y46" s="22">
        <f t="shared" si="348"/>
        <v>-30.100000000038563</v>
      </c>
      <c r="Z46" s="22">
        <f t="shared" si="349"/>
        <v>70.852549185907861</v>
      </c>
      <c r="AA46" s="22">
        <f t="shared" si="350"/>
        <v>0.74581630722008274</v>
      </c>
      <c r="AB46" s="23">
        <f t="shared" si="351"/>
        <v>7.8506979707377127E-3</v>
      </c>
      <c r="AC46" s="29"/>
      <c r="AD46" s="56">
        <f t="shared" si="352"/>
        <v>77.89557253589912</v>
      </c>
      <c r="AE46" s="57">
        <f t="shared" si="353"/>
        <v>-25.139645757963919</v>
      </c>
      <c r="AF46" s="29"/>
      <c r="AG46" s="71">
        <f t="shared" si="354"/>
        <v>0.4989994933509625</v>
      </c>
      <c r="AH46" s="71">
        <f t="shared" si="355"/>
        <v>1.3408127313913911</v>
      </c>
      <c r="AI46" s="29"/>
      <c r="AJ46" s="21">
        <f t="shared" si="356"/>
        <v>501.22345755869526</v>
      </c>
    </row>
    <row r="47" spans="2:36" ht="15.75" x14ac:dyDescent="0.25">
      <c r="B47" s="166">
        <v>27</v>
      </c>
      <c r="C47" s="167"/>
      <c r="D47" s="95">
        <v>45074.291666608799</v>
      </c>
      <c r="E47" s="28">
        <f t="shared" si="313"/>
        <v>1.9999999421343091</v>
      </c>
      <c r="F47" s="105">
        <f t="shared" si="314"/>
        <v>96.999999942134309</v>
      </c>
      <c r="G47" s="24">
        <v>809320.39434999996</v>
      </c>
      <c r="H47" s="22">
        <v>9156242.4404999986</v>
      </c>
      <c r="I47" s="23">
        <v>2658.8501500000002</v>
      </c>
      <c r="K47" s="20">
        <f t="shared" si="336"/>
        <v>2.2200000006705523</v>
      </c>
      <c r="L47" s="21">
        <f t="shared" si="337"/>
        <v>-1.2000001966953278</v>
      </c>
      <c r="M47" s="21">
        <f t="shared" si="338"/>
        <v>2.5235689954994451</v>
      </c>
      <c r="N47" s="21">
        <f t="shared" si="339"/>
        <v>2.1150000000488944</v>
      </c>
      <c r="O47" s="22">
        <f t="shared" si="340"/>
        <v>3.2926623688518237</v>
      </c>
      <c r="P47" s="22">
        <f t="shared" si="341"/>
        <v>1.6463312320589589</v>
      </c>
      <c r="Q47" s="23">
        <f t="shared" si="342"/>
        <v>-0.17883941452537805</v>
      </c>
      <c r="R47" s="29"/>
      <c r="S47" s="56">
        <f t="shared" si="343"/>
        <v>118.393023342757</v>
      </c>
      <c r="T47" s="57">
        <f t="shared" si="344"/>
        <v>39.966330964636128</v>
      </c>
      <c r="U47" s="29"/>
      <c r="V47" s="24">
        <f t="shared" si="345"/>
        <v>64.934999996330589</v>
      </c>
      <c r="W47" s="22">
        <f t="shared" si="346"/>
        <v>12.249999865889549</v>
      </c>
      <c r="X47" s="22">
        <f t="shared" si="347"/>
        <v>66.080380758873872</v>
      </c>
      <c r="Y47" s="22">
        <f t="shared" si="348"/>
        <v>-27.984999999989668</v>
      </c>
      <c r="Z47" s="22">
        <f t="shared" si="349"/>
        <v>71.761946366003542</v>
      </c>
      <c r="AA47" s="22">
        <f t="shared" si="350"/>
        <v>0.73981388050323071</v>
      </c>
      <c r="AB47" s="23">
        <f t="shared" si="351"/>
        <v>7.6269472262326735E-3</v>
      </c>
      <c r="AC47" s="29"/>
      <c r="AD47" s="56">
        <f t="shared" si="352"/>
        <v>79.316695314552732</v>
      </c>
      <c r="AE47" s="57">
        <f t="shared" si="353"/>
        <v>-22.952627330079309</v>
      </c>
      <c r="AF47" s="29"/>
      <c r="AG47" s="71">
        <f t="shared" si="354"/>
        <v>0.60741118222568447</v>
      </c>
      <c r="AH47" s="71">
        <f t="shared" si="355"/>
        <v>1.3516913190649888</v>
      </c>
      <c r="AI47" s="29"/>
      <c r="AJ47" s="21">
        <f t="shared" si="356"/>
        <v>501.22454131643542</v>
      </c>
    </row>
    <row r="48" spans="2:36" ht="15.75" x14ac:dyDescent="0.25">
      <c r="B48" s="166">
        <v>28</v>
      </c>
      <c r="C48" s="167"/>
      <c r="D48" s="95">
        <v>45076.291666608799</v>
      </c>
      <c r="E48" s="28">
        <f t="shared" ref="E48:E49" si="357">D48-D47</f>
        <v>2</v>
      </c>
      <c r="F48" s="105">
        <f t="shared" ref="F48:F49" si="358">D48-D$20</f>
        <v>98.999999942134309</v>
      </c>
      <c r="G48" s="24">
        <v>809320.39434999996</v>
      </c>
      <c r="H48" s="22">
        <v>9156242.4404999986</v>
      </c>
      <c r="I48" s="23">
        <v>2658.8501500000002</v>
      </c>
      <c r="K48" s="20">
        <f t="shared" ref="K48" si="359">(G48-G47)*100</f>
        <v>0</v>
      </c>
      <c r="L48" s="21">
        <f t="shared" ref="L48" si="360">(H48-H47)*100</f>
        <v>0</v>
      </c>
      <c r="M48" s="21">
        <f t="shared" ref="M48" si="361">SQRT(K48^2+L48^2)</f>
        <v>0</v>
      </c>
      <c r="N48" s="21">
        <f t="shared" ref="N48" si="362">(I48-I47)*100</f>
        <v>0</v>
      </c>
      <c r="O48" s="22">
        <f t="shared" ref="O48" si="363">(SQRT((G48-G47)^2+(H48-H47)^2+(I48-I47)^2)*100)</f>
        <v>0</v>
      </c>
      <c r="P48" s="22">
        <f t="shared" ref="P48" si="364">O48/(F48-F47)</f>
        <v>0</v>
      </c>
      <c r="Q48" s="23">
        <f t="shared" ref="Q48" si="365">(P48-P47)/(F48-F47)</f>
        <v>-0.82316561602947946</v>
      </c>
      <c r="R48" s="29"/>
      <c r="S48" s="56" t="e">
        <f t="shared" ref="S48" si="366">IF(K48&lt;0, ATAN2(L48,K48)*180/PI()+360,ATAN2(L48,K48)*180/PI())</f>
        <v>#DIV/0!</v>
      </c>
      <c r="T48" s="57" t="e">
        <f t="shared" ref="T48" si="367">ATAN(N48/M48)*180/PI()</f>
        <v>#DIV/0!</v>
      </c>
      <c r="U48" s="29"/>
      <c r="V48" s="24">
        <f t="shared" ref="V48" si="368">(G48-$G$20)*100</f>
        <v>64.934999996330589</v>
      </c>
      <c r="W48" s="22">
        <f t="shared" ref="W48" si="369">(H48-$H$20)*100</f>
        <v>12.249999865889549</v>
      </c>
      <c r="X48" s="22">
        <f t="shared" ref="X48" si="370">SQRT(V48^2+W48^2)</f>
        <v>66.080380758873872</v>
      </c>
      <c r="Y48" s="22">
        <f t="shared" ref="Y48" si="371">(I48-$I$20)*100</f>
        <v>-27.984999999989668</v>
      </c>
      <c r="Z48" s="22">
        <f t="shared" ref="Z48" si="372">SQRT((G48-$G$20)^2+(H48-$H$20)^2+(I48-$I$20)^2)*100</f>
        <v>71.761946366003542</v>
      </c>
      <c r="AA48" s="22">
        <f t="shared" ref="AA48" si="373">Z48/F48</f>
        <v>0.7248681455348337</v>
      </c>
      <c r="AB48" s="23">
        <f t="shared" ref="AB48" si="374">(AA48-$AA$20)/(F48-$F$20)</f>
        <v>7.3219004642274804E-3</v>
      </c>
      <c r="AC48" s="29"/>
      <c r="AD48" s="56">
        <f t="shared" ref="AD48" si="375">IF(F48&lt;=0,NA(),IF((G48-$G$20)&lt;0,ATAN2((H48-$H$20),(G48-$G$20))*180/PI()+360,ATAN2((H48-$H$20),(G48-$G$20))*180/PI()))</f>
        <v>79.316695314552732</v>
      </c>
      <c r="AE48" s="57">
        <f t="shared" ref="AE48" si="376">IF(E48&lt;=0,NA(),ATAN(Y48/X48)*180/PI())</f>
        <v>-22.952627330079309</v>
      </c>
      <c r="AF48" s="29"/>
      <c r="AG48" s="71" t="e">
        <f t="shared" ref="AG48" si="377">1/(O48/E48)</f>
        <v>#DIV/0!</v>
      </c>
      <c r="AH48" s="71">
        <f t="shared" ref="AH48" si="378">1/(Z48/F48)</f>
        <v>1.3795612431860476</v>
      </c>
      <c r="AI48" s="29"/>
      <c r="AJ48" s="21">
        <f t="shared" ref="AJ48" si="379">SQRT((G48-$E$11)^2+(H48-$F$11)^2+(I48-$G$11)^2)</f>
        <v>501.22454131643542</v>
      </c>
    </row>
    <row r="49" spans="2:37" ht="15.75" x14ac:dyDescent="0.25">
      <c r="B49" s="166">
        <v>29</v>
      </c>
      <c r="C49" s="167"/>
      <c r="D49" s="96">
        <v>45079.291666666664</v>
      </c>
      <c r="E49" s="28">
        <f t="shared" si="357"/>
        <v>3.0000000578656909</v>
      </c>
      <c r="F49" s="27">
        <f t="shared" si="358"/>
        <v>102</v>
      </c>
      <c r="G49" s="24">
        <v>809320.38030000008</v>
      </c>
      <c r="H49" s="22">
        <v>9156242.4475000016</v>
      </c>
      <c r="I49" s="23">
        <v>2658.82935</v>
      </c>
      <c r="K49" s="20">
        <f t="shared" ref="K49" si="380">(G49-G48)*100</f>
        <v>-1.4049999881535769</v>
      </c>
      <c r="L49" s="21">
        <f t="shared" ref="L49" si="381">(H49-H48)*100</f>
        <v>0.70000030100345612</v>
      </c>
      <c r="M49" s="21">
        <f t="shared" ref="M49" si="382">SQRT(K49^2+L49^2)</f>
        <v>1.5697214364709684</v>
      </c>
      <c r="N49" s="21">
        <f t="shared" ref="N49" si="383">(I49-I48)*100</f>
        <v>-2.0800000000235741</v>
      </c>
      <c r="O49" s="22">
        <f t="shared" ref="O49" si="384">(SQRT((G49-G48)^2+(H49-H48)^2+(I49-I48)^2)*100)</f>
        <v>2.6058444673875969</v>
      </c>
      <c r="P49" s="22">
        <f t="shared" ref="P49" si="385">O49/(F49-F48)</f>
        <v>0.86861480570820038</v>
      </c>
      <c r="Q49" s="23">
        <f t="shared" ref="Q49" si="386">(P49-P48)/(F49-F48)</f>
        <v>0.28953826298462293</v>
      </c>
      <c r="R49" s="29"/>
      <c r="S49" s="56">
        <f t="shared" ref="S49" si="387">IF(K49&lt;0, ATAN2(L49,K49)*180/PI()+360,ATAN2(L49,K49)*180/PI())</f>
        <v>296.48344333946369</v>
      </c>
      <c r="T49" s="57">
        <f t="shared" ref="T49" si="388">ATAN(N49/M49)*180/PI()</f>
        <v>-52.959102706728565</v>
      </c>
      <c r="U49" s="29"/>
      <c r="V49" s="24">
        <f t="shared" ref="V49" si="389">(G49-$G$20)*100</f>
        <v>63.530000008177012</v>
      </c>
      <c r="W49" s="22">
        <f t="shared" ref="W49" si="390">(H49-$H$20)*100</f>
        <v>12.950000166893005</v>
      </c>
      <c r="X49" s="22">
        <f t="shared" ref="X49" si="391">SQRT(V49^2+W49^2)</f>
        <v>64.836435785455549</v>
      </c>
      <c r="Y49" s="22">
        <f t="shared" ref="Y49" si="392">(I49-$I$20)*100</f>
        <v>-30.065000000013242</v>
      </c>
      <c r="Z49" s="22">
        <f t="shared" ref="Z49" si="393">SQRT((G49-$G$20)^2+(H49-$H$20)^2+(I49-$I$20)^2)*100</f>
        <v>71.467948273070618</v>
      </c>
      <c r="AA49" s="22">
        <f t="shared" ref="AA49" si="394">Z49/F49</f>
        <v>0.70066615953990807</v>
      </c>
      <c r="AB49" s="23">
        <f t="shared" ref="AB49" si="395">(AA49-$AA$20)/(F49-$F$20)</f>
        <v>6.869276073920667E-3</v>
      </c>
      <c r="AC49" s="29"/>
      <c r="AD49" s="56">
        <f t="shared" ref="AD49" si="396">IF(F49&lt;=0,NA(),IF((G49-$G$20)&lt;0,ATAN2((H49-$H$20),(G49-$G$20))*180/PI()+360,ATAN2((H49-$H$20),(G49-$G$20))*180/PI()))</f>
        <v>78.47863201175393</v>
      </c>
      <c r="AE49" s="57">
        <f t="shared" ref="AE49" si="397">IF(E49&lt;=0,NA(),ATAN(Y49/X49)*180/PI())</f>
        <v>-24.877405567746735</v>
      </c>
      <c r="AF49" s="29"/>
      <c r="AG49" s="71">
        <f t="shared" ref="AG49" si="398">1/(O49/E49)</f>
        <v>1.151258294733623</v>
      </c>
      <c r="AH49" s="71">
        <f t="shared" ref="AH49" si="399">1/(Z49/F49)</f>
        <v>1.4272132118620504</v>
      </c>
      <c r="AI49" s="29"/>
      <c r="AJ49" s="21">
        <f t="shared" ref="AJ49" si="400">SQRT((G49-$E$11)^2+(H49-$F$11)^2+(I49-$G$11)^2)</f>
        <v>501.22636253281013</v>
      </c>
    </row>
    <row r="50" spans="2:37" ht="15.75" x14ac:dyDescent="0.25">
      <c r="B50" s="166">
        <v>30</v>
      </c>
      <c r="C50" s="167"/>
      <c r="D50" s="95">
        <v>45083.291666666664</v>
      </c>
      <c r="E50" s="28">
        <f t="shared" ref="E50" si="401">D50-D49</f>
        <v>4</v>
      </c>
      <c r="F50" s="27">
        <f t="shared" ref="F50" si="402">D50-D$20</f>
        <v>106</v>
      </c>
      <c r="G50" s="24">
        <v>809320.54850000003</v>
      </c>
      <c r="H50" s="22">
        <v>9156242.4130000006</v>
      </c>
      <c r="I50" s="23">
        <v>2658.8270000000002</v>
      </c>
      <c r="K50" s="20">
        <f t="shared" ref="K50" si="403">(G50-G49)*100</f>
        <v>16.81999999564141</v>
      </c>
      <c r="L50" s="21">
        <f t="shared" ref="L50" si="404">(H50-H49)*100</f>
        <v>-3.45000009983778</v>
      </c>
      <c r="M50" s="21">
        <f t="shared" ref="M50" si="405">SQRT(K50^2+L50^2)</f>
        <v>17.170174738256385</v>
      </c>
      <c r="N50" s="21">
        <f t="shared" ref="N50" si="406">(I50-I49)*100</f>
        <v>-0.23499999997511622</v>
      </c>
      <c r="O50" s="22">
        <f t="shared" ref="O50" si="407">(SQRT((G50-G49)^2+(H50-H49)^2+(I50-I49)^2)*100)</f>
        <v>17.171782829463169</v>
      </c>
      <c r="P50" s="22">
        <f t="shared" ref="P50" si="408">O50/(F50-F49)</f>
        <v>4.2929457073657922</v>
      </c>
      <c r="Q50" s="23">
        <f t="shared" ref="Q50" si="409">(P50-P49)/(F50-F49)</f>
        <v>0.85608272541439789</v>
      </c>
      <c r="R50" s="29"/>
      <c r="S50" s="56">
        <f t="shared" ref="S50" si="410">IF(K50&lt;0, ATAN2(L50,K50)*180/PI()+360,ATAN2(L50,K50)*180/PI())</f>
        <v>101.591337567309</v>
      </c>
      <c r="T50" s="57">
        <f t="shared" ref="T50" si="411">ATAN(N50/M50)*180/PI()</f>
        <v>-0.78413107355193046</v>
      </c>
      <c r="U50" s="29"/>
      <c r="V50" s="24">
        <f t="shared" ref="V50" si="412">(G50-$G$20)*100</f>
        <v>80.350000003818423</v>
      </c>
      <c r="W50" s="22">
        <f t="shared" ref="W50" si="413">(H50-$H$20)*100</f>
        <v>9.5000000670552254</v>
      </c>
      <c r="X50" s="22">
        <f t="shared" ref="X50" si="414">SQRT(V50^2+W50^2)</f>
        <v>80.909656419290698</v>
      </c>
      <c r="Y50" s="22">
        <f t="shared" ref="Y50" si="415">(I50-$I$20)*100</f>
        <v>-30.299999999988358</v>
      </c>
      <c r="Z50" s="22">
        <f t="shared" ref="Z50" si="416">SQRT((G50-$G$20)^2+(H50-$H$20)^2+(I50-$I$20)^2)*100</f>
        <v>86.397120912024391</v>
      </c>
      <c r="AA50" s="22">
        <f t="shared" ref="AA50" si="417">Z50/F50</f>
        <v>0.8150671784153245</v>
      </c>
      <c r="AB50" s="23">
        <f t="shared" ref="AB50" si="418">(AA50-$AA$20)/(F50-$F$20)</f>
        <v>7.6893130039181554E-3</v>
      </c>
      <c r="AC50" s="29"/>
      <c r="AD50" s="56">
        <f t="shared" ref="AD50" si="419">IF(F50&lt;=0,NA(),IF((G50-$G$20)&lt;0,ATAN2((H50-$H$20),(G50-$G$20))*180/PI()+360,ATAN2((H50-$H$20),(G50-$G$20))*180/PI()))</f>
        <v>83.25706691917766</v>
      </c>
      <c r="AE50" s="57">
        <f t="shared" ref="AE50" si="420">IF(E50&lt;=0,NA(),ATAN(Y50/X50)*180/PI())</f>
        <v>-20.530511313209924</v>
      </c>
      <c r="AF50" s="29"/>
      <c r="AG50" s="71">
        <f t="shared" ref="AG50" si="421">1/(O50/E50)</f>
        <v>0.23294028580054257</v>
      </c>
      <c r="AH50" s="71">
        <f t="shared" ref="AH50" si="422">1/(Z50/F50)</f>
        <v>1.2268927353254819</v>
      </c>
      <c r="AI50" s="29"/>
      <c r="AJ50" s="21">
        <f t="shared" ref="AJ50" si="423">SQRT((G50-$E$11)^2+(H50-$F$11)^2+(I50-$G$11)^2)</f>
        <v>501.22417190206534</v>
      </c>
    </row>
    <row r="51" spans="2:37" ht="15.75" x14ac:dyDescent="0.25">
      <c r="B51" s="166">
        <v>31</v>
      </c>
      <c r="C51" s="167"/>
      <c r="D51" s="96">
        <v>45096.291666666664</v>
      </c>
      <c r="E51" s="28">
        <f t="shared" ref="E51:E54" si="424">D51-D50</f>
        <v>13</v>
      </c>
      <c r="F51" s="27">
        <f t="shared" ref="F51:F54" si="425">D51-D$20</f>
        <v>119</v>
      </c>
      <c r="G51" s="24">
        <v>809320.38599999994</v>
      </c>
      <c r="H51" s="22">
        <v>9156242.4134999998</v>
      </c>
      <c r="I51" s="23">
        <v>2658.8024999999998</v>
      </c>
      <c r="K51" s="20">
        <f t="shared" ref="K51:K52" si="426">(G51-G50)*100</f>
        <v>-16.250000009313226</v>
      </c>
      <c r="L51" s="21">
        <f t="shared" ref="L51:L52" si="427">(H51-H50)*100</f>
        <v>4.9999915063381195E-2</v>
      </c>
      <c r="M51" s="21">
        <f t="shared" ref="M51:M52" si="428">SQRT(K51^2+L51^2)</f>
        <v>16.250076931946698</v>
      </c>
      <c r="N51" s="21">
        <f t="shared" ref="N51:N52" si="429">(I51-I50)*100</f>
        <v>-2.4500000000443833</v>
      </c>
      <c r="O51" s="22">
        <f t="shared" ref="O51:O52" si="430">(SQRT((G51-G50)^2+(H51-H50)^2+(I51-I50)^2)*100)</f>
        <v>16.433730565346497</v>
      </c>
      <c r="P51" s="22">
        <f t="shared" ref="P51:P52" si="431">O51/(F51-F50)</f>
        <v>1.2641331204112691</v>
      </c>
      <c r="Q51" s="23">
        <f t="shared" ref="Q51:Q52" si="432">(P51-P50)/(F51-F50)</f>
        <v>-0.2329855836118864</v>
      </c>
      <c r="R51" s="29"/>
      <c r="S51" s="56">
        <f t="shared" ref="S51:S52" si="433">IF(K51&lt;0, ATAN2(L51,K51)*180/PI()+360,ATAN2(L51,K51)*180/PI())</f>
        <v>270.17629385026743</v>
      </c>
      <c r="T51" s="57">
        <f t="shared" ref="T51:T52" si="434">ATAN(N51/M51)*180/PI()</f>
        <v>-8.5738245910077957</v>
      </c>
      <c r="U51" s="29"/>
      <c r="V51" s="24">
        <f t="shared" ref="V51:V52" si="435">(G51-$G$20)*100</f>
        <v>64.099999994505197</v>
      </c>
      <c r="W51" s="22">
        <f t="shared" ref="W51:W52" si="436">(H51-$H$20)*100</f>
        <v>9.5499999821186066</v>
      </c>
      <c r="X51" s="22">
        <f t="shared" ref="X51:X52" si="437">SQRT(V51^2+W51^2)</f>
        <v>64.807503415530761</v>
      </c>
      <c r="Y51" s="22">
        <f t="shared" ref="Y51:Y52" si="438">(I51-$I$20)*100</f>
        <v>-32.750000000032742</v>
      </c>
      <c r="Z51" s="22">
        <f t="shared" ref="Z51:Z52" si="439">SQRT((G51-$G$20)^2+(H51-$H$20)^2+(I51-$I$20)^2)*100</f>
        <v>72.612498916895689</v>
      </c>
      <c r="AA51" s="22">
        <f t="shared" ref="AA51:AA52" si="440">Z51/F51</f>
        <v>0.61018906652853522</v>
      </c>
      <c r="AB51" s="23">
        <f t="shared" ref="AB51:AB52" si="441">(AA51-$AA$20)/(F51-$F$20)</f>
        <v>5.1276392145255057E-3</v>
      </c>
      <c r="AC51" s="29"/>
      <c r="AD51" s="56">
        <f t="shared" ref="AD51:AD52" si="442">IF(F51&lt;=0,NA(),IF((G51-$G$20)&lt;0,ATAN2((H51-$H$20),(G51-$G$20))*180/PI()+360,ATAN2((H51-$H$20),(G51-$G$20))*180/PI()))</f>
        <v>81.526064595290549</v>
      </c>
      <c r="AE51" s="57">
        <f t="shared" ref="AE51:AE52" si="443">IF(E51&lt;=0,NA(),ATAN(Y51/X51)*180/PI())</f>
        <v>-26.809419663937252</v>
      </c>
      <c r="AF51" s="29"/>
      <c r="AG51" s="71">
        <f t="shared" ref="AG51:AG52" si="444">1/(O51/E51)</f>
        <v>0.79105592904223809</v>
      </c>
      <c r="AH51" s="71">
        <f t="shared" ref="AH51:AH52" si="445">1/(Z51/F51)</f>
        <v>1.6388363129630665</v>
      </c>
      <c r="AI51" s="29"/>
      <c r="AJ51" s="21">
        <f t="shared" ref="AJ51:AJ52" si="446">SQRT((G51-$E$11)^2+(H51-$F$11)^2+(I51-$G$11)^2)</f>
        <v>501.26423765513414</v>
      </c>
    </row>
    <row r="52" spans="2:37" ht="15.75" x14ac:dyDescent="0.25">
      <c r="B52" s="166">
        <v>32</v>
      </c>
      <c r="C52" s="167"/>
      <c r="D52" s="96">
        <v>45099.291666666664</v>
      </c>
      <c r="E52" s="28">
        <f t="shared" si="424"/>
        <v>3</v>
      </c>
      <c r="F52" s="105">
        <f t="shared" si="425"/>
        <v>122</v>
      </c>
      <c r="G52" s="24">
        <v>809320.45449999999</v>
      </c>
      <c r="H52" s="22">
        <v>9156242.4309999999</v>
      </c>
      <c r="I52" s="23">
        <v>2658.8217</v>
      </c>
      <c r="K52" s="20">
        <f t="shared" si="426"/>
        <v>6.8500000052154064</v>
      </c>
      <c r="L52" s="21">
        <f t="shared" si="427"/>
        <v>1.7500000074505806</v>
      </c>
      <c r="M52" s="21">
        <f t="shared" si="428"/>
        <v>7.070007079029561</v>
      </c>
      <c r="N52" s="21">
        <f t="shared" si="429"/>
        <v>1.9200000000182627</v>
      </c>
      <c r="O52" s="22">
        <f t="shared" si="430"/>
        <v>7.3260767193360889</v>
      </c>
      <c r="P52" s="22">
        <f t="shared" si="431"/>
        <v>2.4420255731120295</v>
      </c>
      <c r="Q52" s="23">
        <f t="shared" si="432"/>
        <v>0.39263081756692014</v>
      </c>
      <c r="R52" s="29"/>
      <c r="S52" s="56">
        <f t="shared" si="433"/>
        <v>75.66892660167575</v>
      </c>
      <c r="T52" s="57">
        <f t="shared" si="434"/>
        <v>15.193370467273638</v>
      </c>
      <c r="U52" s="29"/>
      <c r="V52" s="24">
        <f t="shared" si="435"/>
        <v>70.949999999720603</v>
      </c>
      <c r="W52" s="22">
        <f t="shared" si="436"/>
        <v>11.299999989569187</v>
      </c>
      <c r="X52" s="22">
        <f t="shared" si="437"/>
        <v>71.844223843845768</v>
      </c>
      <c r="Y52" s="22">
        <f t="shared" si="438"/>
        <v>-30.830000000014479</v>
      </c>
      <c r="Z52" s="22">
        <f t="shared" si="439"/>
        <v>78.17980173756844</v>
      </c>
      <c r="AA52" s="22">
        <f t="shared" si="440"/>
        <v>0.64081804702924949</v>
      </c>
      <c r="AB52" s="23">
        <f t="shared" si="441"/>
        <v>5.2526069428627011E-3</v>
      </c>
      <c r="AC52" s="29"/>
      <c r="AD52" s="56">
        <f t="shared" si="442"/>
        <v>80.95067226170822</v>
      </c>
      <c r="AE52" s="57">
        <f t="shared" si="443"/>
        <v>-23.225278053447663</v>
      </c>
      <c r="AF52" s="29"/>
      <c r="AG52" s="71">
        <f t="shared" si="444"/>
        <v>0.40949612117519146</v>
      </c>
      <c r="AH52" s="71">
        <f t="shared" si="445"/>
        <v>1.5605053644101818</v>
      </c>
      <c r="AI52" s="29"/>
      <c r="AJ52" s="21">
        <f t="shared" si="446"/>
        <v>501.22833203475381</v>
      </c>
    </row>
    <row r="53" spans="2:37" ht="15.75" x14ac:dyDescent="0.25">
      <c r="B53" s="166">
        <v>33</v>
      </c>
      <c r="C53" s="167"/>
      <c r="D53" s="96">
        <v>45103.291666666664</v>
      </c>
      <c r="E53" s="28">
        <f t="shared" si="424"/>
        <v>4</v>
      </c>
      <c r="F53" s="27">
        <f t="shared" si="425"/>
        <v>126</v>
      </c>
      <c r="G53" s="24">
        <v>809320.43430000008</v>
      </c>
      <c r="H53" s="22">
        <v>9156242.443</v>
      </c>
      <c r="I53" s="23">
        <v>2658.79115</v>
      </c>
      <c r="K53" s="20">
        <f t="shared" ref="K53:K54" si="447">(G53-G52)*100</f>
        <v>-2.019999991171062</v>
      </c>
      <c r="L53" s="21">
        <f t="shared" ref="L53:L54" si="448">(H53-H52)*100</f>
        <v>1.2000000104308128</v>
      </c>
      <c r="M53" s="21">
        <f t="shared" ref="M53:M54" si="449">SQRT(K53^2+L53^2)</f>
        <v>2.3495531467419588</v>
      </c>
      <c r="N53" s="21">
        <f t="shared" ref="N53:N54" si="450">(I53-I52)*100</f>
        <v>-3.0549999999948341</v>
      </c>
      <c r="O53" s="22">
        <f t="shared" ref="O53:O54" si="451">(SQRT((G53-G52)^2+(H53-H52)^2+(I53-I52)^2)*100)</f>
        <v>3.8540141397422865</v>
      </c>
      <c r="P53" s="22">
        <f t="shared" ref="P53:P54" si="452">O53/(F53-F52)</f>
        <v>0.96350353493557161</v>
      </c>
      <c r="Q53" s="23">
        <f t="shared" ref="Q53:Q54" si="453">(P53-P52)/(F53-F52)</f>
        <v>-0.36963050954411447</v>
      </c>
      <c r="R53" s="29"/>
      <c r="S53" s="56">
        <f t="shared" ref="S53:S54" si="454">IF(K53&lt;0, ATAN2(L53,K53)*180/PI()+360,ATAN2(L53,K53)*180/PI())</f>
        <v>300.71282804380695</v>
      </c>
      <c r="T53" s="57">
        <f t="shared" ref="T53:T54" si="455">ATAN(N53/M53)*180/PI()</f>
        <v>-52.436673493595649</v>
      </c>
      <c r="U53" s="29"/>
      <c r="V53" s="24">
        <f t="shared" ref="V53:V54" si="456">(G53-$G$20)*100</f>
        <v>68.930000008549541</v>
      </c>
      <c r="W53" s="22">
        <f t="shared" ref="W53:W54" si="457">(H53-$H$20)*100</f>
        <v>12.5</v>
      </c>
      <c r="X53" s="22">
        <f t="shared" ref="X53:X54" si="458">SQRT(V53^2+W53^2)</f>
        <v>70.05422828908074</v>
      </c>
      <c r="Y53" s="22">
        <f t="shared" ref="Y53:Y54" si="459">(I53-$I$20)*100</f>
        <v>-33.885000000009313</v>
      </c>
      <c r="Z53" s="22">
        <f t="shared" ref="Z53:Z54" si="460">SQRT((G53-$G$20)^2+(H53-$H$20)^2+(I53-$I$20)^2)*100</f>
        <v>77.818944519822878</v>
      </c>
      <c r="AA53" s="22">
        <f t="shared" ref="AA53:AA54" si="461">Z53/F53</f>
        <v>0.61761067079224508</v>
      </c>
      <c r="AB53" s="23">
        <f t="shared" ref="AB53:AB54" si="462">(AA53-$AA$20)/(F53-$F$20)</f>
        <v>4.9016719904146433E-3</v>
      </c>
      <c r="AC53" s="29"/>
      <c r="AD53" s="56">
        <f t="shared" ref="AD53:AD54" si="463">IF(F53&lt;=0,NA(),IF((G53-$G$20)&lt;0,ATAN2((H53-$H$20),(G53-$G$20))*180/PI()+360,ATAN2((H53-$H$20),(G53-$G$20))*180/PI()))</f>
        <v>79.721488682019057</v>
      </c>
      <c r="AE53" s="57">
        <f t="shared" ref="AE53:AE54" si="464">IF(E53&lt;=0,NA(),ATAN(Y53/X53)*180/PI())</f>
        <v>-25.812901499365577</v>
      </c>
      <c r="AF53" s="29"/>
      <c r="AG53" s="71">
        <f t="shared" ref="AG53:AG54" si="465">1/(O53/E53)</f>
        <v>1.037878911432192</v>
      </c>
      <c r="AH53" s="71">
        <f t="shared" ref="AH53:AH54" si="466">1/(Z53/F53)</f>
        <v>1.6191430091666679</v>
      </c>
      <c r="AI53" s="29"/>
      <c r="AJ53" s="21">
        <f t="shared" ref="AJ53:AJ54" si="467">SQRT((G53-$E$11)^2+(H53-$F$11)^2+(I53-$G$11)^2)</f>
        <v>501.22929629830776</v>
      </c>
    </row>
    <row r="54" spans="2:37" ht="15.75" x14ac:dyDescent="0.25">
      <c r="B54" s="166">
        <v>34</v>
      </c>
      <c r="C54" s="167"/>
      <c r="D54" s="96">
        <v>45108.291666666664</v>
      </c>
      <c r="E54" s="28">
        <f t="shared" si="424"/>
        <v>5</v>
      </c>
      <c r="F54" s="27">
        <f t="shared" si="425"/>
        <v>131</v>
      </c>
      <c r="G54" s="24">
        <v>809320.42999999993</v>
      </c>
      <c r="H54" s="22">
        <v>9156242.4464999996</v>
      </c>
      <c r="I54" s="23">
        <v>2658.7795000000001</v>
      </c>
      <c r="K54" s="20">
        <f t="shared" si="447"/>
        <v>-0.43000001460313797</v>
      </c>
      <c r="L54" s="21">
        <f t="shared" si="448"/>
        <v>0.34999996423721313</v>
      </c>
      <c r="M54" s="21">
        <f t="shared" si="449"/>
        <v>0.55443663977478019</v>
      </c>
      <c r="N54" s="21">
        <f t="shared" si="450"/>
        <v>-1.1649999999917782</v>
      </c>
      <c r="O54" s="22">
        <f t="shared" si="451"/>
        <v>1.2902034674831688</v>
      </c>
      <c r="P54" s="22">
        <f t="shared" si="452"/>
        <v>0.25804069349663378</v>
      </c>
      <c r="Q54" s="23">
        <f t="shared" si="453"/>
        <v>-0.14109256828778757</v>
      </c>
      <c r="R54" s="29"/>
      <c r="S54" s="56">
        <f t="shared" si="454"/>
        <v>309.143982595642</v>
      </c>
      <c r="T54" s="57">
        <f t="shared" si="455"/>
        <v>-64.549696283755068</v>
      </c>
      <c r="U54" s="29"/>
      <c r="V54" s="24">
        <f t="shared" si="456"/>
        <v>68.499999993946403</v>
      </c>
      <c r="W54" s="22">
        <f t="shared" si="457"/>
        <v>12.849999964237213</v>
      </c>
      <c r="X54" s="22">
        <f t="shared" si="458"/>
        <v>69.694852738574269</v>
      </c>
      <c r="Y54" s="22">
        <f t="shared" si="459"/>
        <v>-35.050000000001091</v>
      </c>
      <c r="Z54" s="22">
        <f t="shared" si="460"/>
        <v>78.012018293668248</v>
      </c>
      <c r="AA54" s="22">
        <f t="shared" si="461"/>
        <v>0.59551159002800191</v>
      </c>
      <c r="AB54" s="23">
        <f t="shared" si="462"/>
        <v>4.5458900002137547E-3</v>
      </c>
      <c r="AC54" s="29"/>
      <c r="AD54" s="56">
        <f t="shared" si="463"/>
        <v>79.375294663298277</v>
      </c>
      <c r="AE54" s="57">
        <f t="shared" si="464"/>
        <v>-26.698124013666622</v>
      </c>
      <c r="AF54" s="29"/>
      <c r="AG54" s="71">
        <f t="shared" si="465"/>
        <v>3.8753577447389915</v>
      </c>
      <c r="AH54" s="71">
        <f t="shared" si="466"/>
        <v>1.6792284428133102</v>
      </c>
      <c r="AI54" s="29"/>
      <c r="AJ54" s="21">
        <f t="shared" si="467"/>
        <v>501.22996377326905</v>
      </c>
    </row>
    <row r="55" spans="2:37" ht="15.75" x14ac:dyDescent="0.25">
      <c r="B55" s="166">
        <v>35</v>
      </c>
      <c r="C55" s="167"/>
      <c r="D55" s="96">
        <v>45111.291666666664</v>
      </c>
      <c r="E55" s="28">
        <f t="shared" ref="E55:E62" si="468">D55-D54</f>
        <v>3</v>
      </c>
      <c r="F55" s="27">
        <f t="shared" ref="F55:F62" si="469">D55-D$20</f>
        <v>134</v>
      </c>
      <c r="G55" s="24">
        <v>809320.40149999992</v>
      </c>
      <c r="H55" s="22">
        <v>9156242.4450000003</v>
      </c>
      <c r="I55" s="23">
        <v>2658.8005000000003</v>
      </c>
      <c r="K55" s="20">
        <f t="shared" ref="K55:K58" si="470">(G55-G54)*100</f>
        <v>-2.8500000014901161</v>
      </c>
      <c r="L55" s="21">
        <f t="shared" ref="L55:L58" si="471">(H55-H54)*100</f>
        <v>-0.14999993145465851</v>
      </c>
      <c r="M55" s="21">
        <f t="shared" ref="M55:M58" si="472">SQRT(K55^2+L55^2)</f>
        <v>2.8539446364514611</v>
      </c>
      <c r="N55" s="21">
        <f t="shared" ref="N55:N58" si="473">(I55-I54)*100</f>
        <v>2.1000000000185537</v>
      </c>
      <c r="O55" s="22">
        <f t="shared" ref="O55:O58" si="474">(SQRT((G55-G54)^2+(H55-H54)^2+(I55-I54)^2)*100)</f>
        <v>3.5433035416131076</v>
      </c>
      <c r="P55" s="22">
        <f t="shared" ref="P55:P58" si="475">O55/(F55-F54)</f>
        <v>1.1811011805377025</v>
      </c>
      <c r="Q55" s="23">
        <f t="shared" ref="Q55:Q58" si="476">(P55-P54)/(F55-F54)</f>
        <v>0.3076868290136896</v>
      </c>
      <c r="R55" s="29"/>
      <c r="S55" s="56">
        <f t="shared" ref="S55:S58" si="477">IF(K55&lt;0, ATAN2(L55,K55)*180/PI()+360,ATAN2(L55,K55)*180/PI())</f>
        <v>266.98721387160293</v>
      </c>
      <c r="T55" s="57">
        <f t="shared" ref="T55:T58" si="478">ATAN(N55/M55)*180/PI()</f>
        <v>36.346514377639039</v>
      </c>
      <c r="U55" s="29"/>
      <c r="V55" s="24">
        <f t="shared" ref="V55:V58" si="479">(G55-$G$20)*100</f>
        <v>65.649999992456287</v>
      </c>
      <c r="W55" s="22">
        <f t="shared" ref="W55:W58" si="480">(H55-$H$20)*100</f>
        <v>12.700000032782555</v>
      </c>
      <c r="X55" s="22">
        <f t="shared" ref="X55:X58" si="481">SQRT(V55^2+W55^2)</f>
        <v>66.86712570345901</v>
      </c>
      <c r="Y55" s="22">
        <f t="shared" ref="Y55:Y58" si="482">(I55-$I$20)*100</f>
        <v>-32.949999999982538</v>
      </c>
      <c r="Z55" s="22">
        <f t="shared" ref="Z55:Z58" si="483">SQRT((G55-$G$20)^2+(H55-$H$20)^2+(I55-$I$20)^2)*100</f>
        <v>74.544718121682081</v>
      </c>
      <c r="AA55" s="22">
        <f t="shared" ref="AA55:AA58" si="484">Z55/F55</f>
        <v>0.55630386657971698</v>
      </c>
      <c r="AB55" s="23">
        <f t="shared" ref="AB55:AB58" si="485">(AA55-$AA$20)/(F55-$F$20)</f>
        <v>4.1515213923859475E-3</v>
      </c>
      <c r="AC55" s="29"/>
      <c r="AD55" s="56">
        <f t="shared" ref="AD55:AD58" si="486">IF(F55&lt;=0,NA(),IF((G55-$G$20)&lt;0,ATAN2((H55-$H$20),(G55-$G$20))*180/PI()+360,ATAN2((H55-$H$20),(G55-$G$20))*180/PI()))</f>
        <v>79.051364734842053</v>
      </c>
      <c r="AE55" s="57">
        <f t="shared" ref="AE55:AE58" si="487">IF(E55&lt;=0,NA(),ATAN(Y55/X55)*180/PI())</f>
        <v>-26.232616656126343</v>
      </c>
      <c r="AF55" s="29"/>
      <c r="AG55" s="71">
        <f t="shared" ref="AG55:AG58" si="488">1/(O55/E55)</f>
        <v>0.84666751373895399</v>
      </c>
      <c r="AH55" s="71">
        <f t="shared" ref="AH55:AH58" si="489">1/(Z55/F55)</f>
        <v>1.7975787336302873</v>
      </c>
      <c r="AI55" s="29"/>
      <c r="AJ55" s="21">
        <f t="shared" ref="AJ55:AJ58" si="490">SQRT((G55-$E$11)^2+(H55-$F$11)^2+(I55-$G$11)^2)</f>
        <v>501.23184298736311</v>
      </c>
    </row>
    <row r="56" spans="2:37" ht="15.75" x14ac:dyDescent="0.25">
      <c r="B56" s="166">
        <v>36</v>
      </c>
      <c r="C56" s="167"/>
      <c r="D56" s="96">
        <v>45114.291666608799</v>
      </c>
      <c r="E56" s="28">
        <f t="shared" si="468"/>
        <v>2.9999999421343091</v>
      </c>
      <c r="F56" s="105">
        <f t="shared" si="469"/>
        <v>136.99999994213431</v>
      </c>
      <c r="G56" s="24">
        <v>809320.46549999993</v>
      </c>
      <c r="H56" s="22">
        <v>9156242.4419999998</v>
      </c>
      <c r="I56" s="23">
        <v>2658.7703999999999</v>
      </c>
      <c r="K56" s="20">
        <f t="shared" si="470"/>
        <v>6.4000000013038516</v>
      </c>
      <c r="L56" s="21">
        <f t="shared" si="471"/>
        <v>-0.30000004917383194</v>
      </c>
      <c r="M56" s="21">
        <f t="shared" si="472"/>
        <v>6.4070273954614558</v>
      </c>
      <c r="N56" s="21">
        <f t="shared" si="473"/>
        <v>-3.010000000040236</v>
      </c>
      <c r="O56" s="22">
        <f t="shared" si="474"/>
        <v>7.0788487797406594</v>
      </c>
      <c r="P56" s="22">
        <f t="shared" si="475"/>
        <v>2.3596163054271626</v>
      </c>
      <c r="Q56" s="23">
        <f t="shared" si="476"/>
        <v>0.39283838254044151</v>
      </c>
      <c r="R56" s="29"/>
      <c r="S56" s="56">
        <f t="shared" si="477"/>
        <v>92.68377559818488</v>
      </c>
      <c r="T56" s="57">
        <f t="shared" si="478"/>
        <v>-25.163980688286362</v>
      </c>
      <c r="U56" s="29"/>
      <c r="V56" s="24">
        <f t="shared" si="479"/>
        <v>72.049999993760139</v>
      </c>
      <c r="W56" s="22">
        <f t="shared" si="480"/>
        <v>12.399999983608723</v>
      </c>
      <c r="X56" s="22">
        <f t="shared" si="481"/>
        <v>73.109250431763641</v>
      </c>
      <c r="Y56" s="22">
        <f t="shared" si="482"/>
        <v>-35.960000000022774</v>
      </c>
      <c r="Z56" s="22">
        <f t="shared" si="483"/>
        <v>81.47443831470072</v>
      </c>
      <c r="AA56" s="22">
        <f t="shared" si="484"/>
        <v>0.59470392955557427</v>
      </c>
      <c r="AB56" s="23">
        <f t="shared" si="485"/>
        <v>4.3409045971296622E-3</v>
      </c>
      <c r="AC56" s="29"/>
      <c r="AD56" s="56">
        <f t="shared" si="486"/>
        <v>80.234903284957099</v>
      </c>
      <c r="AE56" s="57">
        <f t="shared" si="487"/>
        <v>-26.191033044691817</v>
      </c>
      <c r="AF56" s="29"/>
      <c r="AG56" s="71">
        <f t="shared" si="488"/>
        <v>0.42379771562858798</v>
      </c>
      <c r="AH56" s="71">
        <f t="shared" si="489"/>
        <v>1.6815089833815389</v>
      </c>
      <c r="AI56" s="29"/>
      <c r="AJ56" s="21">
        <f t="shared" si="490"/>
        <v>501.22914138892622</v>
      </c>
    </row>
    <row r="57" spans="2:37" ht="15.75" x14ac:dyDescent="0.25">
      <c r="B57" s="166">
        <v>37</v>
      </c>
      <c r="C57" s="167"/>
      <c r="D57" s="96">
        <v>45119.291666666664</v>
      </c>
      <c r="E57" s="28">
        <f t="shared" si="468"/>
        <v>5.0000000578656909</v>
      </c>
      <c r="F57" s="27">
        <f t="shared" si="469"/>
        <v>142</v>
      </c>
      <c r="G57" s="24">
        <v>809320.43845000002</v>
      </c>
      <c r="H57" s="22">
        <v>9156242.4479999989</v>
      </c>
      <c r="I57" s="23">
        <v>2658.7685000000001</v>
      </c>
      <c r="K57" s="20">
        <f t="shared" si="470"/>
        <v>-2.7049999916926026</v>
      </c>
      <c r="L57" s="21">
        <f t="shared" si="471"/>
        <v>0.59999991208314896</v>
      </c>
      <c r="M57" s="21">
        <f t="shared" si="472"/>
        <v>2.7707444576425244</v>
      </c>
      <c r="N57" s="21">
        <f t="shared" si="473"/>
        <v>-0.18999999997504347</v>
      </c>
      <c r="O57" s="22">
        <f t="shared" si="474"/>
        <v>2.7772513119174653</v>
      </c>
      <c r="P57" s="22">
        <f t="shared" si="475"/>
        <v>0.55545025595519049</v>
      </c>
      <c r="Q57" s="23">
        <f t="shared" si="476"/>
        <v>-0.36083320571842192</v>
      </c>
      <c r="R57" s="29"/>
      <c r="S57" s="56">
        <f t="shared" si="477"/>
        <v>282.50637662068408</v>
      </c>
      <c r="T57" s="57">
        <f t="shared" si="478"/>
        <v>-3.9228383239172606</v>
      </c>
      <c r="U57" s="29"/>
      <c r="V57" s="24">
        <f t="shared" si="479"/>
        <v>69.345000002067536</v>
      </c>
      <c r="W57" s="22">
        <f t="shared" si="480"/>
        <v>12.999999895691872</v>
      </c>
      <c r="X57" s="22">
        <f t="shared" si="481"/>
        <v>70.553022774185479</v>
      </c>
      <c r="Y57" s="22">
        <f t="shared" si="482"/>
        <v>-36.149999999997817</v>
      </c>
      <c r="Z57" s="22">
        <f t="shared" si="483"/>
        <v>79.275163339942594</v>
      </c>
      <c r="AA57" s="22">
        <f t="shared" si="484"/>
        <v>0.55827579816860984</v>
      </c>
      <c r="AB57" s="23">
        <f t="shared" si="485"/>
        <v>3.9315197054127452E-3</v>
      </c>
      <c r="AC57" s="29"/>
      <c r="AD57" s="56">
        <f t="shared" si="486"/>
        <v>79.382090839072163</v>
      </c>
      <c r="AE57" s="57">
        <f t="shared" si="487"/>
        <v>-27.129721233651836</v>
      </c>
      <c r="AF57" s="29"/>
      <c r="AG57" s="71">
        <f t="shared" si="488"/>
        <v>1.8003412353826918</v>
      </c>
      <c r="AH57" s="71">
        <f t="shared" si="489"/>
        <v>1.7912293588230761</v>
      </c>
      <c r="AI57" s="29"/>
      <c r="AJ57" s="21">
        <f t="shared" si="490"/>
        <v>501.22966766387157</v>
      </c>
    </row>
    <row r="58" spans="2:37" ht="15.75" x14ac:dyDescent="0.25">
      <c r="B58" s="166">
        <v>38</v>
      </c>
      <c r="C58" s="167"/>
      <c r="D58" s="96">
        <v>45127.291666666664</v>
      </c>
      <c r="E58" s="28">
        <f t="shared" si="468"/>
        <v>8</v>
      </c>
      <c r="F58" s="27">
        <f t="shared" si="469"/>
        <v>150</v>
      </c>
      <c r="G58" s="24">
        <v>809320.42599999998</v>
      </c>
      <c r="H58" s="22">
        <v>9156242.4454999994</v>
      </c>
      <c r="I58" s="23">
        <v>2658.7809999999999</v>
      </c>
      <c r="K58" s="20">
        <f t="shared" si="470"/>
        <v>-1.245000003837049</v>
      </c>
      <c r="L58" s="21">
        <f t="shared" si="471"/>
        <v>-0.24999994784593582</v>
      </c>
      <c r="M58" s="21">
        <f t="shared" si="472"/>
        <v>1.2698523471164758</v>
      </c>
      <c r="N58" s="21">
        <f t="shared" si="473"/>
        <v>1.2499999999818101</v>
      </c>
      <c r="O58" s="22">
        <f t="shared" si="474"/>
        <v>1.7818599786267573</v>
      </c>
      <c r="P58" s="22">
        <f t="shared" si="475"/>
        <v>0.22273249732834466</v>
      </c>
      <c r="Q58" s="23">
        <f t="shared" si="476"/>
        <v>-4.1589719828355728E-2</v>
      </c>
      <c r="R58" s="29"/>
      <c r="S58" s="56">
        <f t="shared" si="477"/>
        <v>258.64582603081294</v>
      </c>
      <c r="T58" s="57">
        <f t="shared" si="478"/>
        <v>44.548611579199232</v>
      </c>
      <c r="U58" s="29"/>
      <c r="V58" s="24">
        <f t="shared" si="479"/>
        <v>68.099999998230487</v>
      </c>
      <c r="W58" s="22">
        <f t="shared" si="480"/>
        <v>12.749999947845936</v>
      </c>
      <c r="X58" s="22">
        <f t="shared" si="481"/>
        <v>69.283277191751438</v>
      </c>
      <c r="Y58" s="22">
        <f t="shared" si="482"/>
        <v>-34.900000000016007</v>
      </c>
      <c r="Z58" s="22">
        <f t="shared" si="483"/>
        <v>77.576945663194181</v>
      </c>
      <c r="AA58" s="22">
        <f t="shared" si="484"/>
        <v>0.51717963775462783</v>
      </c>
      <c r="AB58" s="23">
        <f t="shared" si="485"/>
        <v>3.4478642516975189E-3</v>
      </c>
      <c r="AC58" s="29"/>
      <c r="AD58" s="56">
        <f t="shared" si="486"/>
        <v>79.395585031473118</v>
      </c>
      <c r="AE58" s="57">
        <f t="shared" si="487"/>
        <v>-26.735723550382712</v>
      </c>
      <c r="AF58" s="29"/>
      <c r="AG58" s="71">
        <f t="shared" si="488"/>
        <v>4.4896906019323888</v>
      </c>
      <c r="AH58" s="71">
        <f t="shared" si="489"/>
        <v>1.9335641370986125</v>
      </c>
      <c r="AI58" s="29"/>
      <c r="AJ58" s="21">
        <f t="shared" si="490"/>
        <v>501.23135114740023</v>
      </c>
    </row>
    <row r="59" spans="2:37" ht="15.75" x14ac:dyDescent="0.25">
      <c r="B59" s="166">
        <v>39</v>
      </c>
      <c r="C59" s="167"/>
      <c r="D59" s="96">
        <v>45131.291666666664</v>
      </c>
      <c r="E59" s="28">
        <f t="shared" si="468"/>
        <v>4</v>
      </c>
      <c r="F59" s="27">
        <f t="shared" si="469"/>
        <v>154</v>
      </c>
      <c r="G59" s="24">
        <v>809320.43855000008</v>
      </c>
      <c r="H59" s="22">
        <v>9156242.4510000013</v>
      </c>
      <c r="I59" s="23">
        <v>2658.7506000000003</v>
      </c>
      <c r="K59" s="20">
        <f t="shared" ref="K59:K62" si="491">(G59-G58)*100</f>
        <v>1.2550000101327896</v>
      </c>
      <c r="L59" s="21">
        <f t="shared" ref="L59:L62" si="492">(H59-H58)*100</f>
        <v>0.55000018328428268</v>
      </c>
      <c r="M59" s="21">
        <f t="shared" ref="M59:M62" si="493">SQRT(K59^2+L59^2)</f>
        <v>1.3702281660533937</v>
      </c>
      <c r="N59" s="21">
        <f t="shared" ref="N59:N62" si="494">(I59-I58)*100</f>
        <v>-3.0399999999644933</v>
      </c>
      <c r="O59" s="22">
        <f t="shared" ref="O59:O62" si="495">(SQRT((G59-G58)^2+(H59-H58)^2+(I59-I58)^2)*100)</f>
        <v>3.3345352340064074</v>
      </c>
      <c r="P59" s="22">
        <f t="shared" ref="P59:P62" si="496">O59/(F59-F58)</f>
        <v>0.83363380850160185</v>
      </c>
      <c r="Q59" s="23">
        <f t="shared" ref="Q59:Q62" si="497">(P59-P58)/(F59-F58)</f>
        <v>0.1527253277933143</v>
      </c>
      <c r="R59" s="29"/>
      <c r="S59" s="56">
        <f t="shared" ref="S59:S62" si="498">IF(K59&lt;0, ATAN2(L59,K59)*180/PI()+360,ATAN2(L59,K59)*180/PI())</f>
        <v>66.334700811472274</v>
      </c>
      <c r="T59" s="57">
        <f t="shared" ref="T59:T62" si="499">ATAN(N59/M59)*180/PI()</f>
        <v>-65.737341264487</v>
      </c>
      <c r="U59" s="29"/>
      <c r="V59" s="24">
        <f t="shared" ref="V59:V62" si="500">(G59-$G$20)*100</f>
        <v>69.355000008363277</v>
      </c>
      <c r="W59" s="22">
        <f t="shared" ref="W59:W62" si="501">(H59-$H$20)*100</f>
        <v>13.300000131130219</v>
      </c>
      <c r="X59" s="22">
        <f t="shared" ref="X59:X62" si="502">SQRT(V59^2+W59^2)</f>
        <v>70.618737100348469</v>
      </c>
      <c r="Y59" s="22">
        <f t="shared" ref="Y59:Y62" si="503">(I59-$I$20)*100</f>
        <v>-37.9399999999805</v>
      </c>
      <c r="Z59" s="22">
        <f t="shared" ref="Z59:Z62" si="504">SQRT((G59-$G$20)^2+(H59-$H$20)^2+(I59-$I$20)^2)*100</f>
        <v>80.165139740704333</v>
      </c>
      <c r="AA59" s="22">
        <f t="shared" ref="AA59:AA62" si="505">Z59/F59</f>
        <v>0.520552855459119</v>
      </c>
      <c r="AB59" s="23">
        <f t="shared" ref="AB59:AB62" si="506">(AA59-$AA$20)/(F59-$F$20)</f>
        <v>3.3802133471371363E-3</v>
      </c>
      <c r="AC59" s="29"/>
      <c r="AD59" s="56">
        <f t="shared" ref="AD59:AD62" si="507">IF(F59&lt;=0,NA(),IF((G59-$G$20)&lt;0,ATAN2((H59-$H$20),(G59-$G$20))*180/PI()+360,ATAN2((H59-$H$20),(G59-$G$20))*180/PI()))</f>
        <v>79.144350621256038</v>
      </c>
      <c r="AE59" s="57">
        <f t="shared" ref="AE59:AE62" si="508">IF(E59&lt;=0,NA(),ATAN(Y59/X59)*180/PI())</f>
        <v>-28.246967768218521</v>
      </c>
      <c r="AF59" s="29"/>
      <c r="AG59" s="71">
        <f t="shared" ref="AG59:AG62" si="509">1/(O59/E59)</f>
        <v>1.1995674717145046</v>
      </c>
      <c r="AH59" s="71">
        <f t="shared" ref="AH59:AH62" si="510">1/(Z59/F59)</f>
        <v>1.921034510737659</v>
      </c>
      <c r="AI59" s="29"/>
      <c r="AJ59" s="21">
        <f t="shared" ref="AJ59:AJ62" si="511">SQRT((G59-$E$11)^2+(H59-$F$11)^2+(I59-$G$11)^2)</f>
        <v>501.23152538962387</v>
      </c>
    </row>
    <row r="60" spans="2:37" ht="15.75" x14ac:dyDescent="0.25">
      <c r="B60" s="166">
        <v>40</v>
      </c>
      <c r="C60" s="167"/>
      <c r="D60" s="96">
        <v>45134.291666666664</v>
      </c>
      <c r="E60" s="28">
        <f t="shared" si="468"/>
        <v>3</v>
      </c>
      <c r="F60" s="105">
        <f t="shared" si="469"/>
        <v>157</v>
      </c>
      <c r="G60" s="24">
        <v>809320.39749999996</v>
      </c>
      <c r="H60" s="22">
        <v>9156242.4514999986</v>
      </c>
      <c r="I60" s="23">
        <v>2658.7799999999997</v>
      </c>
      <c r="K60" s="20">
        <f t="shared" si="491"/>
        <v>-4.1050000116229057</v>
      </c>
      <c r="L60" s="21">
        <f t="shared" si="492"/>
        <v>4.9999728798866272E-2</v>
      </c>
      <c r="M60" s="21">
        <f t="shared" si="493"/>
        <v>4.1053045037249083</v>
      </c>
      <c r="N60" s="21">
        <f t="shared" si="494"/>
        <v>2.9399999999441206</v>
      </c>
      <c r="O60" s="22">
        <f t="shared" si="495"/>
        <v>5.0494678004692188</v>
      </c>
      <c r="P60" s="22">
        <f t="shared" si="496"/>
        <v>1.6831559334897397</v>
      </c>
      <c r="Q60" s="23">
        <f t="shared" si="497"/>
        <v>0.28317404166271259</v>
      </c>
      <c r="R60" s="29"/>
      <c r="S60" s="56">
        <f t="shared" si="498"/>
        <v>270.69783965199463</v>
      </c>
      <c r="T60" s="57">
        <f t="shared" si="499"/>
        <v>35.608217266007074</v>
      </c>
      <c r="U60" s="29"/>
      <c r="V60" s="24">
        <f t="shared" si="500"/>
        <v>65.249999996740371</v>
      </c>
      <c r="W60" s="22">
        <f t="shared" si="501"/>
        <v>13.349999859929085</v>
      </c>
      <c r="X60" s="22">
        <f t="shared" si="502"/>
        <v>66.601689136498067</v>
      </c>
      <c r="Y60" s="22">
        <f t="shared" si="503"/>
        <v>-35.00000000003638</v>
      </c>
      <c r="Z60" s="22">
        <f t="shared" si="504"/>
        <v>75.238188414111022</v>
      </c>
      <c r="AA60" s="22">
        <f t="shared" si="505"/>
        <v>0.47922413002618486</v>
      </c>
      <c r="AB60" s="23">
        <f t="shared" si="506"/>
        <v>3.0523829937973558E-3</v>
      </c>
      <c r="AC60" s="29"/>
      <c r="AD60" s="56">
        <f t="shared" si="507"/>
        <v>78.436996058168816</v>
      </c>
      <c r="AE60" s="57">
        <f t="shared" si="508"/>
        <v>-27.722473733296006</v>
      </c>
      <c r="AF60" s="29"/>
      <c r="AG60" s="71">
        <f t="shared" si="509"/>
        <v>0.59412201811074561</v>
      </c>
      <c r="AH60" s="71">
        <f t="shared" si="510"/>
        <v>2.0867062765503062</v>
      </c>
      <c r="AI60" s="29"/>
      <c r="AJ60" s="21">
        <f t="shared" si="511"/>
        <v>501.23194757330816</v>
      </c>
    </row>
    <row r="61" spans="2:37" ht="15.75" x14ac:dyDescent="0.25">
      <c r="B61" s="186">
        <v>41</v>
      </c>
      <c r="C61" s="187"/>
      <c r="D61" s="114">
        <v>45144.583333333336</v>
      </c>
      <c r="E61" s="115">
        <f t="shared" si="468"/>
        <v>10.291666666671517</v>
      </c>
      <c r="F61" s="116">
        <f t="shared" si="469"/>
        <v>167.29166666667152</v>
      </c>
      <c r="G61" s="117">
        <v>809320.40449999995</v>
      </c>
      <c r="H61" s="118">
        <v>9156242.2529999986</v>
      </c>
      <c r="I61" s="119">
        <v>2658.7394999999997</v>
      </c>
      <c r="J61" s="120"/>
      <c r="K61" s="121">
        <f t="shared" si="491"/>
        <v>0.69999999832361937</v>
      </c>
      <c r="L61" s="122">
        <f t="shared" si="492"/>
        <v>-19.849999994039536</v>
      </c>
      <c r="M61" s="122">
        <f t="shared" si="493"/>
        <v>19.862338728382987</v>
      </c>
      <c r="N61" s="122">
        <f t="shared" si="494"/>
        <v>-4.0500000000065484</v>
      </c>
      <c r="O61" s="118">
        <f t="shared" si="495"/>
        <v>20.271038448019276</v>
      </c>
      <c r="P61" s="118">
        <f t="shared" si="496"/>
        <v>1.9696555577013495</v>
      </c>
      <c r="Q61" s="119">
        <f t="shared" si="497"/>
        <v>2.7838020166297144E-2</v>
      </c>
      <c r="R61" s="123"/>
      <c r="S61" s="124">
        <f t="shared" si="498"/>
        <v>177.98033085750433</v>
      </c>
      <c r="T61" s="125">
        <f t="shared" si="499"/>
        <v>-11.524821083322605</v>
      </c>
      <c r="U61" s="123"/>
      <c r="V61" s="117">
        <f t="shared" si="500"/>
        <v>65.94999999506399</v>
      </c>
      <c r="W61" s="118">
        <f t="shared" si="501"/>
        <v>-6.5000001341104507</v>
      </c>
      <c r="X61" s="118">
        <f t="shared" si="502"/>
        <v>66.269544295191707</v>
      </c>
      <c r="Y61" s="118">
        <f t="shared" si="503"/>
        <v>-39.050000000042928</v>
      </c>
      <c r="Z61" s="118">
        <f t="shared" si="504"/>
        <v>76.919145868214954</v>
      </c>
      <c r="AA61" s="118">
        <f t="shared" si="505"/>
        <v>0.45979066023340109</v>
      </c>
      <c r="AB61" s="119">
        <f t="shared" si="506"/>
        <v>2.7484373214449083E-3</v>
      </c>
      <c r="AC61" s="123"/>
      <c r="AD61" s="124">
        <f t="shared" si="507"/>
        <v>95.628865094719615</v>
      </c>
      <c r="AE61" s="125">
        <f t="shared" si="508"/>
        <v>-30.509149169131444</v>
      </c>
      <c r="AF61" s="123"/>
      <c r="AG61" s="126">
        <f t="shared" si="509"/>
        <v>0.50770298191985996</v>
      </c>
      <c r="AH61" s="126">
        <f t="shared" si="510"/>
        <v>2.1749028122762981</v>
      </c>
      <c r="AI61" s="123"/>
      <c r="AJ61" s="122">
        <f t="shared" si="511"/>
        <v>501.42805586652162</v>
      </c>
      <c r="AK61" s="113" t="s">
        <v>48</v>
      </c>
    </row>
    <row r="62" spans="2:37" ht="15.75" x14ac:dyDescent="0.25">
      <c r="B62" s="166">
        <v>42</v>
      </c>
      <c r="C62" s="167"/>
      <c r="D62" s="96">
        <v>45150.458333333336</v>
      </c>
      <c r="E62" s="28">
        <f t="shared" si="468"/>
        <v>5.875</v>
      </c>
      <c r="F62" s="27">
        <f t="shared" si="469"/>
        <v>173.16666666667152</v>
      </c>
      <c r="G62" s="24">
        <v>809320.38800000004</v>
      </c>
      <c r="H62" s="22">
        <v>9156242.256000001</v>
      </c>
      <c r="I62" s="23">
        <v>2658.7370000000001</v>
      </c>
      <c r="K62" s="20">
        <f t="shared" si="491"/>
        <v>-1.6499999910593033</v>
      </c>
      <c r="L62" s="21">
        <f t="shared" si="492"/>
        <v>0.30000023543834686</v>
      </c>
      <c r="M62" s="21">
        <f t="shared" si="493"/>
        <v>1.6770510164448678</v>
      </c>
      <c r="N62" s="21">
        <f t="shared" si="494"/>
        <v>-0.24999999995998223</v>
      </c>
      <c r="O62" s="22">
        <f t="shared" si="495"/>
        <v>1.6955825287312782</v>
      </c>
      <c r="P62" s="22">
        <f t="shared" si="496"/>
        <v>0.28860979212447291</v>
      </c>
      <c r="Q62" s="23">
        <f t="shared" si="497"/>
        <v>-0.28613544945989389</v>
      </c>
      <c r="R62" s="29"/>
      <c r="S62" s="56">
        <f t="shared" si="498"/>
        <v>280.30485443731988</v>
      </c>
      <c r="T62" s="57">
        <f t="shared" si="499"/>
        <v>-8.4787129797402709</v>
      </c>
      <c r="U62" s="29"/>
      <c r="V62" s="24">
        <f t="shared" si="500"/>
        <v>64.300000004004687</v>
      </c>
      <c r="W62" s="22">
        <f t="shared" si="501"/>
        <v>-6.1999998986721039</v>
      </c>
      <c r="X62" s="22">
        <f t="shared" si="502"/>
        <v>64.598219783973434</v>
      </c>
      <c r="Y62" s="22">
        <f t="shared" si="503"/>
        <v>-39.30000000000291</v>
      </c>
      <c r="Z62" s="22">
        <f t="shared" si="504"/>
        <v>75.613623106281352</v>
      </c>
      <c r="AA62" s="22">
        <f t="shared" si="505"/>
        <v>0.43665229897755092</v>
      </c>
      <c r="AB62" s="23">
        <f t="shared" si="506"/>
        <v>2.52157246762775E-3</v>
      </c>
      <c r="AC62" s="29"/>
      <c r="AD62" s="56">
        <f t="shared" si="507"/>
        <v>95.507605152546788</v>
      </c>
      <c r="AE62" s="57">
        <f t="shared" si="508"/>
        <v>-31.315323293852177</v>
      </c>
      <c r="AF62" s="29"/>
      <c r="AG62" s="71">
        <f t="shared" si="509"/>
        <v>3.4648859023075542</v>
      </c>
      <c r="AH62" s="71">
        <f t="shared" si="510"/>
        <v>2.2901516889789963</v>
      </c>
      <c r="AI62" s="29"/>
      <c r="AJ62" s="21">
        <f t="shared" si="511"/>
        <v>501.42935105390171</v>
      </c>
    </row>
    <row r="63" spans="2:37" ht="15.75" x14ac:dyDescent="0.25">
      <c r="B63" s="166">
        <v>43</v>
      </c>
      <c r="C63" s="167"/>
      <c r="D63" s="96">
        <f>'P-01'!D58</f>
        <v>45153.458333333336</v>
      </c>
      <c r="E63" s="28">
        <f t="shared" ref="E63:E64" si="512">D63-D62</f>
        <v>3</v>
      </c>
      <c r="F63" s="27">
        <f t="shared" ref="F63:F66" si="513">D63-D$20</f>
        <v>176.16666666667152</v>
      </c>
      <c r="G63" s="24">
        <v>809320.39850000001</v>
      </c>
      <c r="H63" s="22">
        <v>9156242.2654999997</v>
      </c>
      <c r="I63" s="23">
        <v>2658.6945000000001</v>
      </c>
      <c r="K63" s="20">
        <f t="shared" ref="K63:K64" si="514">(G63-G62)*100</f>
        <v>1.049999997485429</v>
      </c>
      <c r="L63" s="21">
        <f t="shared" ref="L63:L64" si="515">(H63-H62)*100</f>
        <v>0.94999987632036209</v>
      </c>
      <c r="M63" s="21">
        <f t="shared" ref="M63:M64" si="516">SQRT(K63^2+L63^2)</f>
        <v>1.4159801410076711</v>
      </c>
      <c r="N63" s="21">
        <f t="shared" ref="N63:N64" si="517">(I63-I62)*100</f>
        <v>-4.250000000001819</v>
      </c>
      <c r="O63" s="22">
        <f t="shared" ref="O63:O64" si="518">(SQRT((G63-G62)^2+(H63-H62)^2+(I63-I62)^2)*100)</f>
        <v>4.4796763007770508</v>
      </c>
      <c r="P63" s="22">
        <f t="shared" ref="P63:P64" si="519">O63/(F63-F62)</f>
        <v>1.4932254335923503</v>
      </c>
      <c r="Q63" s="23">
        <f t="shared" ref="Q63:Q64" si="520">(P63-P62)/(F63-F62)</f>
        <v>0.40153854715595916</v>
      </c>
      <c r="R63" s="29"/>
      <c r="S63" s="56">
        <f t="shared" ref="S63:S64" si="521">IF(K63&lt;0, ATAN2(L63,K63)*180/PI()+360,ATAN2(L63,K63)*180/PI())</f>
        <v>47.862408868888394</v>
      </c>
      <c r="T63" s="57">
        <f t="shared" ref="T63:T64" si="522">ATAN(N63/M63)*180/PI()</f>
        <v>-71.573381350243679</v>
      </c>
      <c r="U63" s="29"/>
      <c r="V63" s="24">
        <f t="shared" ref="V63:V64" si="523">(G63-$G$20)*100</f>
        <v>65.350000001490116</v>
      </c>
      <c r="W63" s="22">
        <f t="shared" ref="W63:W64" si="524">(H63-$H$20)*100</f>
        <v>-5.2500000223517418</v>
      </c>
      <c r="X63" s="22">
        <f t="shared" ref="X63:X64" si="525">SQRT(V63^2+W63^2)</f>
        <v>65.560544540367047</v>
      </c>
      <c r="Y63" s="22">
        <f t="shared" ref="Y63:Y64" si="526">(I63-$I$20)*100</f>
        <v>-43.550000000004729</v>
      </c>
      <c r="Z63" s="22">
        <f t="shared" ref="Z63:Z64" si="527">SQRT((G63-$G$20)^2+(H63-$H$20)^2+(I63-$I$20)^2)*100</f>
        <v>78.70697237494187</v>
      </c>
      <c r="AA63" s="22">
        <f t="shared" ref="AA63:AA64" si="528">Z63/F63</f>
        <v>0.44677562369880625</v>
      </c>
      <c r="AB63" s="23">
        <f t="shared" ref="AB63:AB64" si="529">(AA63-$AA$20)/(F63-$F$20)</f>
        <v>2.5360962556222931E-3</v>
      </c>
      <c r="AC63" s="29"/>
      <c r="AD63" s="56">
        <f t="shared" ref="AD63:AD64" si="530">IF(F63&lt;=0,NA(),IF((G63-$G$20)&lt;0,ATAN2((H63-$H$20),(G63-$G$20))*180/PI()+360,ATAN2((H63-$H$20),(G63-$G$20))*180/PI()))</f>
        <v>94.593086660175189</v>
      </c>
      <c r="AE63" s="57">
        <f t="shared" ref="AE63:AE64" si="531">IF(E63&lt;=0,NA(),ATAN(Y63/X63)*180/PI())</f>
        <v>-33.59495428358337</v>
      </c>
      <c r="AF63" s="29"/>
      <c r="AG63" s="71">
        <f t="shared" ref="AG63:AG64" si="532">1/(O63/E63)</f>
        <v>0.66969124520885936</v>
      </c>
      <c r="AH63" s="71">
        <f t="shared" ref="AH63:AH64" si="533">1/(Z63/F63)</f>
        <v>2.2382599832128487</v>
      </c>
      <c r="AI63" s="29"/>
      <c r="AJ63" s="21">
        <f t="shared" ref="AJ63:AJ64" si="534">SQRT((G63-$E$11)^2+(H63-$F$11)^2+(I63-$G$11)^2)</f>
        <v>501.42936815394086</v>
      </c>
    </row>
    <row r="64" spans="2:37" ht="15.75" x14ac:dyDescent="0.25">
      <c r="B64" s="166">
        <v>44</v>
      </c>
      <c r="C64" s="167"/>
      <c r="D64" s="96">
        <f>'P-01'!D59</f>
        <v>45156.458333333336</v>
      </c>
      <c r="E64" s="28">
        <f t="shared" si="512"/>
        <v>3</v>
      </c>
      <c r="F64" s="27">
        <f t="shared" si="513"/>
        <v>179.16666666667152</v>
      </c>
      <c r="G64" s="24">
        <v>809320.32049999991</v>
      </c>
      <c r="H64" s="22">
        <v>9156242.2740000002</v>
      </c>
      <c r="I64" s="23">
        <v>2658.7309999999998</v>
      </c>
      <c r="K64" s="20">
        <f t="shared" si="514"/>
        <v>-7.8000000095926225</v>
      </c>
      <c r="L64" s="21">
        <f t="shared" si="515"/>
        <v>0.8500000461935997</v>
      </c>
      <c r="M64" s="21">
        <f t="shared" si="516"/>
        <v>7.8461774277780663</v>
      </c>
      <c r="N64" s="21">
        <f t="shared" si="517"/>
        <v>3.6499999999705324</v>
      </c>
      <c r="O64" s="22">
        <f t="shared" si="518"/>
        <v>8.6536119758144299</v>
      </c>
      <c r="P64" s="22">
        <f t="shared" si="519"/>
        <v>2.8845373252714768</v>
      </c>
      <c r="Q64" s="23">
        <f t="shared" si="520"/>
        <v>0.46377063055970885</v>
      </c>
      <c r="R64" s="29"/>
      <c r="S64" s="56">
        <f t="shared" si="521"/>
        <v>276.21923001654056</v>
      </c>
      <c r="T64" s="57">
        <f t="shared" si="522"/>
        <v>24.947598268113612</v>
      </c>
      <c r="U64" s="29"/>
      <c r="V64" s="24">
        <f t="shared" si="523"/>
        <v>57.549999991897494</v>
      </c>
      <c r="W64" s="22">
        <f t="shared" si="524"/>
        <v>-4.3999999761581421</v>
      </c>
      <c r="X64" s="22">
        <f t="shared" si="525"/>
        <v>57.717956468135576</v>
      </c>
      <c r="Y64" s="22">
        <f t="shared" si="526"/>
        <v>-39.900000000034197</v>
      </c>
      <c r="Z64" s="22">
        <f t="shared" si="527"/>
        <v>70.166747814476352</v>
      </c>
      <c r="AA64" s="22">
        <f t="shared" si="528"/>
        <v>0.39162835989474115</v>
      </c>
      <c r="AB64" s="23">
        <f t="shared" si="529"/>
        <v>2.1858327063891936E-3</v>
      </c>
      <c r="AC64" s="29"/>
      <c r="AD64" s="56">
        <f t="shared" si="530"/>
        <v>94.372057904751173</v>
      </c>
      <c r="AE64" s="57">
        <f t="shared" si="531"/>
        <v>-34.65582090609481</v>
      </c>
      <c r="AF64" s="29"/>
      <c r="AG64" s="71">
        <f t="shared" si="532"/>
        <v>0.34667604791901435</v>
      </c>
      <c r="AH64" s="71">
        <f t="shared" si="533"/>
        <v>2.5534412274656826</v>
      </c>
      <c r="AI64" s="29"/>
      <c r="AJ64" s="21">
        <f t="shared" si="534"/>
        <v>501.42815130818536</v>
      </c>
    </row>
    <row r="65" spans="2:37" ht="15.75" x14ac:dyDescent="0.25">
      <c r="B65" s="166">
        <v>45</v>
      </c>
      <c r="C65" s="167"/>
      <c r="D65" s="96">
        <f>'P-01'!D60</f>
        <v>45159.458333333336</v>
      </c>
      <c r="E65" s="28">
        <f t="shared" ref="E65:E67" si="535">D65-D64</f>
        <v>3</v>
      </c>
      <c r="F65" s="27">
        <f t="shared" ref="F65" si="536">D65-D$20</f>
        <v>182.16666666667152</v>
      </c>
      <c r="G65" s="24">
        <v>809320.29799999995</v>
      </c>
      <c r="H65" s="22">
        <v>9156242.2864999995</v>
      </c>
      <c r="I65" s="23">
        <v>2658.7004999999999</v>
      </c>
      <c r="K65" s="20">
        <f t="shared" ref="K65" si="537">(G65-G64)*100</f>
        <v>-2.2499999962747097</v>
      </c>
      <c r="L65" s="21">
        <f t="shared" ref="L65" si="538">(H65-H64)*100</f>
        <v>1.249999925494194</v>
      </c>
      <c r="M65" s="21">
        <f t="shared" ref="M65" si="539">SQRT(K65^2+L65^2)</f>
        <v>2.5739074958070431</v>
      </c>
      <c r="N65" s="21">
        <f t="shared" ref="N65" si="540">(I65-I64)*100</f>
        <v>-3.0499999999847205</v>
      </c>
      <c r="O65" s="22">
        <f t="shared" ref="O65" si="541">(SQRT((G65-G64)^2+(H65-H64)^2+(I65-I64)^2)*100)</f>
        <v>3.9909271851135646</v>
      </c>
      <c r="P65" s="22">
        <f t="shared" ref="P65" si="542">O65/(F65-F64)</f>
        <v>1.3303090617045215</v>
      </c>
      <c r="Q65" s="23">
        <f t="shared" ref="Q65" si="543">(P65-P64)/(F65-F64)</f>
        <v>-0.51807608785565173</v>
      </c>
      <c r="R65" s="29"/>
      <c r="S65" s="56">
        <f t="shared" ref="S65" si="544">IF(K65&lt;0, ATAN2(L65,K65)*180/PI()+360,ATAN2(L65,K65)*180/PI())</f>
        <v>299.05460268954516</v>
      </c>
      <c r="T65" s="57">
        <f t="shared" ref="T65" si="545">ATAN(N65/M65)*180/PI()</f>
        <v>-49.838843319114233</v>
      </c>
      <c r="U65" s="29"/>
      <c r="V65" s="24">
        <f t="shared" ref="V65" si="546">(G65-$G$20)*100</f>
        <v>55.299999995622784</v>
      </c>
      <c r="W65" s="22">
        <f t="shared" ref="W65" si="547">(H65-$H$20)*100</f>
        <v>-3.1500000506639481</v>
      </c>
      <c r="X65" s="22">
        <f t="shared" ref="X65" si="548">SQRT(V65^2+W65^2)</f>
        <v>55.389642532111203</v>
      </c>
      <c r="Y65" s="22">
        <f t="shared" ref="Y65" si="549">(I65-$I$20)*100</f>
        <v>-42.950000000018917</v>
      </c>
      <c r="Z65" s="22">
        <f t="shared" ref="Z65" si="550">SQRT((G65-$G$20)^2+(H65-$H$20)^2+(I65-$I$20)^2)*100</f>
        <v>70.090762585640974</v>
      </c>
      <c r="AA65" s="22">
        <f t="shared" ref="AA65" si="551">Z65/F65</f>
        <v>0.38476173423040683</v>
      </c>
      <c r="AB65" s="23">
        <f t="shared" ref="AB65" si="552">(AA65-$AA$20)/(F65-$F$20)</f>
        <v>2.1121412675044644E-3</v>
      </c>
      <c r="AC65" s="29"/>
      <c r="AD65" s="56">
        <f t="shared" ref="AD65" si="553">IF(F65&lt;=0,NA(),IF((G65-$G$20)&lt;0,ATAN2((H65-$H$20),(G65-$G$20))*180/PI()+360,ATAN2((H65-$H$20),(G65-$G$20))*180/PI()))</f>
        <v>93.26016069045501</v>
      </c>
      <c r="AE65" s="57">
        <f t="shared" ref="AE65" si="554">IF(E65&lt;=0,NA(),ATAN(Y65/X65)*180/PI())</f>
        <v>-37.790562668085741</v>
      </c>
      <c r="AF65" s="29"/>
      <c r="AG65" s="71">
        <f t="shared" ref="AG65" si="555">1/(O65/E65)</f>
        <v>0.75170502012419782</v>
      </c>
      <c r="AH65" s="71">
        <f t="shared" ref="AH65" si="556">1/(Z65/F65)</f>
        <v>2.5990110529057189</v>
      </c>
      <c r="AI65" s="29"/>
      <c r="AJ65" s="21">
        <f t="shared" ref="AJ65" si="557">SQRT((G65-$E$11)^2+(H65-$F$11)^2+(I65-$G$11)^2)</f>
        <v>501.42912162367486</v>
      </c>
    </row>
    <row r="66" spans="2:37" ht="15.75" x14ac:dyDescent="0.25">
      <c r="B66" s="166">
        <v>46</v>
      </c>
      <c r="C66" s="167"/>
      <c r="D66" s="96">
        <f>'P-01'!D61</f>
        <v>45164.458333333336</v>
      </c>
      <c r="E66" s="28">
        <f t="shared" si="535"/>
        <v>5</v>
      </c>
      <c r="F66" s="27">
        <f t="shared" si="513"/>
        <v>187.16666666667152</v>
      </c>
      <c r="G66" s="24">
        <v>809320.32550000004</v>
      </c>
      <c r="H66" s="22">
        <v>9156242.2725000009</v>
      </c>
      <c r="I66" s="23">
        <v>2658.7179999999998</v>
      </c>
      <c r="K66" s="20">
        <f t="shared" ref="K66:K68" si="558">(G66-G65)*100</f>
        <v>2.7500000083819032</v>
      </c>
      <c r="L66" s="21">
        <f t="shared" ref="L66:L68" si="559">(H66-H65)*100</f>
        <v>-1.3999998569488525</v>
      </c>
      <c r="M66" s="21">
        <f t="shared" ref="M66:M68" si="560">SQRT(K66^2+L66^2)</f>
        <v>3.0858547674116608</v>
      </c>
      <c r="N66" s="21">
        <f t="shared" ref="N66:N68" si="561">(I66-I65)*100</f>
        <v>1.749999999992724</v>
      </c>
      <c r="O66" s="22">
        <f t="shared" ref="O66:O68" si="562">(SQRT((G66-G65)^2+(H66-H65)^2+(I66-I65)^2)*100)</f>
        <v>3.5475343050535546</v>
      </c>
      <c r="P66" s="22">
        <f t="shared" ref="P66:P68" si="563">O66/(F66-F65)</f>
        <v>0.70950686101071092</v>
      </c>
      <c r="Q66" s="23">
        <f t="shared" ref="Q66:Q68" si="564">(P66-P65)/(F66-F65)</f>
        <v>-0.12416044013876211</v>
      </c>
      <c r="R66" s="29"/>
      <c r="S66" s="56">
        <f t="shared" ref="S66:S68" si="565">IF(K66&lt;0, ATAN2(L66,K66)*180/PI()+360,ATAN2(L66,K66)*180/PI())</f>
        <v>116.98022828063068</v>
      </c>
      <c r="T66" s="57">
        <f t="shared" ref="T66:T68" si="566">ATAN(N66/M66)*180/PI()</f>
        <v>29.557737403477432</v>
      </c>
      <c r="U66" s="29"/>
      <c r="V66" s="24">
        <f t="shared" ref="V66:V68" si="567">(G66-$G$20)*100</f>
        <v>58.050000004004687</v>
      </c>
      <c r="W66" s="22">
        <f t="shared" ref="W66:W68" si="568">(H66-$H$20)*100</f>
        <v>-4.5499999076128006</v>
      </c>
      <c r="X66" s="22">
        <f t="shared" ref="X66:X68" si="569">SQRT(V66^2+W66^2)</f>
        <v>58.228043068818835</v>
      </c>
      <c r="Y66" s="22">
        <f t="shared" ref="Y66:Y68" si="570">(I66-$I$20)*100</f>
        <v>-41.200000000026193</v>
      </c>
      <c r="Z66" s="22">
        <f t="shared" ref="Z66:Z68" si="571">SQRT((G66-$G$20)^2+(H66-$H$20)^2+(I66-$I$20)^2)*100</f>
        <v>71.329832465991245</v>
      </c>
      <c r="AA66" s="22">
        <f t="shared" ref="AA66:AA68" si="572">Z66/F66</f>
        <v>0.38110329011214283</v>
      </c>
      <c r="AB66" s="23">
        <f t="shared" ref="AB66:AB68" si="573">(AA66-$AA$20)/(F66-$F$20)</f>
        <v>2.0361707396908263E-3</v>
      </c>
      <c r="AC66" s="29"/>
      <c r="AD66" s="56">
        <f t="shared" ref="AD66:AD68" si="574">IF(F66&lt;=0,NA(),IF((G66-$G$20)&lt;0,ATAN2((H66-$H$20),(G66-$G$20))*180/PI()+360,ATAN2((H66-$H$20),(G66-$G$20))*180/PI()))</f>
        <v>94.48172069261598</v>
      </c>
      <c r="AE66" s="57">
        <f t="shared" ref="AE66:AE68" si="575">IF(E66&lt;=0,NA(),ATAN(Y66/X66)*180/PI())</f>
        <v>-35.281806415204322</v>
      </c>
      <c r="AF66" s="29"/>
      <c r="AG66" s="71">
        <f t="shared" ref="AG66:AG68" si="576">1/(O66/E66)</f>
        <v>1.4094296404343067</v>
      </c>
      <c r="AH66" s="71">
        <f t="shared" ref="AH66:AH68" si="577">1/(Z66/F66)</f>
        <v>2.6239605533338262</v>
      </c>
      <c r="AI66" s="29"/>
      <c r="AJ66" s="21">
        <f t="shared" ref="AJ66:AJ68" si="578">SQRT((G66-$E$11)^2+(H66-$F$11)^2+(I66-$G$11)^2)</f>
        <v>501.43192939014313</v>
      </c>
    </row>
    <row r="67" spans="2:37" ht="15.75" x14ac:dyDescent="0.25">
      <c r="B67" s="166">
        <v>47</v>
      </c>
      <c r="C67" s="167"/>
      <c r="D67" s="96">
        <v>45166.458333333336</v>
      </c>
      <c r="E67" s="28">
        <f t="shared" si="535"/>
        <v>2</v>
      </c>
      <c r="F67" s="27">
        <f t="shared" ref="F67:F68" si="579">D67-D$20</f>
        <v>189.16666666667152</v>
      </c>
      <c r="G67" s="24">
        <v>809320.33150000009</v>
      </c>
      <c r="H67" s="22">
        <v>9156242.2714999989</v>
      </c>
      <c r="I67" s="23">
        <v>2658.7155000000002</v>
      </c>
      <c r="K67" s="20">
        <f t="shared" si="558"/>
        <v>0.60000000521540642</v>
      </c>
      <c r="L67" s="21">
        <f t="shared" si="559"/>
        <v>-0.10000020265579224</v>
      </c>
      <c r="M67" s="21">
        <f t="shared" si="560"/>
        <v>0.60827629149070672</v>
      </c>
      <c r="N67" s="21">
        <f t="shared" si="561"/>
        <v>-0.24999999995998223</v>
      </c>
      <c r="O67" s="22">
        <f t="shared" si="562"/>
        <v>0.65764735745662228</v>
      </c>
      <c r="P67" s="22">
        <f t="shared" si="563"/>
        <v>0.32882367872831114</v>
      </c>
      <c r="Q67" s="23">
        <f t="shared" si="564"/>
        <v>-0.19034159114119989</v>
      </c>
      <c r="R67" s="29"/>
      <c r="S67" s="56">
        <f t="shared" si="565"/>
        <v>99.4623409564322</v>
      </c>
      <c r="T67" s="57">
        <f t="shared" si="566"/>
        <v>-22.342536970821126</v>
      </c>
      <c r="U67" s="29"/>
      <c r="V67" s="24">
        <f t="shared" si="567"/>
        <v>58.650000009220093</v>
      </c>
      <c r="W67" s="22">
        <f t="shared" si="568"/>
        <v>-4.6500001102685928</v>
      </c>
      <c r="X67" s="22">
        <f t="shared" si="569"/>
        <v>58.834046283652924</v>
      </c>
      <c r="Y67" s="22">
        <f t="shared" si="570"/>
        <v>-41.449999999986176</v>
      </c>
      <c r="Z67" s="22">
        <f t="shared" si="571"/>
        <v>71.969073233617991</v>
      </c>
      <c r="AA67" s="22">
        <f t="shared" si="572"/>
        <v>0.38045325057418228</v>
      </c>
      <c r="AB67" s="23">
        <f t="shared" si="573"/>
        <v>2.0112066109647885E-3</v>
      </c>
      <c r="AC67" s="29"/>
      <c r="AD67" s="56">
        <f t="shared" si="574"/>
        <v>94.533149750006743</v>
      </c>
      <c r="AE67" s="57">
        <f t="shared" si="575"/>
        <v>-35.16561609043503</v>
      </c>
      <c r="AF67" s="29"/>
      <c r="AG67" s="71">
        <f t="shared" si="576"/>
        <v>3.0411435206472608</v>
      </c>
      <c r="AH67" s="71">
        <f t="shared" si="577"/>
        <v>2.6284438324309076</v>
      </c>
      <c r="AI67" s="29"/>
      <c r="AJ67" s="21">
        <f t="shared" si="578"/>
        <v>501.43226772523752</v>
      </c>
    </row>
    <row r="68" spans="2:37" ht="15.75" x14ac:dyDescent="0.25">
      <c r="B68" s="166">
        <v>48</v>
      </c>
      <c r="C68" s="167"/>
      <c r="D68" s="96">
        <v>45168.416666666664</v>
      </c>
      <c r="E68" s="28">
        <f t="shared" ref="E68:E70" si="580">D68-D67</f>
        <v>1.9583333333284827</v>
      </c>
      <c r="F68" s="27">
        <f t="shared" si="579"/>
        <v>191.125</v>
      </c>
      <c r="G68" s="24">
        <v>809320.30150000006</v>
      </c>
      <c r="H68" s="22">
        <v>9156242.2895</v>
      </c>
      <c r="I68" s="23">
        <v>2658.6790000000001</v>
      </c>
      <c r="K68" s="20">
        <f t="shared" si="558"/>
        <v>-3.0000000027939677</v>
      </c>
      <c r="L68" s="21">
        <f t="shared" si="559"/>
        <v>1.8000001087784767</v>
      </c>
      <c r="M68" s="21">
        <f t="shared" si="560"/>
        <v>3.4985711952690535</v>
      </c>
      <c r="N68" s="21">
        <f t="shared" si="561"/>
        <v>-3.6500000000160071</v>
      </c>
      <c r="O68" s="22">
        <f t="shared" si="562"/>
        <v>5.0559371444355579</v>
      </c>
      <c r="P68" s="22">
        <f t="shared" si="563"/>
        <v>2.5817551375905095</v>
      </c>
      <c r="Q68" s="23">
        <f t="shared" si="564"/>
        <v>1.1504330853792912</v>
      </c>
      <c r="R68" s="29"/>
      <c r="S68" s="56">
        <f t="shared" si="565"/>
        <v>300.96375803611716</v>
      </c>
      <c r="T68" s="57">
        <f t="shared" si="566"/>
        <v>-46.213519985881419</v>
      </c>
      <c r="U68" s="29"/>
      <c r="V68" s="24">
        <f t="shared" si="567"/>
        <v>55.650000006426126</v>
      </c>
      <c r="W68" s="22">
        <f t="shared" si="568"/>
        <v>-2.8500000014901161</v>
      </c>
      <c r="X68" s="22">
        <f t="shared" si="569"/>
        <v>55.722930654477615</v>
      </c>
      <c r="Y68" s="22">
        <f t="shared" si="570"/>
        <v>-45.100000000002183</v>
      </c>
      <c r="Z68" s="22">
        <f t="shared" si="571"/>
        <v>71.687202489174581</v>
      </c>
      <c r="AA68" s="22">
        <f t="shared" si="572"/>
        <v>0.37508019615003052</v>
      </c>
      <c r="AB68" s="23">
        <f t="shared" si="573"/>
        <v>1.9624863107915265E-3</v>
      </c>
      <c r="AC68" s="29"/>
      <c r="AD68" s="56">
        <f t="shared" si="574"/>
        <v>92.931723921217696</v>
      </c>
      <c r="AE68" s="57">
        <f t="shared" si="575"/>
        <v>-38.985378856906365</v>
      </c>
      <c r="AF68" s="29"/>
      <c r="AG68" s="71">
        <f t="shared" si="576"/>
        <v>0.38733340177770542</v>
      </c>
      <c r="AH68" s="71">
        <f t="shared" si="577"/>
        <v>2.6660965048658665</v>
      </c>
      <c r="AI68" s="29"/>
      <c r="AJ68" s="21">
        <f t="shared" si="578"/>
        <v>501.43121190628221</v>
      </c>
    </row>
    <row r="69" spans="2:37" ht="15.75" x14ac:dyDescent="0.25">
      <c r="B69" s="166">
        <v>49</v>
      </c>
      <c r="C69" s="167"/>
      <c r="D69" s="96">
        <v>45171.333333333336</v>
      </c>
      <c r="E69" s="28">
        <f t="shared" si="580"/>
        <v>2.9166666666715173</v>
      </c>
      <c r="F69" s="27">
        <f t="shared" ref="F69:F70" si="581">D69-D$20</f>
        <v>194.04166666667152</v>
      </c>
      <c r="G69" s="24">
        <v>809320.32649999997</v>
      </c>
      <c r="H69" s="22">
        <v>9156242.2780000009</v>
      </c>
      <c r="I69" s="23">
        <v>2658.6989999999996</v>
      </c>
      <c r="K69" s="20">
        <f t="shared" ref="K69:K70" si="582">(G69-G68)*100</f>
        <v>2.4999999906867743</v>
      </c>
      <c r="L69" s="21">
        <f t="shared" ref="L69:L70" si="583">(H69-H68)*100</f>
        <v>-1.1499999091029167</v>
      </c>
      <c r="M69" s="21">
        <f t="shared" ref="M69:M70" si="584">SQRT(K69^2+L69^2)</f>
        <v>2.7518175347160261</v>
      </c>
      <c r="N69" s="21">
        <f t="shared" ref="N69:N70" si="585">(I69-I68)*100</f>
        <v>1.9999999999527063</v>
      </c>
      <c r="O69" s="22">
        <f t="shared" ref="O69:O70" si="586">(SQRT((G69-G68)^2+(H69-H68)^2+(I69-I68)^2)*100)</f>
        <v>3.4018377010347529</v>
      </c>
      <c r="P69" s="22">
        <f t="shared" ref="P69:P70" si="587">O69/(F69-F68)</f>
        <v>1.166344354638547</v>
      </c>
      <c r="Q69" s="23">
        <f t="shared" ref="Q69:Q70" si="588">(P69-P68)/(F69-F68)</f>
        <v>-0.48528369701129437</v>
      </c>
      <c r="R69" s="29"/>
      <c r="S69" s="56">
        <f t="shared" ref="S69:S70" si="589">IF(K69&lt;0, ATAN2(L69,K69)*180/PI()+360,ATAN2(L69,K69)*180/PI())</f>
        <v>114.7024285894222</v>
      </c>
      <c r="T69" s="57">
        <f t="shared" ref="T69:T70" si="590">ATAN(N69/M69)*180/PI()</f>
        <v>36.009368269967936</v>
      </c>
      <c r="U69" s="29"/>
      <c r="V69" s="24">
        <f t="shared" ref="V69:V70" si="591">(G69-$G$20)*100</f>
        <v>58.1499999971129</v>
      </c>
      <c r="W69" s="22">
        <f t="shared" ref="W69:W70" si="592">(H69-$H$20)*100</f>
        <v>-3.9999999105930328</v>
      </c>
      <c r="X69" s="22">
        <f t="shared" ref="X69:X70" si="593">SQRT(V69^2+W69^2)</f>
        <v>58.287412868894556</v>
      </c>
      <c r="Y69" s="22">
        <f t="shared" ref="Y69:Y70" si="594">(I69-$I$20)*100</f>
        <v>-43.100000000049477</v>
      </c>
      <c r="Z69" s="22">
        <f t="shared" ref="Z69:Z70" si="595">SQRT((G69-$G$20)^2+(H69-$H$20)^2+(I69-$I$20)^2)*100</f>
        <v>72.491602954778429</v>
      </c>
      <c r="AA69" s="22">
        <f t="shared" ref="AA69:AA70" si="596">Z69/F69</f>
        <v>0.37358781853438666</v>
      </c>
      <c r="AB69" s="23">
        <f t="shared" ref="AB69:AB70" si="597">(AA69-$AA$20)/(F69-$F$20)</f>
        <v>1.9252968960328657E-3</v>
      </c>
      <c r="AC69" s="29"/>
      <c r="AD69" s="56">
        <f t="shared" ref="AD69:AD70" si="598">IF(F69&lt;=0,NA(),IF((G69-$G$20)&lt;0,ATAN2((H69-$H$20),(G69-$G$20))*180/PI()+360,ATAN2((H69-$H$20),(G69-$G$20))*180/PI()))</f>
        <v>93.935041405416271</v>
      </c>
      <c r="AE69" s="57">
        <f t="shared" ref="AE69:AE70" si="599">IF(E69&lt;=0,NA(),ATAN(Y69/X69)*180/PI())</f>
        <v>-36.48067473003151</v>
      </c>
      <c r="AF69" s="29"/>
      <c r="AG69" s="71">
        <f t="shared" ref="AG69:AG70" si="600">1/(O69/E69)</f>
        <v>0.85737972325497513</v>
      </c>
      <c r="AH69" s="71">
        <f t="shared" ref="AH69:AH70" si="601">1/(Z69/F69)</f>
        <v>2.6767468059399682</v>
      </c>
      <c r="AI69" s="29"/>
      <c r="AJ69" s="21">
        <f t="shared" ref="AJ69:AJ70" si="602">SQRT((G69-$E$11)^2+(H69-$F$11)^2+(I69-$G$11)^2)</f>
        <v>501.4315328673639</v>
      </c>
    </row>
    <row r="70" spans="2:37" ht="15.75" x14ac:dyDescent="0.25">
      <c r="B70" s="166">
        <v>50</v>
      </c>
      <c r="C70" s="167"/>
      <c r="D70" s="96">
        <v>45173.666666666664</v>
      </c>
      <c r="E70" s="28">
        <f t="shared" si="580"/>
        <v>2.3333333333284827</v>
      </c>
      <c r="F70" s="27">
        <f t="shared" si="581"/>
        <v>196.375</v>
      </c>
      <c r="G70" s="24">
        <v>809320.34199999995</v>
      </c>
      <c r="H70" s="22">
        <v>9156242.2785</v>
      </c>
      <c r="I70" s="23">
        <v>2658.6890000000003</v>
      </c>
      <c r="K70" s="20">
        <f t="shared" si="582"/>
        <v>1.5499999979510903</v>
      </c>
      <c r="L70" s="21">
        <f t="shared" si="583"/>
        <v>4.9999915063381195E-2</v>
      </c>
      <c r="M70" s="21">
        <f t="shared" si="584"/>
        <v>1.5508062371407736</v>
      </c>
      <c r="N70" s="21">
        <f t="shared" si="585"/>
        <v>-0.9999999999308784</v>
      </c>
      <c r="O70" s="22">
        <f t="shared" si="586"/>
        <v>1.8452642046646008</v>
      </c>
      <c r="P70" s="22">
        <f t="shared" si="587"/>
        <v>0.79082751628647296</v>
      </c>
      <c r="Q70" s="23">
        <f t="shared" si="588"/>
        <v>-0.16093578786550916</v>
      </c>
      <c r="R70" s="29"/>
      <c r="S70" s="56">
        <f t="shared" si="589"/>
        <v>88.15239286798483</v>
      </c>
      <c r="T70" s="57">
        <f t="shared" si="590"/>
        <v>-32.814970290791095</v>
      </c>
      <c r="U70" s="29"/>
      <c r="V70" s="24">
        <f t="shared" si="591"/>
        <v>59.69999999506399</v>
      </c>
      <c r="W70" s="22">
        <f t="shared" si="592"/>
        <v>-3.9499999955296516</v>
      </c>
      <c r="X70" s="22">
        <f t="shared" si="593"/>
        <v>59.830531498352279</v>
      </c>
      <c r="Y70" s="22">
        <f t="shared" si="594"/>
        <v>-44.099999999980355</v>
      </c>
      <c r="Z70" s="22">
        <f t="shared" si="595"/>
        <v>74.326997109889973</v>
      </c>
      <c r="AA70" s="22">
        <f t="shared" si="596"/>
        <v>0.37849521125341806</v>
      </c>
      <c r="AB70" s="23">
        <f t="shared" si="597"/>
        <v>1.9274103692090035E-3</v>
      </c>
      <c r="AC70" s="29"/>
      <c r="AD70" s="56">
        <f t="shared" si="598"/>
        <v>93.78540942521694</v>
      </c>
      <c r="AE70" s="57">
        <f t="shared" si="599"/>
        <v>-36.393254254962059</v>
      </c>
      <c r="AF70" s="29"/>
      <c r="AG70" s="71">
        <f t="shared" si="600"/>
        <v>1.2644982368541606</v>
      </c>
      <c r="AH70" s="71">
        <f t="shared" si="601"/>
        <v>2.6420413528837461</v>
      </c>
      <c r="AI70" s="29"/>
      <c r="AJ70" s="21">
        <f t="shared" si="602"/>
        <v>501.43043454752575</v>
      </c>
    </row>
    <row r="71" spans="2:37" ht="15.75" x14ac:dyDescent="0.25">
      <c r="B71" s="166">
        <v>51</v>
      </c>
      <c r="C71" s="167"/>
      <c r="D71" s="96">
        <v>45180.458333333336</v>
      </c>
      <c r="E71" s="28">
        <f t="shared" ref="E71:E72" si="603">D71-D70</f>
        <v>6.7916666666715173</v>
      </c>
      <c r="F71" s="27">
        <f t="shared" ref="F71:F72" si="604">D71-D$20</f>
        <v>203.16666666667152</v>
      </c>
      <c r="G71" s="24">
        <v>809320.27</v>
      </c>
      <c r="H71" s="22">
        <v>9156242.2925000004</v>
      </c>
      <c r="I71" s="23">
        <v>2658.694</v>
      </c>
      <c r="K71" s="20">
        <f t="shared" ref="K71:K72" si="605">(G71-G70)*100</f>
        <v>-7.1999999927356839</v>
      </c>
      <c r="L71" s="21">
        <f t="shared" ref="L71:L72" si="606">(H71-H70)*100</f>
        <v>1.4000000432133675</v>
      </c>
      <c r="M71" s="21">
        <f t="shared" ref="M71:M72" si="607">SQRT(K71^2+L71^2)</f>
        <v>7.334848329474255</v>
      </c>
      <c r="N71" s="21">
        <f t="shared" ref="N71:N72" si="608">(I71-I70)*100</f>
        <v>0.4999999999654392</v>
      </c>
      <c r="O71" s="22">
        <f t="shared" ref="O71:O72" si="609">(SQRT((G71-G70)^2+(H71-H70)^2+(I71-I70)^2)*100)</f>
        <v>7.3518705113975402</v>
      </c>
      <c r="P71" s="22">
        <f t="shared" ref="P71:P72" si="610">O71/(F71-F70)</f>
        <v>1.0824840016773922</v>
      </c>
      <c r="Q71" s="23">
        <f t="shared" ref="Q71:Q72" si="611">(P71-P70)/(F71-F70)</f>
        <v>4.2943286192497321E-2</v>
      </c>
      <c r="R71" s="29"/>
      <c r="S71" s="56">
        <f t="shared" ref="S71:S72" si="612">IF(K71&lt;0, ATAN2(L71,K71)*180/PI()+360,ATAN2(L71,K71)*180/PI())</f>
        <v>281.00354119393342</v>
      </c>
      <c r="T71" s="57">
        <f t="shared" ref="T71:T72" si="613">ATAN(N71/M71)*180/PI()</f>
        <v>3.899690590082634</v>
      </c>
      <c r="U71" s="29"/>
      <c r="V71" s="24">
        <f t="shared" ref="V71:V72" si="614">(G71-$G$20)*100</f>
        <v>52.500000002328306</v>
      </c>
      <c r="W71" s="22">
        <f t="shared" ref="W71:W72" si="615">(H71-$H$20)*100</f>
        <v>-2.5499999523162842</v>
      </c>
      <c r="X71" s="22">
        <f t="shared" ref="X71:X72" si="616">SQRT(V71^2+W71^2)</f>
        <v>52.561892089243564</v>
      </c>
      <c r="Y71" s="22">
        <f t="shared" ref="Y71:Y72" si="617">(I71-$I$20)*100</f>
        <v>-43.600000000014916</v>
      </c>
      <c r="Z71" s="22">
        <f t="shared" ref="Z71:Z72" si="618">SQRT((G71-$G$20)^2+(H71-$H$20)^2+(I71-$I$20)^2)*100</f>
        <v>68.29137939742165</v>
      </c>
      <c r="AA71" s="22">
        <f t="shared" ref="AA71:AA72" si="619">Z71/F71</f>
        <v>0.33613476323586555</v>
      </c>
      <c r="AB71" s="23">
        <f t="shared" ref="AB71:AB72" si="620">(AA71-$AA$20)/(F71-$F$20)</f>
        <v>1.6544779158450739E-3</v>
      </c>
      <c r="AC71" s="29"/>
      <c r="AD71" s="56">
        <f t="shared" ref="AD71:AD72" si="621">IF(F71&lt;=0,NA(),IF((G71-$G$20)&lt;0,ATAN2((H71-$H$20),(G71-$G$20))*180/PI()+360,ATAN2((H71-$H$20),(G71-$G$20))*180/PI()))</f>
        <v>92.780752415449598</v>
      </c>
      <c r="AE71" s="57">
        <f t="shared" ref="AE71:AE72" si="622">IF(E71&lt;=0,NA(),ATAN(Y71/X71)*180/PI())</f>
        <v>-39.675648740887866</v>
      </c>
      <c r="AF71" s="29"/>
      <c r="AG71" s="71">
        <f t="shared" ref="AG71:AG72" si="623">1/(O71/E71)</f>
        <v>0.92380118177305448</v>
      </c>
      <c r="AH71" s="71">
        <f t="shared" ref="AH71:AH72" si="624">1/(Z71/F71)</f>
        <v>2.974997261138089</v>
      </c>
      <c r="AI71" s="29"/>
      <c r="AJ71" s="21">
        <f t="shared" ref="AJ71:AJ72" si="625">SQRT((G71-$E$11)^2+(H71-$F$11)^2+(I71-$G$11)^2)</f>
        <v>501.43106371972726</v>
      </c>
    </row>
    <row r="72" spans="2:37" ht="15.75" x14ac:dyDescent="0.25">
      <c r="B72" s="166">
        <v>52</v>
      </c>
      <c r="C72" s="167"/>
      <c r="D72" s="96">
        <v>45187.458333333336</v>
      </c>
      <c r="E72" s="28">
        <f t="shared" si="603"/>
        <v>7</v>
      </c>
      <c r="F72" s="27">
        <f t="shared" si="604"/>
        <v>210.16666666667152</v>
      </c>
      <c r="G72" s="24">
        <v>809320.30300000007</v>
      </c>
      <c r="H72" s="22">
        <v>9156242.2915000003</v>
      </c>
      <c r="I72" s="23">
        <v>2658.6760000000004</v>
      </c>
      <c r="K72" s="20">
        <f t="shared" si="605"/>
        <v>3.3000000054016709</v>
      </c>
      <c r="L72" s="21">
        <f t="shared" si="606"/>
        <v>-0.10000001639127731</v>
      </c>
      <c r="M72" s="21">
        <f t="shared" si="607"/>
        <v>3.3015148097395057</v>
      </c>
      <c r="N72" s="21">
        <f t="shared" si="608"/>
        <v>-1.7999999999574356</v>
      </c>
      <c r="O72" s="22">
        <f t="shared" si="609"/>
        <v>3.7603191405485856</v>
      </c>
      <c r="P72" s="22">
        <f t="shared" si="610"/>
        <v>0.53718844864979798</v>
      </c>
      <c r="Q72" s="23">
        <f t="shared" si="611"/>
        <v>-7.7899364718227754E-2</v>
      </c>
      <c r="R72" s="29"/>
      <c r="S72" s="56">
        <f t="shared" si="612"/>
        <v>91.735704870419127</v>
      </c>
      <c r="T72" s="57">
        <f t="shared" si="613"/>
        <v>-28.599407243801313</v>
      </c>
      <c r="U72" s="29"/>
      <c r="V72" s="24">
        <f t="shared" si="614"/>
        <v>55.800000007729977</v>
      </c>
      <c r="W72" s="22">
        <f t="shared" si="615"/>
        <v>-2.6499999687075615</v>
      </c>
      <c r="X72" s="22">
        <f t="shared" si="616"/>
        <v>55.862890192835671</v>
      </c>
      <c r="Y72" s="22">
        <f t="shared" si="617"/>
        <v>-45.399999999972351</v>
      </c>
      <c r="Z72" s="22">
        <f t="shared" si="618"/>
        <v>71.984876888790367</v>
      </c>
      <c r="AA72" s="22">
        <f t="shared" si="619"/>
        <v>0.34251329209574327</v>
      </c>
      <c r="AB72" s="23">
        <f t="shared" si="620"/>
        <v>1.6297222462921587E-3</v>
      </c>
      <c r="AC72" s="29"/>
      <c r="AD72" s="56">
        <f t="shared" si="621"/>
        <v>92.71899318133562</v>
      </c>
      <c r="AE72" s="57">
        <f t="shared" si="622"/>
        <v>-39.100902202519151</v>
      </c>
      <c r="AF72" s="29"/>
      <c r="AG72" s="71">
        <f t="shared" si="623"/>
        <v>1.8615441238795447</v>
      </c>
      <c r="AH72" s="71">
        <f t="shared" si="624"/>
        <v>2.9195947225326031</v>
      </c>
      <c r="AI72" s="29"/>
      <c r="AJ72" s="21">
        <f t="shared" si="625"/>
        <v>501.42980193067956</v>
      </c>
    </row>
    <row r="73" spans="2:37" ht="15.75" x14ac:dyDescent="0.25">
      <c r="B73" s="166">
        <v>53</v>
      </c>
      <c r="C73" s="167"/>
      <c r="D73" s="96">
        <v>45194.458333333336</v>
      </c>
      <c r="E73" s="28">
        <f t="shared" ref="E73:E74" si="626">D73-D72</f>
        <v>7</v>
      </c>
      <c r="F73" s="27">
        <f t="shared" ref="F73:F74" si="627">D73-D$20</f>
        <v>217.16666666667152</v>
      </c>
      <c r="G73" s="24">
        <v>809320.28450000007</v>
      </c>
      <c r="H73" s="22">
        <v>9156242.2939999998</v>
      </c>
      <c r="I73" s="23">
        <v>2658.6795000000002</v>
      </c>
      <c r="K73" s="20">
        <f t="shared" ref="K73:K74" si="628">(G73-G72)*100</f>
        <v>-1.8500000005587935</v>
      </c>
      <c r="L73" s="21">
        <f t="shared" ref="L73:L74" si="629">(H73-H72)*100</f>
        <v>0.24999994784593582</v>
      </c>
      <c r="M73" s="21">
        <f t="shared" ref="M73:M74" si="630">SQRT(K73^2+L73^2)</f>
        <v>1.8668154638288452</v>
      </c>
      <c r="N73" s="21">
        <f t="shared" ref="N73:N74" si="631">(I73-I72)*100</f>
        <v>0.34999999998035491</v>
      </c>
      <c r="O73" s="22">
        <f t="shared" ref="O73:O74" si="632">(SQRT((G73-G72)^2+(H73-H72)^2+(I73-I72)^2)*100)</f>
        <v>1.8993419849981614</v>
      </c>
      <c r="P73" s="22">
        <f t="shared" ref="P73:P74" si="633">O73/(F73-F72)</f>
        <v>0.27133456928545163</v>
      </c>
      <c r="Q73" s="23">
        <f t="shared" ref="Q73:Q74" si="634">(P73-P72)/(F73-F72)</f>
        <v>-3.7979125623478049E-2</v>
      </c>
      <c r="R73" s="29"/>
      <c r="S73" s="56">
        <f t="shared" ref="S73:S74" si="635">IF(K73&lt;0, ATAN2(L73,K73)*180/PI()+360,ATAN2(L73,K73)*180/PI())</f>
        <v>277.69605013344022</v>
      </c>
      <c r="T73" s="57">
        <f t="shared" ref="T73:T74" si="636">ATAN(N73/M73)*180/PI()</f>
        <v>10.618828071945117</v>
      </c>
      <c r="U73" s="29"/>
      <c r="V73" s="24">
        <f t="shared" ref="V73:V74" si="637">(G73-$G$20)*100</f>
        <v>53.950000007171184</v>
      </c>
      <c r="W73" s="22">
        <f t="shared" ref="W73:W74" si="638">(H73-$H$20)*100</f>
        <v>-2.4000000208616257</v>
      </c>
      <c r="X73" s="22">
        <f t="shared" ref="X73:X74" si="639">SQRT(V73^2+W73^2)</f>
        <v>54.003356385264667</v>
      </c>
      <c r="Y73" s="22">
        <f t="shared" ref="Y73:Y74" si="640">(I73-$I$20)*100</f>
        <v>-45.049999999991996</v>
      </c>
      <c r="Z73" s="22">
        <f t="shared" ref="Z73:Z74" si="641">SQRT((G73-$G$20)^2+(H73-$H$20)^2+(I73-$I$20)^2)*100</f>
        <v>70.326844098631241</v>
      </c>
      <c r="AA73" s="22">
        <f t="shared" ref="AA73:AA74" si="642">Z73/F73</f>
        <v>0.32383811557312203</v>
      </c>
      <c r="AB73" s="23">
        <f t="shared" ref="AB73:AB74" si="643">(AA73-$AA$20)/(F73-$F$20)</f>
        <v>1.491196234411887E-3</v>
      </c>
      <c r="AC73" s="29"/>
      <c r="AD73" s="56">
        <f t="shared" ref="AD73:AD74" si="644">IF(F73&lt;=0,NA(),IF((G73-$G$20)&lt;0,ATAN2((H73-$H$20),(G73-$G$20))*180/PI()+360,ATAN2((H73-$H$20),(G73-$G$20))*180/PI()))</f>
        <v>92.54715978089969</v>
      </c>
      <c r="AE73" s="57">
        <f t="shared" ref="AE73:AE74" si="645">IF(E73&lt;=0,NA(),ATAN(Y73/X73)*180/PI())</f>
        <v>-39.83511429465468</v>
      </c>
      <c r="AF73" s="29"/>
      <c r="AG73" s="71">
        <f t="shared" ref="AG73:AG74" si="646">1/(O73/E73)</f>
        <v>3.6854868977198838</v>
      </c>
      <c r="AH73" s="71">
        <f t="shared" ref="AH73:AH74" si="647">1/(Z73/F73)</f>
        <v>3.0879626329044703</v>
      </c>
      <c r="AI73" s="29"/>
      <c r="AJ73" s="21">
        <f t="shared" ref="AJ73:AJ74" si="648">SQRT((G73-$E$11)^2+(H73-$F$11)^2+(I73-$G$11)^2)</f>
        <v>501.43041501088089</v>
      </c>
    </row>
    <row r="74" spans="2:37" ht="15.75" x14ac:dyDescent="0.25">
      <c r="B74" s="166">
        <v>54</v>
      </c>
      <c r="C74" s="167"/>
      <c r="D74" s="96">
        <v>45201.458333333336</v>
      </c>
      <c r="E74" s="28">
        <f t="shared" si="626"/>
        <v>7</v>
      </c>
      <c r="F74" s="27">
        <f t="shared" si="627"/>
        <v>224.16666666667152</v>
      </c>
      <c r="G74" s="24">
        <v>809320.28300000005</v>
      </c>
      <c r="H74" s="22">
        <v>9156242.3035000004</v>
      </c>
      <c r="I74" s="23">
        <v>2658.6675</v>
      </c>
      <c r="K74" s="20">
        <f t="shared" si="628"/>
        <v>-0.1500000013038516</v>
      </c>
      <c r="L74" s="21">
        <f t="shared" si="629"/>
        <v>0.95000006258487701</v>
      </c>
      <c r="M74" s="21">
        <f t="shared" si="630"/>
        <v>0.96176926510594307</v>
      </c>
      <c r="N74" s="21">
        <f t="shared" si="631"/>
        <v>-1.2000000000170985</v>
      </c>
      <c r="O74" s="22">
        <f t="shared" si="632"/>
        <v>1.5378556887248758</v>
      </c>
      <c r="P74" s="22">
        <f t="shared" si="633"/>
        <v>0.21969366981783939</v>
      </c>
      <c r="Q74" s="23">
        <f t="shared" si="634"/>
        <v>-7.3772713525160349E-3</v>
      </c>
      <c r="R74" s="29"/>
      <c r="S74" s="56">
        <f t="shared" si="635"/>
        <v>351.02737388986839</v>
      </c>
      <c r="T74" s="57">
        <f t="shared" si="636"/>
        <v>-51.288718910502823</v>
      </c>
      <c r="U74" s="29"/>
      <c r="V74" s="24">
        <f t="shared" si="637"/>
        <v>53.800000005867332</v>
      </c>
      <c r="W74" s="22">
        <f t="shared" si="638"/>
        <v>-1.4499999582767487</v>
      </c>
      <c r="X74" s="22">
        <f t="shared" si="639"/>
        <v>53.819536420433124</v>
      </c>
      <c r="Y74" s="22">
        <f t="shared" si="640"/>
        <v>-46.250000000009095</v>
      </c>
      <c r="Z74" s="22">
        <f t="shared" si="641"/>
        <v>70.961996875166705</v>
      </c>
      <c r="AA74" s="22">
        <f t="shared" si="642"/>
        <v>0.31655909386690784</v>
      </c>
      <c r="AB74" s="23">
        <f t="shared" si="643"/>
        <v>1.4121595265437963E-3</v>
      </c>
      <c r="AC74" s="29"/>
      <c r="AD74" s="56">
        <f t="shared" si="644"/>
        <v>91.543843321478874</v>
      </c>
      <c r="AE74" s="57">
        <f t="shared" si="645"/>
        <v>-40.674226710933695</v>
      </c>
      <c r="AF74" s="29"/>
      <c r="AG74" s="71">
        <f t="shared" si="646"/>
        <v>4.5517925064894103</v>
      </c>
      <c r="AH74" s="71">
        <f t="shared" si="647"/>
        <v>3.1589678495239624</v>
      </c>
      <c r="AI74" s="29"/>
      <c r="AJ74" s="21">
        <f t="shared" si="648"/>
        <v>501.42493864425614</v>
      </c>
    </row>
    <row r="75" spans="2:37" ht="15.75" x14ac:dyDescent="0.25">
      <c r="B75" s="166">
        <v>55</v>
      </c>
      <c r="C75" s="167"/>
      <c r="D75" s="96">
        <v>45208.458333333336</v>
      </c>
      <c r="E75" s="28">
        <f t="shared" ref="E75" si="649">D75-D74</f>
        <v>7</v>
      </c>
      <c r="F75" s="27">
        <f t="shared" ref="F75" si="650">D75-D$20</f>
        <v>231.16666666667152</v>
      </c>
      <c r="G75" s="24">
        <v>809320.29200000002</v>
      </c>
      <c r="H75" s="22">
        <v>9156242.2974999994</v>
      </c>
      <c r="I75" s="23">
        <v>2658.6639999999998</v>
      </c>
      <c r="K75" s="20">
        <f t="shared" ref="K75:K76" si="651">(G75-G74)*100</f>
        <v>0.89999999618157744</v>
      </c>
      <c r="L75" s="21">
        <f t="shared" ref="L75:L76" si="652">(H75-H74)*100</f>
        <v>-0.60000009834766388</v>
      </c>
      <c r="M75" s="21">
        <f t="shared" ref="M75:M76" si="653">SQRT(K75^2+L75^2)</f>
        <v>1.0816654340155489</v>
      </c>
      <c r="N75" s="21">
        <f t="shared" ref="N75:N76" si="654">(I75-I74)*100</f>
        <v>-0.35000000002582965</v>
      </c>
      <c r="O75" s="22">
        <f t="shared" ref="O75:O76" si="655">(SQRT((G75-G74)^2+(H75-H74)^2+(I75-I74)^2)*100)</f>
        <v>1.1368817489792535</v>
      </c>
      <c r="P75" s="22">
        <f t="shared" ref="P75:P76" si="656">O75/(F75-F74)</f>
        <v>0.16241167842560764</v>
      </c>
      <c r="Q75" s="23">
        <f t="shared" ref="Q75:Q76" si="657">(P75-P74)/(F75-F74)</f>
        <v>-8.1831416274616795E-3</v>
      </c>
      <c r="R75" s="29"/>
      <c r="S75" s="56">
        <f t="shared" ref="S75:S76" si="658">IF(K75&lt;0, ATAN2(L75,K75)*180/PI()+360,ATAN2(L75,K75)*180/PI())</f>
        <v>123.69007197271732</v>
      </c>
      <c r="T75" s="57">
        <f t="shared" ref="T75:T76" si="659">ATAN(N75/M75)*180/PI()</f>
        <v>-17.930289387824477</v>
      </c>
      <c r="U75" s="29"/>
      <c r="V75" s="24">
        <f t="shared" ref="V75:V76" si="660">(G75-$G$20)*100</f>
        <v>54.70000000204891</v>
      </c>
      <c r="W75" s="22">
        <f t="shared" ref="W75:W76" si="661">(H75-$H$20)*100</f>
        <v>-2.0500000566244125</v>
      </c>
      <c r="X75" s="22">
        <f t="shared" ref="X75:X76" si="662">SQRT(V75^2+W75^2)</f>
        <v>54.738400601920318</v>
      </c>
      <c r="Y75" s="22">
        <f t="shared" ref="Y75:Y76" si="663">(I75-$I$20)*100</f>
        <v>-46.600000000034925</v>
      </c>
      <c r="Z75" s="22">
        <f t="shared" ref="Z75:Z76" si="664">SQRT((G75-$G$20)^2+(H75-$H$20)^2+(I75-$I$20)^2)*100</f>
        <v>71.887777128379511</v>
      </c>
      <c r="AA75" s="22">
        <f t="shared" ref="AA75:AA76" si="665">Z75/F75</f>
        <v>0.31097812744792214</v>
      </c>
      <c r="AB75" s="23">
        <f t="shared" ref="AB75:AB76" si="666">(AA75-$AA$20)/(F75-$F$20)</f>
        <v>1.3452550574531317E-3</v>
      </c>
      <c r="AC75" s="29"/>
      <c r="AD75" s="56">
        <f t="shared" ref="AD75:AD76" si="667">IF(F75&lt;=0,NA(),IF((G75-$G$20)&lt;0,ATAN2((H75-$H$20),(G75-$G$20))*180/PI()+360,ATAN2((H75-$H$20),(G75-$G$20))*180/PI()))</f>
        <v>92.14627800642684</v>
      </c>
      <c r="AE75" s="57">
        <f t="shared" ref="AE75:AE76" si="668">IF(E75&lt;=0,NA(),ATAN(Y75/X75)*180/PI())</f>
        <v>-40.408478944710247</v>
      </c>
      <c r="AF75" s="29"/>
      <c r="AG75" s="71">
        <f t="shared" ref="AG75:AG76" si="669">1/(O75/E75)</f>
        <v>6.1571926950933404</v>
      </c>
      <c r="AH75" s="71">
        <f t="shared" ref="AH75:AH76" si="670">1/(Z75/F75)</f>
        <v>3.215660240180283</v>
      </c>
      <c r="AI75" s="29"/>
      <c r="AJ75" s="21">
        <f t="shared" ref="AJ75:AJ76" si="671">SQRT((G75-$E$11)^2+(H75-$F$11)^2+(I75-$G$11)^2)</f>
        <v>501.42961750188118</v>
      </c>
    </row>
    <row r="76" spans="2:37" ht="15.75" x14ac:dyDescent="0.25">
      <c r="B76" s="166">
        <v>56</v>
      </c>
      <c r="C76" s="167"/>
      <c r="D76" s="96">
        <v>45215.625</v>
      </c>
      <c r="E76" s="28">
        <f t="shared" ref="E76:E77" si="672">D76-D75</f>
        <v>7.1666666666642413</v>
      </c>
      <c r="F76" s="27">
        <f t="shared" ref="F76:F77" si="673">D76-D$20</f>
        <v>238.33333333333576</v>
      </c>
      <c r="G76" s="24">
        <v>809320.28850000002</v>
      </c>
      <c r="H76" s="22">
        <v>9156242.3110000007</v>
      </c>
      <c r="I76" s="23">
        <v>2658.6495</v>
      </c>
      <c r="K76" s="20">
        <f t="shared" si="651"/>
        <v>-0.34999999916180968</v>
      </c>
      <c r="L76" s="21">
        <f t="shared" si="652"/>
        <v>1.3500001281499863</v>
      </c>
      <c r="M76" s="21">
        <f t="shared" si="653"/>
        <v>1.3946326919365708</v>
      </c>
      <c r="N76" s="21">
        <f t="shared" si="654"/>
        <v>-1.4499999999770807</v>
      </c>
      <c r="O76" s="22">
        <f t="shared" si="655"/>
        <v>2.0118400397029035</v>
      </c>
      <c r="P76" s="22">
        <f t="shared" si="656"/>
        <v>0.28072186600515131</v>
      </c>
      <c r="Q76" s="23">
        <f t="shared" si="657"/>
        <v>1.6508398266918658E-2</v>
      </c>
      <c r="R76" s="29"/>
      <c r="S76" s="56">
        <f t="shared" si="658"/>
        <v>345.46554627405726</v>
      </c>
      <c r="T76" s="57">
        <f t="shared" si="659"/>
        <v>-46.11505171664934</v>
      </c>
      <c r="U76" s="29"/>
      <c r="V76" s="24">
        <f t="shared" si="660"/>
        <v>54.3500000028871</v>
      </c>
      <c r="W76" s="22">
        <f t="shared" si="661"/>
        <v>-0.69999992847442627</v>
      </c>
      <c r="X76" s="22">
        <f t="shared" si="662"/>
        <v>54.354507634727888</v>
      </c>
      <c r="Y76" s="22">
        <f t="shared" si="663"/>
        <v>-48.050000000012005</v>
      </c>
      <c r="Z76" s="22">
        <f t="shared" si="664"/>
        <v>72.548018582280008</v>
      </c>
      <c r="AA76" s="22">
        <f t="shared" si="665"/>
        <v>0.3043972807648081</v>
      </c>
      <c r="AB76" s="23">
        <f t="shared" si="666"/>
        <v>1.2771913878243566E-3</v>
      </c>
      <c r="AC76" s="29"/>
      <c r="AD76" s="56">
        <f t="shared" si="667"/>
        <v>90.737899247708327</v>
      </c>
      <c r="AE76" s="57">
        <f t="shared" si="668"/>
        <v>-41.477046244326026</v>
      </c>
      <c r="AF76" s="29"/>
      <c r="AG76" s="71">
        <f t="shared" si="669"/>
        <v>3.5622447735569334</v>
      </c>
      <c r="AH76" s="71">
        <f t="shared" si="670"/>
        <v>3.2851804637921447</v>
      </c>
      <c r="AI76" s="29"/>
      <c r="AJ76" s="21">
        <f t="shared" si="671"/>
        <v>501.42145243110696</v>
      </c>
    </row>
    <row r="77" spans="2:37" ht="15.75" x14ac:dyDescent="0.25">
      <c r="B77" s="166">
        <v>57</v>
      </c>
      <c r="C77" s="167"/>
      <c r="D77" s="96">
        <v>45222.625</v>
      </c>
      <c r="E77" s="28">
        <f t="shared" si="672"/>
        <v>7</v>
      </c>
      <c r="F77" s="27">
        <f t="shared" si="673"/>
        <v>245.33333333333576</v>
      </c>
      <c r="G77" s="24">
        <v>809320.29700000002</v>
      </c>
      <c r="H77" s="22">
        <v>9156242.261500001</v>
      </c>
      <c r="I77" s="23">
        <v>2658.6334999999999</v>
      </c>
      <c r="K77" s="20">
        <f t="shared" ref="K77:K79" si="674">(G77-G76)*100</f>
        <v>0.84999999962747097</v>
      </c>
      <c r="L77" s="21">
        <f t="shared" ref="L77:L79" si="675">(H77-H76)*100</f>
        <v>-4.9499999731779099</v>
      </c>
      <c r="M77" s="21">
        <f t="shared" ref="M77:M79" si="676">SQRT(K77^2+L77^2)</f>
        <v>5.0224495750408495</v>
      </c>
      <c r="N77" s="21">
        <f t="shared" ref="N77:N79" si="677">(I77-I76)*100</f>
        <v>-1.6000000000076398</v>
      </c>
      <c r="O77" s="22">
        <f t="shared" ref="O77:O79" si="678">(SQRT((G77-G76)^2+(H77-H76)^2+(I77-I76)^2)*100)</f>
        <v>5.2711478573316883</v>
      </c>
      <c r="P77" s="22">
        <f t="shared" ref="P77:P79" si="679">O77/(F77-F76)</f>
        <v>0.75302112247595543</v>
      </c>
      <c r="Q77" s="23">
        <f t="shared" ref="Q77:Q79" si="680">(P77-P76)/(F77-F76)</f>
        <v>6.7471322352972013E-2</v>
      </c>
      <c r="R77" s="29"/>
      <c r="S77" s="56">
        <f t="shared" ref="S77:S79" si="681">IF(K77&lt;0, ATAN2(L77,K77)*180/PI()+360,ATAN2(L77,K77)*180/PI())</f>
        <v>170.25635866536646</v>
      </c>
      <c r="T77" s="57">
        <f t="shared" ref="T77:T79" si="682">ATAN(N77/M77)*180/PI()</f>
        <v>-17.670300208105918</v>
      </c>
      <c r="U77" s="29"/>
      <c r="V77" s="24">
        <f t="shared" ref="V77:V79" si="683">(G77-$G$20)*100</f>
        <v>55.200000002514571</v>
      </c>
      <c r="W77" s="22">
        <f t="shared" ref="W77:W79" si="684">(H77-$H$20)*100</f>
        <v>-5.6499999016523361</v>
      </c>
      <c r="X77" s="22">
        <f t="shared" ref="X77:X79" si="685">SQRT(V77^2+W77^2)</f>
        <v>55.488399681070995</v>
      </c>
      <c r="Y77" s="22">
        <f t="shared" ref="Y77:Y79" si="686">(I77-$I$20)*100</f>
        <v>-49.650000000019645</v>
      </c>
      <c r="Z77" s="22">
        <f t="shared" ref="Z77:Z79" si="687">SQRT((G77-$G$20)^2+(H77-$H$20)^2+(I77-$I$20)^2)*100</f>
        <v>74.45861265943806</v>
      </c>
      <c r="AA77" s="22">
        <f t="shared" ref="AA77:AA79" si="688">Z77/F77</f>
        <v>0.3034997798618369</v>
      </c>
      <c r="AB77" s="23">
        <f t="shared" ref="AB77:AB79" si="689">(AA77-$AA$20)/(F77-$F$20)</f>
        <v>1.2370914940020403E-3</v>
      </c>
      <c r="AC77" s="29"/>
      <c r="AD77" s="56">
        <f t="shared" ref="AD77:AD79" si="690">IF(F77&lt;=0,NA(),IF((G77-$G$20)&lt;0,ATAN2((H77-$H$20),(G77-$G$20))*180/PI()+360,ATAN2((H77-$H$20),(G77-$G$20))*180/PI()))</f>
        <v>95.844161364800897</v>
      </c>
      <c r="AE77" s="57">
        <f t="shared" ref="AE77:AE79" si="691">IF(E77&lt;=0,NA(),ATAN(Y77/X77)*180/PI())</f>
        <v>-41.821594644027314</v>
      </c>
      <c r="AF77" s="29"/>
      <c r="AG77" s="71">
        <f t="shared" ref="AG77:AG79" si="692">1/(O77/E77)</f>
        <v>1.327983996932212</v>
      </c>
      <c r="AH77" s="71">
        <f t="shared" ref="AH77:AH79" si="693">1/(Z77/F77)</f>
        <v>3.2948953058721591</v>
      </c>
      <c r="AI77" s="29"/>
      <c r="AJ77" s="21">
        <f t="shared" ref="AJ77:AJ79" si="694">SQRT((G77-$E$11)^2+(H77-$F$11)^2+(I77-$G$11)^2)</f>
        <v>501.47048532278376</v>
      </c>
      <c r="AK77" t="s">
        <v>49</v>
      </c>
    </row>
    <row r="78" spans="2:37" ht="15.75" x14ac:dyDescent="0.25">
      <c r="B78" s="166">
        <v>58</v>
      </c>
      <c r="C78" s="167"/>
      <c r="D78" s="96">
        <v>45230.625</v>
      </c>
      <c r="E78" s="28">
        <f t="shared" ref="E78:E79" si="695">D78-D77</f>
        <v>8</v>
      </c>
      <c r="F78" s="27">
        <f t="shared" ref="F78:F79" si="696">D78-D$20</f>
        <v>253.33333333333576</v>
      </c>
      <c r="G78" s="24">
        <v>809320.31400000001</v>
      </c>
      <c r="H78" s="22">
        <v>9156242.2624999993</v>
      </c>
      <c r="I78" s="23">
        <v>2658.62</v>
      </c>
      <c r="K78" s="20">
        <f t="shared" si="674"/>
        <v>1.6999999992549419</v>
      </c>
      <c r="L78" s="21">
        <f t="shared" si="675"/>
        <v>9.999983012676239E-2</v>
      </c>
      <c r="M78" s="21">
        <f t="shared" si="676"/>
        <v>1.7029386258735761</v>
      </c>
      <c r="N78" s="21">
        <f t="shared" si="677"/>
        <v>-1.3500000000021828</v>
      </c>
      <c r="O78" s="22">
        <f t="shared" si="678"/>
        <v>2.1731313728116111</v>
      </c>
      <c r="P78" s="22">
        <f t="shared" si="679"/>
        <v>0.27164142160145138</v>
      </c>
      <c r="Q78" s="23">
        <f t="shared" si="680"/>
        <v>-6.0172462609313006E-2</v>
      </c>
      <c r="R78" s="29"/>
      <c r="S78" s="56">
        <f t="shared" si="681"/>
        <v>86.633545040661417</v>
      </c>
      <c r="T78" s="57">
        <f t="shared" si="682"/>
        <v>-38.40552674372384</v>
      </c>
      <c r="U78" s="29"/>
      <c r="V78" s="24">
        <f t="shared" si="683"/>
        <v>56.900000001769513</v>
      </c>
      <c r="W78" s="22">
        <f t="shared" si="684"/>
        <v>-5.5500000715255737</v>
      </c>
      <c r="X78" s="22">
        <f t="shared" si="685"/>
        <v>57.170031493740709</v>
      </c>
      <c r="Y78" s="22">
        <f t="shared" si="686"/>
        <v>-51.000000000021828</v>
      </c>
      <c r="Z78" s="22">
        <f t="shared" si="687"/>
        <v>76.612091088793093</v>
      </c>
      <c r="AA78" s="22">
        <f t="shared" si="688"/>
        <v>0.3024161490347067</v>
      </c>
      <c r="AB78" s="23">
        <f t="shared" si="689"/>
        <v>1.1937479567159361E-3</v>
      </c>
      <c r="AC78" s="29"/>
      <c r="AD78" s="56">
        <f t="shared" si="690"/>
        <v>95.570981455886141</v>
      </c>
      <c r="AE78" s="57">
        <f t="shared" si="691"/>
        <v>-41.73537940132654</v>
      </c>
      <c r="AF78" s="29"/>
      <c r="AG78" s="71">
        <f t="shared" si="692"/>
        <v>3.681323688061044</v>
      </c>
      <c r="AH78" s="71">
        <f t="shared" si="693"/>
        <v>3.3067017194416932</v>
      </c>
      <c r="AI78" s="29"/>
      <c r="AJ78" s="21">
        <f t="shared" si="694"/>
        <v>501.46952182383353</v>
      </c>
    </row>
    <row r="79" spans="2:37" ht="15.75" x14ac:dyDescent="0.25">
      <c r="B79" s="166">
        <v>59</v>
      </c>
      <c r="C79" s="167"/>
      <c r="D79" s="96">
        <v>45237.625</v>
      </c>
      <c r="E79" s="28">
        <f t="shared" si="695"/>
        <v>7</v>
      </c>
      <c r="F79" s="27">
        <f t="shared" si="696"/>
        <v>260.33333333333576</v>
      </c>
      <c r="G79" s="24">
        <v>809320.26199999999</v>
      </c>
      <c r="H79" s="22">
        <v>9156242.273</v>
      </c>
      <c r="I79" s="23">
        <v>2658.62</v>
      </c>
      <c r="K79" s="20">
        <f t="shared" si="674"/>
        <v>-5.200000002514571</v>
      </c>
      <c r="L79" s="21">
        <f t="shared" si="675"/>
        <v>1.0500000789761543</v>
      </c>
      <c r="M79" s="21">
        <f t="shared" si="676"/>
        <v>5.3049505362445624</v>
      </c>
      <c r="N79" s="21">
        <f t="shared" si="677"/>
        <v>0</v>
      </c>
      <c r="O79" s="22">
        <f t="shared" si="678"/>
        <v>5.3049505362445624</v>
      </c>
      <c r="P79" s="22">
        <f t="shared" si="679"/>
        <v>0.75785007660636605</v>
      </c>
      <c r="Q79" s="23">
        <f t="shared" si="680"/>
        <v>6.9458379286416377E-2</v>
      </c>
      <c r="R79" s="29"/>
      <c r="S79" s="56">
        <f t="shared" si="681"/>
        <v>281.41584035513358</v>
      </c>
      <c r="T79" s="57">
        <f t="shared" si="682"/>
        <v>0</v>
      </c>
      <c r="U79" s="29"/>
      <c r="V79" s="24">
        <f t="shared" si="683"/>
        <v>51.699999999254942</v>
      </c>
      <c r="W79" s="22">
        <f t="shared" si="684"/>
        <v>-4.4999999925494194</v>
      </c>
      <c r="X79" s="22">
        <f t="shared" si="685"/>
        <v>51.895471862734865</v>
      </c>
      <c r="Y79" s="22">
        <f t="shared" si="686"/>
        <v>-51.000000000021828</v>
      </c>
      <c r="Z79" s="22">
        <f t="shared" si="687"/>
        <v>72.760841115658721</v>
      </c>
      <c r="AA79" s="22">
        <f t="shared" si="688"/>
        <v>0.27949106702557508</v>
      </c>
      <c r="AB79" s="23">
        <f t="shared" si="689"/>
        <v>1.073589245936898E-3</v>
      </c>
      <c r="AC79" s="29"/>
      <c r="AD79" s="56">
        <f t="shared" si="690"/>
        <v>94.974522940116927</v>
      </c>
      <c r="AE79" s="57">
        <f t="shared" si="691"/>
        <v>-44.501382692035172</v>
      </c>
      <c r="AF79" s="29"/>
      <c r="AG79" s="71">
        <f t="shared" si="692"/>
        <v>1.3195221995331521</v>
      </c>
      <c r="AH79" s="71">
        <f t="shared" si="693"/>
        <v>3.5779318839857379</v>
      </c>
      <c r="AI79" s="29"/>
      <c r="AJ79" s="21">
        <f t="shared" si="694"/>
        <v>501.47056050104641</v>
      </c>
    </row>
    <row r="80" spans="2:37" ht="15.75" x14ac:dyDescent="0.25">
      <c r="B80" s="166">
        <v>60</v>
      </c>
      <c r="C80" s="167"/>
      <c r="D80" s="96">
        <v>45243.625</v>
      </c>
      <c r="E80" s="28">
        <f t="shared" ref="E80" si="697">D80-D79</f>
        <v>6</v>
      </c>
      <c r="F80" s="27">
        <f t="shared" ref="F80" si="698">D80-D$20</f>
        <v>266.33333333333576</v>
      </c>
      <c r="G80" s="24">
        <v>809320.28399999999</v>
      </c>
      <c r="H80" s="22">
        <v>9156242.273</v>
      </c>
      <c r="I80" s="23">
        <v>2658.6044999999999</v>
      </c>
      <c r="K80" s="20">
        <f t="shared" ref="K80" si="699">(G80-G79)*100</f>
        <v>2.1999999997206032</v>
      </c>
      <c r="L80" s="21">
        <f t="shared" ref="L80" si="700">(H80-H79)*100</f>
        <v>0</v>
      </c>
      <c r="M80" s="21">
        <f t="shared" ref="M80" si="701">SQRT(K80^2+L80^2)</f>
        <v>2.1999999997206032</v>
      </c>
      <c r="N80" s="21">
        <f t="shared" ref="N80" si="702">(I80-I79)*100</f>
        <v>-1.5499999999974534</v>
      </c>
      <c r="O80" s="22">
        <f t="shared" ref="O80" si="703">(SQRT((G80-G79)^2+(H80-H79)^2+(I80-I79)^2)*100)</f>
        <v>2.6911893279297092</v>
      </c>
      <c r="P80" s="22">
        <f t="shared" ref="P80" si="704">O80/(F80-F79)</f>
        <v>0.44853155465495154</v>
      </c>
      <c r="Q80" s="23">
        <f t="shared" ref="Q80" si="705">(P80-P79)/(F80-F79)</f>
        <v>-5.1553086991902419E-2</v>
      </c>
      <c r="R80" s="29"/>
      <c r="S80" s="56">
        <f t="shared" ref="S80" si="706">IF(K80&lt;0, ATAN2(L80,K80)*180/PI()+360,ATAN2(L80,K80)*180/PI())</f>
        <v>90</v>
      </c>
      <c r="T80" s="57">
        <f t="shared" ref="T80" si="707">ATAN(N80/M80)*180/PI()</f>
        <v>-35.16643603917457</v>
      </c>
      <c r="U80" s="29"/>
      <c r="V80" s="24">
        <f t="shared" ref="V80" si="708">(G80-$G$20)*100</f>
        <v>53.899999998975545</v>
      </c>
      <c r="W80" s="22">
        <f t="shared" ref="W80" si="709">(H80-$H$20)*100</f>
        <v>-4.4999999925494194</v>
      </c>
      <c r="X80" s="22">
        <f t="shared" ref="X80" si="710">SQRT(V80^2+W80^2)</f>
        <v>54.08752166463637</v>
      </c>
      <c r="Y80" s="22">
        <f t="shared" ref="Y80" si="711">(I80-$I$20)*100</f>
        <v>-52.550000000019281</v>
      </c>
      <c r="Z80" s="22">
        <f t="shared" ref="Z80" si="712">SQRT((G80-$G$20)^2+(H80-$H$20)^2+(I80-$I$20)^2)*100</f>
        <v>75.411951969330005</v>
      </c>
      <c r="AA80" s="22">
        <f t="shared" ref="AA80" si="713">Z80/F80</f>
        <v>0.28314875582977217</v>
      </c>
      <c r="AB80" s="23">
        <f t="shared" ref="AB80" si="714">(AA80-$AA$20)/(F80-$F$20)</f>
        <v>1.0631367553057681E-3</v>
      </c>
      <c r="AC80" s="29"/>
      <c r="AD80" s="56">
        <f t="shared" ref="AD80" si="715">IF(F80&lt;=0,NA(),IF((G80-$G$20)&lt;0,ATAN2((H80-$H$20),(G80-$G$20))*180/PI()+360,ATAN2((H80-$H$20),(G80-$G$20))*180/PI()))</f>
        <v>94.772438823909837</v>
      </c>
      <c r="AE80" s="57">
        <f t="shared" ref="AE80" si="716">IF(E80&lt;=0,NA(),ATAN(Y80/X80)*180/PI())</f>
        <v>-44.173954933966598</v>
      </c>
      <c r="AF80" s="29"/>
      <c r="AG80" s="71">
        <f t="shared" ref="AG80" si="717">1/(O80/E80)</f>
        <v>2.2294975450930865</v>
      </c>
      <c r="AH80" s="71">
        <f t="shared" ref="AH80" si="718">1/(Z80/F80)</f>
        <v>3.5317124988576527</v>
      </c>
      <c r="AI80" s="29"/>
      <c r="AJ80" s="21">
        <f t="shared" ref="AJ80" si="719">SQRT((G80-$E$11)^2+(H80-$F$11)^2+(I80-$G$11)^2)</f>
        <v>501.47001314084997</v>
      </c>
    </row>
    <row r="81" spans="2:36" ht="15.75" x14ac:dyDescent="0.25">
      <c r="B81" s="166">
        <v>61</v>
      </c>
      <c r="C81" s="167"/>
      <c r="D81" s="96">
        <v>45250.625</v>
      </c>
      <c r="E81" s="28">
        <f t="shared" ref="E81:E82" si="720">D81-D80</f>
        <v>7</v>
      </c>
      <c r="F81" s="27">
        <f t="shared" ref="F81:F82" si="721">D81-D$20</f>
        <v>273.33333333333576</v>
      </c>
      <c r="G81" s="24">
        <v>809320.28399999999</v>
      </c>
      <c r="H81" s="22">
        <v>9156242.2719999999</v>
      </c>
      <c r="I81" s="23">
        <v>2658.607</v>
      </c>
      <c r="K81" s="20">
        <f t="shared" ref="K81:K82" si="722">(G81-G80)*100</f>
        <v>0</v>
      </c>
      <c r="L81" s="21">
        <f t="shared" ref="L81:L82" si="723">(H81-H80)*100</f>
        <v>-0.10000001639127731</v>
      </c>
      <c r="M81" s="21">
        <f t="shared" ref="M81:M82" si="724">SQRT(K81^2+L81^2)</f>
        <v>0.10000001639127731</v>
      </c>
      <c r="N81" s="21">
        <f t="shared" ref="N81:N82" si="725">(I81-I80)*100</f>
        <v>0.25000000000545697</v>
      </c>
      <c r="O81" s="22">
        <f t="shared" ref="O81:O82" si="726">(SQRT((G81-G80)^2+(H81-H80)^2+(I81-I80)^2)*100)</f>
        <v>0.26925824644935986</v>
      </c>
      <c r="P81" s="22">
        <f t="shared" ref="P81:P82" si="727">O81/(F81-F80)</f>
        <v>3.846546377847998E-2</v>
      </c>
      <c r="Q81" s="23">
        <f t="shared" ref="Q81:Q82" si="728">(P81-P80)/(F81-F80)</f>
        <v>-5.8580870125210224E-2</v>
      </c>
      <c r="R81" s="29"/>
      <c r="S81" s="56">
        <f t="shared" ref="S81:S82" si="729">IF(K81&lt;0, ATAN2(L81,K81)*180/PI()+360,ATAN2(L81,K81)*180/PI())</f>
        <v>180</v>
      </c>
      <c r="T81" s="57">
        <f t="shared" ref="T81:T82" si="730">ATAN(N81/M81)*180/PI()</f>
        <v>68.198587275627773</v>
      </c>
      <c r="U81" s="29"/>
      <c r="V81" s="24">
        <f t="shared" ref="V81:V82" si="731">(G81-$G$20)*100</f>
        <v>53.899999998975545</v>
      </c>
      <c r="W81" s="22">
        <f t="shared" ref="W81:W82" si="732">(H81-$H$20)*100</f>
        <v>-4.6000000089406967</v>
      </c>
      <c r="X81" s="22">
        <f t="shared" ref="X81:X82" si="733">SQRT(V81^2+W81^2)</f>
        <v>54.095933303454693</v>
      </c>
      <c r="Y81" s="22">
        <f t="shared" ref="Y81:Y82" si="734">(I81-$I$20)*100</f>
        <v>-52.300000000013824</v>
      </c>
      <c r="Z81" s="22">
        <f t="shared" ref="Z81:Z82" si="735">SQRT((G81-$G$20)^2+(H81-$H$20)^2+(I81-$I$20)^2)*100</f>
        <v>75.244003083124596</v>
      </c>
      <c r="AA81" s="22">
        <f t="shared" ref="AA81:AA82" si="736">Z81/F81</f>
        <v>0.27528293810898996</v>
      </c>
      <c r="AB81" s="23">
        <f t="shared" ref="AB81:AB82" si="737">(AA81-$AA$20)/(F81-$F$20)</f>
        <v>1.0071327003987349E-3</v>
      </c>
      <c r="AC81" s="29"/>
      <c r="AD81" s="56">
        <f t="shared" ref="AD81:AD82" si="738">IF(F81&lt;=0,NA(),IF((G81-$G$20)&lt;0,ATAN2((H81-$H$20),(G81-$G$20))*180/PI()+360,ATAN2((H81-$H$20),(G81-$G$20))*180/PI()))</f>
        <v>94.877986825339647</v>
      </c>
      <c r="AE81" s="57">
        <f t="shared" ref="AE81:AE82" si="739">IF(E81&lt;=0,NA(),ATAN(Y81/X81)*180/PI())</f>
        <v>-44.032955262629088</v>
      </c>
      <c r="AF81" s="29"/>
      <c r="AG81" s="71">
        <f>1/(O81/E81)</f>
        <v>25.997346756532892</v>
      </c>
      <c r="AH81" s="71">
        <f t="shared" ref="AH81:AH82" si="740">1/(Z81/F81)</f>
        <v>3.6326261513675075</v>
      </c>
      <c r="AI81" s="29"/>
      <c r="AJ81" s="21">
        <f t="shared" ref="AJ81:AJ82" si="741">SQRT((G81-$E$11)^2+(H81-$F$11)^2+(I81-$G$11)^2)</f>
        <v>501.47029735707082</v>
      </c>
    </row>
    <row r="82" spans="2:36" ht="15.75" x14ac:dyDescent="0.25">
      <c r="B82" s="166">
        <v>62</v>
      </c>
      <c r="C82" s="167"/>
      <c r="D82" s="96">
        <v>45257.625</v>
      </c>
      <c r="E82" s="28">
        <f t="shared" si="720"/>
        <v>7</v>
      </c>
      <c r="F82" s="27">
        <f t="shared" si="721"/>
        <v>280.33333333333576</v>
      </c>
      <c r="G82" s="24">
        <v>809320.2790000001</v>
      </c>
      <c r="H82" s="22">
        <v>9156242.2754999995</v>
      </c>
      <c r="I82" s="23">
        <v>2658.598</v>
      </c>
      <c r="K82" s="20">
        <f t="shared" si="722"/>
        <v>-0.4999999888241291</v>
      </c>
      <c r="L82" s="21">
        <f t="shared" si="723"/>
        <v>0.34999996423721313</v>
      </c>
      <c r="M82" s="21">
        <f t="shared" si="724"/>
        <v>0.61032775112244375</v>
      </c>
      <c r="N82" s="21">
        <f t="shared" si="725"/>
        <v>-0.90000000000145519</v>
      </c>
      <c r="O82" s="22">
        <f t="shared" si="726"/>
        <v>1.0874281418984884</v>
      </c>
      <c r="P82" s="22">
        <f t="shared" si="727"/>
        <v>0.15534687741406977</v>
      </c>
      <c r="Q82" s="23">
        <f t="shared" si="728"/>
        <v>1.6697344805084256E-2</v>
      </c>
      <c r="R82" s="29"/>
      <c r="S82" s="56">
        <f t="shared" si="729"/>
        <v>304.99201804979936</v>
      </c>
      <c r="T82" s="57">
        <f t="shared" si="730"/>
        <v>-55.857158008264484</v>
      </c>
      <c r="U82" s="29"/>
      <c r="V82" s="24">
        <f t="shared" si="731"/>
        <v>53.400000010151416</v>
      </c>
      <c r="W82" s="22">
        <f t="shared" si="732"/>
        <v>-4.2500000447034836</v>
      </c>
      <c r="X82" s="22">
        <f t="shared" si="733"/>
        <v>53.568857571019294</v>
      </c>
      <c r="Y82" s="22">
        <f t="shared" si="734"/>
        <v>-53.20000000001528</v>
      </c>
      <c r="Z82" s="22">
        <f t="shared" si="735"/>
        <v>75.497433740927761</v>
      </c>
      <c r="AA82" s="22">
        <f t="shared" si="736"/>
        <v>0.26931308112102414</v>
      </c>
      <c r="AB82" s="23">
        <f t="shared" si="737"/>
        <v>9.6068875548521455E-4</v>
      </c>
      <c r="AC82" s="29"/>
      <c r="AD82" s="56">
        <f t="shared" si="738"/>
        <v>94.550465648368302</v>
      </c>
      <c r="AE82" s="57">
        <f t="shared" si="739"/>
        <v>-44.802059341438849</v>
      </c>
      <c r="AF82" s="29"/>
      <c r="AG82" s="71">
        <f t="shared" ref="AG82" si="742">1/(O82/E82)</f>
        <v>6.4372069567548964</v>
      </c>
      <c r="AH82" s="71">
        <f t="shared" si="740"/>
        <v>3.7131504932380879</v>
      </c>
      <c r="AI82" s="29"/>
      <c r="AJ82" s="21">
        <f t="shared" si="741"/>
        <v>501.47041905675076</v>
      </c>
    </row>
    <row r="83" spans="2:36" ht="15.75" x14ac:dyDescent="0.25">
      <c r="B83" s="166">
        <v>63</v>
      </c>
      <c r="C83" s="167"/>
      <c r="D83" s="96">
        <v>45265.625</v>
      </c>
      <c r="E83" s="28">
        <f t="shared" ref="E83" si="743">D83-D82</f>
        <v>8</v>
      </c>
      <c r="F83" s="27">
        <f t="shared" ref="F83" si="744">D83-D$20</f>
        <v>288.33333333333576</v>
      </c>
      <c r="G83" s="24">
        <v>809320.32850000006</v>
      </c>
      <c r="H83" s="22">
        <v>9156242.2599999998</v>
      </c>
      <c r="I83" s="23">
        <v>2658.6104999999998</v>
      </c>
      <c r="K83" s="20">
        <f t="shared" ref="K83" si="745">(G83-G82)*100</f>
        <v>4.9499999964609742</v>
      </c>
      <c r="L83" s="21">
        <f t="shared" ref="L83" si="746">(H83-H82)*100</f>
        <v>-1.549999974668026</v>
      </c>
      <c r="M83" s="21">
        <f t="shared" ref="M83" si="747">SQRT(K83^2+L83^2)</f>
        <v>5.1870029772918507</v>
      </c>
      <c r="N83" s="21">
        <f t="shared" ref="N83" si="748">(I83-I82)*100</f>
        <v>1.2499999999818101</v>
      </c>
      <c r="O83" s="22">
        <f t="shared" ref="O83" si="749">(SQRT((G83-G82)^2+(H83-H82)^2+(I83-I82)^2)*100)</f>
        <v>5.3354943432065465</v>
      </c>
      <c r="P83" s="22">
        <f t="shared" ref="P83" si="750">O83/(F83-F82)</f>
        <v>0.66693679290081831</v>
      </c>
      <c r="Q83" s="23">
        <f t="shared" ref="Q83" si="751">(P83-P82)/(F83-F82)</f>
        <v>6.394873943584356E-2</v>
      </c>
      <c r="R83" s="29"/>
      <c r="S83" s="56">
        <f t="shared" ref="S83" si="752">IF(K83&lt;0, ATAN2(L83,K83)*180/PI()+360,ATAN2(L83,K83)*180/PI())</f>
        <v>107.38697192156485</v>
      </c>
      <c r="T83" s="57">
        <f t="shared" ref="T83" si="753">ATAN(N83/M83)*180/PI()</f>
        <v>13.549189305053751</v>
      </c>
      <c r="U83" s="29"/>
      <c r="V83" s="24">
        <f t="shared" ref="V83" si="754">(G83-$G$20)*100</f>
        <v>58.35000000661239</v>
      </c>
      <c r="W83" s="22">
        <f t="shared" ref="W83" si="755">(H83-$H$20)*100</f>
        <v>-5.8000000193715096</v>
      </c>
      <c r="X83" s="22">
        <f t="shared" ref="X83" si="756">SQRT(V83^2+W83^2)</f>
        <v>58.637551969675336</v>
      </c>
      <c r="Y83" s="22">
        <f t="shared" ref="Y83" si="757">(I83-$I$20)*100</f>
        <v>-51.950000000033469</v>
      </c>
      <c r="Z83" s="22">
        <f t="shared" ref="Z83" si="758">SQRT((G83-$G$20)^2+(H83-$H$20)^2+(I83-$I$20)^2)*100</f>
        <v>78.340060001252581</v>
      </c>
      <c r="AA83" s="22">
        <f t="shared" ref="AA83" si="759">Z83/F83</f>
        <v>0.27169963006214537</v>
      </c>
      <c r="AB83" s="23">
        <f t="shared" ref="AB83" si="760">(AA83-$AA$20)/(F83-$F$20)</f>
        <v>9.4231085570685468E-4</v>
      </c>
      <c r="AC83" s="29"/>
      <c r="AD83" s="56">
        <f t="shared" ref="AD83" si="761">IF(F83&lt;=0,NA(),IF((G83-$G$20)&lt;0,ATAN2((H83-$H$20),(G83-$G$20))*180/PI()+360,ATAN2((H83-$H$20),(G83-$G$20))*180/PI()))</f>
        <v>95.67656376409299</v>
      </c>
      <c r="AE83" s="57">
        <f t="shared" ref="AE83" si="762">IF(E83&lt;=0,NA(),ATAN(Y83/X83)*180/PI())</f>
        <v>-41.539371389952791</v>
      </c>
      <c r="AF83" s="29"/>
      <c r="AG83" s="71">
        <f t="shared" ref="AG83:AG88" si="763">1/(O83/E83)</f>
        <v>1.4993924621410297</v>
      </c>
      <c r="AH83" s="71">
        <f t="shared" ref="AH83" si="764">1/(Z83/F83)</f>
        <v>3.6805350076158434</v>
      </c>
      <c r="AI83" s="29"/>
      <c r="AJ83" s="21">
        <f t="shared" ref="AJ83" si="765">SQRT((G83-$E$11)^2+(H83-$F$11)^2+(I83-$G$11)^2)</f>
        <v>501.47132831296699</v>
      </c>
    </row>
    <row r="84" spans="2:36" ht="15.75" x14ac:dyDescent="0.25">
      <c r="B84" s="166">
        <v>64</v>
      </c>
      <c r="C84" s="167"/>
      <c r="D84" s="96">
        <v>45271.625</v>
      </c>
      <c r="E84" s="28">
        <f t="shared" ref="E84:E85" si="766">D84-D83</f>
        <v>6</v>
      </c>
      <c r="F84" s="27">
        <f t="shared" ref="F84:F85" si="767">D84-D$20</f>
        <v>294.33333333333576</v>
      </c>
      <c r="G84" s="24">
        <v>809320.31599999999</v>
      </c>
      <c r="H84" s="22">
        <v>9156242.2675000001</v>
      </c>
      <c r="I84" s="23">
        <v>2658.6030000000001</v>
      </c>
      <c r="K84" s="20">
        <f t="shared" ref="K84:K85" si="768">(G84-G83)*100</f>
        <v>-1.2500000069849193</v>
      </c>
      <c r="L84" s="21">
        <f t="shared" ref="L84:L85" si="769">(H84-H83)*100</f>
        <v>0.75000002980232239</v>
      </c>
      <c r="M84" s="21">
        <f t="shared" ref="M84:M85" si="770">SQRT(K84^2+L84^2)</f>
        <v>1.4577379950340126</v>
      </c>
      <c r="N84" s="21">
        <f t="shared" ref="N84:N85" si="771">(I84-I83)*100</f>
        <v>-0.74999999997089617</v>
      </c>
      <c r="O84" s="22">
        <f t="shared" ref="O84:O85" si="772">(SQRT((G84-G83)^2+(H84-H83)^2+(I84-I83)^2)*100)</f>
        <v>1.6393596500225711</v>
      </c>
      <c r="P84" s="22">
        <f t="shared" ref="P84:P85" si="773">O84/(F84-F83)</f>
        <v>0.27322660833709517</v>
      </c>
      <c r="Q84" s="23">
        <f t="shared" ref="Q84:Q85" si="774">(P84-P83)/(F84-F83)</f>
        <v>-6.5618364093953857E-2</v>
      </c>
      <c r="R84" s="29"/>
      <c r="S84" s="56">
        <f t="shared" ref="S84:S85" si="775">IF(K84&lt;0, ATAN2(L84,K84)*180/PI()+360,ATAN2(L84,K84)*180/PI())</f>
        <v>300.96375739526377</v>
      </c>
      <c r="T84" s="57">
        <f t="shared" ref="T84:T85" si="776">ATAN(N84/M84)*180/PI()</f>
        <v>-27.225627656719929</v>
      </c>
      <c r="U84" s="29"/>
      <c r="V84" s="24">
        <f t="shared" ref="V84:V85" si="777">(G84-$G$20)*100</f>
        <v>57.099999999627471</v>
      </c>
      <c r="W84" s="22">
        <f t="shared" ref="W84:W85" si="778">(H84-$H$20)*100</f>
        <v>-5.0499999895691872</v>
      </c>
      <c r="X84" s="22">
        <f t="shared" ref="X84:X85" si="779">SQRT(V84^2+W84^2)</f>
        <v>57.322879375098616</v>
      </c>
      <c r="Y84" s="22">
        <f t="shared" ref="Y84:Y85" si="780">(I84-$I$20)*100</f>
        <v>-52.700000000004366</v>
      </c>
      <c r="Z84" s="22">
        <f t="shared" ref="Z84:Z85" si="781">SQRT((G84-$G$20)^2+(H84-$H$20)^2+(I84-$I$20)^2)*100</f>
        <v>77.86656856348921</v>
      </c>
      <c r="AA84" s="22">
        <f t="shared" ref="AA84:AA85" si="782">Z84/F84</f>
        <v>0.26455232807527262</v>
      </c>
      <c r="AB84" s="23">
        <f t="shared" ref="AB84:AB85" si="783">(AA84-$AA$20)/(F84-$F$20)</f>
        <v>8.988187816826855E-4</v>
      </c>
      <c r="AC84" s="29"/>
      <c r="AD84" s="56">
        <f t="shared" ref="AD84:AD85" si="784">IF(F84&lt;=0,NA(),IF((G84-$G$20)&lt;0,ATAN2((H84-$H$20),(G84-$G$20))*180/PI()+360,ATAN2((H84-$H$20),(G84-$G$20))*180/PI()))</f>
        <v>95.054164693269797</v>
      </c>
      <c r="AE84" s="57">
        <f t="shared" ref="AE84:AE85" si="785">IF(E84&lt;=0,NA(),ATAN(Y84/X84)*180/PI())</f>
        <v>-42.593993449118166</v>
      </c>
      <c r="AF84" s="29"/>
      <c r="AG84" s="71">
        <f t="shared" si="763"/>
        <v>3.6599656456820751</v>
      </c>
      <c r="AH84" s="71">
        <f t="shared" ref="AH84:AH85" si="786">1/(Z84/F84)</f>
        <v>3.7799705157592554</v>
      </c>
      <c r="AI84" s="29"/>
      <c r="AJ84" s="21">
        <f t="shared" ref="AJ84:AJ85" si="787">SQRT((G84-$E$11)^2+(H84-$F$11)^2+(I84-$G$11)^2)</f>
        <v>501.46886371783313</v>
      </c>
    </row>
    <row r="85" spans="2:36" ht="15.75" x14ac:dyDescent="0.25">
      <c r="B85" s="166">
        <v>65</v>
      </c>
      <c r="C85" s="167"/>
      <c r="D85" s="96">
        <v>45280.625</v>
      </c>
      <c r="E85" s="28">
        <f t="shared" si="766"/>
        <v>9</v>
      </c>
      <c r="F85" s="27">
        <f t="shared" si="767"/>
        <v>303.33333333333576</v>
      </c>
      <c r="G85" s="24">
        <v>809320.32400000002</v>
      </c>
      <c r="H85" s="22">
        <v>9156242.2644999996</v>
      </c>
      <c r="I85" s="23">
        <v>2658.5950000000003</v>
      </c>
      <c r="K85" s="20">
        <f t="shared" si="768"/>
        <v>0.8000000030733645</v>
      </c>
      <c r="L85" s="21">
        <f t="shared" si="769"/>
        <v>-0.30000004917383194</v>
      </c>
      <c r="M85" s="21">
        <f t="shared" si="770"/>
        <v>0.85440039467552031</v>
      </c>
      <c r="N85" s="21">
        <f t="shared" si="771"/>
        <v>-0.79999999998108251</v>
      </c>
      <c r="O85" s="22">
        <f t="shared" si="772"/>
        <v>1.1704700057632476</v>
      </c>
      <c r="P85" s="22">
        <f t="shared" si="773"/>
        <v>0.13005222286258306</v>
      </c>
      <c r="Q85" s="23">
        <f t="shared" si="774"/>
        <v>-1.5908265052723566E-2</v>
      </c>
      <c r="R85" s="29"/>
      <c r="S85" s="56">
        <f t="shared" si="775"/>
        <v>110.55604823483705</v>
      </c>
      <c r="T85" s="57">
        <f t="shared" si="776"/>
        <v>-43.11666487799436</v>
      </c>
      <c r="U85" s="29"/>
      <c r="V85" s="24">
        <f t="shared" si="777"/>
        <v>57.900000002700835</v>
      </c>
      <c r="W85" s="22">
        <f t="shared" si="778"/>
        <v>-5.3500000387430191</v>
      </c>
      <c r="X85" s="22">
        <f t="shared" si="779"/>
        <v>58.146646513167958</v>
      </c>
      <c r="Y85" s="22">
        <f t="shared" si="780"/>
        <v>-53.499999999985448</v>
      </c>
      <c r="Z85" s="22">
        <f t="shared" si="781"/>
        <v>79.014444886525339</v>
      </c>
      <c r="AA85" s="22">
        <f t="shared" si="782"/>
        <v>0.26048718094458695</v>
      </c>
      <c r="AB85" s="23">
        <f t="shared" si="783"/>
        <v>8.587489481689611E-4</v>
      </c>
      <c r="AC85" s="29"/>
      <c r="AD85" s="56">
        <f t="shared" si="784"/>
        <v>95.279179355531198</v>
      </c>
      <c r="AE85" s="57">
        <f t="shared" si="785"/>
        <v>-42.616769670357137</v>
      </c>
      <c r="AF85" s="29"/>
      <c r="AG85" s="71">
        <f t="shared" si="763"/>
        <v>7.6892188229387584</v>
      </c>
      <c r="AH85" s="71">
        <f t="shared" si="786"/>
        <v>3.8389605061322709</v>
      </c>
      <c r="AI85" s="29"/>
      <c r="AJ85" s="21">
        <f t="shared" si="787"/>
        <v>501.47211214673996</v>
      </c>
    </row>
    <row r="86" spans="2:36" ht="15.75" x14ac:dyDescent="0.25">
      <c r="B86" s="166">
        <v>66</v>
      </c>
      <c r="C86" s="167"/>
      <c r="D86" s="96">
        <v>45292.625</v>
      </c>
      <c r="E86" s="28">
        <f t="shared" ref="E86" si="788">D86-D85</f>
        <v>12</v>
      </c>
      <c r="F86" s="27">
        <f t="shared" ref="F86" si="789">D86-D$20</f>
        <v>315.33333333333576</v>
      </c>
      <c r="G86" s="24">
        <v>809320.299</v>
      </c>
      <c r="H86" s="22">
        <v>9156242.2740000002</v>
      </c>
      <c r="I86" s="23">
        <v>2658.5614999999998</v>
      </c>
      <c r="K86" s="20">
        <f t="shared" ref="K86:K87" si="790">(G86-G85)*100</f>
        <v>-2.5000000023283064</v>
      </c>
      <c r="L86" s="21">
        <f t="shared" ref="L86:L87" si="791">(H86-H85)*100</f>
        <v>0.95000006258487701</v>
      </c>
      <c r="M86" s="21">
        <f t="shared" ref="M86:M87" si="792">SQRT(K86^2+L86^2)</f>
        <v>2.6744158484709892</v>
      </c>
      <c r="N86" s="21">
        <f t="shared" ref="N86:N87" si="793">(I86-I85)*100</f>
        <v>-3.3500000000458385</v>
      </c>
      <c r="O86" s="22">
        <f t="shared" ref="O86:O87" si="794">(SQRT((G86-G85)^2+(H86-H85)^2+(I86-I85)^2)*100)</f>
        <v>4.2866070651343726</v>
      </c>
      <c r="P86" s="22">
        <f t="shared" ref="P86:P87" si="795">O86/(F86-F85)</f>
        <v>0.35721725542786437</v>
      </c>
      <c r="Q86" s="23">
        <f t="shared" ref="Q86:Q87" si="796">(P86-P85)/(F86-F85)</f>
        <v>1.893041938044011E-2</v>
      </c>
      <c r="R86" s="29"/>
      <c r="S86" s="56">
        <f t="shared" ref="S86:S87" si="797">IF(K86&lt;0, ATAN2(L86,K86)*180/PI()+360,ATAN2(L86,K86)*180/PI())</f>
        <v>290.80679224834785</v>
      </c>
      <c r="T86" s="57">
        <f t="shared" ref="T86:T87" si="798">ATAN(N86/M86)*180/PI()</f>
        <v>-51.39847506896065</v>
      </c>
      <c r="U86" s="29"/>
      <c r="V86" s="24">
        <f t="shared" ref="V86:V87" si="799">(G86-$G$20)*100</f>
        <v>55.400000000372529</v>
      </c>
      <c r="W86" s="22">
        <f t="shared" ref="W86:W87" si="800">(H86-$H$20)*100</f>
        <v>-4.3999999761581421</v>
      </c>
      <c r="X86" s="22">
        <f t="shared" ref="X86:X87" si="801">SQRT(V86^2+W86^2)</f>
        <v>55.574454561709089</v>
      </c>
      <c r="Y86" s="22">
        <f t="shared" ref="Y86:Y87" si="802">(I86-$I$20)*100</f>
        <v>-56.850000000031287</v>
      </c>
      <c r="Z86" s="22">
        <f t="shared" ref="Z86:Z87" si="803">SQRT((G86-$G$20)^2+(H86-$H$20)^2+(I86-$I$20)^2)*100</f>
        <v>79.50121068156777</v>
      </c>
      <c r="AA86" s="22">
        <f t="shared" ref="AA86:AA87" si="804">Z86/F86</f>
        <v>0.25211800427558295</v>
      </c>
      <c r="AB86" s="23">
        <f t="shared" ref="AB86:AB87" si="805">(AA86-$AA$20)/(F86-$F$20)</f>
        <v>7.9952855478514066E-4</v>
      </c>
      <c r="AC86" s="29"/>
      <c r="AD86" s="56">
        <f t="shared" ref="AD86:AD87" si="806">IF(F86&lt;=0,NA(),IF((G86-$G$20)&lt;0,ATAN2((H86-$H$20),(G86-$G$20))*180/PI()+360,ATAN2((H86-$H$20),(G86-$G$20))*180/PI()))</f>
        <v>94.541035155171443</v>
      </c>
      <c r="AE86" s="57">
        <f t="shared" ref="AE86:AE87" si="807">IF(E86&lt;=0,NA(),ATAN(Y86/X86)*180/PI())</f>
        <v>-45.650038595082677</v>
      </c>
      <c r="AF86" s="29"/>
      <c r="AG86" s="71">
        <f t="shared" si="763"/>
        <v>2.7994168389268577</v>
      </c>
      <c r="AH86" s="71">
        <f t="shared" ref="AH86:AH87" si="808">1/(Z86/F86)</f>
        <v>3.9663966200007228</v>
      </c>
      <c r="AI86" s="29"/>
      <c r="AJ86" s="21">
        <f t="shared" ref="AJ86:AJ87" si="809">SQRT((G86-$E$11)^2+(H86-$F$11)^2+(I86-$G$11)^2)</f>
        <v>501.47722952625327</v>
      </c>
    </row>
    <row r="87" spans="2:36" ht="15.75" x14ac:dyDescent="0.25">
      <c r="B87" s="166">
        <v>67</v>
      </c>
      <c r="C87" s="167"/>
      <c r="D87" s="96">
        <v>45300.625</v>
      </c>
      <c r="E87" s="28">
        <f t="shared" ref="E87:E88" si="810">D87-D86</f>
        <v>8</v>
      </c>
      <c r="F87" s="27">
        <f t="shared" ref="F87:F88" si="811">D87-D$20</f>
        <v>323.33333333333576</v>
      </c>
      <c r="G87" s="24">
        <v>809320.36300000001</v>
      </c>
      <c r="H87" s="22">
        <v>9156242.2580000013</v>
      </c>
      <c r="I87" s="23">
        <v>2658.5640000000003</v>
      </c>
      <c r="K87" s="20">
        <f t="shared" si="790"/>
        <v>6.4000000013038516</v>
      </c>
      <c r="L87" s="21">
        <f t="shared" si="791"/>
        <v>-1.5999998897314072</v>
      </c>
      <c r="M87" s="21">
        <f t="shared" si="792"/>
        <v>6.5969689755091174</v>
      </c>
      <c r="N87" s="21">
        <f t="shared" si="793"/>
        <v>0.2500000000509317</v>
      </c>
      <c r="O87" s="22">
        <f t="shared" si="794"/>
        <v>6.6017042999406819</v>
      </c>
      <c r="P87" s="22">
        <f t="shared" si="795"/>
        <v>0.82521303749258523</v>
      </c>
      <c r="Q87" s="23">
        <f t="shared" si="796"/>
        <v>5.8499472758090108E-2</v>
      </c>
      <c r="R87" s="29"/>
      <c r="S87" s="56">
        <f t="shared" si="797"/>
        <v>104.03624253607335</v>
      </c>
      <c r="T87" s="57">
        <f t="shared" si="798"/>
        <v>2.1702533182240993</v>
      </c>
      <c r="U87" s="29"/>
      <c r="V87" s="24">
        <f t="shared" si="799"/>
        <v>61.800000001676381</v>
      </c>
      <c r="W87" s="22">
        <f t="shared" si="800"/>
        <v>-5.9999998658895493</v>
      </c>
      <c r="X87" s="22">
        <f t="shared" si="801"/>
        <v>62.090578984237823</v>
      </c>
      <c r="Y87" s="22">
        <f t="shared" si="802"/>
        <v>-56.599999999980355</v>
      </c>
      <c r="Z87" s="22">
        <f t="shared" si="803"/>
        <v>84.016665005197936</v>
      </c>
      <c r="AA87" s="22">
        <f t="shared" si="804"/>
        <v>0.25984535568617723</v>
      </c>
      <c r="AB87" s="23">
        <f t="shared" si="805"/>
        <v>8.0364542995724317E-4</v>
      </c>
      <c r="AC87" s="29"/>
      <c r="AD87" s="56">
        <f t="shared" si="806"/>
        <v>95.545317185537627</v>
      </c>
      <c r="AE87" s="57">
        <f t="shared" si="807"/>
        <v>-42.351408232917947</v>
      </c>
      <c r="AF87" s="29"/>
      <c r="AG87" s="71">
        <f t="shared" si="763"/>
        <v>1.2118082901822613</v>
      </c>
      <c r="AH87" s="71">
        <f t="shared" si="808"/>
        <v>3.8484428453965864</v>
      </c>
      <c r="AI87" s="29"/>
      <c r="AJ87" s="21">
        <f t="shared" si="809"/>
        <v>501.4781964353308</v>
      </c>
    </row>
    <row r="88" spans="2:36" ht="15.75" x14ac:dyDescent="0.25">
      <c r="B88" s="166">
        <v>68</v>
      </c>
      <c r="C88" s="167"/>
      <c r="D88" s="96">
        <v>45307.625</v>
      </c>
      <c r="E88" s="28">
        <f t="shared" si="810"/>
        <v>7</v>
      </c>
      <c r="F88" s="27">
        <f t="shared" si="811"/>
        <v>330.33333333333576</v>
      </c>
      <c r="G88" s="24">
        <v>809320.32499999995</v>
      </c>
      <c r="H88" s="22">
        <v>9156242.2660000008</v>
      </c>
      <c r="I88" s="23">
        <v>2658.549</v>
      </c>
      <c r="K88" s="20">
        <f t="shared" ref="K88:K90" si="812">(G88-G87)*100</f>
        <v>-3.8000000058673322</v>
      </c>
      <c r="L88" s="21">
        <f t="shared" ref="L88:L90" si="813">(H88-H87)*100</f>
        <v>0.79999994486570358</v>
      </c>
      <c r="M88" s="21">
        <f t="shared" ref="M88:M90" si="814">SQRT(K88^2+L88^2)</f>
        <v>3.8832975621727539</v>
      </c>
      <c r="N88" s="21">
        <f t="shared" ref="N88:N90" si="815">(I88-I87)*100</f>
        <v>-1.5000000000327418</v>
      </c>
      <c r="O88" s="22">
        <f t="shared" ref="O88:O90" si="816">(SQRT((G88-G87)^2+(H88-H87)^2+(I88-I87)^2)*100)</f>
        <v>4.1629316540720529</v>
      </c>
      <c r="P88" s="22">
        <f t="shared" ref="P88:P90" si="817">O88/(F88-F87)</f>
        <v>0.59470452201029322</v>
      </c>
      <c r="Q88" s="23">
        <f t="shared" ref="Q88:Q90" si="818">(P88-P87)/(F88-F87)</f>
        <v>-3.2929787926041718E-2</v>
      </c>
      <c r="R88" s="29"/>
      <c r="S88" s="56">
        <f t="shared" ref="S88:S90" si="819">IF(K88&lt;0, ATAN2(L88,K88)*180/PI()+360,ATAN2(L88,K88)*180/PI())</f>
        <v>281.88865722576884</v>
      </c>
      <c r="T88" s="57">
        <f t="shared" ref="T88:T90" si="820">ATAN(N88/M88)*180/PI()</f>
        <v>-21.120033550276734</v>
      </c>
      <c r="U88" s="29"/>
      <c r="V88" s="24">
        <f t="shared" ref="V88:V90" si="821">(G88-$G$20)*100</f>
        <v>57.999999995809048</v>
      </c>
      <c r="W88" s="22">
        <f t="shared" ref="W88:W90" si="822">(H88-$H$20)*100</f>
        <v>-5.1999999210238457</v>
      </c>
      <c r="X88" s="22">
        <f t="shared" ref="X88:X90" si="823">SQRT(V88^2+W88^2)</f>
        <v>58.232636885963679</v>
      </c>
      <c r="Y88" s="22">
        <f t="shared" ref="Y88:Y90" si="824">(I88-$I$20)*100</f>
        <v>-58.100000000013097</v>
      </c>
      <c r="Z88" s="22">
        <f t="shared" ref="Z88:Z90" si="825">SQRT((G88-$G$20)^2+(H88-$H$20)^2+(I88-$I$20)^2)*100</f>
        <v>82.259649881907592</v>
      </c>
      <c r="AA88" s="22">
        <f t="shared" ref="AA88:AA90" si="826">Z88/F88</f>
        <v>0.24902013082312913</v>
      </c>
      <c r="AB88" s="23">
        <f t="shared" ref="AB88:AB90" si="827">(AA88-$AA$20)/(F88-$F$20)</f>
        <v>7.538449974463995E-4</v>
      </c>
      <c r="AC88" s="29"/>
      <c r="AD88" s="56">
        <f t="shared" ref="AD88:AD90" si="828">IF(F88&lt;=0,NA(),IF((G88-$G$20)&lt;0,ATAN2((H88-$H$20),(G88-$G$20))*180/PI()+360,ATAN2((H88-$H$20),(G88-$G$20))*180/PI()))</f>
        <v>95.12316546010122</v>
      </c>
      <c r="AE88" s="57">
        <f t="shared" ref="AE88:AE90" si="829">IF(E88&lt;=0,NA(),ATAN(Y88/X88)*180/PI())</f>
        <v>-44.934674132013519</v>
      </c>
      <c r="AF88" s="29"/>
      <c r="AG88" s="71">
        <f t="shared" si="763"/>
        <v>1.6815073082338052</v>
      </c>
      <c r="AH88" s="71">
        <f t="shared" ref="AH88:AH90" si="830">1/(Z88/F88)</f>
        <v>4.015739597816963</v>
      </c>
      <c r="AI88" s="29"/>
      <c r="AJ88" s="21">
        <f t="shared" ref="AJ88:AJ90" si="831">SQRT((G88-$E$11)^2+(H88-$F$11)^2+(I88-$G$11)^2)</f>
        <v>501.48258923871464</v>
      </c>
    </row>
    <row r="89" spans="2:36" ht="15.75" x14ac:dyDescent="0.25">
      <c r="B89" s="166">
        <v>69</v>
      </c>
      <c r="C89" s="167"/>
      <c r="D89" s="96">
        <v>45313.625</v>
      </c>
      <c r="E89" s="28">
        <f t="shared" ref="E89:E90" si="832">D89-D88</f>
        <v>6</v>
      </c>
      <c r="F89" s="27">
        <f t="shared" ref="F89:F90" si="833">D89-D$20</f>
        <v>336.33333333333576</v>
      </c>
      <c r="G89" s="24">
        <v>809320.37899999996</v>
      </c>
      <c r="H89" s="22">
        <v>9156242.2540000007</v>
      </c>
      <c r="I89" s="23">
        <v>2658.5540000000001</v>
      </c>
      <c r="K89" s="20">
        <f t="shared" si="812"/>
        <v>5.400000000372529</v>
      </c>
      <c r="L89" s="21">
        <f t="shared" si="813"/>
        <v>-1.2000000104308128</v>
      </c>
      <c r="M89" s="21">
        <f t="shared" si="814"/>
        <v>5.5317266770021511</v>
      </c>
      <c r="N89" s="21">
        <f t="shared" si="815"/>
        <v>0.50000000001091394</v>
      </c>
      <c r="O89" s="22">
        <f t="shared" si="816"/>
        <v>5.5542776334162642</v>
      </c>
      <c r="P89" s="22">
        <f t="shared" si="817"/>
        <v>0.92571293890271067</v>
      </c>
      <c r="Q89" s="23">
        <f t="shared" si="818"/>
        <v>5.5168069482069572E-2</v>
      </c>
      <c r="R89" s="29"/>
      <c r="S89" s="56">
        <f t="shared" si="819"/>
        <v>102.52880781378062</v>
      </c>
      <c r="T89" s="57">
        <f t="shared" si="820"/>
        <v>5.1647983560480091</v>
      </c>
      <c r="U89" s="29"/>
      <c r="V89" s="24">
        <f t="shared" si="821"/>
        <v>63.399999996181577</v>
      </c>
      <c r="W89" s="22">
        <f t="shared" si="822"/>
        <v>-6.3999999314546585</v>
      </c>
      <c r="X89" s="22">
        <f t="shared" si="823"/>
        <v>63.722209618299047</v>
      </c>
      <c r="Y89" s="22">
        <f t="shared" si="824"/>
        <v>-57.600000000002183</v>
      </c>
      <c r="Z89" s="22">
        <f t="shared" si="825"/>
        <v>85.896914954139618</v>
      </c>
      <c r="AA89" s="22">
        <f t="shared" si="826"/>
        <v>0.25539221492806441</v>
      </c>
      <c r="AB89" s="23">
        <f t="shared" si="827"/>
        <v>7.5934256172863006E-4</v>
      </c>
      <c r="AC89" s="29"/>
      <c r="AD89" s="56">
        <f t="shared" si="828"/>
        <v>95.764274303333281</v>
      </c>
      <c r="AE89" s="57">
        <f t="shared" si="829"/>
        <v>-42.111168004401094</v>
      </c>
      <c r="AF89" s="29"/>
      <c r="AG89" s="71">
        <f t="shared" ref="AG89:AG90" si="834">1/(O89/E89)</f>
        <v>1.0802484852219363</v>
      </c>
      <c r="AH89" s="71">
        <f t="shared" si="830"/>
        <v>3.9155461347232809</v>
      </c>
      <c r="AI89" s="29"/>
      <c r="AJ89" s="21">
        <f t="shared" si="831"/>
        <v>501.481234520957</v>
      </c>
    </row>
    <row r="90" spans="2:36" ht="15.75" x14ac:dyDescent="0.25">
      <c r="B90" s="166">
        <v>70</v>
      </c>
      <c r="C90" s="167"/>
      <c r="D90" s="96">
        <v>45321.625</v>
      </c>
      <c r="E90" s="28">
        <f t="shared" si="832"/>
        <v>8</v>
      </c>
      <c r="F90" s="27">
        <f t="shared" si="833"/>
        <v>344.33333333333576</v>
      </c>
      <c r="G90" s="24">
        <v>809320.38699999999</v>
      </c>
      <c r="H90" s="22">
        <v>9156242.2540000007</v>
      </c>
      <c r="I90" s="23">
        <v>2658.5379999999996</v>
      </c>
      <c r="K90" s="20">
        <f t="shared" si="812"/>
        <v>0.8000000030733645</v>
      </c>
      <c r="L90" s="21">
        <f t="shared" si="813"/>
        <v>0</v>
      </c>
      <c r="M90" s="21">
        <f t="shared" si="814"/>
        <v>0.8000000030733645</v>
      </c>
      <c r="N90" s="21">
        <f t="shared" si="815"/>
        <v>-1.6000000000531145</v>
      </c>
      <c r="O90" s="22">
        <f t="shared" si="816"/>
        <v>1.7888543834217892</v>
      </c>
      <c r="P90" s="22">
        <f t="shared" si="817"/>
        <v>0.22360679792772364</v>
      </c>
      <c r="Q90" s="23">
        <f t="shared" si="818"/>
        <v>-8.7763267621873378E-2</v>
      </c>
      <c r="R90" s="29"/>
      <c r="S90" s="56">
        <f t="shared" si="819"/>
        <v>90</v>
      </c>
      <c r="T90" s="57">
        <f t="shared" si="820"/>
        <v>-63.434948735637413</v>
      </c>
      <c r="U90" s="29"/>
      <c r="V90" s="24">
        <f t="shared" si="821"/>
        <v>64.199999999254942</v>
      </c>
      <c r="W90" s="22">
        <f t="shared" si="822"/>
        <v>-6.3999999314546585</v>
      </c>
      <c r="X90" s="22">
        <f t="shared" si="823"/>
        <v>64.518214474882626</v>
      </c>
      <c r="Y90" s="22">
        <f t="shared" si="824"/>
        <v>-59.200000000055297</v>
      </c>
      <c r="Z90" s="22">
        <f t="shared" si="825"/>
        <v>87.562777474412613</v>
      </c>
      <c r="AA90" s="22">
        <f t="shared" si="826"/>
        <v>0.25429654639229038</v>
      </c>
      <c r="AB90" s="23">
        <f t="shared" si="827"/>
        <v>7.3851852776076062E-4</v>
      </c>
      <c r="AC90" s="29"/>
      <c r="AD90" s="56">
        <f t="shared" si="828"/>
        <v>95.692920104230922</v>
      </c>
      <c r="AE90" s="57">
        <f t="shared" si="829"/>
        <v>-42.538569666842641</v>
      </c>
      <c r="AF90" s="29"/>
      <c r="AG90" s="71">
        <f t="shared" si="834"/>
        <v>4.4721359514446863</v>
      </c>
      <c r="AH90" s="71">
        <f t="shared" si="830"/>
        <v>3.9324167558978593</v>
      </c>
      <c r="AI90" s="29"/>
      <c r="AJ90" s="21">
        <f t="shared" si="831"/>
        <v>501.48376449159025</v>
      </c>
    </row>
    <row r="91" spans="2:36" ht="15.75" x14ac:dyDescent="0.25">
      <c r="B91" s="166">
        <v>71</v>
      </c>
      <c r="C91" s="167"/>
      <c r="D91" s="96">
        <v>45328.625</v>
      </c>
      <c r="E91" s="28">
        <f t="shared" ref="E91:E92" si="835">D91-D90</f>
        <v>7</v>
      </c>
      <c r="F91" s="27">
        <f t="shared" ref="F91:F92" si="836">D91-D$20</f>
        <v>351.33333333333576</v>
      </c>
      <c r="G91" s="24">
        <v>809320.33299999998</v>
      </c>
      <c r="H91" s="22">
        <v>9156242.2679999992</v>
      </c>
      <c r="I91" s="23">
        <v>2658.5210000000002</v>
      </c>
      <c r="K91" s="20">
        <f t="shared" ref="K91:K92" si="837">(G91-G90)*100</f>
        <v>-5.400000000372529</v>
      </c>
      <c r="L91" s="21">
        <f t="shared" ref="L91:L92" si="838">(H91-H90)*100</f>
        <v>1.3999998569488525</v>
      </c>
      <c r="M91" s="21">
        <f t="shared" ref="M91:M92" si="839">SQRT(K91^2+L91^2)</f>
        <v>5.5785302368527248</v>
      </c>
      <c r="N91" s="21">
        <f t="shared" ref="N91:N92" si="840">(I91-I90)*100</f>
        <v>-1.699999999937063</v>
      </c>
      <c r="O91" s="22">
        <f t="shared" ref="O91:O92" si="841">(SQRT((G91-G90)^2+(H91-H90)^2+(I91-I90)^2)*100)</f>
        <v>5.8318092907146868</v>
      </c>
      <c r="P91" s="22">
        <f t="shared" ref="P91:P92" si="842">O91/(F91-F90)</f>
        <v>0.83311561295924097</v>
      </c>
      <c r="Q91" s="23">
        <f t="shared" ref="Q91:Q92" si="843">(P91-P90)/(F91-F90)</f>
        <v>8.7072687861645334E-2</v>
      </c>
      <c r="R91" s="29"/>
      <c r="S91" s="56">
        <f t="shared" ref="S91:S92" si="844">IF(K91&lt;0, ATAN2(L91,K91)*180/PI()+360,ATAN2(L91,K91)*180/PI())</f>
        <v>284.53445365735541</v>
      </c>
      <c r="T91" s="57">
        <f t="shared" ref="T91:T92" si="845">ATAN(N91/M91)*180/PI()</f>
        <v>-16.948063579346439</v>
      </c>
      <c r="U91" s="29"/>
      <c r="V91" s="24">
        <f t="shared" ref="V91:V92" si="846">(G91-$G$20)*100</f>
        <v>58.799999998882413</v>
      </c>
      <c r="W91" s="22">
        <f t="shared" ref="W91:W92" si="847">(H91-$H$20)*100</f>
        <v>-5.000000074505806</v>
      </c>
      <c r="X91" s="22">
        <f t="shared" ref="X91:X92" si="848">SQRT(V91^2+W91^2)</f>
        <v>59.012202133233679</v>
      </c>
      <c r="Y91" s="22">
        <f t="shared" ref="Y91:Y92" si="849">(I91-$I$20)*100</f>
        <v>-60.89999999999236</v>
      </c>
      <c r="Z91" s="22">
        <f t="shared" ref="Z91:Z92" si="850">SQRT((G91-$G$20)^2+(H91-$H$20)^2+(I91-$I$20)^2)*100</f>
        <v>84.801238202120004</v>
      </c>
      <c r="AA91" s="22">
        <f t="shared" ref="AA91:AA92" si="851">Z91/F91</f>
        <v>0.24136974820337595</v>
      </c>
      <c r="AB91" s="23">
        <f t="shared" ref="AB91:AB92" si="852">(AA91-$AA$20)/(F91-$F$20)</f>
        <v>6.8701066851055296E-4</v>
      </c>
      <c r="AC91" s="29"/>
      <c r="AD91" s="56">
        <f t="shared" ref="AD91:AD92" si="853">IF(F91&lt;=0,NA(),IF((G91-$G$20)&lt;0,ATAN2((H91-$H$20),(G91-$G$20))*180/PI()+360,ATAN2((H91-$H$20),(G91-$G$20))*180/PI()))</f>
        <v>94.860397842348476</v>
      </c>
      <c r="AE91" s="57">
        <f t="shared" ref="AE91:AE92" si="854">IF(E91&lt;=0,NA(),ATAN(Y91/X91)*180/PI())</f>
        <v>-45.901942536173706</v>
      </c>
      <c r="AF91" s="29"/>
      <c r="AG91" s="71">
        <f t="shared" ref="AG91:AG92" si="855">1/(O91/E91)</f>
        <v>1.2003135992710336</v>
      </c>
      <c r="AH91" s="71">
        <f t="shared" ref="AH91:AH92" si="856">1/(Z91/F91)</f>
        <v>4.1430212669294795</v>
      </c>
      <c r="AI91" s="29"/>
      <c r="AJ91" s="21">
        <f t="shared" ref="AJ91:AJ92" si="857">SQRT((G91-$E$11)^2+(H91-$F$11)^2+(I91-$G$11)^2)</f>
        <v>501.4863926917742</v>
      </c>
    </row>
    <row r="92" spans="2:36" ht="15.75" x14ac:dyDescent="0.25">
      <c r="B92" s="166">
        <v>72</v>
      </c>
      <c r="C92" s="167"/>
      <c r="D92" s="96">
        <v>45334.625</v>
      </c>
      <c r="E92" s="28">
        <f t="shared" si="835"/>
        <v>6</v>
      </c>
      <c r="F92" s="27">
        <f t="shared" si="836"/>
        <v>357.33333333333576</v>
      </c>
      <c r="G92" s="24">
        <v>809320.39650000003</v>
      </c>
      <c r="H92" s="22">
        <v>9156242.25</v>
      </c>
      <c r="I92" s="23">
        <v>2658.5214999999998</v>
      </c>
      <c r="K92" s="20">
        <f t="shared" si="837"/>
        <v>6.3500000047497451</v>
      </c>
      <c r="L92" s="21">
        <f t="shared" si="838"/>
        <v>-1.7999999225139618</v>
      </c>
      <c r="M92" s="21">
        <f t="shared" si="839"/>
        <v>6.6001893746597933</v>
      </c>
      <c r="N92" s="21">
        <f t="shared" si="840"/>
        <v>4.9999999964711606E-2</v>
      </c>
      <c r="O92" s="22">
        <f t="shared" si="841"/>
        <v>6.6003787604476534</v>
      </c>
      <c r="P92" s="22">
        <f t="shared" si="842"/>
        <v>1.1000631267412755</v>
      </c>
      <c r="Q92" s="23">
        <f t="shared" si="843"/>
        <v>4.4491252297005755E-2</v>
      </c>
      <c r="R92" s="29"/>
      <c r="S92" s="56">
        <f t="shared" si="844"/>
        <v>105.82615341777465</v>
      </c>
      <c r="T92" s="57">
        <f t="shared" si="845"/>
        <v>0.4340381783955603</v>
      </c>
      <c r="U92" s="29"/>
      <c r="V92" s="24">
        <f t="shared" si="846"/>
        <v>65.150000003632158</v>
      </c>
      <c r="W92" s="22">
        <f t="shared" si="847"/>
        <v>-6.7999999970197678</v>
      </c>
      <c r="X92" s="22">
        <f t="shared" si="848"/>
        <v>65.503912100215345</v>
      </c>
      <c r="Y92" s="22">
        <f t="shared" si="849"/>
        <v>-60.850000000027649</v>
      </c>
      <c r="Z92" s="22">
        <f t="shared" si="850"/>
        <v>89.406291727350506</v>
      </c>
      <c r="AA92" s="22">
        <f t="shared" si="851"/>
        <v>0.25020417461012101</v>
      </c>
      <c r="AB92" s="23">
        <f t="shared" si="852"/>
        <v>7.0019824984175185E-4</v>
      </c>
      <c r="AC92" s="29"/>
      <c r="AD92" s="56">
        <f t="shared" si="853"/>
        <v>95.958644101335253</v>
      </c>
      <c r="AE92" s="57">
        <f t="shared" si="854"/>
        <v>-42.890615064543574</v>
      </c>
      <c r="AF92" s="29"/>
      <c r="AG92" s="71">
        <f t="shared" si="855"/>
        <v>0.90903874122415762</v>
      </c>
      <c r="AH92" s="71">
        <f t="shared" si="856"/>
        <v>3.9967358720462731</v>
      </c>
      <c r="AI92" s="29"/>
      <c r="AJ92" s="21">
        <f t="shared" si="857"/>
        <v>501.48987841806604</v>
      </c>
    </row>
    <row r="93" spans="2:36" ht="15.75" x14ac:dyDescent="0.25">
      <c r="B93" s="166">
        <v>73</v>
      </c>
      <c r="C93" s="167"/>
      <c r="D93" s="96">
        <v>45341.625</v>
      </c>
      <c r="E93" s="28">
        <f t="shared" ref="E93:E94" si="858">D93-D92</f>
        <v>7</v>
      </c>
      <c r="F93" s="27">
        <f t="shared" ref="F93:F94" si="859">D93-D$20</f>
        <v>364.33333333333576</v>
      </c>
      <c r="G93" s="24">
        <v>809320.39899999998</v>
      </c>
      <c r="H93" s="22">
        <v>9156242.2510000002</v>
      </c>
      <c r="I93" s="23">
        <v>2658.5005000000001</v>
      </c>
      <c r="K93" s="20">
        <f t="shared" ref="K93:K94" si="860">(G93-G92)*100</f>
        <v>0.24999999441206455</v>
      </c>
      <c r="L93" s="21">
        <f t="shared" ref="L93:L94" si="861">(H93-H92)*100</f>
        <v>0.10000001639127731</v>
      </c>
      <c r="M93" s="21">
        <f t="shared" ref="M93:M94" si="862">SQRT(K93^2+L93^2)</f>
        <v>0.26925824125602549</v>
      </c>
      <c r="N93" s="21">
        <f t="shared" ref="N93:N94" si="863">(I93-I92)*100</f>
        <v>-2.099999999973079</v>
      </c>
      <c r="O93" s="22">
        <f t="shared" ref="O93:O94" si="864">(SQRT((G93-G92)^2+(H93-H92)^2+(I93-I92)^2)*100)</f>
        <v>2.1171915360616809</v>
      </c>
      <c r="P93" s="22">
        <f t="shared" ref="P93:P94" si="865">O93/(F93-F92)</f>
        <v>0.30245593372309726</v>
      </c>
      <c r="Q93" s="23">
        <f t="shared" ref="Q93:Q94" si="866">(P93-P92)/(F93-F92)</f>
        <v>-0.11394388471688262</v>
      </c>
      <c r="R93" s="29"/>
      <c r="S93" s="56">
        <f t="shared" ref="S93:S94" si="867">IF(K93&lt;0, ATAN2(L93,K93)*180/PI()+360,ATAN2(L93,K93)*180/PI())</f>
        <v>68.198586833589388</v>
      </c>
      <c r="T93" s="57">
        <f t="shared" ref="T93:T94" si="868">ATAN(N93/M93)*180/PI()</f>
        <v>-82.693503049804988</v>
      </c>
      <c r="U93" s="29"/>
      <c r="V93" s="24">
        <f t="shared" ref="V93:V94" si="869">(G93-$G$20)*100</f>
        <v>65.399999998044223</v>
      </c>
      <c r="W93" s="22">
        <f t="shared" ref="W93:W94" si="870">(H93-$H$20)*100</f>
        <v>-6.6999999806284904</v>
      </c>
      <c r="X93" s="22">
        <f t="shared" ref="X93:X94" si="871">SQRT(V93^2+W93^2)</f>
        <v>65.742299925425527</v>
      </c>
      <c r="Y93" s="22">
        <f t="shared" ref="Y93:Y94" si="872">(I93-$I$20)*100</f>
        <v>-62.950000000000728</v>
      </c>
      <c r="Z93" s="22">
        <f t="shared" ref="Z93:Z94" si="873">SQRT((G93-$G$20)^2+(H93-$H$20)^2+(I93-$I$20)^2)*100</f>
        <v>91.020615793811771</v>
      </c>
      <c r="AA93" s="22">
        <f t="shared" ref="AA93:AA94" si="874">Z93/F93</f>
        <v>0.24982785670762442</v>
      </c>
      <c r="AB93" s="23">
        <f t="shared" ref="AB93:AB94" si="875">(AA93-$AA$20)/(F93-$F$20)</f>
        <v>6.8571232399164525E-4</v>
      </c>
      <c r="AC93" s="29"/>
      <c r="AD93" s="56">
        <f t="shared" ref="AD93:AD94" si="876">IF(F93&lt;=0,NA(),IF((G93-$G$20)&lt;0,ATAN2((H93-$H$20),(G93-$G$20))*180/PI()+360,ATAN2((H93-$H$20),(G93-$G$20))*180/PI()))</f>
        <v>95.849344548176148</v>
      </c>
      <c r="AE93" s="57">
        <f t="shared" ref="AE93:AE94" si="877">IF(E93&lt;=0,NA(),ATAN(Y93/X93)*180/PI())</f>
        <v>-43.757020414127197</v>
      </c>
      <c r="AF93" s="29"/>
      <c r="AG93" s="71">
        <f t="shared" ref="AG93:AG94" si="878">1/(O93/E93)</f>
        <v>3.3062667598894402</v>
      </c>
      <c r="AH93" s="71">
        <f t="shared" ref="AH93:AH94" si="879">1/(Z93/F93)</f>
        <v>4.0027561905168492</v>
      </c>
      <c r="AI93" s="29"/>
      <c r="AJ93" s="21">
        <f t="shared" ref="AJ93:AJ94" si="880">SQRT((G93-$E$11)^2+(H93-$F$11)^2+(I93-$G$11)^2)</f>
        <v>501.49393817510253</v>
      </c>
    </row>
    <row r="94" spans="2:36" ht="15.75" x14ac:dyDescent="0.25">
      <c r="B94" s="166">
        <v>74</v>
      </c>
      <c r="C94" s="167"/>
      <c r="D94" s="96">
        <v>45348.625</v>
      </c>
      <c r="E94" s="28">
        <f t="shared" si="858"/>
        <v>7</v>
      </c>
      <c r="F94" s="27">
        <f t="shared" si="859"/>
        <v>371.33333333333576</v>
      </c>
      <c r="G94" s="24">
        <v>809320.37000000011</v>
      </c>
      <c r="H94" s="22">
        <v>9156242.254999999</v>
      </c>
      <c r="I94" s="23">
        <v>2658.509</v>
      </c>
      <c r="K94" s="20">
        <f t="shared" si="860"/>
        <v>-2.8999999864026904</v>
      </c>
      <c r="L94" s="21">
        <f t="shared" si="861"/>
        <v>0.39999987930059433</v>
      </c>
      <c r="M94" s="21">
        <f t="shared" si="862"/>
        <v>2.927456203699057</v>
      </c>
      <c r="N94" s="21">
        <f t="shared" si="863"/>
        <v>0.84999999999126885</v>
      </c>
      <c r="O94" s="22">
        <f t="shared" si="864"/>
        <v>3.0483601861593148</v>
      </c>
      <c r="P94" s="22">
        <f t="shared" si="865"/>
        <v>0.43548002659418783</v>
      </c>
      <c r="Q94" s="23">
        <f t="shared" si="866"/>
        <v>1.9003441838727226E-2</v>
      </c>
      <c r="R94" s="29"/>
      <c r="S94" s="56">
        <f t="shared" si="867"/>
        <v>277.85331099818404</v>
      </c>
      <c r="T94" s="57">
        <f t="shared" si="868"/>
        <v>16.190891435858681</v>
      </c>
      <c r="U94" s="29"/>
      <c r="V94" s="24">
        <f t="shared" si="869"/>
        <v>62.500000011641532</v>
      </c>
      <c r="W94" s="22">
        <f t="shared" si="870"/>
        <v>-6.3000001013278961</v>
      </c>
      <c r="X94" s="22">
        <f t="shared" si="871"/>
        <v>62.816717541844888</v>
      </c>
      <c r="Y94" s="22">
        <f t="shared" si="872"/>
        <v>-62.100000000009459</v>
      </c>
      <c r="Z94" s="22">
        <f t="shared" si="873"/>
        <v>88.330911931968075</v>
      </c>
      <c r="AA94" s="22">
        <f t="shared" si="874"/>
        <v>0.23787498724946363</v>
      </c>
      <c r="AB94" s="23">
        <f t="shared" si="875"/>
        <v>6.4059691359819233E-4</v>
      </c>
      <c r="AC94" s="29"/>
      <c r="AD94" s="56">
        <f t="shared" si="876"/>
        <v>95.755972420164056</v>
      </c>
      <c r="AE94" s="57">
        <f t="shared" si="877"/>
        <v>-44.671265460272423</v>
      </c>
      <c r="AF94" s="29"/>
      <c r="AG94" s="71">
        <f t="shared" si="878"/>
        <v>2.2963165677673505</v>
      </c>
      <c r="AH94" s="71">
        <f t="shared" si="879"/>
        <v>4.2038888222883335</v>
      </c>
      <c r="AI94" s="29"/>
      <c r="AJ94" s="21">
        <f t="shared" si="880"/>
        <v>501.49402226071936</v>
      </c>
    </row>
    <row r="95" spans="2:36" ht="15.75" x14ac:dyDescent="0.25">
      <c r="B95" s="166">
        <v>75</v>
      </c>
      <c r="C95" s="167"/>
      <c r="D95" s="96">
        <v>45355.666666666664</v>
      </c>
      <c r="E95" s="28">
        <f t="shared" ref="E95:E96" si="881">D95-D94</f>
        <v>7.0416666666642413</v>
      </c>
      <c r="F95" s="27">
        <f t="shared" ref="F95:F96" si="882">D95-D$20</f>
        <v>378.375</v>
      </c>
      <c r="G95" s="24">
        <v>809320.43650000007</v>
      </c>
      <c r="H95" s="22">
        <v>9156242.2400000002</v>
      </c>
      <c r="I95" s="23">
        <v>2658.5055000000002</v>
      </c>
      <c r="K95" s="20">
        <f t="shared" ref="K95:K96" si="883">(G95-G94)*100</f>
        <v>6.6499999957159162</v>
      </c>
      <c r="L95" s="21">
        <f t="shared" ref="L95:L96" si="884">(H95-H94)*100</f>
        <v>-1.4999998733401299</v>
      </c>
      <c r="M95" s="21">
        <f t="shared" ref="M95:M96" si="885">SQRT(K95^2+L95^2)</f>
        <v>6.8170741204010747</v>
      </c>
      <c r="N95" s="21">
        <f t="shared" ref="N95:N96" si="886">(I95-I94)*100</f>
        <v>-0.34999999998035491</v>
      </c>
      <c r="O95" s="22">
        <f t="shared" ref="O95:O96" si="887">(SQRT((G95-G94)^2+(H95-H94)^2+(I95-I94)^2)*100)</f>
        <v>6.8260530003090611</v>
      </c>
      <c r="P95" s="22">
        <f t="shared" ref="P95:P96" si="888">O95/(F95-F94)</f>
        <v>0.96938030773653194</v>
      </c>
      <c r="Q95" s="23">
        <f t="shared" ref="Q95:Q96" si="889">(P95-P94)/(F95-F94)</f>
        <v>7.5820158268761373E-2</v>
      </c>
      <c r="R95" s="29"/>
      <c r="S95" s="56">
        <f t="shared" ref="S95:S96" si="890">IF(K95&lt;0, ATAN2(L95,K95)*180/PI()+360,ATAN2(L95,K95)*180/PI())</f>
        <v>102.71113153499819</v>
      </c>
      <c r="T95" s="57">
        <f t="shared" ref="T95:T96" si="891">ATAN(N95/M95)*180/PI()</f>
        <v>-2.9390806297354231</v>
      </c>
      <c r="U95" s="29"/>
      <c r="V95" s="24">
        <f t="shared" ref="V95:V96" si="892">(G95-$G$20)*100</f>
        <v>69.150000007357448</v>
      </c>
      <c r="W95" s="22">
        <f t="shared" ref="W95:W96" si="893">(H95-$H$20)*100</f>
        <v>-7.799999974668026</v>
      </c>
      <c r="X95" s="22">
        <f t="shared" ref="X95:X96" si="894">SQRT(V95^2+W95^2)</f>
        <v>69.588522765053412</v>
      </c>
      <c r="Y95" s="22">
        <f t="shared" ref="Y95:Y96" si="895">(I95-$I$20)*100</f>
        <v>-62.449999999989814</v>
      </c>
      <c r="Z95" s="22">
        <f t="shared" ref="Z95:Z96" si="896">SQRT((G95-$G$20)^2+(H95-$H$20)^2+(I95-$I$20)^2)*100</f>
        <v>93.501684480126258</v>
      </c>
      <c r="AA95" s="22">
        <f t="shared" ref="AA95:AA96" si="897">Z95/F95</f>
        <v>0.24711380107070038</v>
      </c>
      <c r="AB95" s="23">
        <f t="shared" ref="AB95:AB96" si="898">(AA95-$AA$20)/(F95-$F$20)</f>
        <v>6.5309230543957812E-4</v>
      </c>
      <c r="AC95" s="29"/>
      <c r="AD95" s="56">
        <f t="shared" ref="AD95:AD96" si="899">IF(F95&lt;=0,NA(),IF((G95-$G$20)&lt;0,ATAN2((H95-$H$20),(G95-$G$20))*180/PI()+360,ATAN2((H95-$H$20),(G95-$G$20))*180/PI()))</f>
        <v>96.435661870995929</v>
      </c>
      <c r="AE95" s="57">
        <f t="shared" ref="AE95:AE96" si="900">IF(E95&lt;=0,NA(),ATAN(Y95/X95)*180/PI())</f>
        <v>-41.905377171780117</v>
      </c>
      <c r="AF95" s="29"/>
      <c r="AG95" s="71">
        <f t="shared" ref="AG95:AG96" si="901">1/(O95/E95)</f>
        <v>1.0315868725814783</v>
      </c>
      <c r="AH95" s="71">
        <f t="shared" ref="AH95:AH96" si="902">1/(Z95/F95)</f>
        <v>4.0467185388560933</v>
      </c>
      <c r="AI95" s="29"/>
      <c r="AJ95" s="21">
        <f t="shared" ref="AJ95:AJ96" si="903">SQRT((G95-$E$11)^2+(H95-$F$11)^2+(I95-$G$11)^2)</f>
        <v>501.49511126186223</v>
      </c>
    </row>
    <row r="96" spans="2:36" ht="15.75" x14ac:dyDescent="0.25">
      <c r="B96" s="166">
        <v>76</v>
      </c>
      <c r="C96" s="167"/>
      <c r="D96" s="96">
        <v>45362.666666666664</v>
      </c>
      <c r="E96" s="28">
        <f t="shared" si="881"/>
        <v>7</v>
      </c>
      <c r="F96" s="27">
        <f t="shared" si="882"/>
        <v>385.375</v>
      </c>
      <c r="G96" s="24">
        <v>809320.40800000005</v>
      </c>
      <c r="H96" s="22">
        <v>9156242.2469999995</v>
      </c>
      <c r="I96" s="23">
        <v>2658.4825000000001</v>
      </c>
      <c r="K96" s="20">
        <f t="shared" si="883"/>
        <v>-2.8500000014901161</v>
      </c>
      <c r="L96" s="21">
        <f t="shared" si="884"/>
        <v>0.69999992847442627</v>
      </c>
      <c r="M96" s="21">
        <f t="shared" si="885"/>
        <v>2.934706102552326</v>
      </c>
      <c r="N96" s="21">
        <f t="shared" si="886"/>
        <v>-2.3000000000138243</v>
      </c>
      <c r="O96" s="22">
        <f t="shared" si="887"/>
        <v>3.7286056252198967</v>
      </c>
      <c r="P96" s="22">
        <f t="shared" si="888"/>
        <v>0.53265794645998521</v>
      </c>
      <c r="Q96" s="23">
        <f t="shared" si="889"/>
        <v>-6.2388908753792389E-2</v>
      </c>
      <c r="R96" s="29"/>
      <c r="S96" s="56">
        <f t="shared" si="890"/>
        <v>283.79948403295549</v>
      </c>
      <c r="T96" s="57">
        <f t="shared" si="891"/>
        <v>-38.086655728357776</v>
      </c>
      <c r="U96" s="29"/>
      <c r="V96" s="24">
        <f t="shared" si="892"/>
        <v>66.300000005867332</v>
      </c>
      <c r="W96" s="22">
        <f t="shared" si="893"/>
        <v>-7.1000000461935997</v>
      </c>
      <c r="X96" s="22">
        <f t="shared" si="894"/>
        <v>66.679082187999242</v>
      </c>
      <c r="Y96" s="22">
        <f t="shared" si="895"/>
        <v>-64.750000000003638</v>
      </c>
      <c r="Z96" s="22">
        <f t="shared" si="896"/>
        <v>92.944405433756089</v>
      </c>
      <c r="AA96" s="22">
        <f t="shared" si="897"/>
        <v>0.24117912535518934</v>
      </c>
      <c r="AB96" s="23">
        <f t="shared" si="898"/>
        <v>6.2582971224181474E-4</v>
      </c>
      <c r="AC96" s="29"/>
      <c r="AD96" s="56">
        <f t="shared" si="899"/>
        <v>96.112452224300029</v>
      </c>
      <c r="AE96" s="57">
        <f t="shared" si="900"/>
        <v>-44.159087702419718</v>
      </c>
      <c r="AF96" s="29"/>
      <c r="AG96" s="71">
        <f t="shared" si="901"/>
        <v>1.8773774176203393</v>
      </c>
      <c r="AH96" s="71">
        <f t="shared" si="902"/>
        <v>4.1462958227718918</v>
      </c>
      <c r="AI96" s="29"/>
      <c r="AJ96" s="21">
        <f t="shared" si="903"/>
        <v>501.50055319408807</v>
      </c>
    </row>
    <row r="97" spans="2:37" ht="15.75" x14ac:dyDescent="0.25">
      <c r="B97" s="166">
        <v>77</v>
      </c>
      <c r="C97" s="167"/>
      <c r="D97" s="96">
        <v>45373.375</v>
      </c>
      <c r="E97" s="28">
        <f t="shared" ref="E97" si="904">D97-D96</f>
        <v>10.708333333335759</v>
      </c>
      <c r="F97" s="27">
        <f t="shared" ref="F97" si="905">D97-D$20</f>
        <v>396.08333333333576</v>
      </c>
      <c r="G97" s="24">
        <v>809320.33400000003</v>
      </c>
      <c r="H97" s="22">
        <v>9156242.2589999996</v>
      </c>
      <c r="I97" s="23">
        <v>2658.4724999999999</v>
      </c>
      <c r="K97" s="20">
        <f t="shared" ref="K97" si="906">(G97-G96)*100</f>
        <v>-7.4000000022351742</v>
      </c>
      <c r="L97" s="21">
        <f t="shared" ref="L97" si="907">(H97-H96)*100</f>
        <v>1.2000000104308128</v>
      </c>
      <c r="M97" s="21">
        <f t="shared" ref="M97" si="908">SQRT(K97^2+L97^2)</f>
        <v>7.4966659294725497</v>
      </c>
      <c r="N97" s="21">
        <f t="shared" ref="N97" si="909">(I97-I96)*100</f>
        <v>-1.0000000000218279</v>
      </c>
      <c r="O97" s="22">
        <f t="shared" ref="O97" si="910">(SQRT((G97-G96)^2+(H97-H96)^2+(I97-I96)^2)*100)</f>
        <v>7.5630681643204953</v>
      </c>
      <c r="P97" s="22">
        <f t="shared" ref="P97" si="911">O97/(F97-F96)</f>
        <v>0.70627873908035321</v>
      </c>
      <c r="Q97" s="23">
        <f t="shared" ref="Q97" si="912">(P97-P96)/(F97-F96)</f>
        <v>1.6213614875050148E-2</v>
      </c>
      <c r="R97" s="29"/>
      <c r="S97" s="56">
        <f t="shared" ref="S97" si="913">IF(K97&lt;0, ATAN2(L97,K97)*180/PI()+360,ATAN2(L97,K97)*180/PI())</f>
        <v>279.21102661677514</v>
      </c>
      <c r="T97" s="57">
        <f t="shared" ref="T97" si="914">ATAN(N97/M97)*180/PI()</f>
        <v>-7.5979815633916594</v>
      </c>
      <c r="U97" s="29"/>
      <c r="V97" s="24">
        <f t="shared" ref="V97" si="915">(G97-$G$20)*100</f>
        <v>58.900000003632158</v>
      </c>
      <c r="W97" s="22">
        <f t="shared" ref="W97" si="916">(H97-$H$20)*100</f>
        <v>-5.9000000357627869</v>
      </c>
      <c r="X97" s="22">
        <f t="shared" ref="X97" si="917">SQRT(V97^2+W97^2)</f>
        <v>59.194763289077095</v>
      </c>
      <c r="Y97" s="22">
        <f t="shared" ref="Y97" si="918">(I97-$I$20)*100</f>
        <v>-65.750000000025466</v>
      </c>
      <c r="Z97" s="22">
        <f t="shared" ref="Z97" si="919">SQRT((G97-$G$20)^2+(H97-$H$20)^2+(I97-$I$20)^2)*100</f>
        <v>88.470800272480972</v>
      </c>
      <c r="AA97" s="22">
        <f t="shared" ref="AA97" si="920">Z97/F97</f>
        <v>0.22336410756780248</v>
      </c>
      <c r="AB97" s="23">
        <f t="shared" ref="AB97" si="921">(AA97-$AA$20)/(F97-$F$20)</f>
        <v>5.639321041055361E-4</v>
      </c>
      <c r="AC97" s="29"/>
      <c r="AD97" s="56">
        <f t="shared" ref="AD97" si="922">IF(F97&lt;=0,NA(),IF((G97-$G$20)&lt;0,ATAN2((H97-$H$20),(G97-$G$20))*180/PI()+360,ATAN2((H97-$H$20),(G97-$G$20))*180/PI()))</f>
        <v>95.720224332959575</v>
      </c>
      <c r="AE97" s="57">
        <f t="shared" ref="AE97" si="923">IF(E97&lt;=0,NA(),ATAN(Y97/X97)*180/PI())</f>
        <v>-48.003273953990657</v>
      </c>
      <c r="AF97" s="29"/>
      <c r="AG97" s="71">
        <f t="shared" ref="AG97" si="924">1/(O97/E97)</f>
        <v>1.415871588180754</v>
      </c>
      <c r="AH97" s="71">
        <f t="shared" ref="AH97" si="925">1/(Z97/F97)</f>
        <v>4.4769950324111436</v>
      </c>
      <c r="AI97" s="29"/>
      <c r="AJ97" s="21">
        <f t="shared" ref="AJ97" si="926">SQRT((G97-$E$11)^2+(H97-$F$11)^2+(I97-$G$11)^2)</f>
        <v>501.50742115334901</v>
      </c>
    </row>
    <row r="98" spans="2:37" ht="15.75" x14ac:dyDescent="0.25">
      <c r="B98" s="166">
        <v>78</v>
      </c>
      <c r="C98" s="167"/>
      <c r="D98" s="96">
        <v>45376.666666666664</v>
      </c>
      <c r="E98" s="28">
        <f t="shared" ref="E98" si="927">D98-D97</f>
        <v>3.2916666666642413</v>
      </c>
      <c r="F98" s="27">
        <f t="shared" ref="F98" si="928">D98-D$20</f>
        <v>399.375</v>
      </c>
      <c r="G98" s="24">
        <v>809320.40100000007</v>
      </c>
      <c r="H98" s="22">
        <v>9156242.2465000004</v>
      </c>
      <c r="I98" s="23">
        <v>2658.4780000000001</v>
      </c>
      <c r="K98" s="20">
        <f t="shared" ref="K98" si="929">(G98-G97)*100</f>
        <v>6.7000000039115548</v>
      </c>
      <c r="L98" s="21">
        <f t="shared" ref="L98" si="930">(H98-H97)*100</f>
        <v>-1.249999925494194</v>
      </c>
      <c r="M98" s="21">
        <f t="shared" ref="M98" si="931">SQRT(K98^2+L98^2)</f>
        <v>6.8156070797948969</v>
      </c>
      <c r="N98" s="21">
        <f t="shared" ref="N98" si="932">(I98-I97)*100</f>
        <v>0.55000000002110028</v>
      </c>
      <c r="O98" s="22">
        <f t="shared" ref="O98" si="933">(SQRT((G98-G97)^2+(H98-H97)^2+(I98-I97)^2)*100)</f>
        <v>6.837762782239051</v>
      </c>
      <c r="P98" s="22">
        <f t="shared" ref="P98" si="934">O98/(F98-F97)</f>
        <v>2.0772950224539004</v>
      </c>
      <c r="Q98" s="23">
        <f t="shared" ref="Q98" si="935">(P98-P97)/(F98-F97)</f>
        <v>0.41651127596189086</v>
      </c>
      <c r="R98" s="29"/>
      <c r="S98" s="56">
        <f t="shared" ref="S98" si="936">IF(K98&lt;0, ATAN2(L98,K98)*180/PI()+360,ATAN2(L98,K98)*180/PI())</f>
        <v>100.56801358726537</v>
      </c>
      <c r="T98" s="57">
        <f t="shared" ref="T98" si="937">ATAN(N98/M98)*180/PI()</f>
        <v>4.6136082342945857</v>
      </c>
      <c r="U98" s="29"/>
      <c r="V98" s="24">
        <f t="shared" ref="V98" si="938">(G98-$G$20)*100</f>
        <v>65.600000007543713</v>
      </c>
      <c r="W98" s="22">
        <f t="shared" ref="W98" si="939">(H98-$H$20)*100</f>
        <v>-7.1499999612569809</v>
      </c>
      <c r="X98" s="22">
        <f t="shared" ref="X98" si="940">SQRT(V98^2+W98^2)</f>
        <v>65.988502789771715</v>
      </c>
      <c r="Y98" s="22">
        <f t="shared" ref="Y98" si="941">(I98-$I$20)*100</f>
        <v>-65.200000000004366</v>
      </c>
      <c r="Z98" s="22">
        <f t="shared" ref="Z98" si="942">SQRT((G98-$G$20)^2+(H98-$H$20)^2+(I98-$I$20)^2)*100</f>
        <v>92.765955503278676</v>
      </c>
      <c r="AA98" s="22">
        <f t="shared" ref="AA98" si="943">Z98/F98</f>
        <v>0.23227782285640983</v>
      </c>
      <c r="AB98" s="23">
        <f t="shared" ref="AB98" si="944">(AA98-$AA$20)/(F98-$F$20)</f>
        <v>5.8160331231651909E-4</v>
      </c>
      <c r="AC98" s="29"/>
      <c r="AD98" s="56">
        <f t="shared" ref="AD98" si="945">IF(F98&lt;=0,NA(),IF((G98-$G$20)&lt;0,ATAN2((H98-$H$20),(G98-$G$20))*180/PI()+360,ATAN2((H98-$H$20),(G98-$G$20))*180/PI()))</f>
        <v>96.220336268827396</v>
      </c>
      <c r="AE98" s="57">
        <f t="shared" ref="AE98" si="946">IF(E98&lt;=0,NA(),ATAN(Y98/X98)*180/PI())</f>
        <v>-44.655630356218751</v>
      </c>
      <c r="AF98" s="29"/>
      <c r="AG98" s="71">
        <f t="shared" ref="AG98" si="947">1/(O98/E98)</f>
        <v>0.48139527086465744</v>
      </c>
      <c r="AH98" s="71">
        <f t="shared" ref="AH98" si="948">1/(Z98/F98)</f>
        <v>4.3051893103810555</v>
      </c>
      <c r="AI98" s="29"/>
      <c r="AJ98" s="21">
        <f t="shared" ref="AJ98" si="949">SQRT((G98-$E$11)^2+(H98-$F$11)^2+(I98-$G$11)^2)</f>
        <v>501.5036775260682</v>
      </c>
    </row>
    <row r="99" spans="2:37" ht="15.75" x14ac:dyDescent="0.25">
      <c r="B99" s="166">
        <v>79</v>
      </c>
      <c r="C99" s="167"/>
      <c r="D99" s="96">
        <v>45377.666666666664</v>
      </c>
      <c r="E99" s="28">
        <f t="shared" ref="E99" si="950">D99-D98</f>
        <v>1</v>
      </c>
      <c r="F99" s="27">
        <f t="shared" ref="F99" si="951">D99-D$20</f>
        <v>400.375</v>
      </c>
      <c r="G99" s="24">
        <v>809320.42749999999</v>
      </c>
      <c r="H99" s="22">
        <v>9156242.2410000004</v>
      </c>
      <c r="I99" s="23">
        <v>2658.4639999999999</v>
      </c>
      <c r="K99" s="20">
        <f t="shared" ref="K99:K100" si="952">(G99-G98)*100</f>
        <v>2.6499999919906259</v>
      </c>
      <c r="L99" s="21">
        <f t="shared" ref="L99:L100" si="953">(H99-H98)*100</f>
        <v>-0.54999999701976776</v>
      </c>
      <c r="M99" s="21">
        <f t="shared" ref="M99:M100" si="954">SQRT(K99^2+L99^2)</f>
        <v>2.7064737120969902</v>
      </c>
      <c r="N99" s="21">
        <f t="shared" ref="N99:N100" si="955">(I99-I98)*100</f>
        <v>-1.4000000000123691</v>
      </c>
      <c r="O99" s="22">
        <f t="shared" ref="O99:O100" si="956">(SQRT((G99-G98)^2+(H99-H98)^2+(I99-I98)^2)*100)</f>
        <v>3.0471297895407568</v>
      </c>
      <c r="P99" s="22">
        <f t="shared" ref="P99:P100" si="957">O99/(F99-F98)</f>
        <v>3.0471297895407568</v>
      </c>
      <c r="Q99" s="23">
        <f t="shared" ref="Q99:Q100" si="958">(P99-P98)/(F99-F98)</f>
        <v>0.96983476708685634</v>
      </c>
      <c r="R99" s="29"/>
      <c r="S99" s="56">
        <f t="shared" ref="S99:S100" si="959">IF(K99&lt;0, ATAN2(L99,K99)*180/PI()+360,ATAN2(L99,K99)*180/PI())</f>
        <v>101.72511198784724</v>
      </c>
      <c r="T99" s="57">
        <f t="shared" ref="T99:T100" si="960">ATAN(N99/M99)*180/PI()</f>
        <v>-27.351542641349713</v>
      </c>
      <c r="U99" s="29"/>
      <c r="V99" s="24">
        <f t="shared" ref="V99:V100" si="961">(G99-$G$20)*100</f>
        <v>68.249999999534339</v>
      </c>
      <c r="W99" s="22">
        <f t="shared" ref="W99:W100" si="962">(H99-$H$20)*100</f>
        <v>-7.6999999582767487</v>
      </c>
      <c r="X99" s="22">
        <f t="shared" ref="X99:X100" si="963">SQRT(V99^2+W99^2)</f>
        <v>68.682985515292643</v>
      </c>
      <c r="Y99" s="22">
        <f t="shared" ref="Y99:Y100" si="964">(I99-$I$20)*100</f>
        <v>-66.600000000016735</v>
      </c>
      <c r="Z99" s="22">
        <f t="shared" ref="Z99:Z100" si="965">SQRT((G99-$G$20)^2+(H99-$H$20)^2+(I99-$I$20)^2)*100</f>
        <v>95.670855014973753</v>
      </c>
      <c r="AA99" s="22">
        <f t="shared" ref="AA99:AA100" si="966">Z99/F99</f>
        <v>0.23895311898838278</v>
      </c>
      <c r="AB99" s="23">
        <f t="shared" ref="AB99:AB100" si="967">(AA99-$AA$20)/(F99-$F$20)</f>
        <v>5.9682327565003504E-4</v>
      </c>
      <c r="AC99" s="29"/>
      <c r="AD99" s="56">
        <f t="shared" ref="AD99:AD100" si="968">IF(F99&lt;=0,NA(),IF((G99-$G$20)&lt;0,ATAN2((H99-$H$20),(G99-$G$20))*180/PI()+360,ATAN2((H99-$H$20),(G99-$G$20))*180/PI()))</f>
        <v>96.43692056631248</v>
      </c>
      <c r="AE99" s="57">
        <f t="shared" ref="AE99:AE100" si="969">IF(E99&lt;=0,NA(),ATAN(Y99/X99)*180/PI())</f>
        <v>-44.117872448253813</v>
      </c>
      <c r="AF99" s="29"/>
      <c r="AG99" s="71">
        <f t="shared" ref="AG99:AG100" si="970">1/(O99/E99)</f>
        <v>0.32817768492582439</v>
      </c>
      <c r="AH99" s="71">
        <f t="shared" ref="AH99:AH100" si="971">1/(Z99/F99)</f>
        <v>4.1849213110652768</v>
      </c>
      <c r="AI99" s="29"/>
      <c r="AJ99" s="21">
        <f t="shared" ref="AJ99:AJ100" si="972">SQRT((G99-$E$11)^2+(H99-$F$11)^2+(I99-$G$11)^2)</f>
        <v>501.50698060561365</v>
      </c>
    </row>
    <row r="100" spans="2:37" ht="15.75" x14ac:dyDescent="0.25">
      <c r="B100" s="166">
        <v>80</v>
      </c>
      <c r="C100" s="167"/>
      <c r="D100" s="96">
        <v>45384.666666666664</v>
      </c>
      <c r="E100" s="28">
        <f t="shared" ref="E100" si="973">D100-D99</f>
        <v>7</v>
      </c>
      <c r="F100" s="27">
        <f t="shared" ref="F100" si="974">D100-D$20</f>
        <v>407.375</v>
      </c>
      <c r="G100" s="24">
        <v>809320.44750000001</v>
      </c>
      <c r="H100" s="22">
        <v>9156242.2375000007</v>
      </c>
      <c r="I100" s="23">
        <v>2658.4584999999997</v>
      </c>
      <c r="K100" s="20">
        <f t="shared" si="952"/>
        <v>2.0000000018626451</v>
      </c>
      <c r="L100" s="21">
        <f t="shared" si="953"/>
        <v>-0.34999996423721313</v>
      </c>
      <c r="M100" s="21">
        <f t="shared" si="954"/>
        <v>2.0303940460946568</v>
      </c>
      <c r="N100" s="21">
        <f t="shared" si="955"/>
        <v>-0.55000000002110028</v>
      </c>
      <c r="O100" s="22">
        <f t="shared" si="956"/>
        <v>2.1035683926223654</v>
      </c>
      <c r="P100" s="22">
        <f t="shared" si="957"/>
        <v>0.30050977037462362</v>
      </c>
      <c r="Q100" s="23">
        <f t="shared" si="958"/>
        <v>-0.39237428845230476</v>
      </c>
      <c r="R100" s="29"/>
      <c r="S100" s="56">
        <f t="shared" si="959"/>
        <v>99.92624450350651</v>
      </c>
      <c r="T100" s="57">
        <f t="shared" si="960"/>
        <v>-15.156739472141364</v>
      </c>
      <c r="U100" s="29"/>
      <c r="V100" s="24">
        <f t="shared" si="961"/>
        <v>70.250000001396984</v>
      </c>
      <c r="W100" s="22">
        <f t="shared" si="962"/>
        <v>-8.0499999225139618</v>
      </c>
      <c r="X100" s="22">
        <f t="shared" si="963"/>
        <v>70.709723510623007</v>
      </c>
      <c r="Y100" s="22">
        <f t="shared" si="964"/>
        <v>-67.150000000037835</v>
      </c>
      <c r="Z100" s="22">
        <f t="shared" si="965"/>
        <v>97.514037445661288</v>
      </c>
      <c r="AA100" s="22">
        <f t="shared" si="966"/>
        <v>0.23937167829557848</v>
      </c>
      <c r="AB100" s="23">
        <f t="shared" si="967"/>
        <v>5.8759540545094441E-4</v>
      </c>
      <c r="AC100" s="29"/>
      <c r="AD100" s="56">
        <f t="shared" si="968"/>
        <v>96.537052871765297</v>
      </c>
      <c r="AE100" s="57">
        <f t="shared" si="969"/>
        <v>-43.520874571613447</v>
      </c>
      <c r="AF100" s="29"/>
      <c r="AG100" s="71">
        <f t="shared" si="970"/>
        <v>3.3276788263934742</v>
      </c>
      <c r="AH100" s="71">
        <f t="shared" si="971"/>
        <v>4.1776036627240014</v>
      </c>
      <c r="AI100" s="29"/>
      <c r="AJ100" s="21">
        <f t="shared" si="972"/>
        <v>501.50752811729325</v>
      </c>
    </row>
    <row r="101" spans="2:37" ht="15.75" x14ac:dyDescent="0.25">
      <c r="B101" s="166">
        <v>81</v>
      </c>
      <c r="C101" s="167"/>
      <c r="D101" s="96">
        <v>45390.666666666664</v>
      </c>
      <c r="E101" s="28">
        <f t="shared" ref="E101" si="975">D101-D100</f>
        <v>6</v>
      </c>
      <c r="F101" s="27">
        <f t="shared" ref="F101" si="976">D101-D$20</f>
        <v>413.375</v>
      </c>
      <c r="G101" s="24">
        <v>809320.42999999993</v>
      </c>
      <c r="H101" s="22">
        <v>9156242.2489999998</v>
      </c>
      <c r="I101" s="23">
        <v>2658.4335000000001</v>
      </c>
      <c r="K101" s="20">
        <f t="shared" ref="K101" si="977">(G101-G100)*100</f>
        <v>-1.7500000074505806</v>
      </c>
      <c r="L101" s="21">
        <f t="shared" ref="L101" si="978">(H101-H100)*100</f>
        <v>1.1499999091029167</v>
      </c>
      <c r="M101" s="21">
        <f t="shared" ref="M101" si="979">SQRT(K101^2+L101^2)</f>
        <v>2.0940391154450171</v>
      </c>
      <c r="N101" s="21">
        <f t="shared" ref="N101" si="980">(I101-I100)*100</f>
        <v>-2.4999999999636202</v>
      </c>
      <c r="O101" s="22">
        <f t="shared" ref="O101" si="981">(SQRT((G101-G100)^2+(H101-H100)^2+(I101-I100)^2)*100)</f>
        <v>3.2611347437405667</v>
      </c>
      <c r="P101" s="22">
        <f t="shared" ref="P101" si="982">O101/(F101-F100)</f>
        <v>0.54352245729009441</v>
      </c>
      <c r="Q101" s="23">
        <f t="shared" ref="Q101" si="983">(P101-P100)/(F101-F100)</f>
        <v>4.0502114485911796E-2</v>
      </c>
      <c r="R101" s="29"/>
      <c r="S101" s="56">
        <f t="shared" ref="S101" si="984">IF(K101&lt;0, ATAN2(L101,K101)*180/PI()+360,ATAN2(L101,K101)*180/PI())</f>
        <v>303.31062863414945</v>
      </c>
      <c r="T101" s="57">
        <f t="shared" ref="T101" si="985">ATAN(N101/M101)*180/PI()</f>
        <v>-50.049931823488798</v>
      </c>
      <c r="U101" s="29"/>
      <c r="V101" s="24">
        <f t="shared" ref="V101" si="986">(G101-$G$20)*100</f>
        <v>68.499999993946403</v>
      </c>
      <c r="W101" s="22">
        <f t="shared" ref="W101" si="987">(H101-$H$20)*100</f>
        <v>-6.9000000134110451</v>
      </c>
      <c r="X101" s="22">
        <f t="shared" ref="X101" si="988">SQRT(V101^2+W101^2)</f>
        <v>68.846641162483223</v>
      </c>
      <c r="Y101" s="22">
        <f t="shared" ref="Y101" si="989">(I101-$I$20)*100</f>
        <v>-69.650000000001455</v>
      </c>
      <c r="Z101" s="22">
        <f t="shared" ref="Z101" si="990">SQRT((G101-$G$20)^2+(H101-$H$20)^2+(I101-$I$20)^2)*100</f>
        <v>97.933561659708531</v>
      </c>
      <c r="AA101" s="22">
        <f t="shared" ref="AA101" si="991">Z101/F101</f>
        <v>0.23691215399989968</v>
      </c>
      <c r="AB101" s="23">
        <f t="shared" ref="AB101" si="992">(AA101-$AA$20)/(F101-$F$20)</f>
        <v>5.7311679225860218E-4</v>
      </c>
      <c r="AC101" s="29"/>
      <c r="AD101" s="56">
        <f t="shared" ref="AD101" si="993">IF(F101&lt;=0,NA(),IF((G101-$G$20)&lt;0,ATAN2((H101-$H$20),(G101-$G$20))*180/PI()+360,ATAN2((H101-$H$20),(G101-$G$20))*180/PI()))</f>
        <v>95.7519978098547</v>
      </c>
      <c r="AE101" s="57">
        <f t="shared" ref="AE101" si="994">IF(E101&lt;=0,NA(),ATAN(Y101/X101)*180/PI())</f>
        <v>-45.332344194115052</v>
      </c>
      <c r="AF101" s="29"/>
      <c r="AG101" s="71">
        <f t="shared" ref="AG101" si="995">1/(O101/E101)</f>
        <v>1.8398503807659041</v>
      </c>
      <c r="AH101" s="71">
        <f t="shared" ref="AH101" si="996">1/(Z101/F101)</f>
        <v>4.2209738213786343</v>
      </c>
      <c r="AI101" s="29"/>
      <c r="AJ101" s="21">
        <f t="shared" ref="AJ101" si="997">SQRT((G101-$E$11)^2+(H101-$F$11)^2+(I101-$G$11)^2)</f>
        <v>501.5069525995545</v>
      </c>
    </row>
    <row r="102" spans="2:37" ht="15.75" x14ac:dyDescent="0.25">
      <c r="B102" s="166">
        <v>82</v>
      </c>
      <c r="C102" s="167"/>
      <c r="D102" s="96">
        <v>45397.666666666664</v>
      </c>
      <c r="E102" s="28">
        <f t="shared" ref="E102:E107" si="998">D102-D101</f>
        <v>7</v>
      </c>
      <c r="F102" s="27">
        <f t="shared" ref="F102" si="999">D102-D$20</f>
        <v>420.375</v>
      </c>
      <c r="G102" s="108">
        <v>809320.36300000001</v>
      </c>
      <c r="H102" s="21">
        <v>9156242.2580000013</v>
      </c>
      <c r="I102" s="109">
        <v>2658.451</v>
      </c>
      <c r="K102" s="20">
        <f t="shared" ref="K102:K103" si="1000">(G102-G101)*100</f>
        <v>-6.6999999922700226</v>
      </c>
      <c r="L102" s="21">
        <f t="shared" ref="L102:L103" si="1001">(H102-H101)*100</f>
        <v>0.90000014752149582</v>
      </c>
      <c r="M102" s="21">
        <f t="shared" ref="M102:M103" si="1002">SQRT(K102^2+L102^2)</f>
        <v>6.7601775244409827</v>
      </c>
      <c r="N102" s="21">
        <f t="shared" ref="N102:N103" si="1003">(I102-I101)*100</f>
        <v>1.749999999992724</v>
      </c>
      <c r="O102" s="22">
        <f t="shared" ref="O102:O103" si="1004">(SQRT((G102-G101)^2+(H102-H101)^2+(I102-I101)^2)*100)</f>
        <v>6.9830151196980497</v>
      </c>
      <c r="P102" s="22">
        <f t="shared" ref="P102:P103" si="1005">O102/(F102-F101)</f>
        <v>0.99757358852829281</v>
      </c>
      <c r="Q102" s="23">
        <f t="shared" ref="Q102:Q103" si="1006">(P102-P101)/(F102-F101)</f>
        <v>6.4864447319742627E-2</v>
      </c>
      <c r="R102" s="29"/>
      <c r="S102" s="56">
        <f t="shared" ref="S102:S103" si="1007">IF(K102&lt;0, ATAN2(L102,K102)*180/PI()+360,ATAN2(L102,K102)*180/PI())</f>
        <v>277.65065220326778</v>
      </c>
      <c r="T102" s="57">
        <f t="shared" ref="T102:T103" si="1008">ATAN(N102/M102)*180/PI()</f>
        <v>14.513498035033793</v>
      </c>
      <c r="U102" s="29"/>
      <c r="V102" s="24">
        <f t="shared" ref="V102:V103" si="1009">(G102-$G$20)*100</f>
        <v>61.800000001676381</v>
      </c>
      <c r="W102" s="22">
        <f t="shared" ref="W102:W103" si="1010">(H102-$H$20)*100</f>
        <v>-5.9999998658895493</v>
      </c>
      <c r="X102" s="22">
        <f t="shared" ref="X102:X103" si="1011">SQRT(V102^2+W102^2)</f>
        <v>62.090578984237823</v>
      </c>
      <c r="Y102" s="22">
        <f t="shared" ref="Y102:Y103" si="1012">(I102-$I$20)*100</f>
        <v>-67.900000000008731</v>
      </c>
      <c r="Z102" s="22">
        <f t="shared" ref="Z102:Z103" si="1013">SQRT((G102-$G$20)^2+(H102-$H$20)^2+(I102-$I$20)^2)*100</f>
        <v>92.008966946700696</v>
      </c>
      <c r="AA102" s="22">
        <f t="shared" ref="AA102:AA103" si="1014">Z102/F102</f>
        <v>0.21887354611168766</v>
      </c>
      <c r="AB102" s="23">
        <f t="shared" ref="AB102:AB103" si="1015">(AA102-$AA$20)/(F102-$F$20)</f>
        <v>5.2066261340871279E-4</v>
      </c>
      <c r="AC102" s="29"/>
      <c r="AD102" s="56">
        <f t="shared" ref="AD102:AD103" si="1016">IF(F102&lt;=0,NA(),IF((G102-$G$20)&lt;0,ATAN2((H102-$H$20),(G102-$G$20))*180/PI()+360,ATAN2((H102-$H$20),(G102-$G$20))*180/PI()))</f>
        <v>95.545317185537627</v>
      </c>
      <c r="AE102" s="57">
        <f t="shared" ref="AE102:AE103" si="1017">IF(E102&lt;=0,NA(),ATAN(Y102/X102)*180/PI())</f>
        <v>-47.558908269565343</v>
      </c>
      <c r="AF102" s="29"/>
      <c r="AG102" s="71">
        <f t="shared" ref="AG102:AG103" si="1018">1/(O102/E102)</f>
        <v>1.002432313264515</v>
      </c>
      <c r="AH102" s="71">
        <f t="shared" ref="AH102:AH103" si="1019">1/(Z102/F102)</f>
        <v>4.5688481671956644</v>
      </c>
      <c r="AI102" s="29"/>
      <c r="AJ102" s="21">
        <f t="shared" ref="AJ102:AJ103" si="1020">SQRT((G102-$E$11)^2+(H102-$F$11)^2+(I102-$G$11)^2)</f>
        <v>501.50793297118668</v>
      </c>
    </row>
    <row r="103" spans="2:37" ht="15.75" x14ac:dyDescent="0.25">
      <c r="B103" s="166">
        <v>83</v>
      </c>
      <c r="C103" s="167"/>
      <c r="D103" s="96">
        <v>45404.666666666664</v>
      </c>
      <c r="E103" s="28">
        <f t="shared" si="998"/>
        <v>7</v>
      </c>
      <c r="F103" s="27">
        <f t="shared" ref="F103" si="1021">D103-D$20</f>
        <v>427.375</v>
      </c>
      <c r="G103" s="24">
        <v>809320.36349999998</v>
      </c>
      <c r="H103" s="22">
        <v>9156242.2595000006</v>
      </c>
      <c r="I103" s="23">
        <v>2658.4319999999998</v>
      </c>
      <c r="K103" s="20">
        <f t="shared" si="1000"/>
        <v>4.9999996554106474E-2</v>
      </c>
      <c r="L103" s="21">
        <f t="shared" si="1001"/>
        <v>0.14999993145465851</v>
      </c>
      <c r="M103" s="21">
        <f t="shared" si="1002"/>
        <v>0.1581138168909122</v>
      </c>
      <c r="N103" s="21">
        <f t="shared" si="1003"/>
        <v>-1.9000000000232831</v>
      </c>
      <c r="O103" s="22">
        <f t="shared" si="1004"/>
        <v>1.9065675910337636</v>
      </c>
      <c r="P103" s="22">
        <f t="shared" si="1005"/>
        <v>0.27236679871910907</v>
      </c>
      <c r="Q103" s="23">
        <f t="shared" si="1006"/>
        <v>-0.10360096997274053</v>
      </c>
      <c r="R103" s="29"/>
      <c r="S103" s="56">
        <f t="shared" si="1007"/>
        <v>18.434955493031413</v>
      </c>
      <c r="T103" s="57">
        <f t="shared" si="1008"/>
        <v>-85.242932385440852</v>
      </c>
      <c r="U103" s="29"/>
      <c r="V103" s="24">
        <f t="shared" si="1009"/>
        <v>61.849999998230487</v>
      </c>
      <c r="W103" s="22">
        <f t="shared" si="1010"/>
        <v>-5.8499999344348907</v>
      </c>
      <c r="X103" s="22">
        <f t="shared" si="1011"/>
        <v>62.126041230823645</v>
      </c>
      <c r="Y103" s="22">
        <f t="shared" si="1012"/>
        <v>-69.800000000032014</v>
      </c>
      <c r="Z103" s="22">
        <f t="shared" si="1013"/>
        <v>93.443485588982981</v>
      </c>
      <c r="AA103" s="22">
        <f t="shared" si="1014"/>
        <v>0.21864518418012982</v>
      </c>
      <c r="AB103" s="23">
        <f t="shared" si="1015"/>
        <v>5.1160031396345091E-4</v>
      </c>
      <c r="AC103" s="29"/>
      <c r="AD103" s="56">
        <f t="shared" si="1016"/>
        <v>95.403170927309077</v>
      </c>
      <c r="AE103" s="57">
        <f t="shared" si="1017"/>
        <v>-48.329066381653504</v>
      </c>
      <c r="AF103" s="29"/>
      <c r="AG103" s="71">
        <f t="shared" si="1018"/>
        <v>3.6715194535560722</v>
      </c>
      <c r="AH103" s="71">
        <f t="shared" si="1019"/>
        <v>4.5736200582225246</v>
      </c>
      <c r="AI103" s="29"/>
      <c r="AJ103" s="21">
        <f t="shared" si="1020"/>
        <v>501.51141788416641</v>
      </c>
    </row>
    <row r="104" spans="2:37" ht="15.75" x14ac:dyDescent="0.25">
      <c r="B104" s="166">
        <v>84</v>
      </c>
      <c r="C104" s="167"/>
      <c r="D104" s="96">
        <v>45413.666666666664</v>
      </c>
      <c r="E104" s="28">
        <f t="shared" si="998"/>
        <v>9</v>
      </c>
      <c r="F104" s="27">
        <f t="shared" ref="F104" si="1022">D104-D$20</f>
        <v>436.375</v>
      </c>
      <c r="G104" s="24">
        <v>809320.40099999995</v>
      </c>
      <c r="H104" s="22">
        <v>9156242.2545000017</v>
      </c>
      <c r="I104" s="23">
        <v>2658.4035000000003</v>
      </c>
      <c r="K104" s="20">
        <f t="shared" ref="K104" si="1023">(G104-G103)*100</f>
        <v>3.7499999976716936</v>
      </c>
      <c r="L104" s="21">
        <f t="shared" ref="L104" si="1024">(H104-H103)*100</f>
        <v>-0.49999989569187164</v>
      </c>
      <c r="M104" s="21">
        <f t="shared" ref="M104" si="1025">SQRT(K104^2+L104^2)</f>
        <v>3.7831864715117578</v>
      </c>
      <c r="N104" s="21">
        <f t="shared" ref="N104" si="1026">(I104-I103)*100</f>
        <v>-2.8499999999439751</v>
      </c>
      <c r="O104" s="22">
        <f t="shared" ref="O104" si="1027">(SQRT((G104-G103)^2+(H104-H103)^2+(I104-I103)^2)*100)</f>
        <v>4.7365599202279967</v>
      </c>
      <c r="P104" s="22">
        <f t="shared" ref="P104" si="1028">O104/(F104-F103)</f>
        <v>0.52628443558088855</v>
      </c>
      <c r="Q104" s="23">
        <f t="shared" ref="Q104" si="1029">(P104-P103)/(F104-F103)</f>
        <v>2.8213070762419943E-2</v>
      </c>
      <c r="R104" s="29"/>
      <c r="S104" s="56">
        <f t="shared" ref="S104" si="1030">IF(K104&lt;0, ATAN2(L104,K104)*180/PI()+360,ATAN2(L104,K104)*180/PI())</f>
        <v>97.594641807378707</v>
      </c>
      <c r="T104" s="57">
        <f t="shared" ref="T104" si="1031">ATAN(N104/M104)*180/PI()</f>
        <v>-36.991928608572515</v>
      </c>
      <c r="U104" s="29"/>
      <c r="V104" s="24">
        <f t="shared" ref="V104" si="1032">(G104-$G$20)*100</f>
        <v>65.599999995902181</v>
      </c>
      <c r="W104" s="22">
        <f t="shared" ref="W104" si="1033">(H104-$H$20)*100</f>
        <v>-6.3499998301267624</v>
      </c>
      <c r="X104" s="22">
        <f t="shared" ref="X104" si="1034">SQRT(V104^2+W104^2)</f>
        <v>65.906619525696925</v>
      </c>
      <c r="Y104" s="22">
        <f t="shared" ref="Y104" si="1035">(I104-$I$20)*100</f>
        <v>-72.649999999975989</v>
      </c>
      <c r="Z104" s="22">
        <f t="shared" ref="Z104" si="1036">SQRT((G104-$G$20)^2+(H104-$H$20)^2+(I104-$I$20)^2)*100</f>
        <v>98.090290025575342</v>
      </c>
      <c r="AA104" s="22">
        <f t="shared" ref="AA104" si="1037">Z104/F104</f>
        <v>0.22478439421501081</v>
      </c>
      <c r="AB104" s="23">
        <f t="shared" ref="AB104" si="1038">(AA104-$AA$20)/(F104-$F$20)</f>
        <v>5.1511748889145992E-4</v>
      </c>
      <c r="AC104" s="29"/>
      <c r="AD104" s="56">
        <f t="shared" ref="AD104" si="1039">IF(F104&lt;=0,NA(),IF((G104-$G$20)&lt;0,ATAN2((H104-$H$20),(G104-$G$20))*180/PI()+360,ATAN2((H104-$H$20),(G104-$G$20))*180/PI()))</f>
        <v>95.528935658906178</v>
      </c>
      <c r="AE104" s="57">
        <f t="shared" ref="AE104" si="1040">IF(E104&lt;=0,NA(),ATAN(Y104/X104)*180/PI())</f>
        <v>-47.786316660944891</v>
      </c>
      <c r="AF104" s="29"/>
      <c r="AG104" s="71">
        <f t="shared" ref="AG104" si="1041">1/(O104/E104)</f>
        <v>1.9001131942962477</v>
      </c>
      <c r="AH104" s="71">
        <f t="shared" ref="AH104" si="1042">1/(Z104/F104)</f>
        <v>4.4487074091250296</v>
      </c>
      <c r="AI104" s="29"/>
      <c r="AJ104" s="21">
        <f t="shared" ref="AJ104" si="1043">SQRT((G104-$E$11)^2+(H104-$F$11)^2+(I104-$G$11)^2)</f>
        <v>501.51575894004225</v>
      </c>
    </row>
    <row r="105" spans="2:37" ht="15.75" x14ac:dyDescent="0.25">
      <c r="B105" s="166">
        <v>85</v>
      </c>
      <c r="C105" s="167"/>
      <c r="D105" s="96">
        <v>45425.666666666664</v>
      </c>
      <c r="E105" s="28">
        <f t="shared" si="998"/>
        <v>12</v>
      </c>
      <c r="F105" s="27">
        <f t="shared" ref="F105" si="1044">D105-D$20</f>
        <v>448.375</v>
      </c>
      <c r="G105" s="24">
        <v>809320.42149999994</v>
      </c>
      <c r="H105" s="22">
        <v>9156242.2435000017</v>
      </c>
      <c r="I105" s="23">
        <v>2658.4124999999999</v>
      </c>
      <c r="K105" s="20">
        <f t="shared" ref="K105" si="1045">(G105-G104)*100</f>
        <v>2.0499999984167516</v>
      </c>
      <c r="L105" s="21">
        <f t="shared" ref="L105" si="1046">(H105-H104)*100</f>
        <v>-1.0999999940395355</v>
      </c>
      <c r="M105" s="21">
        <f t="shared" ref="M105" si="1047">SQRT(K105^2+L105^2)</f>
        <v>2.3264780206130595</v>
      </c>
      <c r="N105" s="21">
        <f t="shared" ref="N105" si="1048">(I105-I104)*100</f>
        <v>0.89999999995598046</v>
      </c>
      <c r="O105" s="22">
        <f t="shared" ref="O105" si="1049">(SQRT((G105-G104)^2+(H105-H104)^2+(I105-I104)^2)*100)</f>
        <v>2.4944939327078797</v>
      </c>
      <c r="P105" s="22">
        <f t="shared" ref="P105" si="1050">O105/(F105-F104)</f>
        <v>0.20787449439232331</v>
      </c>
      <c r="Q105" s="23">
        <f t="shared" ref="Q105" si="1051">(P105-P104)/(F105-F104)</f>
        <v>-2.6534161765713771E-2</v>
      </c>
      <c r="R105" s="29"/>
      <c r="S105" s="56">
        <f t="shared" ref="S105" si="1052">IF(K105&lt;0, ATAN2(L105,K105)*180/PI()+360,ATAN2(L105,K105)*180/PI())</f>
        <v>118.21735574381759</v>
      </c>
      <c r="T105" s="57">
        <f t="shared" ref="T105" si="1053">ATAN(N105/M105)*180/PI()</f>
        <v>21.149004605202123</v>
      </c>
      <c r="U105" s="29"/>
      <c r="V105" s="24">
        <f t="shared" ref="V105" si="1054">(G105-$G$20)*100</f>
        <v>67.649999994318932</v>
      </c>
      <c r="W105" s="22">
        <f t="shared" ref="W105" si="1055">(H105-$H$20)*100</f>
        <v>-7.4499998241662979</v>
      </c>
      <c r="X105" s="22">
        <f t="shared" ref="X105" si="1056">SQRT(V105^2+W105^2)</f>
        <v>68.058981748270597</v>
      </c>
      <c r="Y105" s="22">
        <f t="shared" ref="Y105" si="1057">(I105-$I$20)*100</f>
        <v>-71.750000000020009</v>
      </c>
      <c r="Z105" s="22">
        <f t="shared" ref="Z105" si="1058">SQRT((G105-$G$20)^2+(H105-$H$20)^2+(I105-$I$20)^2)*100</f>
        <v>98.894324895892282</v>
      </c>
      <c r="AA105" s="22">
        <f t="shared" ref="AA105" si="1059">Z105/F105</f>
        <v>0.22056163902066861</v>
      </c>
      <c r="AB105" s="23">
        <f t="shared" ref="AB105" si="1060">(AA105-$AA$20)/(F105-$F$20)</f>
        <v>4.9191332929059074E-4</v>
      </c>
      <c r="AC105" s="29"/>
      <c r="AD105" s="56">
        <f t="shared" ref="AD105" si="1061">IF(F105&lt;=0,NA(),IF((G105-$G$20)&lt;0,ATAN2((H105-$H$20),(G105-$G$20))*180/PI()+360,ATAN2((H105-$H$20),(G105-$G$20))*180/PI()))</f>
        <v>96.284411205256561</v>
      </c>
      <c r="AE105" s="57">
        <f t="shared" ref="AE105" si="1062">IF(E105&lt;=0,NA(),ATAN(Y105/X105)*180/PI())</f>
        <v>-46.512282352795964</v>
      </c>
      <c r="AF105" s="29"/>
      <c r="AG105" s="71">
        <f t="shared" ref="AG105" si="1063">1/(O105/E105)</f>
        <v>4.8105949838785484</v>
      </c>
      <c r="AH105" s="71">
        <f t="shared" ref="AH105" si="1064">1/(Z105/F105)</f>
        <v>4.533879982213457</v>
      </c>
      <c r="AI105" s="29"/>
      <c r="AJ105" s="21">
        <f t="shared" ref="AJ105" si="1065">SQRT((G105-$E$11)^2+(H105-$F$11)^2+(I105-$G$11)^2)</f>
        <v>501.51944455963388</v>
      </c>
    </row>
    <row r="106" spans="2:37" ht="15.75" x14ac:dyDescent="0.25">
      <c r="B106" s="166">
        <v>86</v>
      </c>
      <c r="C106" s="167"/>
      <c r="D106" s="96">
        <v>45433.666666666664</v>
      </c>
      <c r="E106" s="28">
        <f t="shared" si="998"/>
        <v>8</v>
      </c>
      <c r="F106" s="27">
        <f t="shared" ref="F106" si="1066">D106-D$20</f>
        <v>456.375</v>
      </c>
      <c r="G106" s="24">
        <v>809320.79499999993</v>
      </c>
      <c r="H106" s="22">
        <v>9156242.1689999998</v>
      </c>
      <c r="I106" s="23">
        <v>2658.3795</v>
      </c>
      <c r="K106" s="20">
        <f t="shared" ref="K106" si="1067">(G106-G105)*100</f>
        <v>37.349999998696148</v>
      </c>
      <c r="L106" s="21">
        <f t="shared" ref="L106" si="1068">(H106-H105)*100</f>
        <v>-7.4500001966953278</v>
      </c>
      <c r="M106" s="21">
        <f t="shared" ref="M106" si="1069">SQRT(K106^2+L106^2)</f>
        <v>38.085758530366213</v>
      </c>
      <c r="N106" s="21">
        <f t="shared" ref="N106" si="1070">(I106-I105)*100</f>
        <v>-3.2999999999901775</v>
      </c>
      <c r="O106" s="22">
        <f t="shared" ref="O106" si="1071">(SQRT((G106-G105)^2+(H106-H105)^2+(I106-I105)^2)*100)</f>
        <v>38.228458023222672</v>
      </c>
      <c r="P106" s="22">
        <f t="shared" ref="P106" si="1072">O106/(F106-F105)</f>
        <v>4.778557252902834</v>
      </c>
      <c r="Q106" s="23">
        <f t="shared" ref="Q106" si="1073">(P106-P105)/(F106-F105)</f>
        <v>0.57133534481381387</v>
      </c>
      <c r="R106" s="29"/>
      <c r="S106" s="56">
        <f t="shared" ref="S106" si="1074">IF(K106&lt;0, ATAN2(L106,K106)*180/PI()+360,ATAN2(L106,K106)*180/PI())</f>
        <v>101.28042927620592</v>
      </c>
      <c r="T106" s="57">
        <f t="shared" ref="T106" si="1075">ATAN(N106/M106)*180/PI()</f>
        <v>-4.9521140944725408</v>
      </c>
      <c r="U106" s="29"/>
      <c r="V106" s="24">
        <f t="shared" ref="V106" si="1076">(G106-$G$20)*100</f>
        <v>104.99999999301508</v>
      </c>
      <c r="W106" s="22">
        <f t="shared" ref="W106" si="1077">(H106-$H$20)*100</f>
        <v>-14.900000020861626</v>
      </c>
      <c r="X106" s="22">
        <f t="shared" ref="X106" si="1078">SQRT(V106^2+W106^2)</f>
        <v>106.05192124216724</v>
      </c>
      <c r="Y106" s="22">
        <f t="shared" ref="Y106" si="1079">(I106-$I$20)*100</f>
        <v>-75.050000000010186</v>
      </c>
      <c r="Z106" s="22">
        <f t="shared" ref="Z106" si="1080">SQRT((G106-$G$20)^2+(H106-$H$20)^2+(I106-$I$20)^2)*100</f>
        <v>129.921178024048</v>
      </c>
      <c r="AA106" s="22">
        <f t="shared" ref="AA106" si="1081">Z106/F106</f>
        <v>0.28468075162760448</v>
      </c>
      <c r="AB106" s="23">
        <f t="shared" ref="AB106" si="1082">(AA106-$AA$20)/(F106-$F$20)</f>
        <v>6.2378691126289672E-4</v>
      </c>
      <c r="AC106" s="29"/>
      <c r="AD106" s="56">
        <f t="shared" ref="AD106" si="1083">IF(F106&lt;=0,NA(),IF((G106-$G$20)&lt;0,ATAN2((H106-$H$20),(G106-$G$20))*180/PI()+360,ATAN2((H106-$H$20),(G106-$G$20))*180/PI()))</f>
        <v>98.076619189408021</v>
      </c>
      <c r="AE106" s="57">
        <f t="shared" ref="AE106" si="1084">IF(E106&lt;=0,NA(),ATAN(Y106/X106)*180/PI())</f>
        <v>-35.285982623309984</v>
      </c>
      <c r="AF106" s="29"/>
      <c r="AG106" s="71">
        <f t="shared" ref="AG106" si="1085">1/(O106/E106)</f>
        <v>0.20926818432331834</v>
      </c>
      <c r="AH106" s="71">
        <f t="shared" ref="AH106" si="1086">1/(Z106/F106)</f>
        <v>3.512706757596721</v>
      </c>
      <c r="AI106" s="29"/>
      <c r="AJ106" s="21">
        <f t="shared" ref="AJ106" si="1087">SQRT((G106-$E$11)^2+(H106-$F$11)^2+(I106-$G$11)^2)</f>
        <v>501.52005882393593</v>
      </c>
      <c r="AK106" t="s">
        <v>53</v>
      </c>
    </row>
    <row r="107" spans="2:37" ht="15.75" x14ac:dyDescent="0.25">
      <c r="B107" s="166">
        <v>87</v>
      </c>
      <c r="C107" s="167"/>
      <c r="D107" s="96">
        <v>45440.625</v>
      </c>
      <c r="E107" s="28">
        <f t="shared" si="998"/>
        <v>6.9583333333357587</v>
      </c>
      <c r="F107" s="27">
        <f t="shared" ref="F107" si="1088">D107-D$20</f>
        <v>463.33333333333576</v>
      </c>
      <c r="G107" s="24">
        <v>809320.53399999999</v>
      </c>
      <c r="H107" s="22">
        <v>9156242.2219999991</v>
      </c>
      <c r="I107" s="23">
        <v>2658.3939999999998</v>
      </c>
      <c r="K107" s="20">
        <f t="shared" ref="K107" si="1089">(G107-G106)*100</f>
        <v>-26.099999994039536</v>
      </c>
      <c r="L107" s="21">
        <f t="shared" ref="L107" si="1090">(H107-H106)*100</f>
        <v>5.299999937415123</v>
      </c>
      <c r="M107" s="21">
        <f t="shared" ref="M107" si="1091">SQRT(K107^2+L107^2)</f>
        <v>26.632686665551862</v>
      </c>
      <c r="N107" s="21">
        <f t="shared" ref="N107" si="1092">(I107-I106)*100</f>
        <v>1.4499999999770807</v>
      </c>
      <c r="O107" s="22">
        <f t="shared" ref="O107" si="1093">(SQRT((G107-G106)^2+(H107-H106)^2+(I107-I106)^2)*100)</f>
        <v>26.672129630485031</v>
      </c>
      <c r="P107" s="22">
        <f t="shared" ref="P107" si="1094">O107/(F107-F106)</f>
        <v>3.8331204259366327</v>
      </c>
      <c r="Q107" s="23">
        <f t="shared" ref="Q107" si="1095">(P107-P106)/(F107-F106)</f>
        <v>-0.13587116076156239</v>
      </c>
      <c r="R107" s="29"/>
      <c r="S107" s="56">
        <f t="shared" ref="S107" si="1096">IF(K107&lt;0, ATAN2(L107,K107)*180/PI()+360,ATAN2(L107,K107)*180/PI())</f>
        <v>281.47869703921674</v>
      </c>
      <c r="T107" s="57">
        <f t="shared" ref="T107" si="1097">ATAN(N107/M107)*180/PI()</f>
        <v>3.1163562213215417</v>
      </c>
      <c r="U107" s="29"/>
      <c r="V107" s="24">
        <f t="shared" ref="V107" si="1098">(G107-$G$20)*100</f>
        <v>78.899999998975545</v>
      </c>
      <c r="W107" s="22">
        <f t="shared" ref="W107" si="1099">(H107-$H$20)*100</f>
        <v>-9.6000000834465027</v>
      </c>
      <c r="X107" s="22">
        <f t="shared" ref="X107" si="1100">SQRT(V107^2+W107^2)</f>
        <v>79.481884737596118</v>
      </c>
      <c r="Y107" s="22">
        <f t="shared" ref="Y107" si="1101">(I107-$I$20)*100</f>
        <v>-73.600000000033106</v>
      </c>
      <c r="Z107" s="22">
        <f t="shared" ref="Z107" si="1102">SQRT((G107-$G$20)^2+(H107-$H$20)^2+(I107-$I$20)^2)*100</f>
        <v>108.32511251526762</v>
      </c>
      <c r="AA107" s="22">
        <f t="shared" ref="AA107" si="1103">Z107/F107</f>
        <v>0.23379520686748284</v>
      </c>
      <c r="AB107" s="23">
        <f t="shared" ref="AB107" si="1104">(AA107-$AA$20)/(F107-$F$20)</f>
        <v>5.0459397165643512E-4</v>
      </c>
      <c r="AC107" s="29"/>
      <c r="AD107" s="56">
        <f t="shared" ref="AD107" si="1105">IF(F107&lt;=0,NA(),IF((G107-$G$20)&lt;0,ATAN2((H107-$H$20),(G107-$G$20))*180/PI()+360,ATAN2((H107-$H$20),(G107-$G$20))*180/PI()))</f>
        <v>96.937250013196874</v>
      </c>
      <c r="AE107" s="57">
        <f t="shared" ref="AE107" si="1106">IF(E107&lt;=0,NA(),ATAN(Y107/X107)*180/PI())</f>
        <v>-42.799599390737733</v>
      </c>
      <c r="AF107" s="29"/>
      <c r="AG107" s="71">
        <f t="shared" ref="AG107" si="1107">1/(O107/E107)</f>
        <v>0.26088405499434508</v>
      </c>
      <c r="AH107" s="71">
        <f t="shared" ref="AH107" si="1108">1/(Z107/F107)</f>
        <v>4.2772476536133981</v>
      </c>
      <c r="AI107" s="29"/>
      <c r="AJ107" s="21">
        <f t="shared" ref="AJ107" si="1109">SQRT((G107-$E$11)^2+(H107-$F$11)^2+(I107-$G$11)^2)</f>
        <v>501.5209684022123</v>
      </c>
    </row>
    <row r="108" spans="2:37" ht="15.75" x14ac:dyDescent="0.25">
      <c r="B108" s="166">
        <v>88</v>
      </c>
      <c r="C108" s="167"/>
      <c r="D108" s="96">
        <v>45447.625</v>
      </c>
      <c r="E108" s="28">
        <f t="shared" ref="E108" si="1110">D108-D107</f>
        <v>7</v>
      </c>
      <c r="F108" s="27">
        <f t="shared" ref="F108" si="1111">D108-D$20</f>
        <v>470.33333333333576</v>
      </c>
      <c r="G108" s="24">
        <v>809320.14199999999</v>
      </c>
      <c r="H108" s="22">
        <v>9156242.3084999993</v>
      </c>
      <c r="I108" s="23">
        <v>2658.3885</v>
      </c>
      <c r="K108" s="20">
        <f t="shared" ref="K108" si="1112">(G108-G107)*100</f>
        <v>-39.199999999254942</v>
      </c>
      <c r="L108" s="21">
        <f t="shared" ref="L108" si="1113">(H108-H107)*100</f>
        <v>8.6500000208616257</v>
      </c>
      <c r="M108" s="21">
        <f t="shared" ref="M108" si="1114">SQRT(K108^2+L108^2)</f>
        <v>40.143025549931998</v>
      </c>
      <c r="N108" s="21">
        <f t="shared" ref="N108" si="1115">(I108-I107)*100</f>
        <v>-0.54999999997562554</v>
      </c>
      <c r="O108" s="22">
        <f t="shared" ref="O108" si="1116">(SQRT((G108-G107)^2+(H108-H107)^2+(I108-I107)^2)*100)</f>
        <v>40.14679315091638</v>
      </c>
      <c r="P108" s="22">
        <f t="shared" ref="P108" si="1117">O108/(F108-F107)</f>
        <v>5.7352561644166258</v>
      </c>
      <c r="Q108" s="23">
        <f t="shared" ref="Q108" si="1118">(P108-P107)/(F108-F107)</f>
        <v>0.27173367692571332</v>
      </c>
      <c r="R108" s="29"/>
      <c r="S108" s="56">
        <f t="shared" ref="S108" si="1119">IF(K108&lt;0, ATAN2(L108,K108)*180/PI()+360,ATAN2(L108,K108)*180/PI())</f>
        <v>282.44366141169593</v>
      </c>
      <c r="T108" s="57">
        <f t="shared" ref="T108" si="1120">ATAN(N108/M108)*180/PI()</f>
        <v>-0.78496094133948391</v>
      </c>
      <c r="U108" s="29"/>
      <c r="V108" s="24">
        <f t="shared" ref="V108" si="1121">(G108-$G$20)*100</f>
        <v>39.699999999720603</v>
      </c>
      <c r="W108" s="22">
        <f t="shared" ref="W108" si="1122">(H108-$H$20)*100</f>
        <v>-0.95000006258487701</v>
      </c>
      <c r="X108" s="22">
        <f t="shared" ref="X108" si="1123">SQRT(V108^2+W108^2)</f>
        <v>39.711364873254198</v>
      </c>
      <c r="Y108" s="22">
        <f t="shared" ref="Y108" si="1124">(I108-$I$20)*100</f>
        <v>-74.150000000008731</v>
      </c>
      <c r="Z108" s="22">
        <f t="shared" ref="Z108" si="1125">SQRT((G108-$G$20)^2+(H108-$H$20)^2+(I108-$I$20)^2)*100</f>
        <v>84.114297239518223</v>
      </c>
      <c r="AA108" s="22">
        <f t="shared" ref="AA108" si="1126">Z108/F108</f>
        <v>0.17883975316694073</v>
      </c>
      <c r="AB108" s="23">
        <f t="shared" ref="AB108" si="1127">(AA108-$AA$20)/(F108-$F$20)</f>
        <v>3.8024043905089965E-4</v>
      </c>
      <c r="AC108" s="29"/>
      <c r="AD108" s="56">
        <f t="shared" ref="AD108" si="1128">IF(F108&lt;=0,NA(),IF((G108-$G$20)&lt;0,ATAN2((H108-$H$20),(G108-$G$20))*180/PI()+360,ATAN2((H108-$H$20),(G108-$G$20))*180/PI()))</f>
        <v>91.370796178151338</v>
      </c>
      <c r="AE108" s="57">
        <f t="shared" ref="AE108" si="1129">IF(E108&lt;=0,NA(),ATAN(Y108/X108)*180/PI())</f>
        <v>-61.828524679909592</v>
      </c>
      <c r="AF108" s="29"/>
      <c r="AG108" s="71">
        <f t="shared" ref="AG108" si="1130">1/(O108/E108)</f>
        <v>0.17436012818473945</v>
      </c>
      <c r="AH108" s="71">
        <f t="shared" ref="AH108" si="1131">1/(Z108/F108)</f>
        <v>5.5915979657304415</v>
      </c>
      <c r="AI108" s="29"/>
      <c r="AJ108" s="21">
        <f t="shared" ref="AJ108" si="1132">SQRT((G108-$E$11)^2+(H108-$F$11)^2+(I108-$G$11)^2)</f>
        <v>501.52328983846206</v>
      </c>
    </row>
    <row r="109" spans="2:37" ht="15.75" x14ac:dyDescent="0.25">
      <c r="B109" s="166">
        <v>90</v>
      </c>
      <c r="C109" s="167"/>
      <c r="D109" s="96">
        <v>45462.666666666664</v>
      </c>
      <c r="E109" s="28">
        <f t="shared" ref="E109" si="1133">D109-D108</f>
        <v>15.041666666664241</v>
      </c>
      <c r="F109" s="27">
        <f t="shared" ref="F109" si="1134">D109-D$20</f>
        <v>485.375</v>
      </c>
      <c r="G109" s="24">
        <v>809320.44050000003</v>
      </c>
      <c r="H109" s="22">
        <v>9156242.2470000014</v>
      </c>
      <c r="I109" s="23">
        <v>2658.3674999999998</v>
      </c>
      <c r="K109" s="20">
        <f t="shared" ref="K109" si="1135">(G109-G108)*100</f>
        <v>29.850000003352761</v>
      </c>
      <c r="L109" s="21">
        <f t="shared" ref="L109" si="1136">(H109-H108)*100</f>
        <v>-6.1499997973442078</v>
      </c>
      <c r="M109" s="21">
        <f t="shared" ref="M109" si="1137">SQRT(K109^2+L109^2)</f>
        <v>30.47695847205711</v>
      </c>
      <c r="N109" s="21">
        <f t="shared" ref="N109" si="1138">(I109-I108)*100</f>
        <v>-2.1000000000185537</v>
      </c>
      <c r="O109" s="22">
        <f t="shared" ref="O109" si="1139">(SQRT((G109-G108)^2+(H109-H108)^2+(I109-I108)^2)*100)</f>
        <v>30.549222538512687</v>
      </c>
      <c r="P109" s="22">
        <f t="shared" ref="P109" si="1140">O109/(F109-F108)</f>
        <v>2.0309732435579577</v>
      </c>
      <c r="Q109" s="23">
        <f t="shared" ref="Q109" si="1141">(P109-P108)/(F109-F108)</f>
        <v>-0.24626811662222262</v>
      </c>
      <c r="R109" s="29"/>
      <c r="S109" s="56">
        <f t="shared" ref="S109" si="1142">IF(K109&lt;0, ATAN2(L109,K109)*180/PI()+360,ATAN2(L109,K109)*180/PI())</f>
        <v>101.64175722853574</v>
      </c>
      <c r="T109" s="57">
        <f t="shared" ref="T109" si="1143">ATAN(N109/M109)*180/PI()</f>
        <v>-3.9417075097818373</v>
      </c>
      <c r="U109" s="29"/>
      <c r="V109" s="24">
        <f t="shared" ref="V109" si="1144">(G109-$G$20)*100</f>
        <v>69.550000003073364</v>
      </c>
      <c r="W109" s="22">
        <f t="shared" ref="W109" si="1145">(H109-$H$20)*100</f>
        <v>-7.0999998599290848</v>
      </c>
      <c r="X109" s="22">
        <f t="shared" ref="X109" si="1146">SQRT(V109^2+W109^2)</f>
        <v>69.911461853107454</v>
      </c>
      <c r="Y109" s="22">
        <f t="shared" ref="Y109" si="1147">(I109-$I$20)*100</f>
        <v>-76.250000000027285</v>
      </c>
      <c r="Z109" s="22">
        <f t="shared" ref="Z109" si="1148">SQRT((G109-$G$20)^2+(H109-$H$20)^2+(I109-$I$20)^2)*100</f>
        <v>103.44890042162199</v>
      </c>
      <c r="AA109" s="22">
        <f t="shared" ref="AA109" si="1149">Z109/F109</f>
        <v>0.21313190918696262</v>
      </c>
      <c r="AB109" s="23">
        <f t="shared" ref="AB109" si="1150">(AA109-$AA$20)/(F109-$F$20)</f>
        <v>4.3910771915933581E-4</v>
      </c>
      <c r="AC109" s="29"/>
      <c r="AD109" s="56">
        <f t="shared" ref="AD109" si="1151">IF(F109&lt;=0,NA(),IF((G109-$G$20)&lt;0,ATAN2((H109-$H$20),(G109-$G$20))*180/PI()+360,ATAN2((H109-$H$20),(G109-$G$20))*180/PI()))</f>
        <v>95.828837774461107</v>
      </c>
      <c r="AE109" s="57">
        <f t="shared" ref="AE109" si="1152">IF(E109&lt;=0,NA(),ATAN(Y109/X109)*180/PI())</f>
        <v>-47.483172154657922</v>
      </c>
      <c r="AF109" s="29"/>
      <c r="AG109" s="71">
        <f t="shared" ref="AG109" si="1153">1/(O109/E109)</f>
        <v>0.49237477803900132</v>
      </c>
      <c r="AH109" s="71">
        <f t="shared" ref="AH109" si="1154">1/(Z109/F109)</f>
        <v>4.6919300062328277</v>
      </c>
      <c r="AI109" s="29"/>
      <c r="AJ109" s="21">
        <f t="shared" ref="AJ109" si="1155">SQRT((G109-$E$11)^2+(H109-$F$11)^2+(I109-$G$11)^2)</f>
        <v>501.52401442351004</v>
      </c>
    </row>
    <row r="110" spans="2:37" ht="15.75" x14ac:dyDescent="0.25">
      <c r="B110" s="166">
        <v>91</v>
      </c>
      <c r="C110" s="167"/>
      <c r="D110" s="96">
        <v>45469.666666666664</v>
      </c>
      <c r="E110" s="28">
        <f t="shared" ref="E110" si="1156">D110-D109</f>
        <v>7</v>
      </c>
      <c r="F110" s="27">
        <f t="shared" ref="F110" si="1157">D110-D$20</f>
        <v>492.375</v>
      </c>
      <c r="G110" s="24">
        <v>809320.47549999994</v>
      </c>
      <c r="H110" s="22">
        <v>9156242.2414999995</v>
      </c>
      <c r="I110" s="23">
        <v>2658.3705</v>
      </c>
      <c r="K110" s="20">
        <f t="shared" ref="K110" si="1158">(G110-G109)*100</f>
        <v>3.4999999916180968</v>
      </c>
      <c r="L110" s="21">
        <f t="shared" ref="L110" si="1159">(H110-H109)*100</f>
        <v>-0.55000018328428268</v>
      </c>
      <c r="M110" s="21">
        <f t="shared" ref="M110" si="1160">SQRT(K110^2+L110^2)</f>
        <v>3.542950767783744</v>
      </c>
      <c r="N110" s="21">
        <f t="shared" ref="N110" si="1161">(I110-I109)*100</f>
        <v>0.30000000001564331</v>
      </c>
      <c r="O110" s="22">
        <f t="shared" ref="O110" si="1162">(SQRT((G110-G109)^2+(H110-H109)^2+(I110-I109)^2)*100)</f>
        <v>3.5556293596139641</v>
      </c>
      <c r="P110" s="22">
        <f t="shared" ref="P110" si="1163">O110/(F110-F109)</f>
        <v>0.50794705137342344</v>
      </c>
      <c r="Q110" s="23">
        <f t="shared" ref="Q110" si="1164">(P110-P109)/(F110-F109)</f>
        <v>-0.21757517031207632</v>
      </c>
      <c r="R110" s="29"/>
      <c r="S110" s="56">
        <f t="shared" ref="S110" si="1165">IF(K110&lt;0, ATAN2(L110,K110)*180/PI()+360,ATAN2(L110,K110)*180/PI())</f>
        <v>98.930593049559931</v>
      </c>
      <c r="T110" s="57">
        <f t="shared" ref="T110" si="1166">ATAN(N110/M110)*180/PI()</f>
        <v>4.8399851933772524</v>
      </c>
      <c r="U110" s="29"/>
      <c r="V110" s="24">
        <f t="shared" ref="V110" si="1167">(G110-$G$20)*100</f>
        <v>73.049999994691461</v>
      </c>
      <c r="W110" s="22">
        <f t="shared" ref="W110" si="1168">(H110-$H$20)*100</f>
        <v>-7.6500000432133675</v>
      </c>
      <c r="X110" s="22">
        <f t="shared" ref="X110" si="1169">SQRT(V110^2+W110^2)</f>
        <v>73.449472427551086</v>
      </c>
      <c r="Y110" s="22">
        <f t="shared" ref="Y110" si="1170">(I110-$I$20)*100</f>
        <v>-75.950000000011642</v>
      </c>
      <c r="Z110" s="22">
        <f t="shared" ref="Z110" si="1171">SQRT((G110-$G$20)^2+(H110-$H$20)^2+(I110-$I$20)^2)*100</f>
        <v>105.65617587196382</v>
      </c>
      <c r="AA110" s="22">
        <f t="shared" ref="AA110" si="1172">Z110/F110</f>
        <v>0.21458476947847438</v>
      </c>
      <c r="AB110" s="23">
        <f t="shared" ref="AB110" si="1173">(AA110-$AA$20)/(F110-$F$20)</f>
        <v>4.3581572882147625E-4</v>
      </c>
      <c r="AC110" s="29"/>
      <c r="AD110" s="56">
        <f t="shared" ref="AD110" si="1174">IF(F110&lt;=0,NA(),IF((G110-$G$20)&lt;0,ATAN2((H110-$H$20),(G110-$G$20))*180/PI()+360,ATAN2((H110-$H$20),(G110-$G$20))*180/PI()))</f>
        <v>95.978382916060539</v>
      </c>
      <c r="AE110" s="57">
        <f t="shared" ref="AE110" si="1175">IF(E110&lt;=0,NA(),ATAN(Y110/X110)*180/PI())</f>
        <v>-45.958880899395602</v>
      </c>
      <c r="AF110" s="29"/>
      <c r="AG110" s="71">
        <f t="shared" ref="AG110" si="1176">1/(O110/E110)</f>
        <v>1.9687091347338836</v>
      </c>
      <c r="AH110" s="71">
        <f t="shared" ref="AH110" si="1177">1/(Z110/F110)</f>
        <v>4.660162985613538</v>
      </c>
      <c r="AI110" s="29"/>
      <c r="AJ110" s="21">
        <f t="shared" ref="AJ110" si="1178">SQRT((G110-$E$11)^2+(H110-$F$11)^2+(I110-$G$11)^2)</f>
        <v>501.52106155521693</v>
      </c>
    </row>
    <row r="111" spans="2:37" ht="15.75" x14ac:dyDescent="0.25">
      <c r="B111" s="166">
        <v>92</v>
      </c>
      <c r="C111" s="167"/>
      <c r="D111" s="96">
        <v>45479.625</v>
      </c>
      <c r="E111" s="28">
        <f t="shared" ref="E111" si="1179">D111-D110</f>
        <v>9.9583333333357587</v>
      </c>
      <c r="F111" s="27">
        <f t="shared" ref="F111" si="1180">D111-D$20</f>
        <v>502.33333333333576</v>
      </c>
      <c r="G111" s="24">
        <v>809320.41650000005</v>
      </c>
      <c r="H111" s="22">
        <v>9156242.2525000013</v>
      </c>
      <c r="I111" s="23">
        <v>2658.3589999999999</v>
      </c>
      <c r="K111" s="20">
        <f t="shared" ref="K111" si="1181">(G111-G110)*100</f>
        <v>-5.8999999891966581</v>
      </c>
      <c r="L111" s="21">
        <f t="shared" ref="L111" si="1182">(H111-H110)*100</f>
        <v>1.1000001803040504</v>
      </c>
      <c r="M111" s="21">
        <f t="shared" ref="M111" si="1183">SQRT(K111^2+L111^2)</f>
        <v>6.001666457675694</v>
      </c>
      <c r="N111" s="21">
        <f t="shared" ref="N111" si="1184">(I111-I110)*100</f>
        <v>-1.1500000000069122</v>
      </c>
      <c r="O111" s="22">
        <f t="shared" ref="O111" si="1185">(SQRT((G111-G110)^2+(H111-H110)^2+(I111-I110)^2)*100)</f>
        <v>6.1108510265924014</v>
      </c>
      <c r="P111" s="22">
        <f t="shared" ref="P111" si="1186">O111/(F111-F110)</f>
        <v>0.61364194409281136</v>
      </c>
      <c r="Q111" s="23">
        <f t="shared" ref="Q111" si="1187">(P111-P110)/(F111-F110)</f>
        <v>1.0613713076421307E-2</v>
      </c>
      <c r="R111" s="29"/>
      <c r="S111" s="56">
        <f t="shared" ref="S111" si="1188">IF(K111&lt;0, ATAN2(L111,K111)*180/PI()+360,ATAN2(L111,K111)*180/PI())</f>
        <v>280.56101240223984</v>
      </c>
      <c r="T111" s="57">
        <f t="shared" ref="T111" si="1189">ATAN(N111/M111)*180/PI()</f>
        <v>-10.847163408569141</v>
      </c>
      <c r="U111" s="29"/>
      <c r="V111" s="24">
        <f t="shared" ref="V111" si="1190">(G111-$G$20)*100</f>
        <v>67.150000005494803</v>
      </c>
      <c r="W111" s="22">
        <f t="shared" ref="W111" si="1191">(H111-$H$20)*100</f>
        <v>-6.549999862909317</v>
      </c>
      <c r="X111" s="22">
        <f t="shared" ref="X111" si="1192">SQRT(V111^2+W111^2)</f>
        <v>67.468696437252021</v>
      </c>
      <c r="Y111" s="22">
        <f t="shared" ref="Y111" si="1193">(I111-$I$20)*100</f>
        <v>-77.100000000018554</v>
      </c>
      <c r="Z111" s="22">
        <f t="shared" ref="Z111" si="1194">SQRT((G111-$G$20)^2+(H111-$H$20)^2+(I111-$I$20)^2)*100</f>
        <v>102.45211075885614</v>
      </c>
      <c r="AA111" s="22">
        <f t="shared" ref="AA111" si="1195">Z111/F111</f>
        <v>0.20395244344828595</v>
      </c>
      <c r="AB111" s="23">
        <f t="shared" ref="AB111" si="1196">(AA111-$AA$20)/(F111-$F$20)</f>
        <v>4.0601017275703708E-4</v>
      </c>
      <c r="AC111" s="29"/>
      <c r="AD111" s="56">
        <f t="shared" ref="AD111" si="1197">IF(F111&lt;=0,NA(),IF((G111-$G$20)&lt;0,ATAN2((H111-$H$20),(G111-$G$20))*180/PI()+360,ATAN2((H111-$H$20),(G111-$G$20))*180/PI()))</f>
        <v>95.571166947008606</v>
      </c>
      <c r="AE111" s="57">
        <f t="shared" ref="AE111" si="1198">IF(E111&lt;=0,NA(),ATAN(Y111/X111)*180/PI())</f>
        <v>-48.811466912623466</v>
      </c>
      <c r="AF111" s="29"/>
      <c r="AG111" s="71">
        <f t="shared" ref="AG111" si="1199">1/(O111/E111)</f>
        <v>1.6296148097867855</v>
      </c>
      <c r="AH111" s="71">
        <f t="shared" ref="AH111" si="1200">1/(Z111/F111)</f>
        <v>4.903103797594655</v>
      </c>
      <c r="AI111" s="29"/>
      <c r="AJ111" s="21">
        <f t="shared" ref="AJ111" si="1201">SQRT((G111-$E$11)^2+(H111-$F$11)^2+(I111-$G$11)^2)</f>
        <v>501.5261103317514</v>
      </c>
    </row>
    <row r="112" spans="2:37" ht="15.75" x14ac:dyDescent="0.25">
      <c r="B112" s="166">
        <v>93</v>
      </c>
      <c r="C112" s="167"/>
      <c r="D112" s="96">
        <v>45489.625</v>
      </c>
      <c r="E112" s="28">
        <f t="shared" ref="E112" si="1202">D112-D111</f>
        <v>10</v>
      </c>
      <c r="F112" s="27">
        <f t="shared" ref="F112" si="1203">D112-D$20</f>
        <v>512.33333333333576</v>
      </c>
      <c r="G112" s="24">
        <v>809320.45400000003</v>
      </c>
      <c r="H112" s="22">
        <v>9156242.2475000005</v>
      </c>
      <c r="I112" s="23">
        <v>2658.326</v>
      </c>
      <c r="K112" s="20">
        <f t="shared" ref="K112" si="1204">(G112-G111)*100</f>
        <v>3.7499999976716936</v>
      </c>
      <c r="L112" s="21">
        <f t="shared" ref="L112" si="1205">(H112-H111)*100</f>
        <v>-0.50000008195638657</v>
      </c>
      <c r="M112" s="21">
        <f t="shared" ref="M112" si="1206">SQRT(K112^2+L112^2)</f>
        <v>3.7831864961291686</v>
      </c>
      <c r="N112" s="21">
        <f t="shared" ref="N112" si="1207">(I112-I111)*100</f>
        <v>-3.2999999999901775</v>
      </c>
      <c r="O112" s="22">
        <f t="shared" ref="O112" si="1208">(SQRT((G112-G111)^2+(H112-H111)^2+(I112-I111)^2)*100)</f>
        <v>5.0202091654062846</v>
      </c>
      <c r="P112" s="22">
        <f t="shared" ref="P112" si="1209">O112/(F112-F111)</f>
        <v>0.50202091654062841</v>
      </c>
      <c r="Q112" s="23">
        <f t="shared" ref="Q112" si="1210">(P112-P111)/(F112-F111)</f>
        <v>-1.1162102755218294E-2</v>
      </c>
      <c r="R112" s="29"/>
      <c r="S112" s="56">
        <f t="shared" ref="S112" si="1211">IF(K112&lt;0, ATAN2(L112,K112)*180/PI()+360,ATAN2(L112,K112)*180/PI())</f>
        <v>97.594644603580619</v>
      </c>
      <c r="T112" s="57">
        <f t="shared" ref="T112" si="1212">ATAN(N112/M112)*180/PI()</f>
        <v>-41.09755808954003</v>
      </c>
      <c r="U112" s="29"/>
      <c r="V112" s="24">
        <f t="shared" ref="V112" si="1213">(G112-$G$20)*100</f>
        <v>70.900000003166497</v>
      </c>
      <c r="W112" s="22">
        <f t="shared" ref="W112" si="1214">(H112-$H$20)*100</f>
        <v>-7.0499999448657036</v>
      </c>
      <c r="X112" s="22">
        <f t="shared" ref="X112" si="1215">SQRT(V112^2+W112^2)</f>
        <v>71.249649119638576</v>
      </c>
      <c r="Y112" s="22">
        <f t="shared" ref="Y112" si="1216">(I112-$I$20)*100</f>
        <v>-80.400000000008731</v>
      </c>
      <c r="Z112" s="22">
        <f t="shared" ref="Z112" si="1217">SQRT((G112-$G$20)^2+(H112-$H$20)^2+(I112-$I$20)^2)*100</f>
        <v>107.42752207731974</v>
      </c>
      <c r="AA112" s="22">
        <f t="shared" ref="AA112" si="1218">Z112/F112</f>
        <v>0.209682866774208</v>
      </c>
      <c r="AB112" s="23">
        <f t="shared" ref="AB112" si="1219">(AA112-$AA$20)/(F112-$F$20)</f>
        <v>4.0927039708693624E-4</v>
      </c>
      <c r="AC112" s="29"/>
      <c r="AD112" s="56">
        <f t="shared" ref="AD112" si="1220">IF(F112&lt;=0,NA(),IF((G112-$G$20)&lt;0,ATAN2((H112-$H$20),(G112-$G$20))*180/PI()+360,ATAN2((H112-$H$20),(G112-$G$20))*180/PI()))</f>
        <v>95.678586516183955</v>
      </c>
      <c r="AE112" s="57">
        <f t="shared" ref="AE112" si="1221">IF(E112&lt;=0,NA(),ATAN(Y112/X112)*180/PI())</f>
        <v>-48.452969525152653</v>
      </c>
      <c r="AF112" s="29"/>
      <c r="AG112" s="71">
        <f t="shared" ref="AG112" si="1222">1/(O112/E112)</f>
        <v>1.9919488751402856</v>
      </c>
      <c r="AH112" s="71">
        <f t="shared" ref="AH112" si="1223">1/(Z112/F112)</f>
        <v>4.7691068678340143</v>
      </c>
      <c r="AI112" s="29"/>
      <c r="AJ112" s="21">
        <f t="shared" ref="AJ112" si="1224">SQRT((G112-$E$11)^2+(H112-$F$11)^2+(I112-$G$11)^2)</f>
        <v>501.53164516012851</v>
      </c>
    </row>
    <row r="113" spans="2:36" ht="15.75" x14ac:dyDescent="0.25">
      <c r="B113" s="166">
        <v>94</v>
      </c>
      <c r="C113" s="167"/>
      <c r="D113" s="96">
        <v>45498.583333333336</v>
      </c>
      <c r="E113" s="28">
        <f t="shared" ref="E113" si="1225">D113-D112</f>
        <v>8.9583333333357587</v>
      </c>
      <c r="F113" s="27">
        <f t="shared" ref="F113" si="1226">D113-D$20</f>
        <v>521.29166666667152</v>
      </c>
      <c r="G113" s="24">
        <v>809320.47849999997</v>
      </c>
      <c r="H113" s="22">
        <v>9156242.2395000011</v>
      </c>
      <c r="I113" s="23">
        <v>2658.3485000000001</v>
      </c>
      <c r="K113" s="20">
        <f t="shared" ref="K113" si="1227">(G113-G112)*100</f>
        <v>2.4499999941326678</v>
      </c>
      <c r="L113" s="21">
        <f t="shared" ref="L113" si="1228">(H113-H112)*100</f>
        <v>-0.79999994486570358</v>
      </c>
      <c r="M113" s="21">
        <f t="shared" ref="M113" si="1229">SQRT(K113^2+L113^2)</f>
        <v>2.5773047710806729</v>
      </c>
      <c r="N113" s="21">
        <f t="shared" ref="N113" si="1230">(I113-I112)*100</f>
        <v>2.250000000003638</v>
      </c>
      <c r="O113" s="22">
        <f t="shared" ref="O113" si="1231">(SQRT((G113-G112)^2+(H113-H112)^2+(I113-I112)^2)*100)</f>
        <v>3.4212570618197589</v>
      </c>
      <c r="P113" s="22">
        <f t="shared" ref="P113" si="1232">O113/(F113-F112)</f>
        <v>0.38190776504024176</v>
      </c>
      <c r="Q113" s="23">
        <f t="shared" ref="Q113" si="1233">(P113-P112)/(F113-F112)</f>
        <v>-1.3407979702365113E-2</v>
      </c>
      <c r="R113" s="29"/>
      <c r="S113" s="56">
        <f t="shared" ref="S113" si="1234">IF(K113&lt;0, ATAN2(L113,K113)*180/PI()+360,ATAN2(L113,K113)*180/PI())</f>
        <v>108.08344425839387</v>
      </c>
      <c r="T113" s="57">
        <f t="shared" ref="T113" si="1235">ATAN(N113/M113)*180/PI()</f>
        <v>41.12112257341893</v>
      </c>
      <c r="U113" s="29"/>
      <c r="V113" s="24">
        <f t="shared" ref="V113" si="1236">(G113-$G$20)*100</f>
        <v>73.349999997299165</v>
      </c>
      <c r="W113" s="22">
        <f t="shared" ref="W113" si="1237">(H113-$H$20)*100</f>
        <v>-7.8499998897314072</v>
      </c>
      <c r="X113" s="22">
        <f t="shared" ref="X113" si="1238">SQRT(V113^2+W113^2)</f>
        <v>73.768861980327245</v>
      </c>
      <c r="Y113" s="22">
        <f t="shared" ref="Y113" si="1239">(I113-$I$20)*100</f>
        <v>-78.150000000005093</v>
      </c>
      <c r="Z113" s="22">
        <f t="shared" ref="Z113" si="1240">SQRT((G113-$G$20)^2+(H113-$H$20)^2+(I113-$I$20)^2)*100</f>
        <v>107.46751833867462</v>
      </c>
      <c r="AA113" s="22">
        <f t="shared" ref="AA113" si="1241">Z113/F113</f>
        <v>0.20615621773864334</v>
      </c>
      <c r="AB113" s="23">
        <f t="shared" ref="AB113" si="1242">(AA113-$AA$20)/(F113-$F$20)</f>
        <v>3.9547192276615732E-4</v>
      </c>
      <c r="AC113" s="29"/>
      <c r="AD113" s="56">
        <f t="shared" ref="AD113" si="1243">IF(F113&lt;=0,NA(),IF((G113-$G$20)&lt;0,ATAN2((H113-$H$20),(G113-$G$20))*180/PI()+360,ATAN2((H113-$H$20),(G113-$G$20))*180/PI()))</f>
        <v>96.108608184549254</v>
      </c>
      <c r="AE113" s="57">
        <f t="shared" ref="AE113" si="1244">IF(E113&lt;=0,NA(),ATAN(Y113/X113)*180/PI())</f>
        <v>-46.651876276025355</v>
      </c>
      <c r="AF113" s="29"/>
      <c r="AG113" s="71">
        <f t="shared" ref="AG113" si="1245">1/(O113/E113)</f>
        <v>2.6184332750988437</v>
      </c>
      <c r="AH113" s="71">
        <f t="shared" ref="AH113" si="1246">1/(Z113/F113)</f>
        <v>4.8506904665265065</v>
      </c>
      <c r="AI113" s="29"/>
      <c r="AJ113" s="21">
        <f t="shared" ref="AJ113" si="1247">SQRT((G113-$E$11)^2+(H113-$F$11)^2+(I113-$G$11)^2)</f>
        <v>501.52811115830451</v>
      </c>
    </row>
    <row r="114" spans="2:36" ht="15.75" x14ac:dyDescent="0.25">
      <c r="B114" s="166">
        <v>95</v>
      </c>
      <c r="C114" s="167"/>
      <c r="D114" s="96">
        <v>45503.375</v>
      </c>
      <c r="E114" s="28">
        <f t="shared" ref="E114" si="1248">D114-D113</f>
        <v>4.7916666666642413</v>
      </c>
      <c r="F114" s="27">
        <f t="shared" ref="F114" si="1249">D114-D$20</f>
        <v>526.08333333333576</v>
      </c>
      <c r="G114" s="24">
        <v>809320.30450000009</v>
      </c>
      <c r="H114" s="22">
        <v>9156242.2774999999</v>
      </c>
      <c r="I114" s="23">
        <v>2658.3425000000002</v>
      </c>
      <c r="K114" s="20">
        <f t="shared" ref="K114" si="1250">(G114-G113)*100</f>
        <v>-17.399999988265336</v>
      </c>
      <c r="L114" s="21">
        <f t="shared" ref="L114" si="1251">(H114-H113)*100</f>
        <v>3.7999998778104782</v>
      </c>
      <c r="M114" s="21">
        <f t="shared" ref="M114" si="1252">SQRT(K114^2+L114^2)</f>
        <v>17.8101094511795</v>
      </c>
      <c r="N114" s="21">
        <f t="shared" ref="N114" si="1253">(I114-I113)*100</f>
        <v>-0.59999999998581188</v>
      </c>
      <c r="O114" s="22">
        <f t="shared" ref="O114" si="1254">(SQRT((G114-G113)^2+(H114-H113)^2+(I114-I113)^2)*100)</f>
        <v>17.820213204756456</v>
      </c>
      <c r="P114" s="22">
        <f t="shared" ref="P114" si="1255">O114/(F114-F113)</f>
        <v>3.719001016646708</v>
      </c>
      <c r="Q114" s="23">
        <f t="shared" ref="Q114" si="1256">(P114-P113)/(F114-F113)</f>
        <v>0.69643685250952803</v>
      </c>
      <c r="R114" s="29"/>
      <c r="S114" s="56">
        <f t="shared" ref="S114" si="1257">IF(K114&lt;0, ATAN2(L114,K114)*180/PI()+360,ATAN2(L114,K114)*180/PI())</f>
        <v>282.31944488065454</v>
      </c>
      <c r="T114" s="57">
        <f t="shared" ref="T114" si="1258">ATAN(N114/M114)*180/PI()</f>
        <v>-1.9294924213088307</v>
      </c>
      <c r="U114" s="29"/>
      <c r="V114" s="24">
        <f t="shared" ref="V114" si="1259">(G114-$G$20)*100</f>
        <v>55.950000009033829</v>
      </c>
      <c r="W114" s="22">
        <f t="shared" ref="W114" si="1260">(H114-$H$20)*100</f>
        <v>-4.050000011920929</v>
      </c>
      <c r="X114" s="22">
        <f t="shared" ref="X114" si="1261">SQRT(V114^2+W114^2)</f>
        <v>56.096390268068447</v>
      </c>
      <c r="Y114" s="22">
        <f t="shared" ref="Y114" si="1262">(I114-$I$20)*100</f>
        <v>-78.749999999990905</v>
      </c>
      <c r="Z114" s="22">
        <f t="shared" ref="Z114" si="1263">SQRT((G114-$G$20)^2+(H114-$H$20)^2+(I114-$I$20)^2)*100</f>
        <v>96.686956209749468</v>
      </c>
      <c r="AA114" s="22">
        <f t="shared" ref="AA114" si="1264">Z114/F114</f>
        <v>0.18378638912038464</v>
      </c>
      <c r="AB114" s="23">
        <f t="shared" ref="AB114" si="1265">(AA114-$AA$20)/(F114-$F$20)</f>
        <v>3.4934843488747117E-4</v>
      </c>
      <c r="AC114" s="29"/>
      <c r="AD114" s="56">
        <f t="shared" ref="AD114" si="1266">IF(F114&lt;=0,NA(),IF((G114-$G$20)&lt;0,ATAN2((H114-$H$20),(G114-$G$20))*180/PI()+360,ATAN2((H114-$H$20),(G114-$G$20))*180/PI()))</f>
        <v>94.14019457977767</v>
      </c>
      <c r="AE114" s="57">
        <f t="shared" ref="AE114" si="1267">IF(E114&lt;=0,NA(),ATAN(Y114/X114)*180/PI())</f>
        <v>-54.536394498861476</v>
      </c>
      <c r="AF114" s="29"/>
      <c r="AG114" s="71">
        <f t="shared" ref="AG114" si="1268">1/(O114/E114)</f>
        <v>0.26888941291596224</v>
      </c>
      <c r="AH114" s="71">
        <f t="shared" ref="AH114" si="1269">1/(Z114/F114)</f>
        <v>5.4410993370405425</v>
      </c>
      <c r="AI114" s="29"/>
      <c r="AJ114" s="21">
        <f t="shared" ref="AJ114" si="1270">SQRT((G114-$E$11)^2+(H114-$F$11)^2+(I114-$G$11)^2)</f>
        <v>501.53043258923572</v>
      </c>
    </row>
    <row r="115" spans="2:36" ht="15.75" x14ac:dyDescent="0.25">
      <c r="B115" s="166">
        <v>96</v>
      </c>
      <c r="C115" s="167"/>
      <c r="D115" s="96">
        <v>45507.375</v>
      </c>
      <c r="E115" s="28">
        <f t="shared" ref="E115:E116" si="1271">D115-D114</f>
        <v>4</v>
      </c>
      <c r="F115" s="27">
        <f t="shared" ref="F115:F116" si="1272">D115-D$20</f>
        <v>530.08333333333576</v>
      </c>
      <c r="G115" s="24">
        <v>809320.48399999994</v>
      </c>
      <c r="H115" s="22">
        <v>9156242.2490000017</v>
      </c>
      <c r="I115" s="23">
        <v>2658.3204999999998</v>
      </c>
      <c r="K115" s="20">
        <f t="shared" ref="K115" si="1273">(G115-G114)*100</f>
        <v>17.949999985285103</v>
      </c>
      <c r="L115" s="21">
        <f t="shared" ref="L115" si="1274">(H115-H114)*100</f>
        <v>-2.8499998152256012</v>
      </c>
      <c r="M115" s="21">
        <f t="shared" ref="M115" si="1275">SQRT(K115^2+L115^2)</f>
        <v>18.174845210304301</v>
      </c>
      <c r="N115" s="21">
        <f t="shared" ref="N115" si="1276">(I115-I114)*100</f>
        <v>-2.2000000000389264</v>
      </c>
      <c r="O115" s="22">
        <f t="shared" ref="O115" si="1277">(SQRT((G115-G114)^2+(H115-H114)^2+(I115-I114)^2)*100)</f>
        <v>18.307512076158584</v>
      </c>
      <c r="P115" s="22">
        <f t="shared" ref="P115" si="1278">O115/(F115-F114)</f>
        <v>4.5768780190396461</v>
      </c>
      <c r="Q115" s="23">
        <f t="shared" ref="Q115" si="1279">(P115-P114)/(F115-F114)</f>
        <v>0.21446925059823452</v>
      </c>
      <c r="R115" s="29"/>
      <c r="S115" s="56">
        <f t="shared" ref="S115" si="1280">IF(K115&lt;0, ATAN2(L115,K115)*180/PI()+360,ATAN2(L115,K115)*180/PI())</f>
        <v>99.021792893661214</v>
      </c>
      <c r="T115" s="57">
        <f t="shared" ref="T115" si="1281">ATAN(N115/M115)*180/PI()</f>
        <v>-6.9018705887109064</v>
      </c>
      <c r="U115" s="29"/>
      <c r="V115" s="24">
        <f t="shared" ref="V115" si="1282">(G115-$G$20)*100</f>
        <v>73.899999994318932</v>
      </c>
      <c r="W115" s="22">
        <f t="shared" ref="W115" si="1283">(H115-$H$20)*100</f>
        <v>-6.8999998271465302</v>
      </c>
      <c r="X115" s="22">
        <f t="shared" ref="X115" si="1284">SQRT(V115^2+W115^2)</f>
        <v>74.221425456366447</v>
      </c>
      <c r="Y115" s="22">
        <f t="shared" ref="Y115" si="1285">(I115-$I$20)*100</f>
        <v>-80.950000000029831</v>
      </c>
      <c r="Z115" s="22">
        <f t="shared" ref="Z115" si="1286">SQRT((G115-$G$20)^2+(H115-$H$20)^2+(I115-$I$20)^2)*100</f>
        <v>109.82587353069309</v>
      </c>
      <c r="AA115" s="22">
        <f t="shared" ref="AA115" si="1287">Z115/F115</f>
        <v>0.20718605287978478</v>
      </c>
      <c r="AB115" s="23">
        <f t="shared" ref="AB115" si="1288">(AA115-$AA$20)/(F115-$F$20)</f>
        <v>3.9085562561820564E-4</v>
      </c>
      <c r="AC115" s="29"/>
      <c r="AD115" s="56">
        <f t="shared" ref="AD115" si="1289">IF(F115&lt;=0,NA(),IF((G115-$G$20)&lt;0,ATAN2((H115-$H$20),(G115-$G$20))*180/PI()+360,ATAN2((H115-$H$20),(G115-$G$20))*180/PI()))</f>
        <v>95.334208394322587</v>
      </c>
      <c r="AE115" s="57">
        <f t="shared" ref="AE115" si="1290">IF(E115&lt;=0,NA(),ATAN(Y115/X115)*180/PI())</f>
        <v>-47.482915695898157</v>
      </c>
      <c r="AF115" s="29"/>
      <c r="AG115" s="71">
        <f t="shared" ref="AG115" si="1291">1/(O115/E115)</f>
        <v>0.21848954589570366</v>
      </c>
      <c r="AH115" s="71">
        <f t="shared" ref="AH115" si="1292">1/(Z115/F115)</f>
        <v>4.8265797147080569</v>
      </c>
      <c r="AI115" s="29"/>
      <c r="AJ115" s="21">
        <f t="shared" ref="AJ115" si="1293">SQRT((G115-$E$11)^2+(H115-$F$11)^2+(I115-$G$11)^2)</f>
        <v>501.52539013088051</v>
      </c>
    </row>
    <row r="116" spans="2:36" ht="15.75" x14ac:dyDescent="0.25">
      <c r="B116" s="166">
        <v>97</v>
      </c>
      <c r="C116" s="167"/>
      <c r="D116" s="96">
        <v>45516.375</v>
      </c>
      <c r="E116" s="104">
        <f t="shared" si="1271"/>
        <v>9</v>
      </c>
      <c r="F116" s="27">
        <f t="shared" si="1272"/>
        <v>539.08333333333576</v>
      </c>
      <c r="G116" s="24">
        <v>809320.45200000005</v>
      </c>
      <c r="H116" s="22">
        <v>9156242.2459999993</v>
      </c>
      <c r="I116" s="23">
        <v>2658.3450000000003</v>
      </c>
      <c r="K116" s="20">
        <f t="shared" ref="K116" si="1294">(G116-G115)*100</f>
        <v>-3.1999999890103936</v>
      </c>
      <c r="L116" s="21">
        <f t="shared" ref="L116" si="1295">(H116-H115)*100</f>
        <v>-0.30000023543834686</v>
      </c>
      <c r="M116" s="21">
        <f t="shared" ref="M116" si="1296">SQRT(K116^2+L116^2)</f>
        <v>3.2140317470320019</v>
      </c>
      <c r="N116" s="21">
        <f t="shared" ref="N116" si="1297">(I116-I115)*100</f>
        <v>2.4500000000443833</v>
      </c>
      <c r="O116" s="22">
        <f t="shared" ref="O116" si="1298">(SQRT((G116-G115)^2+(H116-H115)^2+(I116-I115)^2)*100)</f>
        <v>4.0413487935523529</v>
      </c>
      <c r="P116" s="22">
        <f t="shared" ref="P116" si="1299">O116/(F116-F115)</f>
        <v>0.44903875483915034</v>
      </c>
      <c r="Q116" s="23">
        <f t="shared" ref="Q116" si="1300">(P116-P115)/(F116-F115)</f>
        <v>-0.45864880713338846</v>
      </c>
      <c r="R116" s="29"/>
      <c r="S116" s="56">
        <f t="shared" ref="S116" si="1301">IF(K116&lt;0, ATAN2(L116,K116)*180/PI()+360,ATAN2(L116,K116)*180/PI())</f>
        <v>264.64417076007874</v>
      </c>
      <c r="T116" s="57">
        <f t="shared" ref="T116" si="1302">ATAN(N116/M116)*180/PI()</f>
        <v>37.317637685365753</v>
      </c>
      <c r="U116" s="29"/>
      <c r="V116" s="24">
        <f t="shared" ref="V116" si="1303">(G116-$G$20)*100</f>
        <v>70.700000005308539</v>
      </c>
      <c r="W116" s="22">
        <f t="shared" ref="W116" si="1304">(H116-$H$20)*100</f>
        <v>-7.200000062584877</v>
      </c>
      <c r="X116" s="22">
        <f t="shared" ref="X116" si="1305">SQRT(V116^2+W116^2)</f>
        <v>71.065673863348749</v>
      </c>
      <c r="Y116" s="22">
        <f t="shared" ref="Y116" si="1306">(I116-$I$20)*100</f>
        <v>-78.499999999985448</v>
      </c>
      <c r="Z116" s="22">
        <f t="shared" ref="Z116" si="1307">SQRT((G116-$G$20)^2+(H116-$H$20)^2+(I116-$I$20)^2)*100</f>
        <v>105.88947068358385</v>
      </c>
      <c r="AA116" s="22">
        <f t="shared" ref="AA116" si="1308">Z116/F116</f>
        <v>0.19642504996181798</v>
      </c>
      <c r="AB116" s="23">
        <f t="shared" ref="AB116" si="1309">(AA116-$AA$20)/(F116-$F$20)</f>
        <v>3.6436861949942881E-4</v>
      </c>
      <c r="AC116" s="29"/>
      <c r="AD116" s="56">
        <f t="shared" ref="AD116" si="1310">IF(F116&lt;=0,NA(),IF((G116-$G$20)&lt;0,ATAN2((H116-$H$20),(G116-$G$20))*180/PI()+360,ATAN2((H116-$H$20),(G116-$G$20))*180/PI()))</f>
        <v>95.814883905700071</v>
      </c>
      <c r="AE116" s="57">
        <f t="shared" ref="AE116" si="1311">IF(E116&lt;=0,NA(),ATAN(Y116/X116)*180/PI())</f>
        <v>-47.845607665530892</v>
      </c>
      <c r="AF116" s="29"/>
      <c r="AG116" s="71">
        <f t="shared" ref="AG116" si="1312">1/(O116/E116)</f>
        <v>2.226979273444246</v>
      </c>
      <c r="AH116" s="71">
        <f t="shared" ref="AH116" si="1313">1/(Z116/F116)</f>
        <v>5.0910003596505877</v>
      </c>
      <c r="AI116" s="29"/>
      <c r="AJ116" s="21">
        <f t="shared" ref="AJ116" si="1314">SQRT((G116-$E$11)^2+(H116-$F$11)^2+(I116-$G$11)^2)</f>
        <v>501.52847096439325</v>
      </c>
    </row>
    <row r="117" spans="2:36" ht="15.75" x14ac:dyDescent="0.25">
      <c r="B117" s="166">
        <v>98</v>
      </c>
      <c r="C117" s="167"/>
      <c r="D117" s="96">
        <v>45523.375</v>
      </c>
      <c r="E117" s="104">
        <f t="shared" ref="E117:E118" si="1315">D117-D116</f>
        <v>7</v>
      </c>
      <c r="F117" s="27">
        <f t="shared" ref="F117:F118" si="1316">D117-D$20</f>
        <v>546.08333333333576</v>
      </c>
      <c r="G117" s="24">
        <v>809320.54349999991</v>
      </c>
      <c r="H117" s="22">
        <v>9156242.2364999987</v>
      </c>
      <c r="I117" s="23">
        <v>2658.2984999999999</v>
      </c>
      <c r="K117" s="20">
        <f t="shared" ref="K117:K118" si="1317">(G117-G116)*100</f>
        <v>9.1499999864026904</v>
      </c>
      <c r="L117" s="21">
        <f t="shared" ref="L117:L118" si="1318">(H117-H116)*100</f>
        <v>-0.95000006258487701</v>
      </c>
      <c r="M117" s="21">
        <f t="shared" ref="M117:M118" si="1319">SQRT(K117^2+L117^2)</f>
        <v>9.1991847394255828</v>
      </c>
      <c r="N117" s="21">
        <f t="shared" ref="N117:N118" si="1320">(I117-I116)*100</f>
        <v>-4.650000000037835</v>
      </c>
      <c r="O117" s="22">
        <f t="shared" ref="O117:O118" si="1321">(SQRT((G117-G116)^2+(H117-H116)^2+(I117-I116)^2)*100)</f>
        <v>10.307642789233256</v>
      </c>
      <c r="P117" s="22">
        <f t="shared" ref="P117:P118" si="1322">O117/(F117-F116)</f>
        <v>1.4725203984618938</v>
      </c>
      <c r="Q117" s="23">
        <f t="shared" ref="Q117:Q118" si="1323">(P117-P116)/(F117-F116)</f>
        <v>0.14621166337467764</v>
      </c>
      <c r="R117" s="29"/>
      <c r="S117" s="56">
        <f t="shared" ref="S117:S118" si="1324">IF(K117&lt;0, ATAN2(L117,K117)*180/PI()+360,ATAN2(L117,K117)*180/PI())</f>
        <v>95.927504588852642</v>
      </c>
      <c r="T117" s="57">
        <f t="shared" ref="T117:T118" si="1325">ATAN(N117/M117)*180/PI()</f>
        <v>-26.815665525878529</v>
      </c>
      <c r="U117" s="29"/>
      <c r="V117" s="24">
        <f t="shared" ref="V117:V118" si="1326">(G117-$G$20)*100</f>
        <v>79.849999991711229</v>
      </c>
      <c r="W117" s="22">
        <f t="shared" ref="W117:W118" si="1327">(H117-$H$20)*100</f>
        <v>-8.150000125169754</v>
      </c>
      <c r="X117" s="22">
        <f t="shared" ref="X117:X118" si="1328">SQRT(V117^2+W117^2)</f>
        <v>80.264842868571975</v>
      </c>
      <c r="Y117" s="22">
        <f t="shared" ref="Y117:Y118" si="1329">(I117-$I$20)*100</f>
        <v>-83.150000000023283</v>
      </c>
      <c r="Z117" s="22">
        <f t="shared" ref="Z117:Z118" si="1330">SQRT((G117-$G$20)^2+(H117-$H$20)^2+(I117-$I$20)^2)*100</f>
        <v>115.56975166850721</v>
      </c>
      <c r="AA117" s="22">
        <f t="shared" ref="AA117:AA118" si="1331">Z117/F117</f>
        <v>0.21163391118908598</v>
      </c>
      <c r="AB117" s="23">
        <f t="shared" ref="AB117:AB118" si="1332">(AA117-$AA$20)/(F117-$F$20)</f>
        <v>3.8754874626415695E-4</v>
      </c>
      <c r="AC117" s="29"/>
      <c r="AD117" s="56">
        <f t="shared" ref="AD117:AD118" si="1333">IF(F117&lt;=0,NA(),IF((G117-$G$20)&lt;0,ATAN2((H117-$H$20),(G117-$G$20))*180/PI()+360,ATAN2((H117-$H$20),(G117-$G$20))*180/PI()))</f>
        <v>95.827791397628204</v>
      </c>
      <c r="AE117" s="57">
        <f t="shared" ref="AE117:AE118" si="1334">IF(E117&lt;=0,NA(),ATAN(Y117/X117)*180/PI())</f>
        <v>-46.011475769191463</v>
      </c>
      <c r="AF117" s="29"/>
      <c r="AG117" s="71">
        <f t="shared" ref="AG117:AG118" si="1335">1/(O117/E117)</f>
        <v>0.67910774006563157</v>
      </c>
      <c r="AH117" s="71">
        <f t="shared" ref="AH117:AH118" si="1336">1/(Z117/F117)</f>
        <v>4.7251406656967285</v>
      </c>
      <c r="AI117" s="29"/>
      <c r="AJ117" s="21">
        <f t="shared" ref="AJ117:AJ118" si="1337">SQRT((G117-$E$11)^2+(H117-$F$11)^2+(I117-$G$11)^2)</f>
        <v>501.53048407873683</v>
      </c>
    </row>
    <row r="118" spans="2:36" ht="15.75" x14ac:dyDescent="0.25">
      <c r="B118" s="166">
        <v>99</v>
      </c>
      <c r="C118" s="167"/>
      <c r="D118" s="96">
        <v>45530.375</v>
      </c>
      <c r="E118" s="104">
        <f t="shared" si="1315"/>
        <v>7</v>
      </c>
      <c r="F118" s="27">
        <f t="shared" si="1316"/>
        <v>553.08333333333576</v>
      </c>
      <c r="G118" s="108">
        <v>809320.47200000007</v>
      </c>
      <c r="H118" s="21">
        <v>9156242.2529999986</v>
      </c>
      <c r="I118" s="109">
        <v>2658.3130000000001</v>
      </c>
      <c r="K118" s="20">
        <f t="shared" si="1317"/>
        <v>-7.1499999845400453</v>
      </c>
      <c r="L118" s="21">
        <f t="shared" si="1318"/>
        <v>1.6499999910593033</v>
      </c>
      <c r="M118" s="21">
        <f t="shared" si="1319"/>
        <v>7.3379152181950396</v>
      </c>
      <c r="N118" s="21">
        <f t="shared" si="1320"/>
        <v>1.4500000000225555</v>
      </c>
      <c r="O118" s="22">
        <f t="shared" si="1321"/>
        <v>7.4798061304744898</v>
      </c>
      <c r="P118" s="22">
        <f t="shared" si="1322"/>
        <v>1.0685437329249272</v>
      </c>
      <c r="Q118" s="23">
        <f t="shared" si="1323"/>
        <v>-5.7710952219566646E-2</v>
      </c>
      <c r="R118" s="29"/>
      <c r="S118" s="56">
        <f t="shared" si="1324"/>
        <v>282.99461675103737</v>
      </c>
      <c r="T118" s="57">
        <f t="shared" si="1325"/>
        <v>11.177860685453005</v>
      </c>
      <c r="U118" s="29"/>
      <c r="V118" s="24">
        <f t="shared" si="1326"/>
        <v>72.700000007171184</v>
      </c>
      <c r="W118" s="22">
        <f t="shared" si="1327"/>
        <v>-6.5000001341104507</v>
      </c>
      <c r="X118" s="22">
        <f t="shared" si="1328"/>
        <v>72.989999334060315</v>
      </c>
      <c r="Y118" s="22">
        <f t="shared" si="1329"/>
        <v>-81.700000000000728</v>
      </c>
      <c r="Z118" s="22">
        <f t="shared" si="1330"/>
        <v>109.55560233409447</v>
      </c>
      <c r="AA118" s="22">
        <f t="shared" si="1331"/>
        <v>0.19808154708590145</v>
      </c>
      <c r="AB118" s="23">
        <f t="shared" si="1332"/>
        <v>3.5814051002422886E-4</v>
      </c>
      <c r="AC118" s="29"/>
      <c r="AD118" s="56">
        <f t="shared" si="1333"/>
        <v>95.109146346944726</v>
      </c>
      <c r="AE118" s="57">
        <f t="shared" si="1334"/>
        <v>-48.222702768926091</v>
      </c>
      <c r="AF118" s="29"/>
      <c r="AG118" s="71">
        <f t="shared" si="1335"/>
        <v>0.93585313280786153</v>
      </c>
      <c r="AH118" s="71">
        <f t="shared" si="1336"/>
        <v>5.0484258362861683</v>
      </c>
      <c r="AI118" s="29"/>
      <c r="AJ118" s="21">
        <f t="shared" si="1337"/>
        <v>501.52611675919127</v>
      </c>
    </row>
    <row r="119" spans="2:36" ht="15.75" x14ac:dyDescent="0.25">
      <c r="B119" s="166">
        <v>100</v>
      </c>
      <c r="C119" s="167"/>
      <c r="D119" s="96">
        <v>45537.625</v>
      </c>
      <c r="E119" s="104">
        <f t="shared" ref="E119" si="1338">D119-D118</f>
        <v>7.25</v>
      </c>
      <c r="F119" s="27">
        <f t="shared" ref="F119" si="1339">D119-D$20</f>
        <v>560.33333333333576</v>
      </c>
      <c r="G119" s="24">
        <v>809320.45350000006</v>
      </c>
      <c r="H119" s="22">
        <v>9156242.2514999993</v>
      </c>
      <c r="I119" s="23">
        <v>2658.3215</v>
      </c>
      <c r="K119" s="20">
        <f t="shared" ref="K119" si="1340">(G119-G118)*100</f>
        <v>-1.8500000005587935</v>
      </c>
      <c r="L119" s="21">
        <f t="shared" ref="L119" si="1341">(H119-H118)*100</f>
        <v>-0.14999993145465851</v>
      </c>
      <c r="M119" s="21">
        <f t="shared" ref="M119" si="1342">SQRT(K119^2+L119^2)</f>
        <v>1.8560711143444744</v>
      </c>
      <c r="N119" s="21">
        <f t="shared" ref="N119" si="1343">(I119-I118)*100</f>
        <v>0.84999999999126885</v>
      </c>
      <c r="O119" s="22">
        <f t="shared" ref="O119" si="1344">(SQRT((G119-G118)^2+(H119-H118)^2+(I119-I118)^2)*100)</f>
        <v>2.0414455617255864</v>
      </c>
      <c r="P119" s="22">
        <f t="shared" ref="P119" si="1345">O119/(F119-F118)</f>
        <v>0.2815786981690464</v>
      </c>
      <c r="Q119" s="23">
        <f t="shared" ref="Q119" si="1346">(P119-P118)/(F119-F118)</f>
        <v>-0.10854690134563873</v>
      </c>
      <c r="R119" s="29"/>
      <c r="S119" s="56">
        <f t="shared" ref="S119" si="1347">IF(K119&lt;0, ATAN2(L119,K119)*180/PI()+360,ATAN2(L119,K119)*180/PI())</f>
        <v>265.36453868352294</v>
      </c>
      <c r="T119" s="57">
        <f t="shared" ref="T119" si="1348">ATAN(N119/M119)*180/PI()</f>
        <v>24.605723800655884</v>
      </c>
      <c r="U119" s="29"/>
      <c r="V119" s="24">
        <f t="shared" ref="V119" si="1349">(G119-$G$20)*100</f>
        <v>70.85000000661239</v>
      </c>
      <c r="W119" s="22">
        <f t="shared" ref="W119" si="1350">(H119-$H$20)*100</f>
        <v>-6.6500000655651093</v>
      </c>
      <c r="X119" s="22">
        <f t="shared" ref="X119" si="1351">SQRT(V119^2+W119^2)</f>
        <v>71.161401066933692</v>
      </c>
      <c r="Y119" s="22">
        <f t="shared" ref="Y119" si="1352">(I119-$I$20)*100</f>
        <v>-80.850000000009459</v>
      </c>
      <c r="Z119" s="22">
        <f t="shared" ref="Z119" si="1353">SQRT((G119-$G$20)^2+(H119-$H$20)^2+(I119-$I$20)^2)*100</f>
        <v>107.70639489747356</v>
      </c>
      <c r="AA119" s="22">
        <f t="shared" ref="AA119" si="1354">Z119/F119</f>
        <v>0.19221843229769142</v>
      </c>
      <c r="AB119" s="23">
        <f t="shared" ref="AB119" si="1355">(AA119-$AA$20)/(F119-$F$20)</f>
        <v>3.4304300826476606E-4</v>
      </c>
      <c r="AC119" s="29"/>
      <c r="AD119" s="56">
        <f t="shared" ref="AD119" si="1356">IF(F119&lt;=0,NA(),IF((G119-$G$20)&lt;0,ATAN2((H119-$H$20),(G119-$G$20))*180/PI()+360,ATAN2((H119-$H$20),(G119-$G$20))*180/PI()))</f>
        <v>95.362087886959586</v>
      </c>
      <c r="AE119" s="57">
        <f t="shared" ref="AE119" si="1357">IF(E119&lt;=0,NA(),ATAN(Y119/X119)*180/PI())</f>
        <v>-48.646871043400992</v>
      </c>
      <c r="AF119" s="29"/>
      <c r="AG119" s="71">
        <f t="shared" ref="AG119" si="1358">1/(O119/E119)</f>
        <v>3.5514050121776179</v>
      </c>
      <c r="AH119" s="71">
        <f t="shared" ref="AH119" si="1359">1/(Z119/F119)</f>
        <v>5.2024147114637049</v>
      </c>
      <c r="AI119" s="29"/>
      <c r="AJ119" s="21">
        <f t="shared" ref="AJ119" si="1360">SQRT((G119-$E$11)^2+(H119-$F$11)^2+(I119-$G$11)^2)</f>
        <v>501.5291694923215</v>
      </c>
    </row>
    <row r="120" spans="2:36" ht="15.75" x14ac:dyDescent="0.25">
      <c r="B120" s="166">
        <v>101</v>
      </c>
      <c r="C120" s="167"/>
      <c r="D120" s="96">
        <v>45544.625</v>
      </c>
      <c r="E120" s="104">
        <f t="shared" ref="E120:E122" si="1361">D120-D119</f>
        <v>7</v>
      </c>
      <c r="F120" s="27">
        <f t="shared" ref="F120:F122" si="1362">D120-D$20</f>
        <v>567.33333333333576</v>
      </c>
      <c r="G120" s="24">
        <v>809320.43299999996</v>
      </c>
      <c r="H120" s="22">
        <v>9156242.2664999999</v>
      </c>
      <c r="I120" s="23">
        <v>2658.3254999999999</v>
      </c>
      <c r="K120" s="20">
        <f t="shared" ref="K120:K122" si="1363">(G120-G119)*100</f>
        <v>-2.0500000100582838</v>
      </c>
      <c r="L120" s="21">
        <f t="shared" ref="L120:L122" si="1364">(H120-H119)*100</f>
        <v>1.5000000596046448</v>
      </c>
      <c r="M120" s="21">
        <f t="shared" ref="M120:M122" si="1365">SQRT(K120^2+L120^2)</f>
        <v>2.5401772024905864</v>
      </c>
      <c r="N120" s="21">
        <f t="shared" ref="N120:N122" si="1366">(I120-I119)*100</f>
        <v>0.39999999999054126</v>
      </c>
      <c r="O120" s="22">
        <f t="shared" ref="O120:O122" si="1367">(SQRT((G120-G119)^2+(H120-H119)^2+(I120-I119)^2)*100)</f>
        <v>2.5714782169105255</v>
      </c>
      <c r="P120" s="22">
        <f t="shared" ref="P120:P122" si="1368">O120/(F120-F119)</f>
        <v>0.36735403098721792</v>
      </c>
      <c r="Q120" s="23">
        <f t="shared" ref="Q120:Q122" si="1369">(P120-P119)/(F120-F119)</f>
        <v>1.2253618974024503E-2</v>
      </c>
      <c r="R120" s="29"/>
      <c r="S120" s="56">
        <f t="shared" ref="S120:S122" si="1370">IF(K120&lt;0, ATAN2(L120,K120)*180/PI()+360,ATAN2(L120,K120)*180/PI())</f>
        <v>306.19320825659111</v>
      </c>
      <c r="T120" s="57">
        <f t="shared" ref="T120:T122" si="1371">ATAN(N120/M120)*180/PI()</f>
        <v>8.9488438748108319</v>
      </c>
      <c r="U120" s="29"/>
      <c r="V120" s="24">
        <f t="shared" ref="V120:V122" si="1372">(G120-$G$20)*100</f>
        <v>68.799999996554106</v>
      </c>
      <c r="W120" s="22">
        <f t="shared" ref="W120:W122" si="1373">(H120-$H$20)*100</f>
        <v>-5.1500000059604645</v>
      </c>
      <c r="X120" s="22">
        <f t="shared" ref="X120:X122" si="1374">SQRT(V120^2+W120^2)</f>
        <v>68.992481471441792</v>
      </c>
      <c r="Y120" s="22">
        <f t="shared" ref="Y120:Y122" si="1375">(I120-$I$20)*100</f>
        <v>-80.450000000018917</v>
      </c>
      <c r="Z120" s="22">
        <f t="shared" ref="Z120:Z122" si="1376">SQRT((G120-$G$20)^2+(H120-$H$20)^2+(I120-$I$20)^2)*100</f>
        <v>105.98190883160335</v>
      </c>
      <c r="AA120" s="22">
        <f t="shared" ref="AA120:AA122" si="1377">Z120/F120</f>
        <v>0.18680712485006387</v>
      </c>
      <c r="AB120" s="23">
        <f t="shared" ref="AB120:AB122" si="1378">(AA120-$AA$20)/(F120-$F$20)</f>
        <v>3.2927225296720873E-4</v>
      </c>
      <c r="AC120" s="29"/>
      <c r="AD120" s="56">
        <f t="shared" ref="AD120:AD122" si="1379">IF(F120&lt;=0,NA(),IF((G120-$G$20)&lt;0,ATAN2((H120-$H$20),(G120-$G$20))*180/PI()+360,ATAN2((H120-$H$20),(G120-$G$20))*180/PI()))</f>
        <v>94.28087195159668</v>
      </c>
      <c r="AE120" s="57">
        <f t="shared" ref="AE120:AE122" si="1380">IF(E120&lt;=0,NA(),ATAN(Y120/X120)*180/PI())</f>
        <v>-49.384199978935172</v>
      </c>
      <c r="AF120" s="29"/>
      <c r="AG120" s="71">
        <f t="shared" ref="AG120:AG122" si="1381">1/(O120/E120)</f>
        <v>2.7221696664458133</v>
      </c>
      <c r="AH120" s="71">
        <f t="shared" ref="AH120:AH122" si="1382">1/(Z120/F120)</f>
        <v>5.3531148814726706</v>
      </c>
      <c r="AI120" s="29"/>
      <c r="AJ120" s="21">
        <f t="shared" ref="AJ120:AJ122" si="1383">SQRT((G120-$E$11)^2+(H120-$F$11)^2+(I120-$G$11)^2)</f>
        <v>501.51829248479658</v>
      </c>
    </row>
    <row r="121" spans="2:36" ht="15.75" x14ac:dyDescent="0.25">
      <c r="B121" s="166">
        <v>102</v>
      </c>
      <c r="C121" s="167"/>
      <c r="D121" s="96">
        <v>45551.625</v>
      </c>
      <c r="E121" s="104">
        <f t="shared" si="1361"/>
        <v>7</v>
      </c>
      <c r="F121" s="27">
        <f t="shared" si="1362"/>
        <v>574.33333333333576</v>
      </c>
      <c r="G121" s="108">
        <v>809320.48399999994</v>
      </c>
      <c r="H121" s="21">
        <v>9156242.256000001</v>
      </c>
      <c r="I121" s="109">
        <v>2658.3119999999999</v>
      </c>
      <c r="K121" s="20">
        <f t="shared" si="1363"/>
        <v>5.0999999977648258</v>
      </c>
      <c r="L121" s="21">
        <f t="shared" si="1364"/>
        <v>-1.0499998927116394</v>
      </c>
      <c r="M121" s="21">
        <f t="shared" si="1365"/>
        <v>5.2069664634886674</v>
      </c>
      <c r="N121" s="21">
        <f t="shared" si="1366"/>
        <v>-1.3500000000021828</v>
      </c>
      <c r="O121" s="22">
        <f t="shared" si="1367"/>
        <v>5.3791263000511123</v>
      </c>
      <c r="P121" s="22">
        <f t="shared" si="1368"/>
        <v>0.76844661429301608</v>
      </c>
      <c r="Q121" s="23">
        <f t="shared" si="1369"/>
        <v>5.7298940472256879E-2</v>
      </c>
      <c r="R121" s="29"/>
      <c r="S121" s="56">
        <f t="shared" si="1370"/>
        <v>101.63363284758593</v>
      </c>
      <c r="T121" s="57">
        <f t="shared" si="1371"/>
        <v>-14.534926602702743</v>
      </c>
      <c r="U121" s="29"/>
      <c r="V121" s="24">
        <f t="shared" si="1372"/>
        <v>73.899999994318932</v>
      </c>
      <c r="W121" s="22">
        <f t="shared" si="1373"/>
        <v>-6.1999998986721039</v>
      </c>
      <c r="X121" s="22">
        <f t="shared" si="1374"/>
        <v>74.159625119763604</v>
      </c>
      <c r="Y121" s="22">
        <f t="shared" si="1375"/>
        <v>-81.8000000000211</v>
      </c>
      <c r="Z121" s="22">
        <f t="shared" si="1376"/>
        <v>110.41236342868189</v>
      </c>
      <c r="AA121" s="22">
        <f t="shared" si="1377"/>
        <v>0.19224439366572504</v>
      </c>
      <c r="AB121" s="23">
        <f t="shared" si="1378"/>
        <v>3.3472616424676303E-4</v>
      </c>
      <c r="AC121" s="29"/>
      <c r="AD121" s="56">
        <f t="shared" si="1379"/>
        <v>94.795722113375533</v>
      </c>
      <c r="AE121" s="57">
        <f t="shared" si="1380"/>
        <v>-47.804645969706002</v>
      </c>
      <c r="AF121" s="29"/>
      <c r="AG121" s="71">
        <f t="shared" si="1381"/>
        <v>1.3013265741563804</v>
      </c>
      <c r="AH121" s="71">
        <f t="shared" si="1382"/>
        <v>5.2017121588409081</v>
      </c>
      <c r="AI121" s="29"/>
      <c r="AJ121" s="21">
        <f t="shared" si="1383"/>
        <v>501.52103896582184</v>
      </c>
    </row>
    <row r="122" spans="2:36" ht="15.75" x14ac:dyDescent="0.25">
      <c r="B122" s="166">
        <v>103</v>
      </c>
      <c r="C122" s="167"/>
      <c r="D122" s="96">
        <v>45555.625</v>
      </c>
      <c r="E122" s="104">
        <f t="shared" si="1361"/>
        <v>4</v>
      </c>
      <c r="F122" s="27">
        <f t="shared" si="1362"/>
        <v>578.33333333333576</v>
      </c>
      <c r="G122" s="108">
        <v>809320.41999999993</v>
      </c>
      <c r="H122" s="21">
        <v>9156242.2800000012</v>
      </c>
      <c r="I122" s="109">
        <v>2658.3090000000002</v>
      </c>
      <c r="K122" s="20">
        <f t="shared" si="1363"/>
        <v>-6.4000000013038516</v>
      </c>
      <c r="L122" s="21">
        <f t="shared" si="1364"/>
        <v>2.4000000208616257</v>
      </c>
      <c r="M122" s="21">
        <f t="shared" si="1365"/>
        <v>6.8352030047998653</v>
      </c>
      <c r="N122" s="21">
        <f t="shared" si="1366"/>
        <v>-0.29999999997016857</v>
      </c>
      <c r="O122" s="22">
        <f t="shared" si="1367"/>
        <v>6.8417834017752419</v>
      </c>
      <c r="P122" s="22">
        <f t="shared" si="1368"/>
        <v>1.7104458504438105</v>
      </c>
      <c r="Q122" s="23">
        <f t="shared" si="1369"/>
        <v>0.2354998090376986</v>
      </c>
      <c r="R122" s="29"/>
      <c r="S122" s="56">
        <f t="shared" si="1370"/>
        <v>290.55604537948329</v>
      </c>
      <c r="T122" s="57">
        <f t="shared" si="1371"/>
        <v>-2.5131235010138813</v>
      </c>
      <c r="U122" s="29"/>
      <c r="V122" s="24">
        <f t="shared" si="1372"/>
        <v>67.499999993015081</v>
      </c>
      <c r="W122" s="22">
        <f t="shared" si="1373"/>
        <v>-3.7999998778104782</v>
      </c>
      <c r="X122" s="22">
        <f t="shared" si="1374"/>
        <v>67.606878334444616</v>
      </c>
      <c r="Y122" s="22">
        <f t="shared" si="1375"/>
        <v>-82.099999999991269</v>
      </c>
      <c r="Z122" s="22">
        <f t="shared" si="1376"/>
        <v>106.35365531154517</v>
      </c>
      <c r="AA122" s="22">
        <f t="shared" si="1377"/>
        <v>0.18389681033696495</v>
      </c>
      <c r="AB122" s="23">
        <f t="shared" si="1378"/>
        <v>3.1797719366622048E-4</v>
      </c>
      <c r="AC122" s="29"/>
      <c r="AD122" s="56">
        <f t="shared" si="1379"/>
        <v>93.222139002849843</v>
      </c>
      <c r="AE122" s="57">
        <f t="shared" si="1380"/>
        <v>-50.529572203293569</v>
      </c>
      <c r="AF122" s="29"/>
      <c r="AG122" s="71">
        <f t="shared" si="1381"/>
        <v>0.58464288696454747</v>
      </c>
      <c r="AH122" s="71">
        <f t="shared" si="1382"/>
        <v>5.43783221779454</v>
      </c>
      <c r="AI122" s="29"/>
      <c r="AJ122" s="21">
        <f t="shared" si="1383"/>
        <v>501.51265725419444</v>
      </c>
    </row>
    <row r="123" spans="2:36" ht="15.75" x14ac:dyDescent="0.25">
      <c r="B123" s="166">
        <v>104</v>
      </c>
      <c r="C123" s="167"/>
      <c r="D123" s="96">
        <v>45565.625</v>
      </c>
      <c r="E123" s="104">
        <f t="shared" ref="E123:E124" si="1384">D123-D122</f>
        <v>10</v>
      </c>
      <c r="F123" s="27">
        <f t="shared" ref="F123:F124" si="1385">D123-D$20</f>
        <v>588.33333333333576</v>
      </c>
      <c r="G123" s="24">
        <v>809320.48</v>
      </c>
      <c r="H123" s="22">
        <v>9156242.2679999992</v>
      </c>
      <c r="I123" s="23">
        <v>2658.2825000000003</v>
      </c>
      <c r="K123" s="20">
        <f t="shared" ref="K123:K124" si="1386">(G123-G122)*100</f>
        <v>6.0000000055879354</v>
      </c>
      <c r="L123" s="21">
        <f t="shared" ref="L123:L124" si="1387">(H123-H122)*100</f>
        <v>-1.2000001966953278</v>
      </c>
      <c r="M123" s="21">
        <f t="shared" ref="M123:M124" si="1388">SQRT(K123^2+L123^2)</f>
        <v>6.1188234603658938</v>
      </c>
      <c r="N123" s="21">
        <f t="shared" ref="N123:N124" si="1389">(I123-I122)*100</f>
        <v>-2.6499999999941792</v>
      </c>
      <c r="O123" s="22">
        <f t="shared" ref="O123:O124" si="1390">(SQRT((G123-G122)^2+(H123-H122)^2+(I123-I122)^2)*100)</f>
        <v>6.6680207362524904</v>
      </c>
      <c r="P123" s="22">
        <f t="shared" ref="P123:P124" si="1391">O123/(F123-F122)</f>
        <v>0.66680207362524901</v>
      </c>
      <c r="Q123" s="23">
        <f t="shared" ref="Q123:Q124" si="1392">(P123-P122)/(F123-F122)</f>
        <v>-0.10436437768185614</v>
      </c>
      <c r="R123" s="29"/>
      <c r="S123" s="56">
        <f t="shared" ref="S123:S124" si="1393">IF(K123&lt;0, ATAN2(L123,K123)*180/PI()+360,ATAN2(L123,K123)*180/PI())</f>
        <v>101.30993426981813</v>
      </c>
      <c r="T123" s="57">
        <f t="shared" ref="T123:T124" si="1394">ATAN(N123/M123)*180/PI()</f>
        <v>-23.416944028139866</v>
      </c>
      <c r="U123" s="29"/>
      <c r="V123" s="24">
        <f t="shared" ref="V123:V124" si="1395">(G123-$G$20)*100</f>
        <v>73.499999998603016</v>
      </c>
      <c r="W123" s="22">
        <f t="shared" ref="W123:W124" si="1396">(H123-$H$20)*100</f>
        <v>-5.000000074505806</v>
      </c>
      <c r="X123" s="22">
        <f t="shared" ref="X123:X124" si="1397">SQRT(V123^2+W123^2)</f>
        <v>73.669871728812595</v>
      </c>
      <c r="Y123" s="22">
        <f t="shared" ref="Y123:Y124" si="1398">(I123-$I$20)*100</f>
        <v>-84.749999999985448</v>
      </c>
      <c r="Z123" s="22">
        <f t="shared" ref="Z123:Z124" si="1399">SQRT((G123-$G$20)^2+(H123-$H$20)^2+(I123-$I$20)^2)*100</f>
        <v>112.29342144817404</v>
      </c>
      <c r="AA123" s="22">
        <f t="shared" ref="AA123:AA124" si="1400">Z123/F123</f>
        <v>0.19086700529434603</v>
      </c>
      <c r="AB123" s="23">
        <f t="shared" ref="AB123:AB124" si="1401">(AA123-$AA$20)/(F123-$F$20)</f>
        <v>3.244198390272157E-4</v>
      </c>
      <c r="AC123" s="29"/>
      <c r="AD123" s="56">
        <f t="shared" ref="AD123:AD124" si="1402">IF(F123&lt;=0,NA(),IF((G123-$G$20)&lt;0,ATAN2((H123-$H$20),(G123-$G$20))*180/PI()+360,ATAN2((H123-$H$20),(G123-$G$20))*180/PI()))</f>
        <v>93.89167635196678</v>
      </c>
      <c r="AE123" s="57">
        <f t="shared" ref="AE123:AE124" si="1403">IF(E123&lt;=0,NA(),ATAN(Y123/X123)*180/PI())</f>
        <v>-49.000839199891303</v>
      </c>
      <c r="AF123" s="29"/>
      <c r="AG123" s="71">
        <f t="shared" ref="AG123:AG124" si="1404">1/(O123/E123)</f>
        <v>1.4996953962113986</v>
      </c>
      <c r="AH123" s="71">
        <f t="shared" ref="AH123:AH124" si="1405">1/(Z123/F123)</f>
        <v>5.2392502227288968</v>
      </c>
      <c r="AI123" s="29"/>
      <c r="AJ123" s="21">
        <f t="shared" ref="AJ123:AJ124" si="1406">SQRT((G123-$E$11)^2+(H123-$F$11)^2+(I123-$G$11)^2)</f>
        <v>501.51835396848531</v>
      </c>
    </row>
    <row r="124" spans="2:36" ht="15.75" x14ac:dyDescent="0.25">
      <c r="B124" s="166">
        <v>105</v>
      </c>
      <c r="C124" s="167"/>
      <c r="D124" s="96">
        <v>45572.625</v>
      </c>
      <c r="E124" s="104">
        <f t="shared" si="1384"/>
        <v>7</v>
      </c>
      <c r="F124" s="27">
        <f t="shared" si="1385"/>
        <v>595.33333333333576</v>
      </c>
      <c r="G124" s="108">
        <v>809320.549</v>
      </c>
      <c r="H124" s="22">
        <v>9156242.2510000002</v>
      </c>
      <c r="I124" s="109">
        <v>2658.2905000000001</v>
      </c>
      <c r="K124" s="20">
        <f t="shared" si="1386"/>
        <v>6.9000000017695129</v>
      </c>
      <c r="L124" s="21">
        <f t="shared" si="1387"/>
        <v>-1.6999999061226845</v>
      </c>
      <c r="M124" s="21">
        <f t="shared" si="1388"/>
        <v>7.1063351810364539</v>
      </c>
      <c r="N124" s="21">
        <f t="shared" si="1389"/>
        <v>0.79999999998108251</v>
      </c>
      <c r="O124" s="22">
        <f t="shared" si="1390"/>
        <v>7.1512236509010227</v>
      </c>
      <c r="P124" s="22">
        <f t="shared" si="1391"/>
        <v>1.0216033787001462</v>
      </c>
      <c r="Q124" s="23">
        <f t="shared" si="1392"/>
        <v>5.0685900724985307E-2</v>
      </c>
      <c r="R124" s="29"/>
      <c r="S124" s="56">
        <f t="shared" si="1393"/>
        <v>103.84069475332105</v>
      </c>
      <c r="T124" s="57">
        <f t="shared" si="1394"/>
        <v>6.423064542443722</v>
      </c>
      <c r="U124" s="29"/>
      <c r="V124" s="24">
        <f t="shared" si="1395"/>
        <v>80.400000000372529</v>
      </c>
      <c r="W124" s="22">
        <f t="shared" si="1396"/>
        <v>-6.6999999806284904</v>
      </c>
      <c r="X124" s="22">
        <f t="shared" si="1397"/>
        <v>80.6786836766709</v>
      </c>
      <c r="Y124" s="22">
        <f t="shared" si="1398"/>
        <v>-83.950000000004366</v>
      </c>
      <c r="Z124" s="22">
        <f t="shared" si="1399"/>
        <v>116.43303869521337</v>
      </c>
      <c r="AA124" s="22">
        <f t="shared" si="1400"/>
        <v>0.19557621281390744</v>
      </c>
      <c r="AB124" s="23">
        <f t="shared" si="1401"/>
        <v>3.2851547505135495E-4</v>
      </c>
      <c r="AC124" s="29"/>
      <c r="AD124" s="56">
        <f t="shared" si="1402"/>
        <v>94.763641676994609</v>
      </c>
      <c r="AE124" s="57">
        <f t="shared" si="1403"/>
        <v>-46.138367574049951</v>
      </c>
      <c r="AF124" s="29"/>
      <c r="AG124" s="71">
        <f t="shared" si="1404"/>
        <v>0.97885345805371793</v>
      </c>
      <c r="AH124" s="71">
        <f t="shared" si="1405"/>
        <v>5.113096248322945</v>
      </c>
      <c r="AI124" s="29"/>
      <c r="AJ124" s="21">
        <f t="shared" si="1406"/>
        <v>501.51778669990227</v>
      </c>
    </row>
    <row r="125" spans="2:36" ht="15.75" x14ac:dyDescent="0.25">
      <c r="B125" s="166">
        <v>106</v>
      </c>
      <c r="C125" s="167"/>
      <c r="D125" s="96">
        <v>45581.458333333336</v>
      </c>
      <c r="E125" s="104">
        <f t="shared" ref="E125" si="1407">D125-D124</f>
        <v>8.8333333333357587</v>
      </c>
      <c r="F125" s="27">
        <f t="shared" ref="F125" si="1408">D125-D$20</f>
        <v>604.16666666667152</v>
      </c>
      <c r="G125" s="24">
        <v>809320.43500000006</v>
      </c>
      <c r="H125" s="22">
        <v>9156242.2754999995</v>
      </c>
      <c r="I125" s="23">
        <v>2658.2839999999997</v>
      </c>
      <c r="K125" s="20">
        <f t="shared" ref="K125" si="1409">(G125-G124)*100</f>
        <v>-11.399999994318932</v>
      </c>
      <c r="L125" s="21">
        <f t="shared" ref="L125" si="1410">(H125-H124)*100</f>
        <v>2.4499999359250069</v>
      </c>
      <c r="M125" s="21">
        <f t="shared" ref="M125" si="1411">SQRT(K125^2+L125^2)</f>
        <v>11.66029586059051</v>
      </c>
      <c r="N125" s="21">
        <f t="shared" ref="N125" si="1412">(I125-I124)*100</f>
        <v>-0.65000000004147296</v>
      </c>
      <c r="O125" s="22">
        <f t="shared" ref="O125" si="1413">(SQRT((G125-G124)^2+(H125-H124)^2+(I125-I124)^2)*100)</f>
        <v>11.67839884387231</v>
      </c>
      <c r="P125" s="22">
        <f t="shared" ref="P125" si="1414">O125/(F125-F124)</f>
        <v>1.3220828879851816</v>
      </c>
      <c r="Q125" s="23">
        <f t="shared" ref="Q125" si="1415">(P125-P124)/(F125-F124)</f>
        <v>3.4016548220938067E-2</v>
      </c>
      <c r="R125" s="29"/>
      <c r="S125" s="56">
        <f t="shared" ref="S125" si="1416">IF(K125&lt;0, ATAN2(L125,K125)*180/PI()+360,ATAN2(L125,K125)*180/PI())</f>
        <v>282.12907589614815</v>
      </c>
      <c r="T125" s="57">
        <f t="shared" ref="T125" si="1417">ATAN(N125/M125)*180/PI()</f>
        <v>-3.1906353357008856</v>
      </c>
      <c r="U125" s="29"/>
      <c r="V125" s="24">
        <f t="shared" ref="V125" si="1418">(G125-$G$20)*100</f>
        <v>69.000000006053597</v>
      </c>
      <c r="W125" s="22">
        <f t="shared" ref="W125" si="1419">(H125-$H$20)*100</f>
        <v>-4.2500000447034836</v>
      </c>
      <c r="X125" s="22">
        <f t="shared" ref="X125" si="1420">SQRT(V125^2+W125^2)</f>
        <v>69.130763782959718</v>
      </c>
      <c r="Y125" s="22">
        <f t="shared" ref="Y125" si="1421">(I125-$I$20)*100</f>
        <v>-84.600000000045839</v>
      </c>
      <c r="Z125" s="22">
        <f t="shared" ref="Z125" si="1422">SQRT((G125-$G$20)^2+(H125-$H$20)^2+(I125-$I$20)^2)*100</f>
        <v>109.25302055880712</v>
      </c>
      <c r="AA125" s="22">
        <f t="shared" ref="AA125" si="1423">Z125/F125</f>
        <v>0.18083258575250688</v>
      </c>
      <c r="AB125" s="23">
        <f t="shared" ref="AB125" si="1424">(AA125-$AA$20)/(F125-$F$20)</f>
        <v>2.9930910745242276E-4</v>
      </c>
      <c r="AC125" s="29"/>
      <c r="AD125" s="56">
        <f t="shared" ref="AD125" si="1425">IF(F125&lt;=0,NA(),IF((G125-$G$20)&lt;0,ATAN2((H125-$H$20),(G125-$G$20))*180/PI()+360,ATAN2((H125-$H$20),(G125-$G$20))*180/PI()))</f>
        <v>93.524635098370524</v>
      </c>
      <c r="AE125" s="57">
        <f t="shared" ref="AE125" si="1426">IF(E125&lt;=0,NA(),ATAN(Y125/X125)*180/PI())</f>
        <v>-50.746075068669839</v>
      </c>
      <c r="AF125" s="29"/>
      <c r="AG125" s="71">
        <f t="shared" ref="AG125" si="1427">1/(O125/E125)</f>
        <v>0.75638222768617247</v>
      </c>
      <c r="AH125" s="71">
        <f t="shared" ref="AH125" si="1428">1/(Z125/F125)</f>
        <v>5.5299767784586749</v>
      </c>
      <c r="AI125" s="29"/>
      <c r="AJ125" s="21">
        <f t="shared" ref="AJ125" si="1429">SQRT((G125-$E$11)^2+(H125-$F$11)^2+(I125-$G$11)^2)</f>
        <v>501.52033602732598</v>
      </c>
    </row>
    <row r="126" spans="2:36" ht="15.75" x14ac:dyDescent="0.25">
      <c r="B126" s="166">
        <v>107</v>
      </c>
      <c r="C126" s="167"/>
      <c r="D126" s="96">
        <v>45588.583333333336</v>
      </c>
      <c r="E126" s="104">
        <f t="shared" ref="E126" si="1430">D126-D125</f>
        <v>7.125</v>
      </c>
      <c r="F126" s="27">
        <f t="shared" ref="F126" si="1431">D126-D$20</f>
        <v>611.29166666667152</v>
      </c>
      <c r="G126" s="24">
        <v>809320.47600000002</v>
      </c>
      <c r="H126" s="22">
        <v>9156242.2664999999</v>
      </c>
      <c r="I126" s="23">
        <v>2658.2825000000003</v>
      </c>
      <c r="K126" s="20">
        <f t="shared" ref="K126" si="1432">(G126-G125)*100</f>
        <v>4.0999999968335032</v>
      </c>
      <c r="L126" s="21">
        <f t="shared" ref="L126" si="1433">(H126-H125)*100</f>
        <v>-0.8999999612569809</v>
      </c>
      <c r="M126" s="21">
        <f t="shared" ref="M126" si="1434">SQRT(K126^2+L126^2)</f>
        <v>4.1976183609634283</v>
      </c>
      <c r="N126" s="21">
        <f t="shared" ref="N126" si="1435">(I126-I125)*100</f>
        <v>-0.14999999993960955</v>
      </c>
      <c r="O126" s="22">
        <f t="shared" ref="O126" si="1436">(SQRT((G126-G125)^2+(H126-H125)^2+(I126-I125)^2)*100)</f>
        <v>4.2002975971089453</v>
      </c>
      <c r="P126" s="22">
        <f t="shared" ref="P126" si="1437">O126/(F126-F125)</f>
        <v>0.58951545222581692</v>
      </c>
      <c r="Q126" s="23">
        <f t="shared" ref="Q126" si="1438">(P126-P125)/(F126-F125)</f>
        <v>-0.10281648221184066</v>
      </c>
      <c r="R126" s="29"/>
      <c r="S126" s="56">
        <f t="shared" ref="S126" si="1439">IF(K126&lt;0, ATAN2(L126,K126)*180/PI()+360,ATAN2(L126,K126)*180/PI())</f>
        <v>102.38075642154594</v>
      </c>
      <c r="T126" s="57">
        <f t="shared" ref="T126" si="1440">ATAN(N126/M126)*180/PI()</f>
        <v>-2.0465680225836813</v>
      </c>
      <c r="U126" s="29"/>
      <c r="V126" s="24">
        <f t="shared" ref="V126" si="1441">(G126-$G$20)*100</f>
        <v>73.1000000028871</v>
      </c>
      <c r="W126" s="22">
        <f t="shared" ref="W126" si="1442">(H126-$H$20)*100</f>
        <v>-5.1500000059604645</v>
      </c>
      <c r="X126" s="22">
        <f t="shared" ref="X126" si="1443">SQRT(V126^2+W126^2)</f>
        <v>73.281187903059319</v>
      </c>
      <c r="Y126" s="22">
        <f t="shared" ref="Y126" si="1444">(I126-$I$20)*100</f>
        <v>-84.749999999985448</v>
      </c>
      <c r="Z126" s="22">
        <f t="shared" ref="Z126" si="1445">SQRT((G126-$G$20)^2+(H126-$H$20)^2+(I126-$I$20)^2)*100</f>
        <v>112.0388102421702</v>
      </c>
      <c r="AA126" s="22">
        <f t="shared" ref="AA126" si="1446">Z126/F126</f>
        <v>0.18328208341708566</v>
      </c>
      <c r="AB126" s="23">
        <f t="shared" ref="AB126" si="1447">(AA126-$AA$20)/(F126-$F$20)</f>
        <v>2.9982755108786183E-4</v>
      </c>
      <c r="AC126" s="29"/>
      <c r="AD126" s="56">
        <f t="shared" ref="AD126" si="1448">IF(F126&lt;=0,NA(),IF((G126-$G$20)&lt;0,ATAN2((H126-$H$20),(G126-$G$20))*180/PI()+360,ATAN2((H126-$H$20),(G126-$G$20))*180/PI()))</f>
        <v>94.029911411405777</v>
      </c>
      <c r="AE126" s="57">
        <f t="shared" ref="AE126" si="1449">IF(E126&lt;=0,NA(),ATAN(Y126/X126)*180/PI())</f>
        <v>-49.150854826874195</v>
      </c>
      <c r="AF126" s="29"/>
      <c r="AG126" s="71">
        <f t="shared" ref="AG126" si="1450">1/(O126/E126)</f>
        <v>1.696308377031218</v>
      </c>
      <c r="AH126" s="71">
        <f t="shared" ref="AH126" si="1451">1/(Z126/F126)</f>
        <v>5.456070671808936</v>
      </c>
      <c r="AI126" s="29"/>
      <c r="AJ126" s="21">
        <f t="shared" ref="AJ126" si="1452">SQRT((G126-$E$11)^2+(H126-$F$11)^2+(I126-$G$11)^2)</f>
        <v>501.52060517774595</v>
      </c>
    </row>
    <row r="127" spans="2:36" ht="15.75" x14ac:dyDescent="0.25">
      <c r="B127" s="166">
        <v>108</v>
      </c>
      <c r="C127" s="167"/>
      <c r="D127" s="96">
        <v>45593.458333333336</v>
      </c>
      <c r="E127" s="104">
        <f t="shared" ref="E127:E128" si="1453">D127-D126</f>
        <v>4.875</v>
      </c>
      <c r="F127" s="27">
        <f t="shared" ref="F127:F128" si="1454">D127-D$20</f>
        <v>616.16666666667152</v>
      </c>
      <c r="G127" s="24">
        <v>809320.51099999994</v>
      </c>
      <c r="H127" s="22">
        <v>9156242.2555</v>
      </c>
      <c r="I127" s="23">
        <v>2658.29</v>
      </c>
      <c r="K127" s="20">
        <f t="shared" ref="K127" si="1455">(G127-G126)*100</f>
        <v>3.4999999916180968</v>
      </c>
      <c r="L127" s="21">
        <f t="shared" ref="L127" si="1456">(H127-H126)*100</f>
        <v>-1.0999999940395355</v>
      </c>
      <c r="M127" s="21">
        <f t="shared" ref="M127" si="1457">SQRT(K127^2+L127^2)</f>
        <v>3.6687872557854395</v>
      </c>
      <c r="N127" s="21">
        <f t="shared" ref="N127" si="1458">(I127-I126)*100</f>
        <v>0.74999999997089617</v>
      </c>
      <c r="O127" s="22">
        <f t="shared" ref="O127" si="1459">(SQRT((G127-G126)^2+(H127-H126)^2+(I127-I126)^2)*100)</f>
        <v>3.7446628590795727</v>
      </c>
      <c r="P127" s="22">
        <f t="shared" ref="P127" si="1460">O127/(F127-F126)</f>
        <v>0.76813597109324572</v>
      </c>
      <c r="Q127" s="23">
        <f t="shared" ref="Q127" si="1461">(P127-P126)/(F127-F126)</f>
        <v>3.6640106434344372E-2</v>
      </c>
      <c r="R127" s="29"/>
      <c r="S127" s="56">
        <f t="shared" ref="S127" si="1462">IF(K127&lt;0, ATAN2(L127,K127)*180/PI()+360,ATAN2(L127,K127)*180/PI())</f>
        <v>107.44718837372717</v>
      </c>
      <c r="T127" s="57">
        <f t="shared" ref="T127" si="1463">ATAN(N127/M127)*180/PI()</f>
        <v>11.553628658529902</v>
      </c>
      <c r="U127" s="29"/>
      <c r="V127" s="24">
        <f t="shared" ref="V127" si="1464">(G127-$G$20)*100</f>
        <v>76.599999994505197</v>
      </c>
      <c r="W127" s="22">
        <f t="shared" ref="W127" si="1465">(H127-$H$20)*100</f>
        <v>-6.25</v>
      </c>
      <c r="X127" s="22">
        <f t="shared" ref="X127" si="1466">SQRT(V127^2+W127^2)</f>
        <v>76.85455418619118</v>
      </c>
      <c r="Y127" s="22">
        <f t="shared" ref="Y127" si="1467">(I127-$I$20)*100</f>
        <v>-84.000000000014552</v>
      </c>
      <c r="Z127" s="22">
        <f t="shared" ref="Z127" si="1468">SQRT((G127-$G$20)^2+(H127-$H$20)^2+(I127-$I$20)^2)*100</f>
        <v>113.85351333692184</v>
      </c>
      <c r="AA127" s="22">
        <f t="shared" ref="AA127" si="1469">Z127/F127</f>
        <v>0.18477713822600098</v>
      </c>
      <c r="AB127" s="23">
        <f t="shared" ref="AB127" si="1470">(AA127-$AA$20)/(F127-$F$20)</f>
        <v>2.9988174989342632E-4</v>
      </c>
      <c r="AC127" s="29"/>
      <c r="AD127" s="56">
        <f t="shared" ref="AD127" si="1471">IF(F127&lt;=0,NA(),IF((G127-$G$20)&lt;0,ATAN2((H127-$H$20),(G127-$G$20))*180/PI()+360,ATAN2((H127-$H$20),(G127-$G$20))*180/PI()))</f>
        <v>94.664583766933461</v>
      </c>
      <c r="AE127" s="57">
        <f t="shared" ref="AE127" si="1472">IF(E127&lt;=0,NA(),ATAN(Y127/X127)*180/PI())</f>
        <v>-47.543508431125922</v>
      </c>
      <c r="AF127" s="29"/>
      <c r="AG127" s="71">
        <f t="shared" ref="AG127" si="1473">1/(O127/E127)</f>
        <v>1.3018528458923164</v>
      </c>
      <c r="AH127" s="71">
        <f t="shared" ref="AH127" si="1474">1/(Z127/F127)</f>
        <v>5.4119249253492585</v>
      </c>
      <c r="AI127" s="29"/>
      <c r="AJ127" s="21">
        <f t="shared" ref="AJ127" si="1475">SQRT((G127-$E$11)^2+(H127-$F$11)^2+(I127-$G$11)^2)</f>
        <v>501.52164662411531</v>
      </c>
    </row>
    <row r="128" spans="2:36" ht="15.75" x14ac:dyDescent="0.25">
      <c r="B128" s="166">
        <v>109</v>
      </c>
      <c r="C128" s="167"/>
      <c r="D128" s="96">
        <v>45609.625</v>
      </c>
      <c r="E128" s="104">
        <f t="shared" si="1453"/>
        <v>16.166666666664241</v>
      </c>
      <c r="F128" s="27">
        <f t="shared" si="1454"/>
        <v>632.33333333333576</v>
      </c>
      <c r="G128" s="24">
        <v>809320.58299999998</v>
      </c>
      <c r="H128" s="22">
        <v>9156242.2524999995</v>
      </c>
      <c r="I128" s="23">
        <v>2658.2559999999999</v>
      </c>
      <c r="K128" s="20">
        <f t="shared" ref="K128:K129" si="1476">(G128-G127)*100</f>
        <v>7.2000000043772161</v>
      </c>
      <c r="L128" s="21">
        <f t="shared" ref="L128:L129" si="1477">(H128-H127)*100</f>
        <v>-0.30000004917383194</v>
      </c>
      <c r="M128" s="21">
        <f t="shared" ref="M128:M129" si="1478">SQRT(K128^2+L128^2)</f>
        <v>7.2062472960991428</v>
      </c>
      <c r="N128" s="21">
        <f t="shared" ref="N128:N129" si="1479">(I128-I127)*100</f>
        <v>-3.4000000000105501</v>
      </c>
      <c r="O128" s="22">
        <f t="shared" ref="O128:O129" si="1480">(SQRT((G128-G127)^2+(H128-H127)^2+(I128-I127)^2)*100)</f>
        <v>7.9680612505557429</v>
      </c>
      <c r="P128" s="22">
        <f t="shared" ref="P128:P129" si="1481">O128/(F128-F127)</f>
        <v>0.49286976807568689</v>
      </c>
      <c r="Q128" s="23">
        <f t="shared" ref="Q128:Q129" si="1482">(P128-P127)/(F128-F127)</f>
        <v>-1.7026775444387635E-2</v>
      </c>
      <c r="R128" s="29"/>
      <c r="S128" s="56">
        <f t="shared" ref="S128:S129" si="1483">IF(K128&lt;0, ATAN2(L128,K128)*180/PI()+360,ATAN2(L128,K128)*180/PI())</f>
        <v>92.385944419574699</v>
      </c>
      <c r="T128" s="57">
        <f t="shared" ref="T128:T129" si="1484">ATAN(N128/M128)*180/PI()</f>
        <v>-25.258540126590788</v>
      </c>
      <c r="U128" s="29"/>
      <c r="V128" s="24">
        <f t="shared" ref="V128:V129" si="1485">(G128-$G$20)*100</f>
        <v>83.799999998882413</v>
      </c>
      <c r="W128" s="22">
        <f t="shared" ref="W128:W129" si="1486">(H128-$H$20)*100</f>
        <v>-6.5500000491738319</v>
      </c>
      <c r="X128" s="22">
        <f t="shared" ref="X128:X129" si="1487">SQRT(V128^2+W128^2)</f>
        <v>84.0555917262907</v>
      </c>
      <c r="Y128" s="22">
        <f t="shared" ref="Y128:Y129" si="1488">(I128-$I$20)*100</f>
        <v>-87.400000000025102</v>
      </c>
      <c r="Z128" s="22">
        <f t="shared" ref="Z128:Z129" si="1489">SQRT((G128-$G$20)^2+(H128-$H$20)^2+(I128-$I$20)^2)*100</f>
        <v>121.26047377633513</v>
      </c>
      <c r="AA128" s="22">
        <f t="shared" ref="AA128:AA129" si="1490">Z128/F128</f>
        <v>0.19176669548181549</v>
      </c>
      <c r="AB128" s="23">
        <f t="shared" ref="AB128:AB129" si="1491">(AA128-$AA$20)/(F128-$F$20)</f>
        <v>3.0326836396702388E-4</v>
      </c>
      <c r="AC128" s="29"/>
      <c r="AD128" s="56">
        <f t="shared" ref="AD128:AD129" si="1492">IF(F128&lt;=0,NA(),IF((G128-$G$20)&lt;0,ATAN2((H128-$H$20),(G128-$G$20))*180/PI()+360,ATAN2((H128-$H$20),(G128-$G$20))*180/PI()))</f>
        <v>94.469282753516538</v>
      </c>
      <c r="AE128" s="57">
        <f t="shared" ref="AE128:AE129" si="1493">IF(E128&lt;=0,NA(),ATAN(Y128/X128)*180/PI())</f>
        <v>-46.117468260393508</v>
      </c>
      <c r="AF128" s="29"/>
      <c r="AG128" s="71">
        <f t="shared" ref="AG128:AG129" si="1494">1/(O128/E128)</f>
        <v>2.0289335333029319</v>
      </c>
      <c r="AH128" s="71">
        <f t="shared" ref="AH128:AH129" si="1495">1/(Z128/F128)</f>
        <v>5.2146698230758544</v>
      </c>
      <c r="AI128" s="29"/>
      <c r="AJ128" s="21">
        <f t="shared" ref="AJ128:AJ129" si="1496">SQRT((G128-$E$11)^2+(H128-$F$11)^2+(I128-$G$11)^2)</f>
        <v>501.51834440129824</v>
      </c>
    </row>
    <row r="129" spans="2:36" ht="15.75" x14ac:dyDescent="0.25">
      <c r="B129" s="166">
        <v>110</v>
      </c>
      <c r="C129" s="167"/>
      <c r="D129" s="96">
        <v>45613.625</v>
      </c>
      <c r="E129" s="104">
        <f t="shared" ref="E129" si="1497">D129-D128</f>
        <v>4</v>
      </c>
      <c r="F129" s="27">
        <f t="shared" ref="F129" si="1498">D129-D$20</f>
        <v>636.33333333333576</v>
      </c>
      <c r="G129" s="24">
        <v>809320.62300000002</v>
      </c>
      <c r="H129" s="22">
        <v>9156242.2414999995</v>
      </c>
      <c r="I129" s="23">
        <v>2658.2665000000002</v>
      </c>
      <c r="K129" s="20">
        <f t="shared" si="1476"/>
        <v>4.0000000037252903</v>
      </c>
      <c r="L129" s="21">
        <f t="shared" si="1477"/>
        <v>-1.0999999940395355</v>
      </c>
      <c r="M129" s="21">
        <f t="shared" si="1478"/>
        <v>4.1484937045497974</v>
      </c>
      <c r="N129" s="21">
        <f t="shared" si="1479"/>
        <v>1.0500000000320142</v>
      </c>
      <c r="O129" s="22">
        <f t="shared" si="1480"/>
        <v>4.279310694113776</v>
      </c>
      <c r="P129" s="22">
        <f t="shared" si="1481"/>
        <v>1.069827673528444</v>
      </c>
      <c r="Q129" s="23">
        <f t="shared" si="1482"/>
        <v>0.14423947636318929</v>
      </c>
      <c r="R129" s="29"/>
      <c r="S129" s="56">
        <f t="shared" si="1483"/>
        <v>105.37625115580902</v>
      </c>
      <c r="T129" s="57">
        <f t="shared" si="1484"/>
        <v>14.203500846302138</v>
      </c>
      <c r="U129" s="29"/>
      <c r="V129" s="24">
        <f t="shared" si="1485"/>
        <v>87.800000002607703</v>
      </c>
      <c r="W129" s="22">
        <f t="shared" si="1486"/>
        <v>-7.6500000432133675</v>
      </c>
      <c r="X129" s="22">
        <f t="shared" si="1487"/>
        <v>88.132641519014271</v>
      </c>
      <c r="Y129" s="22">
        <f t="shared" si="1488"/>
        <v>-86.349999999993088</v>
      </c>
      <c r="Z129" s="22">
        <f t="shared" si="1489"/>
        <v>123.38429803308799</v>
      </c>
      <c r="AA129" s="22">
        <f t="shared" si="1490"/>
        <v>0.19389884447316005</v>
      </c>
      <c r="AB129" s="23">
        <f t="shared" si="1491"/>
        <v>3.0471269430040754E-4</v>
      </c>
      <c r="AC129" s="29"/>
      <c r="AD129" s="56">
        <f t="shared" si="1492"/>
        <v>94.979596519764215</v>
      </c>
      <c r="AE129" s="57">
        <f t="shared" si="1493"/>
        <v>-44.414645027202162</v>
      </c>
      <c r="AF129" s="29"/>
      <c r="AG129" s="71">
        <f t="shared" si="1494"/>
        <v>0.93472998011152364</v>
      </c>
      <c r="AH129" s="71">
        <f t="shared" si="1495"/>
        <v>5.1573283106306622</v>
      </c>
      <c r="AI129" s="29"/>
      <c r="AJ129" s="21">
        <f t="shared" si="1496"/>
        <v>501.51755518945197</v>
      </c>
    </row>
    <row r="130" spans="2:36" ht="15.75" x14ac:dyDescent="0.25">
      <c r="B130" s="166">
        <v>111</v>
      </c>
      <c r="C130" s="167"/>
      <c r="D130" s="96">
        <v>45628.583333333336</v>
      </c>
      <c r="E130" s="104">
        <f t="shared" ref="E130:E131" si="1499">D130-D129</f>
        <v>14.958333333335759</v>
      </c>
      <c r="F130" s="27">
        <f t="shared" ref="F130:F131" si="1500">D130-D$20</f>
        <v>651.29166666667152</v>
      </c>
      <c r="G130" s="24">
        <v>809320.58050000004</v>
      </c>
      <c r="H130" s="22">
        <v>9156242.2510000002</v>
      </c>
      <c r="I130" s="23">
        <v>2658.2645000000002</v>
      </c>
      <c r="K130" s="20">
        <f t="shared" ref="K130:K131" si="1501">(G130-G129)*100</f>
        <v>-4.2499999981373549</v>
      </c>
      <c r="L130" s="21">
        <f t="shared" ref="L130:L131" si="1502">(H130-H129)*100</f>
        <v>0.95000006258487701</v>
      </c>
      <c r="M130" s="21">
        <f t="shared" ref="M130:M131" si="1503">SQRT(K130^2+L130^2)</f>
        <v>4.3548823294181886</v>
      </c>
      <c r="N130" s="21">
        <f t="shared" ref="N130:N131" si="1504">(I130-I129)*100</f>
        <v>-0.19999999999527063</v>
      </c>
      <c r="O130" s="22">
        <f t="shared" ref="O130:O131" si="1505">(SQRT((G130-G129)^2+(H130-H129)^2+(I130-I129)^2)*100)</f>
        <v>4.3594724569696384</v>
      </c>
      <c r="P130" s="22">
        <f t="shared" ref="P130:P131" si="1506">O130/(F130-F129)</f>
        <v>0.29144105561909289</v>
      </c>
      <c r="Q130" s="23">
        <f t="shared" ref="Q130:Q131" si="1507">(P130-P129)/(F130-F129)</f>
        <v>-5.203698838390361E-2</v>
      </c>
      <c r="R130" s="29"/>
      <c r="S130" s="56">
        <f t="shared" ref="S130:S131" si="1508">IF(K130&lt;0, ATAN2(L130,K130)*180/PI()+360,ATAN2(L130,K130)*180/PI())</f>
        <v>282.60016063500473</v>
      </c>
      <c r="T130" s="57">
        <f t="shared" ref="T130:T131" si="1509">ATAN(N130/M130)*180/PI()</f>
        <v>-2.6294877478921839</v>
      </c>
      <c r="U130" s="29"/>
      <c r="V130" s="24">
        <f t="shared" ref="V130:V131" si="1510">(G130-$G$20)*100</f>
        <v>83.550000004470348</v>
      </c>
      <c r="W130" s="22">
        <f t="shared" ref="W130:W131" si="1511">(H130-$H$20)*100</f>
        <v>-6.6999999806284904</v>
      </c>
      <c r="X130" s="22">
        <f t="shared" ref="X130:X131" si="1512">SQRT(V130^2+W130^2)</f>
        <v>83.818211031299256</v>
      </c>
      <c r="Y130" s="22">
        <f t="shared" ref="Y130:Y131" si="1513">(I130-$I$20)*100</f>
        <v>-86.549999999988358</v>
      </c>
      <c r="Z130" s="22">
        <f t="shared" ref="Z130:Z131" si="1514">SQRT((G130-$G$20)^2+(H130-$H$20)^2+(I130-$I$20)^2)*100</f>
        <v>120.48400308956121</v>
      </c>
      <c r="AA130" s="22">
        <f t="shared" ref="AA130:AA131" si="1515">Z130/F130</f>
        <v>0.18499239166716444</v>
      </c>
      <c r="AB130" s="23">
        <f t="shared" ref="AB130:AB131" si="1516">(AA130-$AA$20)/(F130-$F$20)</f>
        <v>2.8403924253163034E-4</v>
      </c>
      <c r="AC130" s="29"/>
      <c r="AD130" s="56">
        <f t="shared" ref="AD130:AD131" si="1517">IF(F130&lt;=0,NA(),IF((G130-$G$20)&lt;0,ATAN2((H130-$H$20),(G130-$G$20))*180/PI()+360,ATAN2((H130-$H$20),(G130-$G$20))*180/PI()))</f>
        <v>94.584823566238626</v>
      </c>
      <c r="AE130" s="57">
        <f t="shared" ref="AE130:AE131" si="1518">IF(E130&lt;=0,NA(),ATAN(Y130/X130)*180/PI())</f>
        <v>-45.918637140811683</v>
      </c>
      <c r="AF130" s="29"/>
      <c r="AG130" s="71">
        <f t="shared" ref="AG130:AG131" si="1519">1/(O130/E130)</f>
        <v>3.4312255624923971</v>
      </c>
      <c r="AH130" s="71">
        <f t="shared" ref="AH130:AH131" si="1520">1/(Z130/F130)</f>
        <v>5.4056277179181782</v>
      </c>
      <c r="AI130" s="29"/>
      <c r="AJ130" s="21">
        <f t="shared" ref="AJ130:AJ131" si="1521">SQRT((G130-$E$11)^2+(H130-$F$11)^2+(I130-$G$11)^2)</f>
        <v>501.51803967216375</v>
      </c>
    </row>
    <row r="131" spans="2:36" ht="15.75" x14ac:dyDescent="0.25">
      <c r="B131" s="166">
        <v>112</v>
      </c>
      <c r="C131" s="167"/>
      <c r="D131" s="96">
        <v>45634.583333333336</v>
      </c>
      <c r="E131" s="104">
        <f t="shared" si="1499"/>
        <v>6</v>
      </c>
      <c r="F131" s="27">
        <f t="shared" si="1500"/>
        <v>657.29166666667152</v>
      </c>
      <c r="G131" s="108">
        <v>809320.63100000005</v>
      </c>
      <c r="H131" s="21">
        <v>9156242.243999999</v>
      </c>
      <c r="I131" s="109">
        <v>2658.2425000000003</v>
      </c>
      <c r="K131" s="20">
        <f t="shared" si="1501"/>
        <v>5.0500000012107193</v>
      </c>
      <c r="L131" s="21">
        <f t="shared" si="1502"/>
        <v>-0.70000011473894119</v>
      </c>
      <c r="M131" s="21">
        <f t="shared" si="1503"/>
        <v>5.0982840419951883</v>
      </c>
      <c r="N131" s="21">
        <f t="shared" si="1504"/>
        <v>-2.1999999999934516</v>
      </c>
      <c r="O131" s="22">
        <f t="shared" si="1505"/>
        <v>5.5527020605137807</v>
      </c>
      <c r="P131" s="22">
        <f t="shared" si="1506"/>
        <v>0.92545034341896348</v>
      </c>
      <c r="Q131" s="23">
        <f t="shared" si="1507"/>
        <v>0.10566821463331177</v>
      </c>
      <c r="R131" s="29"/>
      <c r="S131" s="56">
        <f t="shared" si="1508"/>
        <v>97.891703703620124</v>
      </c>
      <c r="T131" s="57">
        <f t="shared" si="1509"/>
        <v>-23.341054537846077</v>
      </c>
      <c r="U131" s="29"/>
      <c r="V131" s="24">
        <f t="shared" si="1510"/>
        <v>88.600000005681068</v>
      </c>
      <c r="W131" s="22">
        <f t="shared" si="1511"/>
        <v>-7.4000000953674316</v>
      </c>
      <c r="X131" s="22">
        <f t="shared" si="1512"/>
        <v>88.908492296394968</v>
      </c>
      <c r="Y131" s="22">
        <f t="shared" si="1513"/>
        <v>-88.74999999998181</v>
      </c>
      <c r="Z131" s="22">
        <f t="shared" si="1514"/>
        <v>125.62357462839088</v>
      </c>
      <c r="AA131" s="22">
        <f t="shared" si="1515"/>
        <v>0.19112302954556951</v>
      </c>
      <c r="AB131" s="23">
        <f t="shared" si="1516"/>
        <v>2.9077354732764716E-4</v>
      </c>
      <c r="AC131" s="29"/>
      <c r="AD131" s="56">
        <f t="shared" si="1517"/>
        <v>94.77434524108287</v>
      </c>
      <c r="AE131" s="57">
        <f t="shared" si="1518"/>
        <v>-44.9488854310124</v>
      </c>
      <c r="AF131" s="29"/>
      <c r="AG131" s="71">
        <f t="shared" si="1519"/>
        <v>1.0805550045025882</v>
      </c>
      <c r="AH131" s="71">
        <f t="shared" si="1520"/>
        <v>5.2322318371453491</v>
      </c>
      <c r="AI131" s="29"/>
      <c r="AJ131" s="21">
        <f t="shared" si="1521"/>
        <v>501.5198533083622</v>
      </c>
    </row>
    <row r="132" spans="2:36" ht="15.75" x14ac:dyDescent="0.25">
      <c r="B132" s="166">
        <v>113</v>
      </c>
      <c r="C132" s="167"/>
      <c r="D132" s="96">
        <v>45643.583333333336</v>
      </c>
      <c r="E132" s="104">
        <f t="shared" ref="E132" si="1522">D132-D131</f>
        <v>9</v>
      </c>
      <c r="F132" s="27">
        <f t="shared" ref="F132" si="1523">D132-D$20</f>
        <v>666.29166666667152</v>
      </c>
      <c r="G132" s="24">
        <v>809320.59899999993</v>
      </c>
      <c r="H132" s="22">
        <v>9156242.250500001</v>
      </c>
      <c r="I132" s="23">
        <v>2658.2560000000003</v>
      </c>
      <c r="K132" s="20">
        <f t="shared" ref="K132" si="1524">(G132-G131)*100</f>
        <v>-3.200000012293458</v>
      </c>
      <c r="L132" s="21">
        <f t="shared" ref="L132" si="1525">(H132-H131)*100</f>
        <v>0.65000019967556</v>
      </c>
      <c r="M132" s="21">
        <f t="shared" ref="M132" si="1526">SQRT(K132^2+L132^2)</f>
        <v>3.2653484252459797</v>
      </c>
      <c r="N132" s="21">
        <f t="shared" ref="N132" si="1527">(I132-I131)*100</f>
        <v>1.3500000000021828</v>
      </c>
      <c r="O132" s="22">
        <f t="shared" ref="O132" si="1528">(SQRT((G132-G131)^2+(H132-H131)^2+(I132-I131)^2)*100)</f>
        <v>3.5334119966771911</v>
      </c>
      <c r="P132" s="22">
        <f t="shared" ref="P132" si="1529">O132/(F132-F131)</f>
        <v>0.39260133296413235</v>
      </c>
      <c r="Q132" s="23">
        <f t="shared" ref="Q132" si="1530">(P132-P131)/(F132-F131)</f>
        <v>-5.9205445606092345E-2</v>
      </c>
      <c r="R132" s="29"/>
      <c r="S132" s="56">
        <f t="shared" ref="S132" si="1531">IF(K132&lt;0, ATAN2(L132,K132)*180/PI()+360,ATAN2(L132,K132)*180/PI())</f>
        <v>281.48199474532043</v>
      </c>
      <c r="T132" s="57">
        <f t="shared" ref="T132" si="1532">ATAN(N132/M132)*180/PI()</f>
        <v>22.461774168688301</v>
      </c>
      <c r="U132" s="29"/>
      <c r="V132" s="24">
        <f t="shared" ref="V132" si="1533">(G132-$G$20)*100</f>
        <v>85.39999999338761</v>
      </c>
      <c r="W132" s="22">
        <f t="shared" ref="W132" si="1534">(H132-$H$20)*100</f>
        <v>-6.7499998956918716</v>
      </c>
      <c r="X132" s="22">
        <f t="shared" ref="X132" si="1535">SQRT(V132^2+W132^2)</f>
        <v>85.666344018304201</v>
      </c>
      <c r="Y132" s="22">
        <f t="shared" ref="Y132" si="1536">(I132-$I$20)*100</f>
        <v>-87.399999999979627</v>
      </c>
      <c r="Z132" s="22">
        <f t="shared" ref="Z132" si="1537">SQRT((G132-$G$20)^2+(H132-$H$20)^2+(I132-$I$20)^2)*100</f>
        <v>122.3825252944998</v>
      </c>
      <c r="AA132" s="22">
        <f t="shared" ref="AA132" si="1538">Z132/F132</f>
        <v>0.18367710631405001</v>
      </c>
      <c r="AB132" s="23">
        <f t="shared" ref="AB132" si="1539">(AA132-$AA$20)/(F132-$F$20)</f>
        <v>2.7567072425346557E-4</v>
      </c>
      <c r="AC132" s="29"/>
      <c r="AD132" s="56">
        <f t="shared" ref="AD132" si="1540">IF(F132&lt;=0,NA(),IF((G132-$G$20)&lt;0,ATAN2((H132-$H$20),(G132-$G$20))*180/PI()+360,ATAN2((H132-$H$20),(G132-$G$20))*180/PI()))</f>
        <v>94.519252206593748</v>
      </c>
      <c r="AE132" s="57">
        <f t="shared" ref="AE132" si="1541">IF(E132&lt;=0,NA(),ATAN(Y132/X132)*180/PI())</f>
        <v>-45.573929316769892</v>
      </c>
      <c r="AF132" s="29"/>
      <c r="AG132" s="71">
        <f t="shared" ref="AG132" si="1542">1/(O132/E132)</f>
        <v>2.5471131044054784</v>
      </c>
      <c r="AH132" s="71">
        <f t="shared" ref="AH132" si="1543">1/(Z132/F132)</f>
        <v>5.4443366408996337</v>
      </c>
      <c r="AI132" s="29"/>
      <c r="AJ132" s="21">
        <f t="shared" ref="AJ132" si="1544">SQRT((G132-$E$11)^2+(H132-$F$11)^2+(I132-$G$11)^2)</f>
        <v>501.51687571963225</v>
      </c>
    </row>
    <row r="133" spans="2:36" ht="15.75" x14ac:dyDescent="0.25">
      <c r="B133" s="166">
        <v>114</v>
      </c>
      <c r="C133" s="167"/>
      <c r="D133" s="96">
        <v>45649.625</v>
      </c>
      <c r="E133" s="104">
        <f t="shared" ref="E133:E134" si="1545">D133-D132</f>
        <v>6.0416666666642413</v>
      </c>
      <c r="F133" s="27">
        <f t="shared" ref="F133:F134" si="1546">D133-D$20</f>
        <v>672.33333333333576</v>
      </c>
      <c r="G133" s="24">
        <v>809320.6605</v>
      </c>
      <c r="H133" s="22">
        <v>9156242.2340000011</v>
      </c>
      <c r="I133" s="23">
        <v>2658.2555000000002</v>
      </c>
      <c r="K133" s="20">
        <f t="shared" ref="K133:K134" si="1547">(G133-G132)*100</f>
        <v>6.1500000068917871</v>
      </c>
      <c r="L133" s="21">
        <f t="shared" ref="L133:L134" si="1548">(H133-H132)*100</f>
        <v>-1.6499999910593033</v>
      </c>
      <c r="M133" s="21">
        <f t="shared" ref="M133:M134" si="1549">SQRT(K133^2+L133^2)</f>
        <v>6.3674955873769301</v>
      </c>
      <c r="N133" s="21">
        <f t="shared" ref="N133:N134" si="1550">(I133-I132)*100</f>
        <v>-5.0000000010186341E-2</v>
      </c>
      <c r="O133" s="22">
        <f t="shared" ref="O133:O134" si="1551">(SQRT((G133-G132)^2+(H133-H132)^2+(I133-I132)^2)*100)</f>
        <v>6.367691893870628</v>
      </c>
      <c r="P133" s="22">
        <f t="shared" ref="P133:P134" si="1552">O133/(F133-F132)</f>
        <v>1.0539627962272857</v>
      </c>
      <c r="Q133" s="23">
        <f t="shared" ref="Q133:Q134" si="1553">(P133-P132)/(F133-F132)</f>
        <v>0.10946672495394519</v>
      </c>
      <c r="R133" s="29"/>
      <c r="S133" s="56">
        <f t="shared" ref="S133:S134" si="1554">IF(K133&lt;0, ATAN2(L133,K133)*180/PI()+360,ATAN2(L133,K133)*180/PI())</f>
        <v>105.01836053737928</v>
      </c>
      <c r="T133" s="57">
        <f t="shared" ref="T133:T134" si="1555">ATAN(N133/M133)*180/PI()</f>
        <v>-0.44989903145643434</v>
      </c>
      <c r="U133" s="29"/>
      <c r="V133" s="24">
        <f t="shared" ref="V133:V134" si="1556">(G133-$G$20)*100</f>
        <v>91.550000000279397</v>
      </c>
      <c r="W133" s="22">
        <f t="shared" ref="W133:W134" si="1557">(H133-$H$20)*100</f>
        <v>-8.3999998867511749</v>
      </c>
      <c r="X133" s="22">
        <f t="shared" ref="X133:X134" si="1558">SQRT(V133^2+W133^2)</f>
        <v>91.934555517218755</v>
      </c>
      <c r="Y133" s="22">
        <f t="shared" ref="Y133:Y134" si="1559">(I133-$I$20)*100</f>
        <v>-87.449999999989814</v>
      </c>
      <c r="Z133" s="22">
        <f t="shared" ref="Z133:Z134" si="1560">SQRT((G133-$G$20)^2+(H133-$H$20)^2+(I133-$I$20)^2)*100</f>
        <v>126.88366718434172</v>
      </c>
      <c r="AA133" s="22">
        <f t="shared" ref="AA133:AA134" si="1561">Z133/F133</f>
        <v>0.18872136913883181</v>
      </c>
      <c r="AB133" s="23">
        <f t="shared" ref="AB133:AB134" si="1562">(AA133-$AA$20)/(F133-$F$20)</f>
        <v>2.8069613654759217E-4</v>
      </c>
      <c r="AC133" s="29"/>
      <c r="AD133" s="56">
        <f t="shared" ref="AD133:AD134" si="1563">IF(F133&lt;=0,NA(),IF((G133-$G$20)&lt;0,ATAN2((H133-$H$20),(G133-$G$20))*180/PI()+360,ATAN2((H133-$H$20),(G133-$G$20))*180/PI()))</f>
        <v>95.242389250267905</v>
      </c>
      <c r="AE133" s="57">
        <f t="shared" ref="AE133:AE134" si="1564">IF(E133&lt;=0,NA(),ATAN(Y133/X133)*180/PI())</f>
        <v>-43.567922447907144</v>
      </c>
      <c r="AF133" s="29"/>
      <c r="AG133" s="71">
        <f t="shared" ref="AG133:AG134" si="1565">1/(O133/E133)</f>
        <v>0.94880009387385555</v>
      </c>
      <c r="AH133" s="71">
        <f t="shared" ref="AH133:AH134" si="1566">1/(Z133/F133)</f>
        <v>5.2988170050014611</v>
      </c>
      <c r="AI133" s="29"/>
      <c r="AJ133" s="21">
        <f t="shared" ref="AJ133:AJ134" si="1567">SQRT((G133-$E$11)^2+(H133-$F$11)^2+(I133-$G$11)^2)</f>
        <v>501.51966517847751</v>
      </c>
    </row>
    <row r="134" spans="2:36" ht="15.75" x14ac:dyDescent="0.25">
      <c r="B134" s="166">
        <v>115</v>
      </c>
      <c r="C134" s="167"/>
      <c r="D134" s="96">
        <v>45672.625</v>
      </c>
      <c r="E134" s="104">
        <f t="shared" si="1545"/>
        <v>23</v>
      </c>
      <c r="F134" s="27">
        <f t="shared" si="1546"/>
        <v>695.33333333333576</v>
      </c>
      <c r="G134" s="108">
        <v>809321.00214999996</v>
      </c>
      <c r="H134" s="22">
        <v>9156242.4017500002</v>
      </c>
      <c r="I134" s="109">
        <v>2658.2146499999999</v>
      </c>
      <c r="K134" s="20">
        <f t="shared" si="1547"/>
        <v>34.164999995846301</v>
      </c>
      <c r="L134" s="21">
        <f t="shared" si="1548"/>
        <v>16.774999909102917</v>
      </c>
      <c r="M134" s="21">
        <f t="shared" si="1549"/>
        <v>38.061106745161531</v>
      </c>
      <c r="N134" s="21">
        <f t="shared" si="1550"/>
        <v>-4.0850000000318687</v>
      </c>
      <c r="O134" s="22">
        <f t="shared" si="1551"/>
        <v>38.2796952922413</v>
      </c>
      <c r="P134" s="22">
        <f t="shared" si="1552"/>
        <v>1.6643345779235348</v>
      </c>
      <c r="Q134" s="23">
        <f t="shared" si="1553"/>
        <v>2.6537903552010828E-2</v>
      </c>
      <c r="R134" s="29"/>
      <c r="S134" s="56">
        <f t="shared" si="1554"/>
        <v>63.848982090964633</v>
      </c>
      <c r="T134" s="57">
        <f t="shared" si="1555"/>
        <v>-6.1259574400298931</v>
      </c>
      <c r="U134" s="29"/>
      <c r="V134" s="24">
        <f t="shared" si="1556"/>
        <v>125.7149999961257</v>
      </c>
      <c r="W134" s="22">
        <f t="shared" si="1557"/>
        <v>8.3750000223517418</v>
      </c>
      <c r="X134" s="22">
        <f t="shared" si="1558"/>
        <v>125.99365797293241</v>
      </c>
      <c r="Y134" s="22">
        <f t="shared" si="1559"/>
        <v>-91.535000000021682</v>
      </c>
      <c r="Z134" s="22">
        <f t="shared" si="1560"/>
        <v>155.7339335995988</v>
      </c>
      <c r="AA134" s="22">
        <f t="shared" si="1561"/>
        <v>0.22397018254975781</v>
      </c>
      <c r="AB134" s="23">
        <f t="shared" si="1562"/>
        <v>3.2210476876762755E-4</v>
      </c>
      <c r="AC134" s="29"/>
      <c r="AD134" s="56">
        <f t="shared" si="1563"/>
        <v>86.188647620025947</v>
      </c>
      <c r="AE134" s="57">
        <f t="shared" si="1564"/>
        <v>-35.998585960300012</v>
      </c>
      <c r="AF134" s="29"/>
      <c r="AG134" s="71">
        <f t="shared" si="1565"/>
        <v>0.60084072833938529</v>
      </c>
      <c r="AH134" s="71">
        <f t="shared" si="1566"/>
        <v>4.4648800506194046</v>
      </c>
      <c r="AI134" s="29"/>
      <c r="AJ134" s="21">
        <f t="shared" si="1567"/>
        <v>501.30105000289689</v>
      </c>
    </row>
    <row r="135" spans="2:36" ht="15.75" x14ac:dyDescent="0.25">
      <c r="B135" s="166">
        <v>116</v>
      </c>
      <c r="C135" s="167"/>
      <c r="D135" s="96">
        <v>45692.583333333336</v>
      </c>
      <c r="E135" s="104">
        <f t="shared" ref="E135" si="1568">D135-D134</f>
        <v>19.958333333335759</v>
      </c>
      <c r="F135" s="27">
        <f t="shared" ref="F135" si="1569">D135-D$20</f>
        <v>715.29166666667152</v>
      </c>
      <c r="G135" s="24">
        <v>809320.57150000008</v>
      </c>
      <c r="H135" s="22">
        <v>9156242.3449999988</v>
      </c>
      <c r="I135" s="23">
        <v>2658.1605</v>
      </c>
      <c r="K135" s="20">
        <f t="shared" ref="K135" si="1570">(G135-G134)*100</f>
        <v>-43.064999987836927</v>
      </c>
      <c r="L135" s="21">
        <f t="shared" ref="L135" si="1571">(H135-H134)*100</f>
        <v>-5.6750001385807991</v>
      </c>
      <c r="M135" s="21">
        <f t="shared" ref="M135" si="1572">SQRT(K135^2+L135^2)</f>
        <v>43.43730943008886</v>
      </c>
      <c r="N135" s="21">
        <f t="shared" ref="N135" si="1573">(I135-I134)*100</f>
        <v>-5.4149999999935972</v>
      </c>
      <c r="O135" s="22">
        <f t="shared" ref="O135" si="1574">(SQRT((G135-G134)^2+(H135-H134)^2+(I135-I134)^2)*100)</f>
        <v>43.773531677547069</v>
      </c>
      <c r="P135" s="22">
        <f t="shared" ref="P135" si="1575">O135/(F135-F134)</f>
        <v>2.1932458460563717</v>
      </c>
      <c r="Q135" s="23">
        <f t="shared" ref="Q135" si="1576">(P135-P134)/(F135-F134)</f>
        <v>2.6500773351120135E-2</v>
      </c>
      <c r="R135" s="29"/>
      <c r="S135" s="56">
        <f t="shared" ref="S135" si="1577">IF(K135&lt;0, ATAN2(L135,K135)*180/PI()+360,ATAN2(L135,K135)*180/PI())</f>
        <v>262.49295727498554</v>
      </c>
      <c r="T135" s="57">
        <f t="shared" ref="T135" si="1578">ATAN(N135/M135)*180/PI()</f>
        <v>-7.1059710716191224</v>
      </c>
      <c r="U135" s="29"/>
      <c r="V135" s="24">
        <f t="shared" ref="V135" si="1579">(G135-$G$20)*100</f>
        <v>82.650000008288771</v>
      </c>
      <c r="W135" s="22">
        <f t="shared" ref="W135" si="1580">(H135-$H$20)*100</f>
        <v>2.6999998837709427</v>
      </c>
      <c r="X135" s="22">
        <f t="shared" ref="X135" si="1581">SQRT(V135^2+W135^2)</f>
        <v>82.694089877950148</v>
      </c>
      <c r="Y135" s="22">
        <f t="shared" ref="Y135" si="1582">(I135-$I$20)*100</f>
        <v>-96.95000000001528</v>
      </c>
      <c r="Z135" s="22">
        <f t="shared" ref="Z135" si="1583">SQRT((G135-$G$20)^2+(H135-$H$20)^2+(I135-$I$20)^2)*100</f>
        <v>127.42690061657098</v>
      </c>
      <c r="AA135" s="22">
        <f t="shared" ref="AA135" si="1584">Z135/F135</f>
        <v>0.17814677082761593</v>
      </c>
      <c r="AB135" s="23">
        <f t="shared" ref="AB135" si="1585">(AA135-$AA$20)/(F135-$F$20)</f>
        <v>2.4905472708468301E-4</v>
      </c>
      <c r="AC135" s="29"/>
      <c r="AD135" s="56">
        <f t="shared" ref="AD135" si="1586">IF(F135&lt;=0,NA(),IF((G135-$G$20)&lt;0,ATAN2((H135-$H$20),(G135-$G$20))*180/PI()+360,ATAN2((H135-$H$20),(G135-$G$20))*180/PI()))</f>
        <v>88.128934031641805</v>
      </c>
      <c r="AE135" s="57">
        <f t="shared" ref="AE135" si="1587">IF(E135&lt;=0,NA(),ATAN(Y135/X135)*180/PI())</f>
        <v>-49.537278921394005</v>
      </c>
      <c r="AF135" s="29"/>
      <c r="AG135" s="71">
        <f t="shared" ref="AG135" si="1588">1/(O135/E135)</f>
        <v>0.45594523833161638</v>
      </c>
      <c r="AH135" s="71">
        <f t="shared" ref="AH135" si="1589">1/(Z135/F135)</f>
        <v>5.6133490119091292</v>
      </c>
      <c r="AI135" s="29"/>
      <c r="AJ135" s="21">
        <f t="shared" ref="AJ135" si="1590">SQRT((G135-$E$11)^2+(H135-$F$11)^2+(I135-$G$11)^2)</f>
        <v>501.45884849694545</v>
      </c>
    </row>
    <row r="136" spans="2:36" ht="15.75" x14ac:dyDescent="0.25">
      <c r="B136" s="166">
        <v>117</v>
      </c>
      <c r="C136" s="167"/>
      <c r="D136" s="96">
        <v>45699.625</v>
      </c>
      <c r="E136" s="104">
        <f t="shared" ref="E136" si="1591">D136-D135</f>
        <v>7.0416666666642413</v>
      </c>
      <c r="F136" s="27">
        <f t="shared" ref="F136" si="1592">D136-D$20</f>
        <v>722.33333333333576</v>
      </c>
      <c r="G136" s="24">
        <v>809320.59950000001</v>
      </c>
      <c r="H136" s="22">
        <v>9156242.341</v>
      </c>
      <c r="I136" s="23">
        <v>2658.1585</v>
      </c>
      <c r="K136" s="20">
        <f t="shared" ref="K136" si="1593">(G136-G135)*100</f>
        <v>2.7999999932944775</v>
      </c>
      <c r="L136" s="21">
        <f t="shared" ref="L136" si="1594">(H136-H135)*100</f>
        <v>-0.39999987930059433</v>
      </c>
      <c r="M136" s="21">
        <f t="shared" ref="M136" si="1595">SQRT(K136^2+L136^2)</f>
        <v>2.8284271010385904</v>
      </c>
      <c r="N136" s="21">
        <f t="shared" ref="N136" si="1596">(I136-I135)*100</f>
        <v>-0.19999999999527063</v>
      </c>
      <c r="O136" s="22">
        <f t="shared" ref="O136" si="1597">(SQRT((G136-G135)^2+(H136-H135)^2+(I136-I135)^2)*100)</f>
        <v>2.8354893521026794</v>
      </c>
      <c r="P136" s="22">
        <f t="shared" ref="P136" si="1598">O136/(F136-F135)</f>
        <v>0.40267304408572629</v>
      </c>
      <c r="Q136" s="23">
        <f t="shared" ref="Q136" si="1599">(P136-P135)/(F136-F135)</f>
        <v>-0.25428252809059343</v>
      </c>
      <c r="R136" s="29"/>
      <c r="S136" s="56">
        <f t="shared" ref="S136" si="1600">IF(K136&lt;0, ATAN2(L136,K136)*180/PI()+360,ATAN2(L136,K136)*180/PI())</f>
        <v>98.130099952917575</v>
      </c>
      <c r="T136" s="57">
        <f t="shared" ref="T136" si="1601">ATAN(N136/M136)*180/PI()</f>
        <v>-4.0446912690806283</v>
      </c>
      <c r="U136" s="29"/>
      <c r="V136" s="24">
        <f t="shared" ref="V136" si="1602">(G136-$G$20)*100</f>
        <v>85.450000001583248</v>
      </c>
      <c r="W136" s="22">
        <f t="shared" ref="W136" si="1603">(H136-$H$20)*100</f>
        <v>2.3000000044703484</v>
      </c>
      <c r="X136" s="22">
        <f t="shared" ref="X136" si="1604">SQRT(V136^2+W136^2)</f>
        <v>85.480948171455964</v>
      </c>
      <c r="Y136" s="22">
        <f t="shared" ref="Y136" si="1605">(I136-$I$20)*100</f>
        <v>-97.15000000001055</v>
      </c>
      <c r="Z136" s="22">
        <f t="shared" ref="Z136" si="1606">SQRT((G136-$G$20)^2+(H136-$H$20)^2+(I136-$I$20)^2)*100</f>
        <v>129.40291727891295</v>
      </c>
      <c r="AA136" s="22">
        <f t="shared" ref="AA136" si="1607">Z136/F136</f>
        <v>0.17914570920015577</v>
      </c>
      <c r="AB136" s="23">
        <f t="shared" ref="AB136" si="1608">(AA136-$AA$20)/(F136-$F$20)</f>
        <v>2.4800974970026095E-4</v>
      </c>
      <c r="AC136" s="29"/>
      <c r="AD136" s="56">
        <f t="shared" ref="AD136" si="1609">IF(F136&lt;=0,NA(),IF((G136-$G$20)&lt;0,ATAN2((H136-$H$20),(G136-$G$20))*180/PI()+360,ATAN2((H136-$H$20),(G136-$G$20))*180/PI()))</f>
        <v>88.458180426896718</v>
      </c>
      <c r="AE136" s="57">
        <f t="shared" ref="AE136" si="1610">IF(E136&lt;=0,NA(),ATAN(Y136/X136)*180/PI())</f>
        <v>-48.655896338636772</v>
      </c>
      <c r="AF136" s="29"/>
      <c r="AG136" s="71">
        <f t="shared" ref="AG136" si="1611">1/(O136/E136)</f>
        <v>2.4834043765470106</v>
      </c>
      <c r="AH136" s="71">
        <f t="shared" ref="AH136" si="1612">1/(Z136/F136)</f>
        <v>5.5820482916658687</v>
      </c>
      <c r="AI136" s="29"/>
      <c r="AJ136" s="21">
        <f t="shared" ref="AJ136" si="1613">SQRT((G136-$E$11)^2+(H136-$F$11)^2+(I136-$G$11)^2)</f>
        <v>501.45727555272026</v>
      </c>
    </row>
    <row r="137" spans="2:36" ht="15.75" x14ac:dyDescent="0.25">
      <c r="B137" s="166">
        <v>118</v>
      </c>
      <c r="C137" s="167"/>
      <c r="D137" s="96">
        <v>45706.625</v>
      </c>
      <c r="E137" s="104"/>
      <c r="F137" s="27"/>
      <c r="G137" s="24"/>
      <c r="H137" s="22"/>
      <c r="I137" s="23"/>
    </row>
  </sheetData>
  <mergeCells count="130">
    <mergeCell ref="B88:C88"/>
    <mergeCell ref="B87:C87"/>
    <mergeCell ref="B82:C82"/>
    <mergeCell ref="B83:C83"/>
    <mergeCell ref="B84:C84"/>
    <mergeCell ref="B85:C85"/>
    <mergeCell ref="B86:C86"/>
    <mergeCell ref="B91:C91"/>
    <mergeCell ref="B92:C92"/>
    <mergeCell ref="B81:C81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69:C69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42:C42"/>
    <mergeCell ref="B45:C45"/>
    <mergeCell ref="B57:C57"/>
    <mergeCell ref="B46:C46"/>
    <mergeCell ref="B47:C47"/>
    <mergeCell ref="AH17:AH18"/>
    <mergeCell ref="G17:I17"/>
    <mergeCell ref="K17:Q17"/>
    <mergeCell ref="S17:T17"/>
    <mergeCell ref="V17:AB17"/>
    <mergeCell ref="AD17:AE17"/>
    <mergeCell ref="AG17:AG18"/>
    <mergeCell ref="B43:C43"/>
    <mergeCell ref="B44:C44"/>
    <mergeCell ref="B38:C38"/>
    <mergeCell ref="B39:C39"/>
    <mergeCell ref="E17:E18"/>
    <mergeCell ref="F17:F18"/>
    <mergeCell ref="B27:C27"/>
    <mergeCell ref="B28:C28"/>
    <mergeCell ref="B29:C29"/>
    <mergeCell ref="B20:C20"/>
    <mergeCell ref="B21:C21"/>
    <mergeCell ref="B22:C22"/>
    <mergeCell ref="B2:D5"/>
    <mergeCell ref="B17:C19"/>
    <mergeCell ref="D17:D19"/>
    <mergeCell ref="B30:C30"/>
    <mergeCell ref="B37:C37"/>
    <mergeCell ref="B40:C40"/>
    <mergeCell ref="B41:C41"/>
    <mergeCell ref="B32:C32"/>
    <mergeCell ref="B33:C33"/>
    <mergeCell ref="B34:C34"/>
    <mergeCell ref="B35:C35"/>
    <mergeCell ref="B36:C36"/>
    <mergeCell ref="B31:C31"/>
    <mergeCell ref="B23:C23"/>
    <mergeCell ref="B24:C24"/>
    <mergeCell ref="B25:C25"/>
    <mergeCell ref="B26:C26"/>
    <mergeCell ref="B105:C105"/>
    <mergeCell ref="B106:C106"/>
    <mergeCell ref="B107:C107"/>
    <mergeCell ref="B108:C108"/>
    <mergeCell ref="B89:C89"/>
    <mergeCell ref="B90:C90"/>
    <mergeCell ref="B93:C93"/>
    <mergeCell ref="B94:C94"/>
    <mergeCell ref="B95:C95"/>
    <mergeCell ref="B101:C101"/>
    <mergeCell ref="B102:C102"/>
    <mergeCell ref="B103:C103"/>
    <mergeCell ref="B104:C104"/>
    <mergeCell ref="B96:C96"/>
    <mergeCell ref="B97:C97"/>
    <mergeCell ref="B98:C98"/>
    <mergeCell ref="B99:C99"/>
    <mergeCell ref="B100:C100"/>
    <mergeCell ref="B113:C113"/>
    <mergeCell ref="B114:C114"/>
    <mergeCell ref="B115:C115"/>
    <mergeCell ref="B116:C116"/>
    <mergeCell ref="B117:C117"/>
    <mergeCell ref="B109:C109"/>
    <mergeCell ref="B110:C110"/>
    <mergeCell ref="B111:C111"/>
    <mergeCell ref="B112:C112"/>
    <mergeCell ref="B126:C126"/>
    <mergeCell ref="B127:C127"/>
    <mergeCell ref="B123:C123"/>
    <mergeCell ref="B124:C124"/>
    <mergeCell ref="B125:C125"/>
    <mergeCell ref="B118:C118"/>
    <mergeCell ref="B119:C119"/>
    <mergeCell ref="B120:C120"/>
    <mergeCell ref="B121:C121"/>
    <mergeCell ref="B122:C12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</mergeCells>
  <pageMargins left="0.70866141732283472" right="0.70866141732283472" top="0.74803149606299213" bottom="0.74803149606299213" header="0.31496062992125984" footer="0.31496062992125984"/>
  <pageSetup paperSize="9" scale="40" orientation="landscape" r:id="rId1"/>
  <rowBreaks count="1" manualBreakCount="1">
    <brk id="30" max="16383" man="1"/>
  </rowBreaks>
  <colBreaks count="1" manualBreakCount="1">
    <brk id="3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4D51-79C9-47BD-B197-D1AF492443B5}">
  <dimension ref="B1:CV80"/>
  <sheetViews>
    <sheetView zoomScale="75" zoomScaleNormal="75" workbookViewId="0">
      <pane ySplit="19" topLeftCell="A62" activePane="bottomLeft" state="frozen"/>
      <selection activeCell="M121" sqref="M121"/>
      <selection pane="bottomLeft" activeCell="I84" sqref="I84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60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809591.98149999999</v>
      </c>
      <c r="F14" s="133">
        <v>9156238.2609999999</v>
      </c>
      <c r="G14" s="133">
        <v>2558.7775000000001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45250.291666666664</v>
      </c>
      <c r="E20" s="26">
        <v>0</v>
      </c>
      <c r="F20" s="25">
        <v>0</v>
      </c>
      <c r="G20" s="108">
        <v>809591.98149999999</v>
      </c>
      <c r="H20" s="21">
        <v>9156238.2609999999</v>
      </c>
      <c r="I20" s="109">
        <v>2558.7775000000001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5" si="0">(G20-$G$20)*100</f>
        <v>0</v>
      </c>
      <c r="W20" s="64">
        <f t="shared" ref="W20:W25" si="1">(H20-$H$20)*100</f>
        <v>0</v>
      </c>
      <c r="X20" s="64">
        <v>0</v>
      </c>
      <c r="Y20" s="64">
        <f t="shared" ref="Y20:Y25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555.09747777017981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45257.291666666664</v>
      </c>
      <c r="E21" s="28">
        <f t="shared" ref="E21:E26" si="4">D21-D20</f>
        <v>7</v>
      </c>
      <c r="F21" s="27">
        <f t="shared" ref="F21" si="5">D21-D$20</f>
        <v>7</v>
      </c>
      <c r="G21" s="108">
        <v>809591.97900000005</v>
      </c>
      <c r="H21" s="21">
        <v>9156238.2589999996</v>
      </c>
      <c r="I21" s="109">
        <v>2558.7739999999999</v>
      </c>
      <c r="J21" s="10"/>
      <c r="K21" s="20">
        <f t="shared" ref="K21:L23" si="6">(G21-G20)*100</f>
        <v>-0.24999999441206455</v>
      </c>
      <c r="L21" s="21">
        <f t="shared" si="6"/>
        <v>-0.20000003278255463</v>
      </c>
      <c r="M21" s="21">
        <f t="shared" ref="M21" si="7">SQRT(K21^2+L21^2)</f>
        <v>0.32015622798729876</v>
      </c>
      <c r="N21" s="21">
        <f t="shared" ref="N21:N26" si="8">(I21-I20)*100</f>
        <v>-0.35000000002582965</v>
      </c>
      <c r="O21" s="22">
        <f t="shared" ref="O21:O26" si="9">(SQRT((G21-G20)^2+(H21-H20)^2+(I21-I20)^2)*100)</f>
        <v>0.4743416599215548</v>
      </c>
      <c r="P21" s="22">
        <f t="shared" ref="P21" si="10">O21/(F21-F20)</f>
        <v>6.7763094274507829E-2</v>
      </c>
      <c r="Q21" s="23">
        <f t="shared" ref="Q21" si="11">(P21-P20)/(F21-F20)</f>
        <v>9.6804420392154044E-3</v>
      </c>
      <c r="R21" s="29"/>
      <c r="S21" s="56">
        <f t="shared" ref="S21:S26" si="12">IF(K21&lt;0, ATAN2(L21,K21)*180/PI()+360,ATAN2(L21,K21)*180/PI())</f>
        <v>231.3401865399733</v>
      </c>
      <c r="T21" s="57">
        <f t="shared" ref="T21:T26" si="13">ATAN(N21/M21)*180/PI()</f>
        <v>-47.54984302287815</v>
      </c>
      <c r="U21" s="29"/>
      <c r="V21" s="24">
        <f t="shared" si="0"/>
        <v>-0.24999999441206455</v>
      </c>
      <c r="W21" s="22">
        <f t="shared" si="1"/>
        <v>-0.20000003278255463</v>
      </c>
      <c r="X21" s="22">
        <f t="shared" ref="X21" si="14">SQRT(V21^2+W21^2)</f>
        <v>0.32015622798729876</v>
      </c>
      <c r="Y21" s="22">
        <f t="shared" si="2"/>
        <v>-0.35000000002582965</v>
      </c>
      <c r="Z21" s="22">
        <f t="shared" ref="Z21:Z26" si="15">SQRT((G21-$G$20)^2+(H21-$H$20)^2+(I21-$I$20)^2)*100</f>
        <v>0.4743416599215548</v>
      </c>
      <c r="AA21" s="22">
        <f t="shared" ref="AA21" si="16">Z21/F21</f>
        <v>6.7763094274507829E-2</v>
      </c>
      <c r="AB21" s="23">
        <f t="shared" ref="AB21" si="17">(AA21-$AA$20)/(F21-$F$20)</f>
        <v>9.6804420392154044E-3</v>
      </c>
      <c r="AC21" s="29"/>
      <c r="AD21" s="56">
        <f t="shared" ref="AD21" si="18">IF(F21&lt;=0,NA(),IF((G21-$G$20)&lt;0,ATAN2((H21-$H$20),(G21-$G$20))*180/PI()+360,ATAN2((H21-$H$20),(G21-$G$20))*180/PI()))</f>
        <v>231.3401865399733</v>
      </c>
      <c r="AE21" s="57">
        <f t="shared" ref="AE21" si="19">IF(E21&lt;=0,NA(),ATAN(Y21/X21)*180/PI())</f>
        <v>-47.54984302287815</v>
      </c>
      <c r="AF21" s="29"/>
      <c r="AG21" s="71">
        <f t="shared" ref="AG21:AG26" si="20">1/(O21/E21)</f>
        <v>14.75729540845651</v>
      </c>
      <c r="AH21" s="71">
        <f t="shared" ref="AH21" si="21">1/(Z21/F21)</f>
        <v>14.75729540845651</v>
      </c>
      <c r="AI21" s="29"/>
      <c r="AJ21" s="21">
        <f t="shared" si="3"/>
        <v>555.09990541581453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99">
        <v>3</v>
      </c>
      <c r="C22" s="200"/>
      <c r="D22" s="96">
        <v>45265.625</v>
      </c>
      <c r="E22" s="28">
        <f t="shared" si="4"/>
        <v>8.3333333333357587</v>
      </c>
      <c r="F22" s="27">
        <f t="shared" ref="F22:F23" si="22">D22-D$20</f>
        <v>15.333333333335759</v>
      </c>
      <c r="G22" s="108">
        <v>809592.04</v>
      </c>
      <c r="H22" s="21">
        <v>9156238.2780000009</v>
      </c>
      <c r="I22" s="109">
        <v>2558.7785000000003</v>
      </c>
      <c r="K22" s="20">
        <f t="shared" si="6"/>
        <v>6.0999999986961484</v>
      </c>
      <c r="L22" s="21">
        <f t="shared" si="6"/>
        <v>1.900000125169754</v>
      </c>
      <c r="M22" s="21">
        <f t="shared" ref="M22:M23" si="23">SQRT(K22^2+L22^2)</f>
        <v>6.3890531739638927</v>
      </c>
      <c r="N22" s="21">
        <f t="shared" si="8"/>
        <v>0.45000000004620233</v>
      </c>
      <c r="O22" s="22">
        <f t="shared" si="9"/>
        <v>6.4048809871674957</v>
      </c>
      <c r="P22" s="22">
        <f t="shared" ref="P22:P23" si="24">O22/(F22-F21)</f>
        <v>0.76858571845987578</v>
      </c>
      <c r="Q22" s="23">
        <f t="shared" ref="Q22:Q23" si="25">(P22-P21)/(F22-F21)</f>
        <v>8.4098714902219665E-2</v>
      </c>
      <c r="R22" s="29"/>
      <c r="S22" s="56">
        <f t="shared" si="12"/>
        <v>72.699471732863884</v>
      </c>
      <c r="T22" s="57">
        <f t="shared" si="13"/>
        <v>4.0288586699194697</v>
      </c>
      <c r="U22" s="29"/>
      <c r="V22" s="24">
        <f t="shared" si="0"/>
        <v>5.8500000042840838</v>
      </c>
      <c r="W22" s="22">
        <f t="shared" si="1"/>
        <v>1.7000000923871994</v>
      </c>
      <c r="X22" s="22">
        <f t="shared" ref="X22:X23" si="26">SQRT(V22^2+W22^2)</f>
        <v>6.092002984588917</v>
      </c>
      <c r="Y22" s="22">
        <f t="shared" si="2"/>
        <v>0.10000000002037268</v>
      </c>
      <c r="Z22" s="22">
        <f t="shared" si="15"/>
        <v>6.0928236774294025</v>
      </c>
      <c r="AA22" s="22">
        <f t="shared" ref="AA22:AA23" si="27">Z22/F22</f>
        <v>0.397358065919246</v>
      </c>
      <c r="AB22" s="23">
        <f t="shared" ref="AB22:AB23" si="28">(AA22-$AA$20)/(F22-$F$20)</f>
        <v>2.5914656472990204E-2</v>
      </c>
      <c r="AC22" s="29"/>
      <c r="AD22" s="56">
        <f t="shared" ref="AD22:AD23" si="29">IF(F22&lt;=0,NA(),IF((G22-$G$20)&lt;0,ATAN2((H22-$H$20),(G22-$G$20))*180/PI()+360,ATAN2((H22-$H$20),(G22-$G$20))*180/PI()))</f>
        <v>73.796224961961016</v>
      </c>
      <c r="AE22" s="57">
        <f t="shared" ref="AE22:AE23" si="30">IF(E22&lt;=0,NA(),ATAN(Y22/X22)*180/PI())</f>
        <v>0.9404236072543648</v>
      </c>
      <c r="AF22" s="29"/>
      <c r="AG22" s="71">
        <f t="shared" si="20"/>
        <v>1.3010910507208511</v>
      </c>
      <c r="AH22" s="71">
        <f t="shared" ref="AH22:AH23" si="31">1/(Z22/F22)</f>
        <v>2.516621872734873</v>
      </c>
      <c r="AI22" s="29"/>
      <c r="AJ22" s="21">
        <f t="shared" ref="AJ22:AJ23" si="32">SQRT((G22-$E$11)^2+(H22-$F$11)^2+(I22-$G$11)^2)</f>
        <v>555.10000803972207</v>
      </c>
    </row>
    <row r="23" spans="2:100" ht="15.75" x14ac:dyDescent="0.25">
      <c r="B23" s="199">
        <v>4</v>
      </c>
      <c r="C23" s="200"/>
      <c r="D23" s="96">
        <v>45271.625</v>
      </c>
      <c r="E23" s="28">
        <f t="shared" si="4"/>
        <v>6</v>
      </c>
      <c r="F23" s="27">
        <f t="shared" si="22"/>
        <v>21.333333333335759</v>
      </c>
      <c r="G23" s="108">
        <v>809592.00099999993</v>
      </c>
      <c r="H23" s="21">
        <v>9156238.2829999998</v>
      </c>
      <c r="I23" s="109">
        <v>2558.7470000000003</v>
      </c>
      <c r="K23" s="20">
        <f t="shared" si="6"/>
        <v>-3.9000000106170774</v>
      </c>
      <c r="L23" s="21">
        <f t="shared" si="6"/>
        <v>0.49999989569187164</v>
      </c>
      <c r="M23" s="21">
        <f t="shared" si="23"/>
        <v>3.9319206475341142</v>
      </c>
      <c r="N23" s="21">
        <f t="shared" si="8"/>
        <v>-3.1500000000050932</v>
      </c>
      <c r="O23" s="22">
        <f t="shared" si="9"/>
        <v>5.0381048002733309</v>
      </c>
      <c r="P23" s="22">
        <f t="shared" si="24"/>
        <v>0.83968413337888848</v>
      </c>
      <c r="Q23" s="23">
        <f t="shared" si="25"/>
        <v>1.184973581983545E-2</v>
      </c>
      <c r="R23" s="29"/>
      <c r="S23" s="56">
        <f t="shared" si="12"/>
        <v>277.30575800600309</v>
      </c>
      <c r="T23" s="57">
        <f t="shared" si="13"/>
        <v>-38.699445852323699</v>
      </c>
      <c r="U23" s="29"/>
      <c r="V23" s="24">
        <f t="shared" si="0"/>
        <v>1.9499999936670065</v>
      </c>
      <c r="W23" s="22">
        <f t="shared" si="1"/>
        <v>2.199999988079071</v>
      </c>
      <c r="X23" s="22">
        <f t="shared" si="26"/>
        <v>2.9398129060961069</v>
      </c>
      <c r="Y23" s="22">
        <f t="shared" si="2"/>
        <v>-3.0499999999847205</v>
      </c>
      <c r="Z23" s="22">
        <f t="shared" si="15"/>
        <v>4.2361539068777976</v>
      </c>
      <c r="AA23" s="22">
        <f t="shared" si="27"/>
        <v>0.1985697143848742</v>
      </c>
      <c r="AB23" s="23">
        <f t="shared" si="28"/>
        <v>9.3079553617899189E-3</v>
      </c>
      <c r="AC23" s="29"/>
      <c r="AD23" s="56">
        <f t="shared" si="29"/>
        <v>41.552613209877187</v>
      </c>
      <c r="AE23" s="57">
        <f t="shared" si="30"/>
        <v>-46.05387990199872</v>
      </c>
      <c r="AF23" s="29"/>
      <c r="AG23" s="71">
        <f t="shared" si="20"/>
        <v>1.1909240156485994</v>
      </c>
      <c r="AH23" s="71">
        <f t="shared" si="31"/>
        <v>5.0360146968926385</v>
      </c>
      <c r="AI23" s="29"/>
      <c r="AJ23" s="21">
        <f t="shared" si="32"/>
        <v>555.09717932395188</v>
      </c>
    </row>
    <row r="24" spans="2:100" ht="15.75" x14ac:dyDescent="0.25">
      <c r="B24" s="199">
        <v>5</v>
      </c>
      <c r="C24" s="200"/>
      <c r="D24" s="96">
        <v>45280.625</v>
      </c>
      <c r="E24" s="28">
        <f t="shared" si="4"/>
        <v>9</v>
      </c>
      <c r="F24" s="27">
        <f t="shared" ref="F24:F25" si="33">D24-D$20</f>
        <v>30.333333333335759</v>
      </c>
      <c r="G24" s="108">
        <v>809592.00750000007</v>
      </c>
      <c r="H24" s="21">
        <v>9156238.261500001</v>
      </c>
      <c r="I24" s="109">
        <v>2558.7799999999997</v>
      </c>
      <c r="K24" s="20">
        <f t="shared" ref="K24:K25" si="34">(G24-G23)*100</f>
        <v>0.65000001341104507</v>
      </c>
      <c r="L24" s="21">
        <f t="shared" ref="L24:L25" si="35">(H24-H23)*100</f>
        <v>-2.1499998867511749</v>
      </c>
      <c r="M24" s="21">
        <f t="shared" ref="M24:M25" si="36">SQRT(K24^2+L24^2)</f>
        <v>2.246107639999567</v>
      </c>
      <c r="N24" s="21">
        <f t="shared" si="8"/>
        <v>3.2999999999447027</v>
      </c>
      <c r="O24" s="22">
        <f t="shared" si="9"/>
        <v>3.9918666723851715</v>
      </c>
      <c r="P24" s="22">
        <f t="shared" ref="P24:P25" si="37">O24/(F24-F23)</f>
        <v>0.44354074137613014</v>
      </c>
      <c r="Q24" s="23">
        <f t="shared" ref="Q24:Q25" si="38">(P24-P23)/(F24-F23)</f>
        <v>-4.4015932444750924E-2</v>
      </c>
      <c r="R24" s="29"/>
      <c r="S24" s="56">
        <f t="shared" si="12"/>
        <v>163.17858894649154</v>
      </c>
      <c r="T24" s="57">
        <f t="shared" si="13"/>
        <v>55.759282322540763</v>
      </c>
      <c r="U24" s="29"/>
      <c r="V24" s="24">
        <f t="shared" si="0"/>
        <v>2.6000000070780516</v>
      </c>
      <c r="W24" s="22">
        <f t="shared" si="1"/>
        <v>5.0000101327896118E-2</v>
      </c>
      <c r="X24" s="22">
        <f t="shared" ref="X24:X25" si="39">SQRT(V24^2+W24^2)</f>
        <v>2.6004807338141669</v>
      </c>
      <c r="Y24" s="22">
        <f t="shared" si="2"/>
        <v>0.24999999995998223</v>
      </c>
      <c r="Z24" s="22">
        <f t="shared" si="15"/>
        <v>2.6124701045023766</v>
      </c>
      <c r="AA24" s="22">
        <f t="shared" ref="AA24:AA25" si="40">Z24/F24</f>
        <v>8.6125388060511024E-2</v>
      </c>
      <c r="AB24" s="23">
        <f t="shared" ref="AB24:AB25" si="41">(AA24-$AA$20)/(F24-$F$20)</f>
        <v>2.8392985074891476E-3</v>
      </c>
      <c r="AC24" s="29"/>
      <c r="AD24" s="56">
        <f t="shared" ref="AD24:AD25" si="42">IF(F24&lt;=0,NA(),IF((G24-$G$20)&lt;0,ATAN2((H24-$H$20),(G24-$G$20))*180/PI()+360,ATAN2((H24-$H$20),(G24-$G$20))*180/PI()))</f>
        <v>88.89829165567113</v>
      </c>
      <c r="AE24" s="57">
        <f t="shared" ref="AE24:AE25" si="43">IF(E24&lt;=0,NA(),ATAN(Y24/X24)*180/PI())</f>
        <v>5.4913154330081673</v>
      </c>
      <c r="AF24" s="29"/>
      <c r="AG24" s="71">
        <f t="shared" si="20"/>
        <v>2.2545843182238423</v>
      </c>
      <c r="AH24" s="71">
        <f t="shared" ref="AH24:AH25" si="44">1/(Z24/F24)</f>
        <v>11.61097816241371</v>
      </c>
      <c r="AI24" s="29"/>
      <c r="AJ24" s="21">
        <f t="shared" ref="AJ24:AJ25" si="45">SQRT((G24-$E$11)^2+(H24-$F$11)^2+(I24-$G$11)^2)</f>
        <v>555.10379638935444</v>
      </c>
    </row>
    <row r="25" spans="2:100" ht="15.75" x14ac:dyDescent="0.25">
      <c r="B25" s="199">
        <v>6</v>
      </c>
      <c r="C25" s="200"/>
      <c r="D25" s="96">
        <v>45292.625</v>
      </c>
      <c r="E25" s="28">
        <f t="shared" si="4"/>
        <v>12</v>
      </c>
      <c r="F25" s="27">
        <f t="shared" si="33"/>
        <v>42.333333333335759</v>
      </c>
      <c r="G25" s="108">
        <v>809591.96900000004</v>
      </c>
      <c r="H25" s="21">
        <v>9156238.2489999998</v>
      </c>
      <c r="I25" s="109">
        <v>2558.7700000000004</v>
      </c>
      <c r="K25" s="20">
        <f t="shared" si="34"/>
        <v>-3.8500000024214387</v>
      </c>
      <c r="L25" s="21">
        <f t="shared" si="35"/>
        <v>-1.250000111758709</v>
      </c>
      <c r="M25" s="21">
        <f t="shared" si="36"/>
        <v>4.0478389664167551</v>
      </c>
      <c r="N25" s="21">
        <f t="shared" si="8"/>
        <v>-0.9999999999308784</v>
      </c>
      <c r="O25" s="22">
        <f t="shared" si="9"/>
        <v>4.1695323836017417</v>
      </c>
      <c r="P25" s="22">
        <f t="shared" si="37"/>
        <v>0.34746103196681183</v>
      </c>
      <c r="Q25" s="23">
        <f t="shared" si="38"/>
        <v>-8.0066424507765268E-3</v>
      </c>
      <c r="R25" s="29"/>
      <c r="S25" s="56">
        <f t="shared" si="12"/>
        <v>252.01266385393237</v>
      </c>
      <c r="T25" s="57">
        <f t="shared" si="13"/>
        <v>-13.876804978359358</v>
      </c>
      <c r="U25" s="29"/>
      <c r="V25" s="24">
        <f t="shared" si="0"/>
        <v>-1.2499999953433871</v>
      </c>
      <c r="W25" s="22">
        <f t="shared" si="1"/>
        <v>-1.2000000104308128</v>
      </c>
      <c r="X25" s="22">
        <f t="shared" si="39"/>
        <v>1.732772348980794</v>
      </c>
      <c r="Y25" s="22">
        <f t="shared" si="2"/>
        <v>-0.74999999997089617</v>
      </c>
      <c r="Z25" s="22">
        <f t="shared" si="15"/>
        <v>1.8881207623848544</v>
      </c>
      <c r="AA25" s="22">
        <f t="shared" si="40"/>
        <v>4.4601277851608181E-2</v>
      </c>
      <c r="AB25" s="23">
        <f t="shared" si="41"/>
        <v>1.0535734925576133E-3</v>
      </c>
      <c r="AC25" s="29"/>
      <c r="AD25" s="56">
        <f t="shared" si="42"/>
        <v>226.16913897246459</v>
      </c>
      <c r="AE25" s="57">
        <f t="shared" si="43"/>
        <v>-23.404524070897594</v>
      </c>
      <c r="AF25" s="29"/>
      <c r="AG25" s="71">
        <f t="shared" si="20"/>
        <v>2.8780205778457373</v>
      </c>
      <c r="AH25" s="71">
        <f t="shared" si="44"/>
        <v>22.420882274428898</v>
      </c>
      <c r="AI25" s="29"/>
      <c r="AJ25" s="21">
        <f t="shared" si="45"/>
        <v>555.10715790775919</v>
      </c>
    </row>
    <row r="26" spans="2:100" ht="15.75" x14ac:dyDescent="0.25">
      <c r="B26" s="199">
        <v>7</v>
      </c>
      <c r="C26" s="200"/>
      <c r="D26" s="96">
        <v>45300.625</v>
      </c>
      <c r="E26" s="28">
        <f t="shared" si="4"/>
        <v>8</v>
      </c>
      <c r="F26" s="27">
        <f t="shared" ref="F26:F27" si="46">D26-D$20</f>
        <v>50.333333333335759</v>
      </c>
      <c r="G26" s="108">
        <v>809592.00150000001</v>
      </c>
      <c r="H26" s="21">
        <v>9156238.2595000006</v>
      </c>
      <c r="I26" s="109">
        <v>2558.777</v>
      </c>
      <c r="K26" s="20">
        <f t="shared" ref="K26:K27" si="47">(G26-G25)*100</f>
        <v>3.2499999972060323</v>
      </c>
      <c r="L26" s="21">
        <f t="shared" ref="L26:L27" si="48">(H26-H25)*100</f>
        <v>1.0500000789761543</v>
      </c>
      <c r="M26" s="21">
        <f t="shared" ref="M26:M27" si="49">SQRT(K26^2+L26^2)</f>
        <v>3.4154062932086338</v>
      </c>
      <c r="N26" s="21">
        <f t="shared" si="8"/>
        <v>0.69999999996070983</v>
      </c>
      <c r="O26" s="22">
        <f t="shared" si="9"/>
        <v>3.4864021781249122</v>
      </c>
      <c r="P26" s="22">
        <f t="shared" ref="P26:P27" si="50">O26/(F26-F25)</f>
        <v>0.43580027226561402</v>
      </c>
      <c r="Q26" s="23">
        <f t="shared" ref="Q26:Q27" si="51">(P26-P25)/(F26-F25)</f>
        <v>1.1042405037350274E-2</v>
      </c>
      <c r="R26" s="29"/>
      <c r="S26" s="56">
        <f t="shared" si="12"/>
        <v>72.095551218626412</v>
      </c>
      <c r="T26" s="57">
        <f t="shared" si="13"/>
        <v>11.582577869654914</v>
      </c>
      <c r="U26" s="29"/>
      <c r="V26" s="24">
        <f t="shared" ref="V26:V27" si="52">(G26-$G$20)*100</f>
        <v>2.0000000018626451</v>
      </c>
      <c r="W26" s="22">
        <f t="shared" ref="W26:W27" si="53">(H26-$H$20)*100</f>
        <v>-0.14999993145465851</v>
      </c>
      <c r="X26" s="22">
        <f t="shared" ref="X26:X27" si="54">SQRT(V26^2+W26^2)</f>
        <v>2.0056171087440848</v>
      </c>
      <c r="Y26" s="22">
        <f t="shared" ref="Y26:Y27" si="55">(I26-$I$20)*100</f>
        <v>-5.0000000010186341E-2</v>
      </c>
      <c r="Z26" s="22">
        <f t="shared" si="15"/>
        <v>2.0062402615060844</v>
      </c>
      <c r="AA26" s="22">
        <f t="shared" ref="AA26:AA27" si="56">Z26/F26</f>
        <v>3.9859078043165318E-2</v>
      </c>
      <c r="AB26" s="23">
        <f t="shared" ref="AB26:AB27" si="57">(AA26-$AA$20)/(F26-$F$20)</f>
        <v>7.9190221277808078E-4</v>
      </c>
      <c r="AC26" s="29"/>
      <c r="AD26" s="56">
        <f t="shared" ref="AD26:AD27" si="58">IF(F26&lt;=0,NA(),IF((G26-$G$20)&lt;0,ATAN2((H26-$H$20),(G26-$G$20))*180/PI()+360,ATAN2((H26-$H$20),(G26-$G$20))*180/PI()))</f>
        <v>94.289151372143849</v>
      </c>
      <c r="AE26" s="57">
        <f t="shared" ref="AE26:AE27" si="59">IF(E26&lt;=0,NA(),ATAN(Y26/X26)*180/PI())</f>
        <v>-1.4280869924395299</v>
      </c>
      <c r="AF26" s="29"/>
      <c r="AG26" s="71">
        <f t="shared" si="20"/>
        <v>2.2946291309118649</v>
      </c>
      <c r="AH26" s="71">
        <f t="shared" ref="AH26:AH27" si="60">1/(Z26/F26)</f>
        <v>25.088387616920084</v>
      </c>
      <c r="AI26" s="29"/>
      <c r="AJ26" s="21">
        <f t="shared" ref="AJ26:AJ27" si="61">SQRT((G26-$E$11)^2+(H26-$F$11)^2+(I26-$G$11)^2)</f>
        <v>555.10496632904358</v>
      </c>
    </row>
    <row r="27" spans="2:100" ht="15.75" x14ac:dyDescent="0.25">
      <c r="B27" s="199">
        <v>8</v>
      </c>
      <c r="C27" s="200"/>
      <c r="D27" s="96">
        <v>45307.625</v>
      </c>
      <c r="E27" s="28">
        <f t="shared" ref="E27:E28" si="62">D27-D26</f>
        <v>7</v>
      </c>
      <c r="F27" s="27">
        <f t="shared" si="46"/>
        <v>57.333333333335759</v>
      </c>
      <c r="G27" s="108">
        <v>809591.98399999994</v>
      </c>
      <c r="H27" s="21">
        <v>9156238.2635000013</v>
      </c>
      <c r="I27" s="109">
        <v>2558.7489999999998</v>
      </c>
      <c r="K27" s="20">
        <f t="shared" si="47"/>
        <v>-1.7500000074505806</v>
      </c>
      <c r="L27" s="21">
        <f t="shared" si="48"/>
        <v>0.40000006556510925</v>
      </c>
      <c r="M27" s="21">
        <f t="shared" si="49"/>
        <v>1.7951323289744197</v>
      </c>
      <c r="N27" s="21">
        <f t="shared" ref="N27:N28" si="63">(I27-I26)*100</f>
        <v>-2.8000000000247383</v>
      </c>
      <c r="O27" s="22">
        <f t="shared" ref="O27:O28" si="64">(SQRT((G27-G26)^2+(H27-H26)^2+(I27-I26)^2)*100)</f>
        <v>3.3260336857385644</v>
      </c>
      <c r="P27" s="22">
        <f t="shared" si="50"/>
        <v>0.47514766939122349</v>
      </c>
      <c r="Q27" s="23">
        <f t="shared" si="51"/>
        <v>5.6210567322299244E-3</v>
      </c>
      <c r="R27" s="29"/>
      <c r="S27" s="56">
        <f t="shared" ref="S27:S28" si="65">IF(K27&lt;0, ATAN2(L27,K27)*180/PI()+360,ATAN2(L27,K27)*180/PI())</f>
        <v>282.87500354667293</v>
      </c>
      <c r="T27" s="57">
        <f t="shared" ref="T27:T28" si="66">ATAN(N27/M27)*180/PI()</f>
        <v>-57.335308857820984</v>
      </c>
      <c r="U27" s="29"/>
      <c r="V27" s="24">
        <f t="shared" si="52"/>
        <v>0.24999999441206455</v>
      </c>
      <c r="W27" s="22">
        <f t="shared" si="53"/>
        <v>0.25000013411045074</v>
      </c>
      <c r="X27" s="22">
        <f t="shared" si="54"/>
        <v>0.35355348147242965</v>
      </c>
      <c r="Y27" s="22">
        <f t="shared" si="55"/>
        <v>-2.8500000000349246</v>
      </c>
      <c r="Z27" s="22">
        <f t="shared" ref="Z27:Z28" si="67">SQRT((G27-$G$20)^2+(H27-$H$20)^2+(I27-$I$20)^2)*100</f>
        <v>2.8718461073776824</v>
      </c>
      <c r="AA27" s="22">
        <f t="shared" si="56"/>
        <v>5.0090339082166757E-2</v>
      </c>
      <c r="AB27" s="23">
        <f t="shared" si="57"/>
        <v>8.736687049214762E-4</v>
      </c>
      <c r="AC27" s="29"/>
      <c r="AD27" s="56">
        <f t="shared" si="58"/>
        <v>44.999983991748252</v>
      </c>
      <c r="AE27" s="57">
        <f t="shared" si="59"/>
        <v>-82.928366070060548</v>
      </c>
      <c r="AF27" s="29"/>
      <c r="AG27" s="71">
        <f t="shared" ref="AG27:AG28" si="68">1/(O27/E27)</f>
        <v>2.1046088709247726</v>
      </c>
      <c r="AH27" s="71">
        <f t="shared" si="60"/>
        <v>19.963929538580857</v>
      </c>
      <c r="AI27" s="29"/>
      <c r="AJ27" s="21">
        <f t="shared" si="61"/>
        <v>555.10797879445897</v>
      </c>
    </row>
    <row r="28" spans="2:100" ht="15.75" x14ac:dyDescent="0.25">
      <c r="B28" s="199">
        <v>9</v>
      </c>
      <c r="C28" s="200"/>
      <c r="D28" s="96">
        <v>45313.625</v>
      </c>
      <c r="E28" s="28">
        <f t="shared" si="62"/>
        <v>6</v>
      </c>
      <c r="F28" s="27">
        <f t="shared" ref="F28:F29" si="69">D28-D$20</f>
        <v>63.333333333335759</v>
      </c>
      <c r="G28" s="108">
        <v>809592.04249999998</v>
      </c>
      <c r="H28" s="21">
        <v>9156238.284</v>
      </c>
      <c r="I28" s="109">
        <v>2558.7514999999999</v>
      </c>
      <c r="K28" s="20">
        <f t="shared" ref="K28:K29" si="70">(G28-G27)*100</f>
        <v>5.8500000042840838</v>
      </c>
      <c r="L28" s="21">
        <f t="shared" ref="L28:L29" si="71">(H28-H27)*100</f>
        <v>2.0499998703598976</v>
      </c>
      <c r="M28" s="21">
        <f t="shared" ref="M28:M29" si="72">SQRT(K28^2+L28^2)</f>
        <v>6.1987901657177735</v>
      </c>
      <c r="N28" s="21">
        <f t="shared" si="63"/>
        <v>0.25000000000545697</v>
      </c>
      <c r="O28" s="22">
        <f t="shared" si="64"/>
        <v>6.2038294237190392</v>
      </c>
      <c r="P28" s="22">
        <f t="shared" ref="P28:P29" si="73">O28/(F28-F27)</f>
        <v>1.0339715706198398</v>
      </c>
      <c r="Q28" s="23">
        <f t="shared" ref="Q28:Q29" si="74">(P28-P27)/(F28-F27)</f>
        <v>9.3137316871436046E-2</v>
      </c>
      <c r="R28" s="29"/>
      <c r="S28" s="56">
        <f t="shared" si="65"/>
        <v>70.688144579590173</v>
      </c>
      <c r="T28" s="57">
        <f t="shared" si="66"/>
        <v>2.3095129670214329</v>
      </c>
      <c r="U28" s="29"/>
      <c r="V28" s="24">
        <f t="shared" ref="V28:V29" si="75">(G28-$G$20)*100</f>
        <v>6.0999999986961484</v>
      </c>
      <c r="W28" s="22">
        <f t="shared" ref="W28:W29" si="76">(H28-$H$20)*100</f>
        <v>2.3000000044703484</v>
      </c>
      <c r="X28" s="22">
        <f t="shared" ref="X28:X29" si="77">SQRT(V28^2+W28^2)</f>
        <v>6.5192024055597946</v>
      </c>
      <c r="Y28" s="22">
        <f t="shared" ref="Y28:Y29" si="78">(I28-$I$20)*100</f>
        <v>-2.6000000000294676</v>
      </c>
      <c r="Z28" s="22">
        <f t="shared" si="67"/>
        <v>7.0185468584892874</v>
      </c>
      <c r="AA28" s="22">
        <f t="shared" ref="AA28:AA29" si="79">Z28/F28</f>
        <v>0.11081916092351082</v>
      </c>
      <c r="AB28" s="23">
        <f t="shared" ref="AB28:AB29" si="80">(AA28-$AA$20)/(F28-$F$20)</f>
        <v>1.7497762251079986E-3</v>
      </c>
      <c r="AC28" s="29"/>
      <c r="AD28" s="56">
        <f t="shared" ref="AD28:AD29" si="81">IF(F28&lt;=0,NA(),IF((G28-$G$20)&lt;0,ATAN2((H28-$H$20),(G28-$G$20))*180/PI()+360,ATAN2((H28-$H$20),(G28-$G$20))*180/PI()))</f>
        <v>69.341089895887166</v>
      </c>
      <c r="AE28" s="57">
        <f t="shared" ref="AE28:AE29" si="82">IF(E28&lt;=0,NA(),ATAN(Y28/X28)*180/PI())</f>
        <v>-21.743190835590742</v>
      </c>
      <c r="AF28" s="29"/>
      <c r="AG28" s="71">
        <f t="shared" si="68"/>
        <v>0.96714457961404621</v>
      </c>
      <c r="AH28" s="71">
        <f t="shared" ref="AH28:AH29" si="83">1/(Z28/F28)</f>
        <v>9.0237102651428316</v>
      </c>
      <c r="AI28" s="29"/>
      <c r="AJ28" s="21">
        <f t="shared" ref="AJ28:AJ29" si="84">SQRT((G28-$E$11)^2+(H28-$F$11)^2+(I28-$G$11)^2)</f>
        <v>555.1068806849438</v>
      </c>
    </row>
    <row r="29" spans="2:100" ht="15.75" x14ac:dyDescent="0.25">
      <c r="B29" s="201">
        <v>10</v>
      </c>
      <c r="C29" s="202"/>
      <c r="D29" s="96">
        <v>45321.625</v>
      </c>
      <c r="E29" s="28">
        <f t="shared" ref="E29:E30" si="85">D29-D28</f>
        <v>8</v>
      </c>
      <c r="F29" s="27">
        <f t="shared" si="69"/>
        <v>71.333333333335759</v>
      </c>
      <c r="G29" s="108">
        <v>809592.02799999993</v>
      </c>
      <c r="H29" s="21">
        <v>9156238.2819999997</v>
      </c>
      <c r="I29" s="109">
        <v>2558.7465000000002</v>
      </c>
      <c r="K29" s="20">
        <f t="shared" si="70"/>
        <v>-1.4500000048428774</v>
      </c>
      <c r="L29" s="21">
        <f t="shared" si="71"/>
        <v>-0.20000003278255463</v>
      </c>
      <c r="M29" s="21">
        <f t="shared" si="72"/>
        <v>1.4637281261072246</v>
      </c>
      <c r="N29" s="21">
        <f t="shared" ref="N29:N30" si="86">(I29-I28)*100</f>
        <v>-0.4999999999654392</v>
      </c>
      <c r="O29" s="22">
        <f t="shared" ref="O29:O30" si="87">(SQRT((G29-G28)^2+(H29-H28)^2+(I29-I28)^2)*100)</f>
        <v>1.5467708385933601</v>
      </c>
      <c r="P29" s="22">
        <f t="shared" si="73"/>
        <v>0.19334635482417001</v>
      </c>
      <c r="Q29" s="23">
        <f t="shared" si="74"/>
        <v>-0.10507815197445872</v>
      </c>
      <c r="R29" s="29"/>
      <c r="S29" s="56">
        <f t="shared" ref="S29:S30" si="88">IF(K29&lt;0, ATAN2(L29,K29)*180/PI()+360,ATAN2(L29,K29)*180/PI())</f>
        <v>262.1466854527277</v>
      </c>
      <c r="T29" s="57">
        <f t="shared" ref="T29:T30" si="89">ATAN(N29/M29)*180/PI()</f>
        <v>-18.859833069217459</v>
      </c>
      <c r="U29" s="29"/>
      <c r="V29" s="24">
        <f t="shared" si="75"/>
        <v>4.649999993853271</v>
      </c>
      <c r="W29" s="22">
        <f t="shared" si="76"/>
        <v>2.0999999716877937</v>
      </c>
      <c r="X29" s="22">
        <f t="shared" si="77"/>
        <v>5.1022053882536085</v>
      </c>
      <c r="Y29" s="22">
        <f t="shared" si="78"/>
        <v>-3.0999999999949068</v>
      </c>
      <c r="Z29" s="22">
        <f t="shared" ref="Z29:Z30" si="90">SQRT((G29-$G$20)^2+(H29-$H$20)^2+(I29-$I$20)^2)*100</f>
        <v>5.9701339870971557</v>
      </c>
      <c r="AA29" s="22">
        <f t="shared" si="79"/>
        <v>8.3693467108835781E-2</v>
      </c>
      <c r="AB29" s="23">
        <f t="shared" si="80"/>
        <v>1.1732729033948543E-3</v>
      </c>
      <c r="AC29" s="29"/>
      <c r="AD29" s="56">
        <f t="shared" si="81"/>
        <v>65.695450995410013</v>
      </c>
      <c r="AE29" s="57">
        <f t="shared" si="82"/>
        <v>-31.282045435894808</v>
      </c>
      <c r="AF29" s="29"/>
      <c r="AG29" s="71">
        <f t="shared" ref="AG29:AG30" si="91">1/(O29/E29)</f>
        <v>5.1720654413650786</v>
      </c>
      <c r="AH29" s="71">
        <f t="shared" si="83"/>
        <v>11.948363887226591</v>
      </c>
      <c r="AI29" s="29"/>
      <c r="AJ29" s="21">
        <f t="shared" si="84"/>
        <v>555.10633758840697</v>
      </c>
    </row>
    <row r="30" spans="2:100" ht="15.75" x14ac:dyDescent="0.25">
      <c r="B30" s="199">
        <v>11</v>
      </c>
      <c r="C30" s="200"/>
      <c r="D30" s="96">
        <v>45328.625</v>
      </c>
      <c r="E30" s="28">
        <f t="shared" si="85"/>
        <v>7</v>
      </c>
      <c r="F30" s="27">
        <f t="shared" ref="F30:F31" si="92">D30-D$20</f>
        <v>78.333333333335759</v>
      </c>
      <c r="G30" s="108">
        <v>809592.02249999996</v>
      </c>
      <c r="H30" s="21">
        <v>9156238.2785</v>
      </c>
      <c r="I30" s="109">
        <v>2558.7474999999999</v>
      </c>
      <c r="K30" s="20">
        <f t="shared" ref="K30:K31" si="93">(G30-G29)*100</f>
        <v>-0.54999999701976776</v>
      </c>
      <c r="L30" s="21">
        <f t="shared" ref="L30:L31" si="94">(H30-H29)*100</f>
        <v>-0.34999996423721313</v>
      </c>
      <c r="M30" s="21">
        <f t="shared" ref="M30:M31" si="95">SQRT(K30^2+L30^2)</f>
        <v>0.65192021880579454</v>
      </c>
      <c r="N30" s="21">
        <f t="shared" si="86"/>
        <v>9.9999999974897946E-2</v>
      </c>
      <c r="O30" s="22">
        <f t="shared" si="87"/>
        <v>0.65954527644641237</v>
      </c>
      <c r="P30" s="22">
        <f t="shared" ref="P30:P31" si="96">O30/(F30-F29)</f>
        <v>9.4220753778058913E-2</v>
      </c>
      <c r="Q30" s="23">
        <f t="shared" ref="Q30:Q31" si="97">(P30-P29)/(F30-F29)</f>
        <v>-1.4160800149444442E-2</v>
      </c>
      <c r="R30" s="29"/>
      <c r="S30" s="56">
        <f t="shared" si="88"/>
        <v>237.52881022025059</v>
      </c>
      <c r="T30" s="57">
        <f t="shared" si="89"/>
        <v>8.7207972120188941</v>
      </c>
      <c r="U30" s="29"/>
      <c r="V30" s="24">
        <f t="shared" ref="V30:V31" si="98">(G30-$G$20)*100</f>
        <v>4.0999999968335032</v>
      </c>
      <c r="W30" s="22">
        <f t="shared" ref="W30:W31" si="99">(H30-$H$20)*100</f>
        <v>1.7500000074505806</v>
      </c>
      <c r="X30" s="22">
        <f t="shared" ref="X30:X31" si="100">SQRT(V30^2+W30^2)</f>
        <v>4.4578582301495144</v>
      </c>
      <c r="Y30" s="22">
        <f t="shared" ref="Y30:Y31" si="101">(I30-$I$20)*100</f>
        <v>-3.0000000000200089</v>
      </c>
      <c r="Z30" s="22">
        <f t="shared" si="90"/>
        <v>5.373313688984835</v>
      </c>
      <c r="AA30" s="22">
        <f t="shared" ref="AA30:AA31" si="102">Z30/F30</f>
        <v>6.8595493901931939E-2</v>
      </c>
      <c r="AB30" s="23">
        <f t="shared" ref="AB30:AB31" si="103">(AA30-$AA$20)/(F30-$F$20)</f>
        <v>8.7568715619484871E-4</v>
      </c>
      <c r="AC30" s="29"/>
      <c r="AD30" s="56">
        <f t="shared" ref="AD30:AD31" si="104">IF(F30&lt;=0,NA(),IF((G30-$G$20)&lt;0,ATAN2((H30-$H$20),(G30-$G$20))*180/PI()+360,ATAN2((H30-$H$20),(G30-$G$20))*180/PI()))</f>
        <v>66.885791912623205</v>
      </c>
      <c r="AE30" s="57">
        <f t="shared" ref="AE30:AE31" si="105">IF(E30&lt;=0,NA(),ATAN(Y30/X30)*180/PI())</f>
        <v>-33.939327702410502</v>
      </c>
      <c r="AF30" s="29"/>
      <c r="AG30" s="71">
        <f t="shared" si="91"/>
        <v>10.613372955554395</v>
      </c>
      <c r="AH30" s="71">
        <f t="shared" ref="AH30:AH31" si="106">1/(Z30/F30)</f>
        <v>14.578217068159862</v>
      </c>
      <c r="AI30" s="29"/>
      <c r="AJ30" s="21">
        <f t="shared" ref="AJ30:AJ31" si="107">SQRT((G30-$E$11)^2+(H30-$F$11)^2+(I30-$G$11)^2)</f>
        <v>555.1072742155194</v>
      </c>
    </row>
    <row r="31" spans="2:100" ht="15.75" x14ac:dyDescent="0.25">
      <c r="B31" s="201">
        <v>12</v>
      </c>
      <c r="C31" s="202"/>
      <c r="D31" s="96">
        <v>45334.625</v>
      </c>
      <c r="E31" s="28">
        <f t="shared" ref="E31:E33" si="108">D31-D30</f>
        <v>6</v>
      </c>
      <c r="F31" s="27">
        <f t="shared" si="92"/>
        <v>84.333333333335759</v>
      </c>
      <c r="G31" s="108">
        <v>809592.02150000003</v>
      </c>
      <c r="H31" s="21">
        <v>9156238.2644999996</v>
      </c>
      <c r="I31" s="109">
        <v>2558.7690000000002</v>
      </c>
      <c r="K31" s="20">
        <f t="shared" si="93"/>
        <v>-9.9999993108212948E-2</v>
      </c>
      <c r="L31" s="21">
        <f t="shared" si="94"/>
        <v>-1.4000000432133675</v>
      </c>
      <c r="M31" s="21">
        <f t="shared" si="95"/>
        <v>1.4035669273743498</v>
      </c>
      <c r="N31" s="21">
        <f t="shared" ref="N31:N32" si="109">(I31-I30)*100</f>
        <v>2.15000000002874</v>
      </c>
      <c r="O31" s="22">
        <f t="shared" ref="O31:O32" si="110">(SQRT((G31-G30)^2+(H31-H30)^2+(I31-I30)^2)*100)</f>
        <v>2.5675864386116887</v>
      </c>
      <c r="P31" s="22">
        <f t="shared" si="96"/>
        <v>0.42793107310194811</v>
      </c>
      <c r="Q31" s="23">
        <f t="shared" si="97"/>
        <v>5.5618386553981526E-2</v>
      </c>
      <c r="R31" s="29"/>
      <c r="S31" s="56">
        <f t="shared" ref="S31:S32" si="111">IF(K31&lt;0, ATAN2(L31,K31)*180/PI()+360,ATAN2(L31,K31)*180/PI())</f>
        <v>184.08561637367396</v>
      </c>
      <c r="T31" s="57">
        <f t="shared" ref="T31:T32" si="112">ATAN(N31/M31)*180/PI()</f>
        <v>56.862620777475328</v>
      </c>
      <c r="U31" s="29"/>
      <c r="V31" s="24">
        <f t="shared" si="98"/>
        <v>4.0000000037252903</v>
      </c>
      <c r="W31" s="22">
        <f t="shared" si="99"/>
        <v>0.34999996423721313</v>
      </c>
      <c r="X31" s="22">
        <f t="shared" si="100"/>
        <v>4.015283303176548</v>
      </c>
      <c r="Y31" s="22">
        <f t="shared" si="101"/>
        <v>-0.84999999999126885</v>
      </c>
      <c r="Z31" s="22">
        <f t="shared" ref="Z31:Z32" si="113">SQRT((G31-$G$20)^2+(H31-$H$20)^2+(I31-$I$20)^2)*100</f>
        <v>4.1042660738253227</v>
      </c>
      <c r="AA31" s="22">
        <f t="shared" si="102"/>
        <v>4.866718664614867E-2</v>
      </c>
      <c r="AB31" s="23">
        <f t="shared" si="103"/>
        <v>5.7708126457882143E-4</v>
      </c>
      <c r="AC31" s="29"/>
      <c r="AD31" s="56">
        <f t="shared" si="104"/>
        <v>84.99935591544714</v>
      </c>
      <c r="AE31" s="57">
        <f t="shared" si="105"/>
        <v>-11.952551442499722</v>
      </c>
      <c r="AF31" s="29"/>
      <c r="AG31" s="71">
        <f t="shared" ref="AG31:AG32" si="114">1/(O31/E31)</f>
        <v>2.3368249301255233</v>
      </c>
      <c r="AH31" s="71">
        <f t="shared" si="106"/>
        <v>20.547725663101097</v>
      </c>
      <c r="AI31" s="29"/>
      <c r="AJ31" s="21">
        <f t="shared" si="107"/>
        <v>555.11000983063548</v>
      </c>
    </row>
    <row r="32" spans="2:100" ht="15.75" x14ac:dyDescent="0.25">
      <c r="B32" s="199">
        <v>13</v>
      </c>
      <c r="C32" s="200"/>
      <c r="D32" s="96">
        <v>45341.625</v>
      </c>
      <c r="E32" s="28">
        <f t="shared" si="108"/>
        <v>7</v>
      </c>
      <c r="F32" s="27">
        <f t="shared" ref="F32:F33" si="115">D32-D$20</f>
        <v>91.333333333335759</v>
      </c>
      <c r="G32" s="108">
        <v>809592.01249999995</v>
      </c>
      <c r="H32" s="21">
        <v>9156238.2764999997</v>
      </c>
      <c r="I32" s="109">
        <v>2558.732</v>
      </c>
      <c r="K32" s="20">
        <f t="shared" ref="K32:K33" si="116">(G32-G31)*100</f>
        <v>-0.90000000782310963</v>
      </c>
      <c r="L32" s="21">
        <f t="shared" ref="L32:L33" si="117">(H32-H31)*100</f>
        <v>1.2000000104308128</v>
      </c>
      <c r="M32" s="21">
        <f t="shared" ref="M32:M33" si="118">SQRT(K32^2+L32^2)</f>
        <v>1.500000013038516</v>
      </c>
      <c r="N32" s="21">
        <f t="shared" si="109"/>
        <v>-3.7000000000261934</v>
      </c>
      <c r="O32" s="22">
        <f t="shared" si="110"/>
        <v>3.9924929604583372</v>
      </c>
      <c r="P32" s="22">
        <f t="shared" ref="P32:P33" si="119">O32/(F32-F31)</f>
        <v>0.57035613720833389</v>
      </c>
      <c r="Q32" s="23">
        <f t="shared" ref="Q32:Q33" si="120">(P32-P31)/(F32-F31)</f>
        <v>2.0346437729483684E-2</v>
      </c>
      <c r="R32" s="29"/>
      <c r="S32" s="56">
        <f t="shared" si="111"/>
        <v>323.13010235415595</v>
      </c>
      <c r="T32" s="57">
        <f t="shared" si="112"/>
        <v>-67.932100264324973</v>
      </c>
      <c r="U32" s="29"/>
      <c r="V32" s="24">
        <f t="shared" ref="V32:V33" si="121">(G32-$G$20)*100</f>
        <v>3.0999999959021807</v>
      </c>
      <c r="W32" s="22">
        <f t="shared" ref="W32:W33" si="122">(H32-$H$20)*100</f>
        <v>1.549999974668026</v>
      </c>
      <c r="X32" s="22">
        <f t="shared" ref="X32:X33" si="123">SQRT(V32^2+W32^2)</f>
        <v>3.46590535013067</v>
      </c>
      <c r="Y32" s="22">
        <f t="shared" ref="Y32:Y33" si="124">(I32-$I$20)*100</f>
        <v>-4.5500000000174623</v>
      </c>
      <c r="Z32" s="22">
        <f t="shared" si="113"/>
        <v>5.7197027804094258</v>
      </c>
      <c r="AA32" s="22">
        <f t="shared" ref="AA32:AA33" si="125">Z32/F32</f>
        <v>6.2624482997181832E-2</v>
      </c>
      <c r="AB32" s="23">
        <f t="shared" ref="AB32:AB33" si="126">(AA32-$AA$20)/(F32-$F$20)</f>
        <v>6.8566952186693614E-4</v>
      </c>
      <c r="AC32" s="29"/>
      <c r="AD32" s="56">
        <f t="shared" ref="AD32:AD33" si="127">IF(F32&lt;=0,NA(),IF((G32-$G$20)&lt;0,ATAN2((H32-$H$20),(G32-$G$20))*180/PI()+360,ATAN2((H32-$H$20),(G32-$G$20))*180/PI()))</f>
        <v>63.434949167185579</v>
      </c>
      <c r="AE32" s="57">
        <f t="shared" ref="AE32:AE33" si="128">IF(E32&lt;=0,NA(),ATAN(Y32/X32)*180/PI())</f>
        <v>-52.702117930719176</v>
      </c>
      <c r="AF32" s="29"/>
      <c r="AG32" s="71">
        <f t="shared" si="114"/>
        <v>1.7532905052878043</v>
      </c>
      <c r="AH32" s="71">
        <f t="shared" ref="AH32:AH33" si="129">1/(Z32/F32)</f>
        <v>15.968195698238356</v>
      </c>
      <c r="AI32" s="29"/>
      <c r="AJ32" s="21">
        <f t="shared" ref="AJ32:AJ33" si="130">SQRT((G32-$E$11)^2+(H32-$F$11)^2+(I32-$G$11)^2)</f>
        <v>555.11246367654451</v>
      </c>
    </row>
    <row r="33" spans="2:37" ht="15.75" x14ac:dyDescent="0.25">
      <c r="B33" s="201">
        <v>14</v>
      </c>
      <c r="C33" s="202"/>
      <c r="D33" s="96">
        <v>45348.625</v>
      </c>
      <c r="E33" s="28">
        <f t="shared" si="108"/>
        <v>7</v>
      </c>
      <c r="F33" s="27">
        <f t="shared" si="115"/>
        <v>98.333333333335759</v>
      </c>
      <c r="G33" s="108">
        <v>809591.98949999991</v>
      </c>
      <c r="H33" s="21">
        <v>9156238.2624999993</v>
      </c>
      <c r="I33" s="109">
        <v>2558.7460000000001</v>
      </c>
      <c r="K33" s="20">
        <f t="shared" si="116"/>
        <v>-2.3000000044703484</v>
      </c>
      <c r="L33" s="21">
        <f t="shared" si="117"/>
        <v>-1.4000000432133675</v>
      </c>
      <c r="M33" s="21">
        <f t="shared" si="118"/>
        <v>2.6925824298544758</v>
      </c>
      <c r="N33" s="21">
        <f t="shared" ref="N33:N34" si="131">(I33-I32)*100</f>
        <v>1.4000000000123691</v>
      </c>
      <c r="O33" s="22">
        <f t="shared" ref="O33:O34" si="132">(SQRT((G33-G32)^2+(H33-H32)^2+(I33-I32)^2)*100)</f>
        <v>3.0347982044273825</v>
      </c>
      <c r="P33" s="22">
        <f t="shared" si="119"/>
        <v>0.43354260063248323</v>
      </c>
      <c r="Q33" s="23">
        <f t="shared" si="120"/>
        <v>-1.9544790939407235E-2</v>
      </c>
      <c r="R33" s="29"/>
      <c r="S33" s="56">
        <f t="shared" ref="S33:S34" si="133">IF(K33&lt;0, ATAN2(L33,K33)*180/PI()+360,ATAN2(L33,K33)*180/PI())</f>
        <v>238.67130639618409</v>
      </c>
      <c r="T33" s="57">
        <f t="shared" ref="T33:T34" si="134">ATAN(N33/M33)*180/PI()</f>
        <v>27.47203861969281</v>
      </c>
      <c r="U33" s="29"/>
      <c r="V33" s="24">
        <f t="shared" si="121"/>
        <v>0.79999999143183231</v>
      </c>
      <c r="W33" s="22">
        <f t="shared" si="122"/>
        <v>0.14999993145465851</v>
      </c>
      <c r="X33" s="22">
        <f t="shared" si="123"/>
        <v>0.8139410087514537</v>
      </c>
      <c r="Y33" s="22">
        <f t="shared" si="124"/>
        <v>-3.1500000000050932</v>
      </c>
      <c r="Z33" s="22">
        <f t="shared" ref="Z33:Z34" si="135">SQRT((G33-$G$20)^2+(H33-$H$20)^2+(I33-$I$20)^2)*100</f>
        <v>3.2534596917373078</v>
      </c>
      <c r="AA33" s="22">
        <f t="shared" si="125"/>
        <v>3.3086030763429433E-2</v>
      </c>
      <c r="AB33" s="23">
        <f t="shared" si="126"/>
        <v>3.3646810945859608E-4</v>
      </c>
      <c r="AC33" s="29"/>
      <c r="AD33" s="56">
        <f t="shared" si="127"/>
        <v>79.380349355164284</v>
      </c>
      <c r="AE33" s="57">
        <f t="shared" si="128"/>
        <v>-75.512009558108289</v>
      </c>
      <c r="AF33" s="29"/>
      <c r="AG33" s="71">
        <f t="shared" ref="AG33:AG34" si="136">1/(O33/E33)</f>
        <v>2.3065784043854696</v>
      </c>
      <c r="AH33" s="71">
        <f t="shared" si="129"/>
        <v>30.224235936615202</v>
      </c>
      <c r="AI33" s="29"/>
      <c r="AJ33" s="21">
        <f t="shared" si="130"/>
        <v>555.1117370290774</v>
      </c>
    </row>
    <row r="34" spans="2:37" ht="15.75" x14ac:dyDescent="0.25">
      <c r="B34" s="199">
        <v>15</v>
      </c>
      <c r="C34" s="200"/>
      <c r="D34" s="96">
        <v>45355.666666666664</v>
      </c>
      <c r="E34" s="28">
        <f t="shared" ref="E34:E35" si="137">D34-D33</f>
        <v>7.0416666666642413</v>
      </c>
      <c r="F34" s="27">
        <f t="shared" ref="F34:F35" si="138">D34-D$20</f>
        <v>105.375</v>
      </c>
      <c r="G34" s="108">
        <v>809592.049</v>
      </c>
      <c r="H34" s="21">
        <v>9156238.2884999998</v>
      </c>
      <c r="I34" s="109">
        <v>2558.7314999999999</v>
      </c>
      <c r="K34" s="20">
        <f t="shared" ref="K34:K35" si="139">(G34-G33)*100</f>
        <v>5.950000009033829</v>
      </c>
      <c r="L34" s="21">
        <f t="shared" ref="L34:L35" si="140">(H34-H33)*100</f>
        <v>2.6000000536441803</v>
      </c>
      <c r="M34" s="21">
        <f t="shared" ref="M34:M35" si="141">SQRT(K34^2+L34^2)</f>
        <v>6.4932657720481686</v>
      </c>
      <c r="N34" s="21">
        <f t="shared" si="131"/>
        <v>-1.4500000000225555</v>
      </c>
      <c r="O34" s="22">
        <f t="shared" si="132"/>
        <v>6.6531947503825348</v>
      </c>
      <c r="P34" s="22">
        <f t="shared" ref="P34:P35" si="142">O34/(F34-F33)</f>
        <v>0.94483239058719426</v>
      </c>
      <c r="Q34" s="23">
        <f t="shared" ref="Q34:Q35" si="143">(P34-P33)/(F34-F33)</f>
        <v>7.2609200940339014E-2</v>
      </c>
      <c r="R34" s="29"/>
      <c r="S34" s="56">
        <f t="shared" si="133"/>
        <v>66.395884555257808</v>
      </c>
      <c r="T34" s="57">
        <f t="shared" si="134"/>
        <v>-12.588092179600986</v>
      </c>
      <c r="U34" s="29"/>
      <c r="V34" s="24">
        <f t="shared" ref="V34:V35" si="144">(G34-$G$20)*100</f>
        <v>6.7500000004656613</v>
      </c>
      <c r="W34" s="22">
        <f t="shared" ref="W34:W35" si="145">(H34-$H$20)*100</f>
        <v>2.7499999850988388</v>
      </c>
      <c r="X34" s="22">
        <f t="shared" ref="X34:X35" si="146">SQRT(V34^2+W34^2)</f>
        <v>7.2886898633657093</v>
      </c>
      <c r="Y34" s="22">
        <f t="shared" ref="Y34:Y35" si="147">(I34-$I$20)*100</f>
        <v>-4.6000000000276486</v>
      </c>
      <c r="Z34" s="22">
        <f t="shared" si="135"/>
        <v>8.6188746321422034</v>
      </c>
      <c r="AA34" s="22">
        <f t="shared" ref="AA34:AA35" si="148">Z34/F34</f>
        <v>8.1792404575489475E-2</v>
      </c>
      <c r="AB34" s="23">
        <f t="shared" ref="AB34:AB35" si="149">(AA34-$AA$20)/(F34-$F$20)</f>
        <v>7.7620312764402821E-4</v>
      </c>
      <c r="AC34" s="29"/>
      <c r="AD34" s="56">
        <f t="shared" ref="AD34:AD35" si="150">IF(F34&lt;=0,NA(),IF((G34-$G$20)&lt;0,ATAN2((H34-$H$20),(G34-$G$20))*180/PI()+360,ATAN2((H34-$H$20),(G34-$G$20))*180/PI()))</f>
        <v>67.833654287778131</v>
      </c>
      <c r="AE34" s="57">
        <f t="shared" ref="AE34:AE35" si="151">IF(E34&lt;=0,NA(),ATAN(Y34/X34)*180/PI())</f>
        <v>-32.25662954029616</v>
      </c>
      <c r="AF34" s="29"/>
      <c r="AG34" s="71">
        <f t="shared" si="136"/>
        <v>1.0583887787531503</v>
      </c>
      <c r="AH34" s="71">
        <f t="shared" ref="AH34:AH35" si="152">1/(Z34/F34)</f>
        <v>12.226074110305195</v>
      </c>
      <c r="AI34" s="29"/>
      <c r="AJ34" s="21">
        <f t="shared" ref="AJ34:AJ35" si="153">SQRT((G34-$E$11)^2+(H34-$F$11)^2+(I34-$G$11)^2)</f>
        <v>555.1133179711677</v>
      </c>
    </row>
    <row r="35" spans="2:37" ht="15.75" x14ac:dyDescent="0.25">
      <c r="B35" s="201">
        <v>16</v>
      </c>
      <c r="C35" s="202"/>
      <c r="D35" s="96">
        <v>45362.666666666664</v>
      </c>
      <c r="E35" s="28">
        <f t="shared" si="137"/>
        <v>7</v>
      </c>
      <c r="F35" s="27">
        <f t="shared" si="138"/>
        <v>112.375</v>
      </c>
      <c r="G35" s="108">
        <v>809592.02649999992</v>
      </c>
      <c r="H35" s="21">
        <v>9156238.2809999995</v>
      </c>
      <c r="I35" s="109">
        <v>2558.7385000000004</v>
      </c>
      <c r="K35" s="20">
        <f t="shared" si="139"/>
        <v>-2.2500000079162419</v>
      </c>
      <c r="L35" s="21">
        <f t="shared" si="140"/>
        <v>-0.75000002980232239</v>
      </c>
      <c r="M35" s="21">
        <f t="shared" si="141"/>
        <v>2.3717082620606131</v>
      </c>
      <c r="N35" s="21">
        <f t="shared" ref="N35" si="154">(I35-I34)*100</f>
        <v>0.7000000000516593</v>
      </c>
      <c r="O35" s="22">
        <f t="shared" ref="O35" si="155">(SQRT((G35-G34)^2+(H35-H34)^2+(I35-I34)^2)*100)</f>
        <v>2.4728526200319534</v>
      </c>
      <c r="P35" s="22">
        <f t="shared" si="142"/>
        <v>0.35326466000456475</v>
      </c>
      <c r="Q35" s="23">
        <f t="shared" si="143"/>
        <v>-8.4509675797518488E-2</v>
      </c>
      <c r="R35" s="29"/>
      <c r="S35" s="56">
        <f t="shared" ref="S35" si="156">IF(K35&lt;0, ATAN2(L35,K35)*180/PI()+360,ATAN2(L35,K35)*180/PI())</f>
        <v>251.56505055453471</v>
      </c>
      <c r="T35" s="57">
        <f t="shared" ref="T35" si="157">ATAN(N35/M35)*180/PI()</f>
        <v>16.443749811481482</v>
      </c>
      <c r="U35" s="29"/>
      <c r="V35" s="24">
        <f t="shared" si="144"/>
        <v>4.4999999925494194</v>
      </c>
      <c r="W35" s="22">
        <f t="shared" si="145"/>
        <v>1.9999999552965164</v>
      </c>
      <c r="X35" s="22">
        <f t="shared" si="146"/>
        <v>4.9244288759338213</v>
      </c>
      <c r="Y35" s="22">
        <f t="shared" si="147"/>
        <v>-3.8999999999759893</v>
      </c>
      <c r="Z35" s="22">
        <f t="shared" ref="Z35" si="158">SQRT((G35-$G$20)^2+(H35-$H$20)^2+(I35-$I$20)^2)*100</f>
        <v>6.2817194902306461</v>
      </c>
      <c r="AA35" s="22">
        <f t="shared" si="148"/>
        <v>5.5899617265678721E-2</v>
      </c>
      <c r="AB35" s="23">
        <f t="shared" si="149"/>
        <v>4.9743819591260266E-4</v>
      </c>
      <c r="AC35" s="29"/>
      <c r="AD35" s="56">
        <f t="shared" si="150"/>
        <v>66.037511465511329</v>
      </c>
      <c r="AE35" s="57">
        <f t="shared" si="151"/>
        <v>-38.378168056889599</v>
      </c>
      <c r="AF35" s="29"/>
      <c r="AG35" s="71">
        <f t="shared" ref="AG35" si="159">1/(O35/E35)</f>
        <v>2.8307388573402119</v>
      </c>
      <c r="AH35" s="71">
        <f t="shared" si="152"/>
        <v>17.889210139797871</v>
      </c>
      <c r="AI35" s="29"/>
      <c r="AJ35" s="21">
        <f t="shared" si="153"/>
        <v>555.11008554809746</v>
      </c>
    </row>
    <row r="36" spans="2:37" ht="15.75" x14ac:dyDescent="0.25">
      <c r="B36" s="199">
        <v>17</v>
      </c>
      <c r="C36" s="200"/>
      <c r="D36" s="96">
        <v>45373.375</v>
      </c>
      <c r="E36" s="28">
        <f t="shared" ref="E36" si="160">D36-D35</f>
        <v>10.708333333335759</v>
      </c>
      <c r="F36" s="27">
        <f t="shared" ref="F36" si="161">D36-D$20</f>
        <v>123.08333333333576</v>
      </c>
      <c r="G36" s="108">
        <v>809591.94200000004</v>
      </c>
      <c r="H36" s="21">
        <v>9156238.2414999995</v>
      </c>
      <c r="I36" s="109">
        <v>2558.7444999999998</v>
      </c>
      <c r="K36" s="20">
        <f t="shared" ref="K36" si="162">(G36-G35)*100</f>
        <v>-8.449999988079071</v>
      </c>
      <c r="L36" s="21">
        <f t="shared" ref="L36" si="163">(H36-H35)*100</f>
        <v>-3.9499999955296516</v>
      </c>
      <c r="M36" s="21">
        <f t="shared" ref="M36" si="164">SQRT(K36^2+L36^2)</f>
        <v>9.3276470646793097</v>
      </c>
      <c r="N36" s="21">
        <f t="shared" ref="N36" si="165">(I36-I35)*100</f>
        <v>0.59999999994033715</v>
      </c>
      <c r="O36" s="22">
        <f t="shared" ref="O36" si="166">(SQRT((G36-G35)^2+(H36-H35)^2+(I36-I35)^2)*100)</f>
        <v>9.346924615249069</v>
      </c>
      <c r="P36" s="22">
        <f t="shared" ref="P36" si="167">O36/(F36-F35)</f>
        <v>0.87286455550944297</v>
      </c>
      <c r="Q36" s="23">
        <f t="shared" ref="Q36" si="168">(P36-P35)/(F36-F35)</f>
        <v>4.8522947440133274E-2</v>
      </c>
      <c r="R36" s="29"/>
      <c r="S36" s="56">
        <f t="shared" ref="S36" si="169">IF(K36&lt;0, ATAN2(L36,K36)*180/PI()+360,ATAN2(L36,K36)*180/PI())</f>
        <v>244.94599785546788</v>
      </c>
      <c r="T36" s="57">
        <f t="shared" ref="T36" si="170">ATAN(N36/M36)*180/PI()</f>
        <v>3.6804748678353549</v>
      </c>
      <c r="U36" s="29"/>
      <c r="V36" s="24">
        <f t="shared" ref="V36" si="171">(G36-$G$20)*100</f>
        <v>-3.9499999955296516</v>
      </c>
      <c r="W36" s="22">
        <f t="shared" ref="W36" si="172">(H36-$H$20)*100</f>
        <v>-1.9500000402331352</v>
      </c>
      <c r="X36" s="22">
        <f t="shared" ref="X36" si="173">SQRT(V36^2+W36^2)</f>
        <v>4.4051106821047616</v>
      </c>
      <c r="Y36" s="22">
        <f t="shared" ref="Y36" si="174">(I36-$I$20)*100</f>
        <v>-3.3000000000356522</v>
      </c>
      <c r="Z36" s="22">
        <f t="shared" ref="Z36" si="175">SQRT((G36-$G$20)^2+(H36-$H$20)^2+(I36-$I$20)^2)*100</f>
        <v>5.50408939987613</v>
      </c>
      <c r="AA36" s="22">
        <f t="shared" ref="AA36" si="176">Z36/F36</f>
        <v>4.4718397290800446E-2</v>
      </c>
      <c r="AB36" s="23">
        <f t="shared" ref="AB36" si="177">(AA36-$AA$20)/(F36-$F$20)</f>
        <v>3.6331805517237292E-4</v>
      </c>
      <c r="AC36" s="29"/>
      <c r="AD36" s="56">
        <f t="shared" ref="AD36" si="178">IF(F36&lt;=0,NA(),IF((G36-$G$20)&lt;0,ATAN2((H36-$H$20),(G36-$G$20))*180/PI()+360,ATAN2((H36-$H$20),(G36-$G$20))*180/PI()))</f>
        <v>243.72578735029944</v>
      </c>
      <c r="AE36" s="57">
        <f t="shared" ref="AE36" si="179">IF(E36&lt;=0,NA(),ATAN(Y36/X36)*180/PI())</f>
        <v>-36.837977321933629</v>
      </c>
      <c r="AF36" s="29"/>
      <c r="AG36" s="71">
        <f t="shared" ref="AG36" si="180">1/(O36/E36)</f>
        <v>1.1456531184455703</v>
      </c>
      <c r="AH36" s="71">
        <f t="shared" ref="AH36" si="181">1/(Z36/F36)</f>
        <v>22.362161002709325</v>
      </c>
      <c r="AI36" s="29"/>
      <c r="AJ36" s="21">
        <f t="shared" ref="AJ36" si="182">SQRT((G36-$E$11)^2+(H36-$F$11)^2+(I36-$G$11)^2)</f>
        <v>555.11614802508984</v>
      </c>
    </row>
    <row r="37" spans="2:37" ht="15.75" x14ac:dyDescent="0.25">
      <c r="B37" s="201">
        <v>18</v>
      </c>
      <c r="C37" s="202"/>
      <c r="D37" s="96">
        <v>45376.666666666664</v>
      </c>
      <c r="E37" s="28">
        <f t="shared" ref="E37" si="183">D37-D36</f>
        <v>3.2916666666642413</v>
      </c>
      <c r="F37" s="27">
        <f t="shared" ref="F37" si="184">D37-D$20</f>
        <v>126.375</v>
      </c>
      <c r="G37" s="108">
        <v>809591.98750000005</v>
      </c>
      <c r="H37" s="21">
        <v>9156238.2719999999</v>
      </c>
      <c r="I37" s="109">
        <v>2558.7285000000002</v>
      </c>
      <c r="K37" s="20">
        <f t="shared" ref="K37" si="185">(G37-G36)*100</f>
        <v>4.5500000007450581</v>
      </c>
      <c r="L37" s="21">
        <f t="shared" ref="L37" si="186">(H37-H36)*100</f>
        <v>3.0500000342726707</v>
      </c>
      <c r="M37" s="21">
        <f t="shared" ref="M37" si="187">SQRT(K37^2+L37^2)</f>
        <v>5.4776820112017566</v>
      </c>
      <c r="N37" s="21">
        <f t="shared" ref="N37" si="188">(I37-I36)*100</f>
        <v>-1.599999999962165</v>
      </c>
      <c r="O37" s="22">
        <f t="shared" ref="O37" si="189">(SQRT((G37-G36)^2+(H37-H36)^2+(I37-I36)^2)*100)</f>
        <v>5.7065751739307045</v>
      </c>
      <c r="P37" s="22">
        <f t="shared" ref="P37" si="190">O37/(F37-F36)</f>
        <v>1.7336430908156686</v>
      </c>
      <c r="Q37" s="23">
        <f t="shared" ref="Q37" si="191">(P37-P36)/(F37-F36)</f>
        <v>0.26150233984005866</v>
      </c>
      <c r="R37" s="29"/>
      <c r="S37" s="56">
        <f t="shared" ref="S37" si="192">IF(K37&lt;0, ATAN2(L37,K37)*180/PI()+360,ATAN2(L37,K37)*180/PI())</f>
        <v>56.164879884112814</v>
      </c>
      <c r="T37" s="57">
        <f t="shared" ref="T37" si="193">ATAN(N37/M37)*180/PI()</f>
        <v>-16.282785734159447</v>
      </c>
      <c r="U37" s="29"/>
      <c r="V37" s="24">
        <f t="shared" ref="V37" si="194">(G37-$G$20)*100</f>
        <v>0.60000000521540642</v>
      </c>
      <c r="W37" s="22">
        <f t="shared" ref="W37" si="195">(H37-$H$20)*100</f>
        <v>1.0999999940395355</v>
      </c>
      <c r="X37" s="22">
        <f t="shared" ref="X37" si="196">SQRT(V37^2+W37^2)</f>
        <v>1.25299640587891</v>
      </c>
      <c r="Y37" s="22">
        <f t="shared" ref="Y37" si="197">(I37-$I$20)*100</f>
        <v>-4.8999999999978172</v>
      </c>
      <c r="Z37" s="22">
        <f t="shared" ref="Z37" si="198">SQRT((G37-$G$20)^2+(H37-$H$20)^2+(I37-$I$20)^2)*100</f>
        <v>5.0576674458809645</v>
      </c>
      <c r="AA37" s="22">
        <f t="shared" ref="AA37" si="199">Z37/F37</f>
        <v>4.0021107385803875E-2</v>
      </c>
      <c r="AB37" s="23">
        <f t="shared" ref="AB37" si="200">(AA37-$AA$20)/(F37-$F$20)</f>
        <v>3.1668532056026804E-4</v>
      </c>
      <c r="AC37" s="29"/>
      <c r="AD37" s="56">
        <f t="shared" ref="AD37" si="201">IF(F37&lt;=0,NA(),IF((G37-$G$20)&lt;0,ATAN2((H37-$H$20),(G37-$G$20))*180/PI()+360,ATAN2((H37-$H$20),(G37-$G$20))*180/PI()))</f>
        <v>28.610460005843265</v>
      </c>
      <c r="AE37" s="57">
        <f t="shared" ref="AE37" si="202">IF(E37&lt;=0,NA(),ATAN(Y37/X37)*180/PI())</f>
        <v>-75.656067325739869</v>
      </c>
      <c r="AF37" s="29"/>
      <c r="AG37" s="71">
        <f t="shared" ref="AG37" si="203">1/(O37/E37)</f>
        <v>0.57681999559061836</v>
      </c>
      <c r="AH37" s="71">
        <f t="shared" ref="AH37" si="204">1/(Z37/F37)</f>
        <v>24.986814841478274</v>
      </c>
      <c r="AI37" s="29"/>
      <c r="AJ37" s="21">
        <f t="shared" ref="AJ37" si="205">SQRT((G37-$E$11)^2+(H37-$F$11)^2+(I37-$G$11)^2)</f>
        <v>555.11029368575873</v>
      </c>
    </row>
    <row r="38" spans="2:37" ht="15.75" x14ac:dyDescent="0.25">
      <c r="B38" s="199">
        <v>19</v>
      </c>
      <c r="C38" s="200"/>
      <c r="D38" s="96">
        <v>45377.666666666664</v>
      </c>
      <c r="E38" s="28">
        <f t="shared" ref="E38" si="206">D38-D37</f>
        <v>1</v>
      </c>
      <c r="F38" s="27">
        <f t="shared" ref="F38" si="207">D38-D$20</f>
        <v>127.375</v>
      </c>
      <c r="G38" s="108">
        <v>809591.99800000002</v>
      </c>
      <c r="H38" s="21">
        <v>9156238.2609999999</v>
      </c>
      <c r="I38" s="109">
        <v>2558.75</v>
      </c>
      <c r="K38" s="20">
        <f t="shared" ref="K38:K39" si="208">(G38-G37)*100</f>
        <v>1.049999997485429</v>
      </c>
      <c r="L38" s="21">
        <f t="shared" ref="L38:L39" si="209">(H38-H37)*100</f>
        <v>-1.0999999940395355</v>
      </c>
      <c r="M38" s="21">
        <f t="shared" ref="M38:M39" si="210">SQRT(K38^2+L38^2)</f>
        <v>1.5206906265267697</v>
      </c>
      <c r="N38" s="21">
        <f t="shared" ref="N38:N39" si="211">(I38-I37)*100</f>
        <v>2.1499999999832653</v>
      </c>
      <c r="O38" s="22">
        <f t="shared" ref="O38:O39" si="212">(SQRT((G38-G37)^2+(H38-H37)^2+(I38-I37)^2)*100)</f>
        <v>2.6334388129467561</v>
      </c>
      <c r="P38" s="22">
        <f t="shared" ref="P38:P39" si="213">O38/(F38-F37)</f>
        <v>2.6334388129467561</v>
      </c>
      <c r="Q38" s="23">
        <f t="shared" ref="Q38:Q39" si="214">(P38-P37)/(F38-F37)</f>
        <v>0.89979572213108749</v>
      </c>
      <c r="R38" s="29"/>
      <c r="S38" s="56">
        <f t="shared" ref="S38:S39" si="215">IF(K38&lt;0, ATAN2(L38,K38)*180/PI()+360,ATAN2(L38,K38)*180/PI())</f>
        <v>136.33221976733853</v>
      </c>
      <c r="T38" s="57">
        <f t="shared" ref="T38:T39" si="216">ATAN(N38/M38)*180/PI()</f>
        <v>54.728308259860405</v>
      </c>
      <c r="U38" s="29"/>
      <c r="V38" s="24">
        <f t="shared" ref="V38:V39" si="217">(G38-$G$20)*100</f>
        <v>1.6500000027008355</v>
      </c>
      <c r="W38" s="22">
        <f t="shared" ref="W38:W39" si="218">(H38-$H$20)*100</f>
        <v>0</v>
      </c>
      <c r="X38" s="22">
        <f t="shared" ref="X38:X39" si="219">SQRT(V38^2+W38^2)</f>
        <v>1.6500000027008355</v>
      </c>
      <c r="Y38" s="22">
        <f t="shared" ref="Y38:Y39" si="220">(I38-$I$20)*100</f>
        <v>-2.7500000000145519</v>
      </c>
      <c r="Z38" s="22">
        <f t="shared" ref="Z38:Z39" si="221">SQRT((G38-$G$20)^2+(H38-$H$20)^2+(I38-$I$20)^2)*100</f>
        <v>3.2070235435669621</v>
      </c>
      <c r="AA38" s="22">
        <f t="shared" ref="AA38:AA39" si="222">Z38/F38</f>
        <v>2.5177809959308829E-2</v>
      </c>
      <c r="AB38" s="23">
        <f t="shared" ref="AB38:AB39" si="223">(AA38-$AA$20)/(F38-$F$20)</f>
        <v>1.9766681027916648E-4</v>
      </c>
      <c r="AC38" s="29"/>
      <c r="AD38" s="56">
        <f t="shared" ref="AD38:AD39" si="224">IF(F38&lt;=0,NA(),IF((G38-$G$20)&lt;0,ATAN2((H38-$H$20),(G38-$G$20))*180/PI()+360,ATAN2((H38-$H$20),(G38-$G$20))*180/PI()))</f>
        <v>90</v>
      </c>
      <c r="AE38" s="57">
        <f t="shared" ref="AE38:AE39" si="225">IF(E38&lt;=0,NA(),ATAN(Y38/X38)*180/PI())</f>
        <v>-59.03624342668418</v>
      </c>
      <c r="AF38" s="29"/>
      <c r="AG38" s="71">
        <f t="shared" ref="AG38:AG39" si="226">1/(O38/E38)</f>
        <v>0.3797316250841703</v>
      </c>
      <c r="AH38" s="71">
        <f t="shared" ref="AH38:AH39" si="227">1/(Z38/F38)</f>
        <v>39.717513223594594</v>
      </c>
      <c r="AI38" s="29"/>
      <c r="AJ38" s="21">
        <f t="shared" ref="AJ38:AJ39" si="228">SQRT((G38-$E$11)^2+(H38-$F$11)^2+(I38-$G$11)^2)</f>
        <v>555.11390106655074</v>
      </c>
    </row>
    <row r="39" spans="2:37" ht="15.75" x14ac:dyDescent="0.25">
      <c r="B39" s="201">
        <v>20</v>
      </c>
      <c r="C39" s="202"/>
      <c r="D39" s="96">
        <v>45384.666666666664</v>
      </c>
      <c r="E39" s="28">
        <f t="shared" ref="E39" si="229">D39-D38</f>
        <v>7</v>
      </c>
      <c r="F39" s="27">
        <f t="shared" ref="F39" si="230">D39-D$20</f>
        <v>134.375</v>
      </c>
      <c r="G39" s="108">
        <v>809592.07750000001</v>
      </c>
      <c r="H39" s="21">
        <v>9156238.2925000004</v>
      </c>
      <c r="I39" s="109">
        <v>2558.7429999999999</v>
      </c>
      <c r="K39" s="20">
        <f t="shared" si="208"/>
        <v>7.9499999992549419</v>
      </c>
      <c r="L39" s="21">
        <f t="shared" si="209"/>
        <v>3.1500000506639481</v>
      </c>
      <c r="M39" s="21">
        <f t="shared" si="210"/>
        <v>8.5513157062136607</v>
      </c>
      <c r="N39" s="21">
        <f t="shared" si="211"/>
        <v>-0.70000000000618456</v>
      </c>
      <c r="O39" s="22">
        <f t="shared" si="212"/>
        <v>8.5799184324412501</v>
      </c>
      <c r="P39" s="22">
        <f t="shared" si="213"/>
        <v>1.2257026332058929</v>
      </c>
      <c r="Q39" s="23">
        <f t="shared" si="214"/>
        <v>-0.20110516853440902</v>
      </c>
      <c r="R39" s="29"/>
      <c r="S39" s="56">
        <f t="shared" si="215"/>
        <v>68.385220739785098</v>
      </c>
      <c r="T39" s="57">
        <f t="shared" si="216"/>
        <v>-4.6797266834957281</v>
      </c>
      <c r="U39" s="29"/>
      <c r="V39" s="24">
        <f t="shared" si="217"/>
        <v>9.6000000019557774</v>
      </c>
      <c r="W39" s="22">
        <f t="shared" si="218"/>
        <v>3.1500000506639481</v>
      </c>
      <c r="X39" s="22">
        <f t="shared" si="219"/>
        <v>10.103588489083164</v>
      </c>
      <c r="Y39" s="22">
        <f t="shared" si="220"/>
        <v>-3.4500000000207365</v>
      </c>
      <c r="Z39" s="22">
        <f t="shared" si="221"/>
        <v>10.676375806277939</v>
      </c>
      <c r="AA39" s="22">
        <f t="shared" si="222"/>
        <v>7.9452099023463729E-2</v>
      </c>
      <c r="AB39" s="23">
        <f t="shared" si="223"/>
        <v>5.9127143459321849E-4</v>
      </c>
      <c r="AC39" s="29"/>
      <c r="AD39" s="56">
        <f t="shared" si="224"/>
        <v>71.834043201245521</v>
      </c>
      <c r="AE39" s="57">
        <f t="shared" si="225"/>
        <v>-18.853129178491709</v>
      </c>
      <c r="AF39" s="29"/>
      <c r="AG39" s="71">
        <f t="shared" si="226"/>
        <v>0.81585857198041978</v>
      </c>
      <c r="AH39" s="71">
        <f t="shared" si="227"/>
        <v>12.58619989013356</v>
      </c>
      <c r="AI39" s="29"/>
      <c r="AJ39" s="21">
        <f t="shared" si="228"/>
        <v>555.11362937090576</v>
      </c>
    </row>
    <row r="40" spans="2:37" ht="15.75" x14ac:dyDescent="0.25">
      <c r="B40" s="199">
        <v>21</v>
      </c>
      <c r="C40" s="200"/>
      <c r="D40" s="96">
        <v>45390.666666666664</v>
      </c>
      <c r="E40" s="28">
        <f t="shared" ref="E40" si="231">D40-D39</f>
        <v>6</v>
      </c>
      <c r="F40" s="27">
        <f t="shared" ref="F40" si="232">D40-D$20</f>
        <v>140.375</v>
      </c>
      <c r="G40" s="108">
        <v>809592.00750000007</v>
      </c>
      <c r="H40" s="21">
        <v>9156238.2789999992</v>
      </c>
      <c r="I40" s="109">
        <v>2558.7170000000001</v>
      </c>
      <c r="K40" s="20">
        <f t="shared" ref="K40" si="233">(G40-G39)*100</f>
        <v>-6.9999999948777258</v>
      </c>
      <c r="L40" s="21">
        <f t="shared" ref="L40" si="234">(H40-H39)*100</f>
        <v>-1.3500001281499863</v>
      </c>
      <c r="M40" s="21">
        <f t="shared" ref="M40" si="235">SQRT(K40^2+L40^2)</f>
        <v>7.1289901300459899</v>
      </c>
      <c r="N40" s="21">
        <f t="shared" ref="N40" si="236">(I40-I39)*100</f>
        <v>-2.5999999999839929</v>
      </c>
      <c r="O40" s="22">
        <f t="shared" ref="O40" si="237">(SQRT((G40-G39)^2+(H40-H39)^2+(I40-I39)^2)*100)</f>
        <v>7.5883134011590414</v>
      </c>
      <c r="P40" s="22">
        <f t="shared" ref="P40" si="238">O40/(F40-F39)</f>
        <v>1.2647189001931736</v>
      </c>
      <c r="Q40" s="23">
        <f t="shared" ref="Q40" si="239">(P40-P39)/(F40-F39)</f>
        <v>6.5027111645467777E-3</v>
      </c>
      <c r="R40" s="29"/>
      <c r="S40" s="56">
        <f t="shared" ref="S40" si="240">IF(K40&lt;0, ATAN2(L40,K40)*180/PI()+360,ATAN2(L40,K40)*180/PI())</f>
        <v>259.0841165492036</v>
      </c>
      <c r="T40" s="57">
        <f t="shared" ref="T40" si="241">ATAN(N40/M40)*180/PI()</f>
        <v>-20.037319155961846</v>
      </c>
      <c r="U40" s="29"/>
      <c r="V40" s="24">
        <f t="shared" ref="V40" si="242">(G40-$G$20)*100</f>
        <v>2.6000000070780516</v>
      </c>
      <c r="W40" s="22">
        <f t="shared" ref="W40" si="243">(H40-$H$20)*100</f>
        <v>1.7999999225139618</v>
      </c>
      <c r="X40" s="22">
        <f t="shared" ref="X40" si="244">SQRT(V40^2+W40^2)</f>
        <v>3.162277621882073</v>
      </c>
      <c r="Y40" s="22">
        <f t="shared" ref="Y40" si="245">(I40-$I$20)*100</f>
        <v>-6.0500000000047294</v>
      </c>
      <c r="Z40" s="22">
        <f t="shared" ref="Z40" si="246">SQRT((G40-$G$20)^2+(H40-$H$20)^2+(I40-$I$20)^2)*100</f>
        <v>6.8266023582682305</v>
      </c>
      <c r="AA40" s="22">
        <f t="shared" ref="AA40" si="247">Z40/F40</f>
        <v>4.8631183318028355E-2</v>
      </c>
      <c r="AB40" s="23">
        <f t="shared" ref="AB40" si="248">(AA40-$AA$20)/(F40-$F$20)</f>
        <v>3.4643763717206311E-4</v>
      </c>
      <c r="AC40" s="29"/>
      <c r="AD40" s="56">
        <f t="shared" ref="AD40" si="249">IF(F40&lt;=0,NA(),IF((G40-$G$20)&lt;0,ATAN2((H40-$H$20),(G40-$G$20))*180/PI()+360,ATAN2((H40-$H$20),(G40-$G$20))*180/PI()))</f>
        <v>55.304847696065664</v>
      </c>
      <c r="AE40" s="57">
        <f t="shared" ref="AE40" si="250">IF(E40&lt;=0,NA(),ATAN(Y40/X40)*180/PI())</f>
        <v>-62.404358202921493</v>
      </c>
      <c r="AF40" s="29"/>
      <c r="AG40" s="71">
        <f t="shared" ref="AG40" si="251">1/(O40/E40)</f>
        <v>0.79068953571205403</v>
      </c>
      <c r="AH40" s="71">
        <f t="shared" ref="AH40" si="252">1/(Z40/F40)</f>
        <v>20.562937847109389</v>
      </c>
      <c r="AI40" s="29"/>
      <c r="AJ40" s="21">
        <f t="shared" ref="AJ40" si="253">SQRT((G40-$E$11)^2+(H40-$F$11)^2+(I40-$G$11)^2)</f>
        <v>555.1150830038099</v>
      </c>
    </row>
    <row r="41" spans="2:37" ht="15.75" x14ac:dyDescent="0.25">
      <c r="B41" s="201">
        <v>22</v>
      </c>
      <c r="C41" s="202"/>
      <c r="D41" s="96">
        <v>45397.666666666664</v>
      </c>
      <c r="E41" s="28">
        <f t="shared" ref="E41:E42" si="254">D41-D40</f>
        <v>7</v>
      </c>
      <c r="F41" s="27">
        <f t="shared" ref="F41:F42" si="255">D41-D$20</f>
        <v>147.375</v>
      </c>
      <c r="G41" s="108">
        <v>809591.93350000004</v>
      </c>
      <c r="H41" s="21">
        <v>9156238.2430000007</v>
      </c>
      <c r="I41" s="109">
        <v>2558.75</v>
      </c>
      <c r="K41" s="20">
        <f t="shared" ref="K41" si="256">(G41-G40)*100</f>
        <v>-7.4000000022351742</v>
      </c>
      <c r="L41" s="21">
        <f t="shared" ref="L41" si="257">(H41-H40)*100</f>
        <v>-3.5999998450279236</v>
      </c>
      <c r="M41" s="21">
        <f t="shared" ref="M41" si="258">SQRT(K41^2+L41^2)</f>
        <v>8.229216178791372</v>
      </c>
      <c r="N41" s="21">
        <f t="shared" ref="N41" si="259">(I41-I40)*100</f>
        <v>3.2999999999901775</v>
      </c>
      <c r="O41" s="22">
        <f t="shared" ref="O41" si="260">(SQRT((G41-G40)^2+(H41-H40)^2+(I41-I40)^2)*100)</f>
        <v>8.8662279982649235</v>
      </c>
      <c r="P41" s="22">
        <f t="shared" ref="P41" si="261">O41/(F41-F40)</f>
        <v>1.2666039997521319</v>
      </c>
      <c r="Q41" s="23">
        <f t="shared" ref="Q41" si="262">(P41-P40)/(F41-F40)</f>
        <v>2.6929993699404645E-4</v>
      </c>
      <c r="R41" s="29"/>
      <c r="S41" s="56">
        <f t="shared" ref="S41" si="263">IF(K41&lt;0, ATAN2(L41,K41)*180/PI()+360,ATAN2(L41,K41)*180/PI())</f>
        <v>244.05770548720244</v>
      </c>
      <c r="T41" s="57">
        <f t="shared" ref="T41" si="264">ATAN(N41/M41)*180/PI()</f>
        <v>21.851291064602769</v>
      </c>
      <c r="U41" s="29"/>
      <c r="V41" s="24">
        <f t="shared" ref="V41" si="265">(G41-$G$20)*100</f>
        <v>-4.7999999951571226</v>
      </c>
      <c r="W41" s="22">
        <f t="shared" ref="W41" si="266">(H41-$H$20)*100</f>
        <v>-1.7999999225139618</v>
      </c>
      <c r="X41" s="22">
        <f t="shared" ref="X41" si="267">SQRT(V41^2+W41^2)</f>
        <v>5.1264022154488273</v>
      </c>
      <c r="Y41" s="22">
        <f t="shared" ref="Y41" si="268">(I41-$I$20)*100</f>
        <v>-2.7500000000145519</v>
      </c>
      <c r="Z41" s="22">
        <f t="shared" ref="Z41" si="269">SQRT((G41-$G$20)^2+(H41-$H$20)^2+(I41-$I$20)^2)*100</f>
        <v>5.8174306763930312</v>
      </c>
      <c r="AA41" s="22">
        <f t="shared" ref="AA41" si="270">Z41/F41</f>
        <v>3.9473660229978162E-2</v>
      </c>
      <c r="AB41" s="23">
        <f t="shared" ref="AB41" si="271">(AA41-$AA$20)/(F41-$F$20)</f>
        <v>2.6784502276490694E-4</v>
      </c>
      <c r="AC41" s="29"/>
      <c r="AD41" s="56">
        <f t="shared" ref="AD41" si="272">IF(F41&lt;=0,NA(),IF((G41-$G$20)&lt;0,ATAN2((H41-$H$20),(G41-$G$20))*180/PI()+360,ATAN2((H41-$H$20),(G41-$G$20))*180/PI()))</f>
        <v>249.44395557230135</v>
      </c>
      <c r="AE41" s="57">
        <f t="shared" ref="AE41" si="273">IF(E41&lt;=0,NA(),ATAN(Y41/X41)*180/PI())</f>
        <v>-28.210826054627312</v>
      </c>
      <c r="AF41" s="29"/>
      <c r="AG41" s="71">
        <f t="shared" ref="AG41" si="274">1/(O41/E41)</f>
        <v>0.78951274446922248</v>
      </c>
      <c r="AH41" s="71">
        <f t="shared" ref="AH41" si="275">1/(Z41/F41)</f>
        <v>25.333348723525585</v>
      </c>
      <c r="AI41" s="29"/>
      <c r="AJ41" s="21">
        <f t="shared" ref="AJ41" si="276">SQRT((G41-$E$11)^2+(H41-$F$11)^2+(I41-$G$11)^2)</f>
        <v>555.11001904293119</v>
      </c>
    </row>
    <row r="42" spans="2:37" ht="15.75" x14ac:dyDescent="0.25">
      <c r="B42" s="199">
        <v>23</v>
      </c>
      <c r="C42" s="200"/>
      <c r="D42" s="96">
        <v>45404.666666666664</v>
      </c>
      <c r="E42" s="28">
        <f t="shared" si="254"/>
        <v>7</v>
      </c>
      <c r="F42" s="27">
        <f t="shared" si="255"/>
        <v>154.375</v>
      </c>
      <c r="G42" s="108">
        <v>809591.98499999999</v>
      </c>
      <c r="H42" s="21">
        <v>9156238.2664999999</v>
      </c>
      <c r="I42" s="109">
        <v>2558.7280000000001</v>
      </c>
      <c r="K42" s="20">
        <f t="shared" ref="K42" si="277">(G42-G41)*100</f>
        <v>5.1499999943189323</v>
      </c>
      <c r="L42" s="21">
        <f t="shared" ref="L42" si="278">(H42-H41)*100</f>
        <v>2.3499999195337296</v>
      </c>
      <c r="M42" s="21">
        <f t="shared" ref="M42" si="279">SQRT(K42^2+L42^2)</f>
        <v>5.6608302892149611</v>
      </c>
      <c r="N42" s="21">
        <f t="shared" ref="N42" si="280">(I42-I41)*100</f>
        <v>-2.1999999999934516</v>
      </c>
      <c r="O42" s="22">
        <f t="shared" ref="O42" si="281">(SQRT((G42-G41)^2+(H42-H41)^2+(I42-I41)^2)*100)</f>
        <v>6.0733021959445361</v>
      </c>
      <c r="P42" s="22">
        <f t="shared" ref="P42" si="282">O42/(F42-F41)</f>
        <v>0.867614599420648</v>
      </c>
      <c r="Q42" s="23">
        <f t="shared" ref="Q42" si="283">(P42-P41)/(F42-F41)</f>
        <v>-5.6998485761640558E-2</v>
      </c>
      <c r="R42" s="29"/>
      <c r="S42" s="56">
        <f t="shared" ref="S42" si="284">IF(K42&lt;0, ATAN2(L42,K42)*180/PI()+360,ATAN2(L42,K42)*180/PI())</f>
        <v>65.47228023681221</v>
      </c>
      <c r="T42" s="57">
        <f t="shared" ref="T42" si="285">ATAN(N42/M42)*180/PI()</f>
        <v>-21.237896949747459</v>
      </c>
      <c r="U42" s="29"/>
      <c r="V42" s="24">
        <f t="shared" ref="V42" si="286">(G42-$G$20)*100</f>
        <v>0.34999999916180968</v>
      </c>
      <c r="W42" s="22">
        <f t="shared" ref="W42" si="287">(H42-$H$20)*100</f>
        <v>0.54999999701976776</v>
      </c>
      <c r="X42" s="22">
        <f t="shared" ref="X42" si="288">SQRT(V42^2+W42^2)</f>
        <v>0.65192023755595385</v>
      </c>
      <c r="Y42" s="22">
        <f t="shared" ref="Y42" si="289">(I42-$I$20)*100</f>
        <v>-4.9500000000080036</v>
      </c>
      <c r="Z42" s="22">
        <f t="shared" ref="Z42" si="290">SQRT((G42-$G$20)^2+(H42-$H$20)^2+(I42-$I$20)^2)*100</f>
        <v>4.9927447357354691</v>
      </c>
      <c r="AA42" s="22">
        <f t="shared" ref="AA42" si="291">Z42/F42</f>
        <v>3.2341666304359314E-2</v>
      </c>
      <c r="AB42" s="23">
        <f t="shared" ref="AB42" si="292">(AA42-$AA$20)/(F42-$F$20)</f>
        <v>2.0950067241690243E-4</v>
      </c>
      <c r="AC42" s="29"/>
      <c r="AD42" s="56">
        <f t="shared" ref="AD42" si="293">IF(F42&lt;=0,NA(),IF((G42-$G$20)&lt;0,ATAN2((H42-$H$20),(G42-$G$20))*180/PI()+360,ATAN2((H42-$H$20),(G42-$G$20))*180/PI()))</f>
        <v>32.471192369320335</v>
      </c>
      <c r="AE42" s="57">
        <f t="shared" ref="AE42" si="294">IF(E42&lt;=0,NA(),ATAN(Y42/X42)*180/PI())</f>
        <v>-82.497265107720111</v>
      </c>
      <c r="AF42" s="29"/>
      <c r="AG42" s="71">
        <f t="shared" ref="AG42" si="295">1/(O42/E42)</f>
        <v>1.1525854920695811</v>
      </c>
      <c r="AH42" s="71">
        <f t="shared" ref="AH42" si="296">1/(Z42/F42)</f>
        <v>30.919866360293582</v>
      </c>
      <c r="AI42" s="29"/>
      <c r="AJ42" s="21">
        <f t="shared" ref="AJ42" si="297">SQRT((G42-$E$11)^2+(H42-$F$11)^2+(I42-$G$11)^2)</f>
        <v>555.11447157914267</v>
      </c>
    </row>
    <row r="43" spans="2:37" ht="15.75" x14ac:dyDescent="0.25">
      <c r="B43" s="201">
        <v>24</v>
      </c>
      <c r="C43" s="202"/>
      <c r="D43" s="96">
        <v>45413.666666666664</v>
      </c>
      <c r="E43" s="28">
        <f t="shared" ref="E43" si="298">D43-D42</f>
        <v>9</v>
      </c>
      <c r="F43" s="27">
        <f t="shared" ref="F43" si="299">D43-D$20</f>
        <v>163.375</v>
      </c>
      <c r="G43" s="108">
        <v>809591.93949999998</v>
      </c>
      <c r="H43" s="21">
        <v>9156238.2580000013</v>
      </c>
      <c r="I43" s="109">
        <v>2558.71</v>
      </c>
      <c r="K43" s="20">
        <f t="shared" ref="K43" si="300">(G43-G42)*100</f>
        <v>-4.5500000007450581</v>
      </c>
      <c r="L43" s="21">
        <f t="shared" ref="L43" si="301">(H43-H42)*100</f>
        <v>-0.84999985992908478</v>
      </c>
      <c r="M43" s="21">
        <f t="shared" ref="M43" si="302">SQRT(K43^2+L43^2)</f>
        <v>4.6287146994235338</v>
      </c>
      <c r="N43" s="21">
        <f t="shared" ref="N43" si="303">(I43-I42)*100</f>
        <v>-1.8000000000029104</v>
      </c>
      <c r="O43" s="22">
        <f t="shared" ref="O43" si="304">(SQRT((G43-G42)^2+(H43-H42)^2+(I43-I42)^2)*100)</f>
        <v>4.9663869934460374</v>
      </c>
      <c r="P43" s="22">
        <f t="shared" ref="P43" si="305">O43/(F43-F42)</f>
        <v>0.55182077704955967</v>
      </c>
      <c r="Q43" s="23">
        <f t="shared" ref="Q43" si="306">(P43-P42)/(F43-F42)</f>
        <v>-3.5088202485676484E-2</v>
      </c>
      <c r="R43" s="29"/>
      <c r="S43" s="56">
        <f t="shared" ref="S43" si="307">IF(K43&lt;0, ATAN2(L43,K43)*180/PI()+360,ATAN2(L43,K43)*180/PI())</f>
        <v>259.41836618510916</v>
      </c>
      <c r="T43" s="57">
        <f t="shared" ref="T43" si="308">ATAN(N43/M43)*180/PI()</f>
        <v>-21.249906428928252</v>
      </c>
      <c r="U43" s="29"/>
      <c r="V43" s="24">
        <f t="shared" ref="V43" si="309">(G43-$G$20)*100</f>
        <v>-4.2000000015832484</v>
      </c>
      <c r="W43" s="22">
        <f t="shared" ref="W43" si="310">(H43-$H$20)*100</f>
        <v>-0.29999986290931702</v>
      </c>
      <c r="X43" s="22">
        <f t="shared" ref="X43" si="311">SQRT(V43^2+W43^2)</f>
        <v>4.2107006460973802</v>
      </c>
      <c r="Y43" s="22">
        <f t="shared" ref="Y43" si="312">(I43-$I$20)*100</f>
        <v>-6.7500000000109139</v>
      </c>
      <c r="Z43" s="22">
        <f t="shared" ref="Z43" si="313">SQRT((G43-$G$20)^2+(H43-$H$20)^2+(I43-$I$20)^2)*100</f>
        <v>7.9556583593812169</v>
      </c>
      <c r="AA43" s="22">
        <f t="shared" ref="AA43" si="314">Z43/F43</f>
        <v>4.8695690034468046E-2</v>
      </c>
      <c r="AB43" s="23">
        <f t="shared" ref="AB43" si="315">(AA43-$AA$20)/(F43-$F$20)</f>
        <v>2.980608418330102E-4</v>
      </c>
      <c r="AC43" s="29"/>
      <c r="AD43" s="56">
        <f t="shared" ref="AD43" si="316">IF(F43&lt;=0,NA(),IF((G43-$G$20)&lt;0,ATAN2((H43-$H$20),(G43-$G$20))*180/PI()+360,ATAN2((H43-$H$20),(G43-$G$20))*180/PI()))</f>
        <v>265.91438508223763</v>
      </c>
      <c r="AE43" s="57">
        <f t="shared" ref="AE43" si="317">IF(E43&lt;=0,NA(),ATAN(Y43/X43)*180/PI())</f>
        <v>-58.043775738406573</v>
      </c>
      <c r="AF43" s="29"/>
      <c r="AG43" s="71">
        <f t="shared" ref="AG43" si="318">1/(O43/E43)</f>
        <v>1.8121825809943883</v>
      </c>
      <c r="AH43" s="71">
        <f t="shared" ref="AH43" si="319">1/(Z43/F43)</f>
        <v>20.535698319341499</v>
      </c>
      <c r="AI43" s="29"/>
      <c r="AJ43" s="21">
        <f t="shared" ref="AJ43" si="320">SQRT((G43-$E$11)^2+(H43-$F$11)^2+(I43-$G$11)^2)</f>
        <v>555.1156470540659</v>
      </c>
    </row>
    <row r="44" spans="2:37" ht="15.75" x14ac:dyDescent="0.25">
      <c r="B44" s="201">
        <v>25</v>
      </c>
      <c r="C44" s="202"/>
      <c r="D44" s="96">
        <v>45425.666666666664</v>
      </c>
      <c r="E44" s="28">
        <f t="shared" ref="E44" si="321">D44-D43</f>
        <v>12</v>
      </c>
      <c r="F44" s="27">
        <f t="shared" ref="F44" si="322">D44-D$20</f>
        <v>175.375</v>
      </c>
      <c r="G44" s="108">
        <v>809591.98399999994</v>
      </c>
      <c r="H44" s="21">
        <v>9156238.2734999992</v>
      </c>
      <c r="I44" s="109">
        <v>2558.7159999999999</v>
      </c>
      <c r="K44" s="20">
        <f t="shared" ref="K44" si="323">(G44-G43)*100</f>
        <v>4.4499999959953129</v>
      </c>
      <c r="L44" s="21">
        <f t="shared" ref="L44" si="324">(H44-H43)*100</f>
        <v>1.549999788403511</v>
      </c>
      <c r="M44" s="21">
        <f t="shared" ref="M44" si="325">SQRT(K44^2+L44^2)</f>
        <v>4.7122180879506432</v>
      </c>
      <c r="N44" s="21">
        <f t="shared" ref="N44" si="326">(I44-I43)*100</f>
        <v>0.59999999998581188</v>
      </c>
      <c r="O44" s="22">
        <f t="shared" ref="O44" si="327">(SQRT((G44-G43)^2+(H44-H43)^2+(I44-I43)^2)*100)</f>
        <v>4.7502630778086585</v>
      </c>
      <c r="P44" s="22">
        <f t="shared" ref="P44" si="328">O44/(F44-F43)</f>
        <v>0.3958552564840549</v>
      </c>
      <c r="Q44" s="23">
        <f t="shared" ref="Q44" si="329">(P44-P43)/(F44-F43)</f>
        <v>-1.2997126713792065E-2</v>
      </c>
      <c r="R44" s="29"/>
      <c r="S44" s="56">
        <f t="shared" ref="S44" si="330">IF(K44&lt;0, ATAN2(L44,K44)*180/PI()+360,ATAN2(L44,K44)*180/PI())</f>
        <v>70.796028908114351</v>
      </c>
      <c r="T44" s="57">
        <f t="shared" ref="T44" si="331">ATAN(N44/M44)*180/PI()</f>
        <v>7.2563432534653449</v>
      </c>
      <c r="U44" s="29"/>
      <c r="V44" s="24">
        <f t="shared" ref="V44" si="332">(G44-$G$20)*100</f>
        <v>0.24999999441206455</v>
      </c>
      <c r="W44" s="22">
        <f t="shared" ref="W44" si="333">(H44-$H$20)*100</f>
        <v>1.249999925494194</v>
      </c>
      <c r="X44" s="22">
        <f t="shared" ref="X44" si="334">SQRT(V44^2+W44^2)</f>
        <v>1.2747548042433583</v>
      </c>
      <c r="Y44" s="22">
        <f t="shared" ref="Y44" si="335">(I44-$I$20)*100</f>
        <v>-6.1500000000251021</v>
      </c>
      <c r="Z44" s="22">
        <f t="shared" ref="Z44" si="336">SQRT((G44-$G$20)^2+(H44-$H$20)^2+(I44-$I$20)^2)*100</f>
        <v>6.2807244654777108</v>
      </c>
      <c r="AA44" s="22">
        <f t="shared" ref="AA44" si="337">Z44/F44</f>
        <v>3.5813111706216455E-2</v>
      </c>
      <c r="AB44" s="23">
        <f t="shared" ref="AB44" si="338">(AA44-$AA$20)/(F44-$F$20)</f>
        <v>2.0420876240180444E-4</v>
      </c>
      <c r="AC44" s="29"/>
      <c r="AD44" s="56">
        <f t="shared" ref="AD44" si="339">IF(F44&lt;=0,NA(),IF((G44-$G$20)&lt;0,ATAN2((H44-$H$20),(G44-$G$20))*180/PI()+360,ATAN2((H44-$H$20),(G44-$G$20))*180/PI()))</f>
        <v>11.309932884488337</v>
      </c>
      <c r="AE44" s="57">
        <f t="shared" ref="AE44" si="340">IF(E44&lt;=0,NA(),ATAN(Y44/X44)*180/PI())</f>
        <v>-78.289717909128797</v>
      </c>
      <c r="AF44" s="29"/>
      <c r="AG44" s="71">
        <f t="shared" ref="AG44" si="341">1/(O44/E44)</f>
        <v>2.5261758777233267</v>
      </c>
      <c r="AH44" s="71">
        <f t="shared" ref="AH44" si="342">1/(Z44/F44)</f>
        <v>27.922734226593874</v>
      </c>
      <c r="AI44" s="29"/>
      <c r="AJ44" s="21">
        <f t="shared" ref="AJ44" si="343">SQRT((G44-$E$11)^2+(H44-$F$11)^2+(I44-$G$11)^2)</f>
        <v>555.11317685338395</v>
      </c>
    </row>
    <row r="45" spans="2:37" ht="15.75" x14ac:dyDescent="0.25">
      <c r="B45" s="201">
        <v>26</v>
      </c>
      <c r="C45" s="202"/>
      <c r="D45" s="96">
        <v>45433.666666666664</v>
      </c>
      <c r="E45" s="28">
        <f t="shared" ref="E45" si="344">D45-D44</f>
        <v>8</v>
      </c>
      <c r="F45" s="27">
        <f t="shared" ref="F45" si="345">D45-D$20</f>
        <v>183.375</v>
      </c>
      <c r="G45" s="108">
        <v>809592.33750000002</v>
      </c>
      <c r="H45" s="21">
        <v>9156238.4000000004</v>
      </c>
      <c r="I45" s="109">
        <v>2558.7129999999997</v>
      </c>
      <c r="K45" s="20">
        <f t="shared" ref="K45" si="346">(G45-G44)*100</f>
        <v>35.350000008475035</v>
      </c>
      <c r="L45" s="21">
        <f t="shared" ref="L45" si="347">(H45-H44)*100</f>
        <v>12.650000117719173</v>
      </c>
      <c r="M45" s="21">
        <f t="shared" ref="M45" si="348">SQRT(K45^2+L45^2)</f>
        <v>37.545239426290522</v>
      </c>
      <c r="N45" s="21">
        <f t="shared" ref="N45" si="349">(I45-I44)*100</f>
        <v>-0.30000000001564331</v>
      </c>
      <c r="O45" s="22">
        <f t="shared" ref="O45" si="350">(SQRT((G45-G44)^2+(H45-H44)^2+(I45-I44)^2)*100)</f>
        <v>37.546437961243271</v>
      </c>
      <c r="P45" s="22">
        <f t="shared" ref="P45" si="351">O45/(F45-F44)</f>
        <v>4.6933047451554089</v>
      </c>
      <c r="Q45" s="23">
        <f t="shared" ref="Q45" si="352">(P45-P44)/(F45-F44)</f>
        <v>0.53718118608391929</v>
      </c>
      <c r="R45" s="29"/>
      <c r="S45" s="56">
        <f t="shared" ref="S45" si="353">IF(K45&lt;0, ATAN2(L45,K45)*180/PI()+360,ATAN2(L45,K45)*180/PI())</f>
        <v>70.310247227129693</v>
      </c>
      <c r="T45" s="57">
        <f t="shared" ref="T45" si="354">ATAN(N45/M45)*180/PI()</f>
        <v>-0.45780419359786928</v>
      </c>
      <c r="U45" s="29"/>
      <c r="V45" s="24">
        <f t="shared" ref="V45" si="355">(G45-$G$20)*100</f>
        <v>35.6000000028871</v>
      </c>
      <c r="W45" s="22">
        <f t="shared" ref="W45" si="356">(H45-$H$20)*100</f>
        <v>13.900000043213367</v>
      </c>
      <c r="X45" s="22">
        <f t="shared" ref="X45" si="357">SQRT(V45^2+W45^2)</f>
        <v>38.217404430532603</v>
      </c>
      <c r="Y45" s="22">
        <f t="shared" ref="Y45" si="358">(I45-$I$20)*100</f>
        <v>-6.4500000000407454</v>
      </c>
      <c r="Z45" s="22">
        <f t="shared" ref="Z45" si="359">SQRT((G45-$G$20)^2+(H45-$H$20)^2+(I45-$I$20)^2)*100</f>
        <v>38.757870186678453</v>
      </c>
      <c r="AA45" s="22">
        <f t="shared" ref="AA45" si="360">Z45/F45</f>
        <v>0.21135852862537671</v>
      </c>
      <c r="AB45" s="23">
        <f t="shared" ref="AB45" si="361">(AA45-$AA$20)/(F45-$F$20)</f>
        <v>1.1526027464233222E-3</v>
      </c>
      <c r="AC45" s="29"/>
      <c r="AD45" s="56">
        <f t="shared" ref="AD45" si="362">IF(F45&lt;=0,NA(),IF((G45-$G$20)&lt;0,ATAN2((H45-$H$20),(G45-$G$20))*180/PI()+360,ATAN2((H45-$H$20),(G45-$G$20))*180/PI()))</f>
        <v>68.671868442415771</v>
      </c>
      <c r="AE45" s="57">
        <f t="shared" ref="AE45" si="363">IF(E45&lt;=0,NA(),ATAN(Y45/X45)*180/PI())</f>
        <v>-9.5796080258798675</v>
      </c>
      <c r="AF45" s="29"/>
      <c r="AG45" s="71">
        <f t="shared" ref="AG45" si="364">1/(O45/E45)</f>
        <v>0.21306947967362114</v>
      </c>
      <c r="AH45" s="71">
        <f t="shared" ref="AH45" si="365">1/(Z45/F45)</f>
        <v>4.7312971305381017</v>
      </c>
      <c r="AI45" s="29"/>
      <c r="AJ45" s="21">
        <f t="shared" ref="AJ45" si="366">SQRT((G45-$E$11)^2+(H45-$F$11)^2+(I45-$G$11)^2)</f>
        <v>555.11195742135067</v>
      </c>
      <c r="AK45" t="s">
        <v>53</v>
      </c>
    </row>
    <row r="46" spans="2:37" ht="15.75" x14ac:dyDescent="0.25">
      <c r="B46" s="201">
        <v>27</v>
      </c>
      <c r="C46" s="202"/>
      <c r="D46" s="96">
        <v>45440.625</v>
      </c>
      <c r="E46" s="28">
        <f t="shared" ref="E46:E47" si="367">D46-D45</f>
        <v>6.9583333333357587</v>
      </c>
      <c r="F46" s="27">
        <f t="shared" ref="F46:F47" si="368">D46-D$20</f>
        <v>190.33333333333576</v>
      </c>
      <c r="G46" s="108">
        <v>809592.08250000002</v>
      </c>
      <c r="H46" s="21">
        <v>9156238.3145000003</v>
      </c>
      <c r="I46" s="109">
        <v>2558.7015000000001</v>
      </c>
      <c r="K46" s="20">
        <f t="shared" ref="K46" si="369">(G46-G45)*100</f>
        <v>-25.500000000465661</v>
      </c>
      <c r="L46" s="21">
        <f t="shared" ref="L46" si="370">(H46-H45)*100</f>
        <v>-8.5500000044703484</v>
      </c>
      <c r="M46" s="21">
        <f t="shared" ref="M46" si="371">SQRT(K46^2+L46^2)</f>
        <v>26.895213330631748</v>
      </c>
      <c r="N46" s="21">
        <f t="shared" ref="N46" si="372">(I46-I45)*100</f>
        <v>-1.1499999999614374</v>
      </c>
      <c r="O46" s="22">
        <f t="shared" ref="O46" si="373">(SQRT((G46-G45)^2+(H46-H45)^2+(I46-I45)^2)*100)</f>
        <v>26.919788262542166</v>
      </c>
      <c r="P46" s="22">
        <f t="shared" ref="P46" si="374">O46/(F46-F45)</f>
        <v>3.868712085633454</v>
      </c>
      <c r="Q46" s="23">
        <f t="shared" ref="Q46" si="375">(P46-P45)/(F46-F45)</f>
        <v>-0.11850433430251507</v>
      </c>
      <c r="R46" s="29"/>
      <c r="S46" s="56">
        <f t="shared" ref="S46" si="376">IF(K46&lt;0, ATAN2(L46,K46)*180/PI()+360,ATAN2(L46,K46)*180/PI())</f>
        <v>251.46400051561886</v>
      </c>
      <c r="T46" s="57">
        <f t="shared" ref="T46" si="377">ATAN(N46/M46)*180/PI()</f>
        <v>-2.4483923638054184</v>
      </c>
      <c r="U46" s="29"/>
      <c r="V46" s="24">
        <f t="shared" ref="V46" si="378">(G46-$G$20)*100</f>
        <v>10.100000002421439</v>
      </c>
      <c r="W46" s="22">
        <f t="shared" ref="W46" si="379">(H46-$H$20)*100</f>
        <v>5.3500000387430191</v>
      </c>
      <c r="X46" s="22">
        <f t="shared" ref="X46" si="380">SQRT(V46^2+W46^2)</f>
        <v>11.429457575207293</v>
      </c>
      <c r="Y46" s="22">
        <f t="shared" ref="Y46" si="381">(I46-$I$20)*100</f>
        <v>-7.6000000000021828</v>
      </c>
      <c r="Z46" s="22">
        <f t="shared" ref="Z46" si="382">SQRT((G46-$G$20)^2+(H46-$H$20)^2+(I46-$I$20)^2)*100</f>
        <v>13.725614757215668</v>
      </c>
      <c r="AA46" s="22">
        <f t="shared" ref="AA46" si="383">Z46/F46</f>
        <v>7.2113562647366861E-2</v>
      </c>
      <c r="AB46" s="23">
        <f t="shared" ref="AB46" si="384">(AA46-$AA$20)/(F46-$F$20)</f>
        <v>3.7888036417180003E-4</v>
      </c>
      <c r="AC46" s="29"/>
      <c r="AD46" s="56">
        <f t="shared" ref="AD46" si="385">IF(F46&lt;=0,NA(),IF((G46-$G$20)&lt;0,ATAN2((H46-$H$20),(G46-$G$20))*180/PI()+360,ATAN2((H46-$H$20),(G46-$G$20))*180/PI()))</f>
        <v>62.089698150724736</v>
      </c>
      <c r="AE46" s="57">
        <f t="shared" ref="AE46" si="386">IF(E46&lt;=0,NA(),ATAN(Y46/X46)*180/PI())</f>
        <v>-33.621857809491708</v>
      </c>
      <c r="AF46" s="29"/>
      <c r="AG46" s="71">
        <f t="shared" ref="AG46" si="387">1/(O46/E46)</f>
        <v>0.25848395483176989</v>
      </c>
      <c r="AH46" s="71">
        <f t="shared" ref="AH46" si="388">1/(Z46/F46)</f>
        <v>13.867017011626089</v>
      </c>
      <c r="AI46" s="29"/>
      <c r="AJ46" s="21">
        <f t="shared" ref="AJ46" si="389">SQRT((G46-$E$11)^2+(H46-$F$11)^2+(I46-$G$11)^2)</f>
        <v>555.11358276365775</v>
      </c>
    </row>
    <row r="47" spans="2:37" ht="15.75" x14ac:dyDescent="0.25">
      <c r="B47" s="201">
        <v>28</v>
      </c>
      <c r="C47" s="202"/>
      <c r="D47" s="96">
        <v>45447.625</v>
      </c>
      <c r="E47" s="28">
        <f t="shared" si="367"/>
        <v>7</v>
      </c>
      <c r="F47" s="27">
        <f t="shared" si="368"/>
        <v>197.33333333333576</v>
      </c>
      <c r="G47" s="108">
        <v>809591.71100000001</v>
      </c>
      <c r="H47" s="21">
        <v>9156238.1799999997</v>
      </c>
      <c r="I47" s="109">
        <v>2558.7134999999998</v>
      </c>
      <c r="K47" s="20">
        <f t="shared" ref="K47" si="390">(G47-G46)*100</f>
        <v>-37.15000000083819</v>
      </c>
      <c r="L47" s="21">
        <f t="shared" ref="L47" si="391">(H47-H46)*100</f>
        <v>-13.450000062584877</v>
      </c>
      <c r="M47" s="21">
        <f t="shared" ref="M47" si="392">SQRT(K47^2+L47^2)</f>
        <v>39.509808930768202</v>
      </c>
      <c r="N47" s="21">
        <f t="shared" ref="N47" si="393">(I47-I46)*100</f>
        <v>1.1999999999716238</v>
      </c>
      <c r="O47" s="22">
        <f t="shared" ref="O47" si="394">(SQRT((G47-G46)^2+(H47-H46)^2+(I47-I46)^2)*100)</f>
        <v>39.528028052835403</v>
      </c>
      <c r="P47" s="22">
        <f t="shared" ref="P47" si="395">O47/(F47-F46)</f>
        <v>5.6468611504050576</v>
      </c>
      <c r="Q47" s="23">
        <f t="shared" ref="Q47" si="396">(P47-P46)/(F47-F46)</f>
        <v>0.25402129496737197</v>
      </c>
      <c r="R47" s="29"/>
      <c r="S47" s="56">
        <f t="shared" ref="S47" si="397">IF(K47&lt;0, ATAN2(L47,K47)*180/PI()+360,ATAN2(L47,K47)*180/PI())</f>
        <v>250.09742584459434</v>
      </c>
      <c r="T47" s="57">
        <f t="shared" ref="T47" si="398">ATAN(N47/M47)*180/PI()</f>
        <v>1.739664338912853</v>
      </c>
      <c r="U47" s="29"/>
      <c r="V47" s="24">
        <f t="shared" ref="V47" si="399">(G47-$G$20)*100</f>
        <v>-27.049999998416752</v>
      </c>
      <c r="W47" s="22">
        <f t="shared" ref="W47" si="400">(H47-$H$20)*100</f>
        <v>-8.1000000238418579</v>
      </c>
      <c r="X47" s="22">
        <f t="shared" ref="X47" si="401">SQRT(V47^2+W47^2)</f>
        <v>28.23672254884735</v>
      </c>
      <c r="Y47" s="22">
        <f t="shared" ref="Y47" si="402">(I47-$I$20)*100</f>
        <v>-6.400000000030559</v>
      </c>
      <c r="Z47" s="22">
        <f t="shared" ref="Z47" si="403">SQRT((G47-$G$20)^2+(H47-$H$20)^2+(I47-$I$20)^2)*100</f>
        <v>28.952935953042402</v>
      </c>
      <c r="AA47" s="22">
        <f t="shared" ref="AA47" si="404">Z47/F47</f>
        <v>0.14672095922149686</v>
      </c>
      <c r="AB47" s="23">
        <f t="shared" ref="AB47" si="405">(AA47-$AA$20)/(F47-$F$20)</f>
        <v>7.4351837443325196E-4</v>
      </c>
      <c r="AC47" s="29"/>
      <c r="AD47" s="56">
        <f t="shared" ref="AD47" si="406">IF(F47&lt;=0,NA(),IF((G47-$G$20)&lt;0,ATAN2((H47-$H$20),(G47-$G$20))*180/PI()+360,ATAN2((H47-$H$20),(G47-$G$20))*180/PI()))</f>
        <v>253.32990892832368</v>
      </c>
      <c r="AE47" s="57">
        <f t="shared" ref="AE47" si="407">IF(E47&lt;=0,NA(),ATAN(Y47/X47)*180/PI())</f>
        <v>-12.770617683540426</v>
      </c>
      <c r="AF47" s="29"/>
      <c r="AG47" s="71">
        <f t="shared" ref="AG47" si="408">1/(O47/E47)</f>
        <v>0.17708953228436802</v>
      </c>
      <c r="AH47" s="71">
        <f t="shared" ref="AH47" si="409">1/(Z47/F47)</f>
        <v>6.8156588213845639</v>
      </c>
      <c r="AI47" s="29"/>
      <c r="AJ47" s="21">
        <f t="shared" ref="AJ47" si="410">SQRT((G47-$E$11)^2+(H47-$F$11)^2+(I47-$G$11)^2)</f>
        <v>555.11270567137797</v>
      </c>
    </row>
    <row r="48" spans="2:37" ht="15.75" x14ac:dyDescent="0.25">
      <c r="B48" s="201">
        <v>30</v>
      </c>
      <c r="C48" s="202"/>
      <c r="D48" s="96">
        <v>45462.666666666664</v>
      </c>
      <c r="E48" s="28">
        <f t="shared" ref="E48" si="411">D48-D47</f>
        <v>15.041666666664241</v>
      </c>
      <c r="F48" s="27">
        <f t="shared" ref="F48" si="412">D48-D$20</f>
        <v>212.375</v>
      </c>
      <c r="G48" s="108">
        <v>809591.92749999999</v>
      </c>
      <c r="H48" s="21">
        <v>9156238.2540000007</v>
      </c>
      <c r="I48" s="109">
        <v>2558.721</v>
      </c>
      <c r="K48" s="20">
        <f t="shared" ref="K48" si="413">(G48-G47)*100</f>
        <v>21.649999998044223</v>
      </c>
      <c r="L48" s="21">
        <f t="shared" ref="L48" si="414">(H48-H47)*100</f>
        <v>7.4000000953674316</v>
      </c>
      <c r="M48" s="21">
        <f t="shared" ref="M48" si="415">SQRT(K48^2+L48^2)</f>
        <v>22.879739975068613</v>
      </c>
      <c r="N48" s="21">
        <f t="shared" ref="N48" si="416">(I48-I47)*100</f>
        <v>0.7500000000163709</v>
      </c>
      <c r="O48" s="22">
        <f t="shared" ref="O48" si="417">(SQRT((G48-G47)^2+(H48-H47)^2+(I48-I47)^2)*100)</f>
        <v>22.892029209460166</v>
      </c>
      <c r="P48" s="22">
        <f t="shared" ref="P48" si="418">O48/(F48-F47)</f>
        <v>1.5219077590779295</v>
      </c>
      <c r="Q48" s="23">
        <f t="shared" ref="Q48" si="419">(P48-P47)/(F48-F47)</f>
        <v>-0.27423512850932702</v>
      </c>
      <c r="R48" s="29"/>
      <c r="S48" s="56">
        <f t="shared" ref="S48" si="420">IF(K48&lt;0, ATAN2(L48,K48)*180/PI()+360,ATAN2(L48,K48)*180/PI())</f>
        <v>71.129500545637541</v>
      </c>
      <c r="T48" s="57">
        <f t="shared" ref="T48" si="421">ATAN(N48/M48)*180/PI()</f>
        <v>1.8774886876109063</v>
      </c>
      <c r="U48" s="29"/>
      <c r="V48" s="24">
        <f t="shared" ref="V48" si="422">(G48-$G$20)*100</f>
        <v>-5.400000000372529</v>
      </c>
      <c r="W48" s="22">
        <f t="shared" ref="W48" si="423">(H48-$H$20)*100</f>
        <v>-0.69999992847442627</v>
      </c>
      <c r="X48" s="22">
        <f t="shared" ref="X48" si="424">SQRT(V48^2+W48^2)</f>
        <v>5.4451813471993304</v>
      </c>
      <c r="Y48" s="22">
        <f t="shared" ref="Y48" si="425">(I48-$I$20)*100</f>
        <v>-5.6500000000141881</v>
      </c>
      <c r="Z48" s="22">
        <f t="shared" ref="Z48" si="426">SQRT((G48-$G$20)^2+(H48-$H$20)^2+(I48-$I$20)^2)*100</f>
        <v>7.8468146342352094</v>
      </c>
      <c r="AA48" s="22">
        <f t="shared" ref="AA48" si="427">Z48/F48</f>
        <v>3.6947920584980386E-2</v>
      </c>
      <c r="AB48" s="23">
        <f t="shared" ref="AB48" si="428">(AA48-$AA$20)/(F48-$F$20)</f>
        <v>1.739749056385186E-4</v>
      </c>
      <c r="AC48" s="29"/>
      <c r="AD48" s="56">
        <f t="shared" ref="AD48" si="429">IF(F48&lt;=0,NA(),IF((G48-$G$20)&lt;0,ATAN2((H48-$H$20),(G48-$G$20))*180/PI()+360,ATAN2((H48-$H$20),(G48-$G$20))*180/PI()))</f>
        <v>262.61395759560469</v>
      </c>
      <c r="AE48" s="57">
        <f t="shared" ref="AE48" si="430">IF(E48&lt;=0,NA(),ATAN(Y48/X48)*180/PI())</f>
        <v>-46.057568258109349</v>
      </c>
      <c r="AF48" s="29"/>
      <c r="AG48" s="71">
        <f t="shared" ref="AG48" si="431">1/(O48/E48)</f>
        <v>0.6570700451687459</v>
      </c>
      <c r="AH48" s="71">
        <f t="shared" ref="AH48" si="432">1/(Z48/F48)</f>
        <v>27.06512258788679</v>
      </c>
      <c r="AI48" s="29"/>
      <c r="AJ48" s="21">
        <f t="shared" ref="AJ48" si="433">SQRT((G48-$E$11)^2+(H48-$F$11)^2+(I48-$G$11)^2)</f>
        <v>555.11089156121125</v>
      </c>
    </row>
    <row r="49" spans="2:36" ht="15.75" x14ac:dyDescent="0.25">
      <c r="B49" s="201">
        <v>31</v>
      </c>
      <c r="C49" s="202"/>
      <c r="D49" s="96">
        <v>45469.666666666664</v>
      </c>
      <c r="E49" s="28">
        <f t="shared" ref="E49" si="434">D49-D48</f>
        <v>7</v>
      </c>
      <c r="F49" s="27">
        <f t="shared" ref="F49" si="435">D49-D$20</f>
        <v>219.375</v>
      </c>
      <c r="G49" s="108">
        <v>809592.03799999994</v>
      </c>
      <c r="H49" s="21">
        <v>9156238.3025000002</v>
      </c>
      <c r="I49" s="109">
        <v>2558.694</v>
      </c>
      <c r="K49" s="20">
        <f t="shared" ref="K49" si="436">(G49-G48)*100</f>
        <v>11.049999995157123</v>
      </c>
      <c r="L49" s="21">
        <f t="shared" ref="L49" si="437">(H49-H48)*100</f>
        <v>4.8499999567866325</v>
      </c>
      <c r="M49" s="21">
        <f t="shared" ref="M49" si="438">SQRT(K49^2+L49^2)</f>
        <v>12.067518364344956</v>
      </c>
      <c r="N49" s="21">
        <f t="shared" ref="N49" si="439">(I49-I48)*100</f>
        <v>-2.7000000000043656</v>
      </c>
      <c r="O49" s="22">
        <f t="shared" ref="O49" si="440">(SQRT((G49-G48)^2+(H49-H48)^2+(I49-I48)^2)*100)</f>
        <v>12.365880456879177</v>
      </c>
      <c r="P49" s="22">
        <f t="shared" ref="P49" si="441">O49/(F49-F48)</f>
        <v>1.7665543509827395</v>
      </c>
      <c r="Q49" s="23">
        <f t="shared" ref="Q49" si="442">(P49-P48)/(F49-F48)</f>
        <v>3.4949513129258571E-2</v>
      </c>
      <c r="R49" s="29"/>
      <c r="S49" s="56">
        <f t="shared" ref="S49" si="443">IF(K49&lt;0, ATAN2(L49,K49)*180/PI()+360,ATAN2(L49,K49)*180/PI())</f>
        <v>66.302655956115771</v>
      </c>
      <c r="T49" s="57">
        <f t="shared" ref="T49" si="444">ATAN(N49/M49)*180/PI()</f>
        <v>-12.61171171919014</v>
      </c>
      <c r="U49" s="29"/>
      <c r="V49" s="24">
        <f t="shared" ref="V49" si="445">(G49-$G$20)*100</f>
        <v>5.6499999947845936</v>
      </c>
      <c r="W49" s="22">
        <f t="shared" ref="W49" si="446">(H49-$H$20)*100</f>
        <v>4.1500000283122063</v>
      </c>
      <c r="X49" s="22">
        <f t="shared" ref="X49" si="447">SQRT(V49^2+W49^2)</f>
        <v>7.0103495045580448</v>
      </c>
      <c r="Y49" s="22">
        <f t="shared" ref="Y49" si="448">(I49-$I$20)*100</f>
        <v>-8.3500000000185537</v>
      </c>
      <c r="Z49" s="22">
        <f t="shared" ref="Z49" si="449">SQRT((G49-$G$20)^2+(H49-$H$20)^2+(I49-$I$20)^2)*100</f>
        <v>10.902637303715421</v>
      </c>
      <c r="AA49" s="22">
        <f t="shared" ref="AA49" si="450">Z49/F49</f>
        <v>4.9698631583887959E-2</v>
      </c>
      <c r="AB49" s="23">
        <f t="shared" ref="AB49" si="451">(AA49-$AA$20)/(F49-$F$20)</f>
        <v>2.2654646875846363E-4</v>
      </c>
      <c r="AC49" s="29"/>
      <c r="AD49" s="56">
        <f t="shared" ref="AD49" si="452">IF(F49&lt;=0,NA(),IF((G49-$G$20)&lt;0,ATAN2((H49-$H$20),(G49-$G$20))*180/PI()+360,ATAN2((H49-$H$20),(G49-$G$20))*180/PI()))</f>
        <v>53.702223578218927</v>
      </c>
      <c r="AE49" s="57">
        <f t="shared" ref="AE49" si="453">IF(E49&lt;=0,NA(),ATAN(Y49/X49)*180/PI())</f>
        <v>-49.984430136027854</v>
      </c>
      <c r="AF49" s="29"/>
      <c r="AG49" s="71">
        <f t="shared" ref="AG49" si="454">1/(O49/E49)</f>
        <v>0.56607372393818334</v>
      </c>
      <c r="AH49" s="71">
        <f t="shared" ref="AH49" si="455">1/(Z49/F49)</f>
        <v>20.121278355764524</v>
      </c>
      <c r="AI49" s="29"/>
      <c r="AJ49" s="21">
        <f t="shared" ref="AJ49" si="456">SQRT((G49-$E$11)^2+(H49-$F$11)^2+(I49-$G$11)^2)</f>
        <v>555.11366808724711</v>
      </c>
    </row>
    <row r="50" spans="2:36" ht="15.75" x14ac:dyDescent="0.25">
      <c r="B50" s="201">
        <v>32</v>
      </c>
      <c r="C50" s="202"/>
      <c r="D50" s="96">
        <v>45479.625</v>
      </c>
      <c r="E50" s="28">
        <f t="shared" ref="E50" si="457">D50-D49</f>
        <v>9.9583333333357587</v>
      </c>
      <c r="F50" s="27">
        <f t="shared" ref="F50" si="458">D50-D$20</f>
        <v>229.33333333333576</v>
      </c>
      <c r="G50" s="108">
        <v>809591.9665000001</v>
      </c>
      <c r="H50" s="21">
        <v>9156238.2774999999</v>
      </c>
      <c r="I50" s="109">
        <v>2558.6914999999999</v>
      </c>
      <c r="K50" s="20">
        <f t="shared" ref="K50" si="459">(G50-G49)*100</f>
        <v>-7.1499999845400453</v>
      </c>
      <c r="L50" s="21">
        <f t="shared" ref="L50" si="460">(H50-H49)*100</f>
        <v>-2.500000037252903</v>
      </c>
      <c r="M50" s="21">
        <f t="shared" ref="M50" si="461">SQRT(K50^2+L50^2)</f>
        <v>7.5744636750853296</v>
      </c>
      <c r="N50" s="21">
        <f t="shared" ref="N50" si="462">(I50-I49)*100</f>
        <v>-0.25000000000545697</v>
      </c>
      <c r="O50" s="22">
        <f t="shared" ref="O50" si="463">(SQRT((G50-G49)^2+(H50-H49)^2+(I50-I49)^2)*100)</f>
        <v>7.5785882567395015</v>
      </c>
      <c r="P50" s="22">
        <f t="shared" ref="P50" si="464">O50/(F50-F49)</f>
        <v>0.76102978310336289</v>
      </c>
      <c r="Q50" s="23">
        <f t="shared" ref="Q50" si="465">(P50-P49)/(F50-F49)</f>
        <v>-0.10097317836443165</v>
      </c>
      <c r="R50" s="29"/>
      <c r="S50" s="56">
        <f t="shared" ref="S50" si="466">IF(K50&lt;0, ATAN2(L50,K50)*180/PI()+360,ATAN2(L50,K50)*180/PI())</f>
        <v>250.72780262812987</v>
      </c>
      <c r="T50" s="57">
        <f t="shared" ref="T50" si="467">ATAN(N50/M50)*180/PI()</f>
        <v>-1.8903974619616151</v>
      </c>
      <c r="U50" s="29"/>
      <c r="V50" s="24">
        <f t="shared" ref="V50" si="468">(G50-$G$20)*100</f>
        <v>-1.4999999897554517</v>
      </c>
      <c r="W50" s="22">
        <f t="shared" ref="W50" si="469">(H50-$H$20)*100</f>
        <v>1.6499999910593033</v>
      </c>
      <c r="X50" s="22">
        <f t="shared" ref="X50" si="470">SQRT(V50^2+W50^2)</f>
        <v>2.2299102985909669</v>
      </c>
      <c r="Y50" s="22">
        <f t="shared" ref="Y50" si="471">(I50-$I$20)*100</f>
        <v>-8.6000000000240107</v>
      </c>
      <c r="Z50" s="22">
        <f t="shared" ref="Z50" si="472">SQRT((G50-$G$20)^2+(H50-$H$20)^2+(I50-$I$20)^2)*100</f>
        <v>8.8843964308316998</v>
      </c>
      <c r="AA50" s="22">
        <f t="shared" ref="AA50" si="473">Z50/F50</f>
        <v>3.8740100715835488E-2</v>
      </c>
      <c r="AB50" s="23">
        <f t="shared" ref="AB50" si="474">(AA50-$AA$20)/(F50-$F$20)</f>
        <v>1.6892485777253669E-4</v>
      </c>
      <c r="AC50" s="29"/>
      <c r="AD50" s="56">
        <f t="shared" ref="AD50" si="475">IF(F50&lt;=0,NA(),IF((G50-$G$20)&lt;0,ATAN2((H50-$H$20),(G50-$G$20))*180/PI()+360,ATAN2((H50-$H$20),(G50-$G$20))*180/PI()))</f>
        <v>317.72631103414824</v>
      </c>
      <c r="AE50" s="57">
        <f t="shared" ref="AE50" si="476">IF(E50&lt;=0,NA(),ATAN(Y50/X50)*180/PI())</f>
        <v>-75.46379280268745</v>
      </c>
      <c r="AF50" s="29"/>
      <c r="AG50" s="71">
        <f t="shared" ref="AG50" si="477">1/(O50/E50)</f>
        <v>1.314009020674793</v>
      </c>
      <c r="AH50" s="71">
        <f t="shared" ref="AH50" si="478">1/(Z50/F50)</f>
        <v>25.813045952955868</v>
      </c>
      <c r="AI50" s="29"/>
      <c r="AJ50" s="21">
        <f t="shared" ref="AJ50" si="479">SQRT((G50-$E$11)^2+(H50-$F$11)^2+(I50-$G$11)^2)</f>
        <v>555.11473158004424</v>
      </c>
    </row>
    <row r="51" spans="2:36" ht="15.75" x14ac:dyDescent="0.25">
      <c r="B51" s="201">
        <v>33</v>
      </c>
      <c r="C51" s="202"/>
      <c r="D51" s="96">
        <v>45489.625</v>
      </c>
      <c r="E51" s="28">
        <f t="shared" ref="E51" si="480">D51-D50</f>
        <v>10</v>
      </c>
      <c r="F51" s="27">
        <f t="shared" ref="F51" si="481">D51-D$20</f>
        <v>239.33333333333576</v>
      </c>
      <c r="G51" s="108">
        <v>809592.01050000009</v>
      </c>
      <c r="H51" s="21">
        <v>9156238.2980000004</v>
      </c>
      <c r="I51" s="109">
        <v>2558.6715000000004</v>
      </c>
      <c r="K51" s="20">
        <f t="shared" ref="K51" si="482">(G51-G50)*100</f>
        <v>4.3999999994412065</v>
      </c>
      <c r="L51" s="21">
        <f t="shared" ref="L51" si="483">(H51-H50)*100</f>
        <v>2.0500000566244125</v>
      </c>
      <c r="M51" s="21">
        <f t="shared" ref="M51" si="484">SQRT(K51^2+L51^2)</f>
        <v>4.8541219831440898</v>
      </c>
      <c r="N51" s="21">
        <f t="shared" ref="N51" si="485">(I51-I50)*100</f>
        <v>-1.9999999999527063</v>
      </c>
      <c r="O51" s="22">
        <f t="shared" ref="O51" si="486">(SQRT((G51-G50)^2+(H51-H50)^2+(I51-I50)^2)*100)</f>
        <v>5.250000021624146</v>
      </c>
      <c r="P51" s="22">
        <f t="shared" ref="P51" si="487">O51/(F51-F50)</f>
        <v>0.5250000021624146</v>
      </c>
      <c r="Q51" s="23">
        <f t="shared" ref="Q51" si="488">(P51-P50)/(F51-F50)</f>
        <v>-2.3602978094094829E-2</v>
      </c>
      <c r="R51" s="29"/>
      <c r="S51" s="56">
        <f t="shared" ref="S51" si="489">IF(K51&lt;0, ATAN2(L51,K51)*180/PI()+360,ATAN2(L51,K51)*180/PI())</f>
        <v>65.018759785158849</v>
      </c>
      <c r="T51" s="57">
        <f t="shared" ref="T51" si="490">ATAN(N51/M51)*180/PI()</f>
        <v>-22.392687707608616</v>
      </c>
      <c r="U51" s="29"/>
      <c r="V51" s="24">
        <f t="shared" ref="V51" si="491">(G51-$G$20)*100</f>
        <v>2.9000000096857548</v>
      </c>
      <c r="W51" s="22">
        <f t="shared" ref="W51" si="492">(H51-$H$20)*100</f>
        <v>3.7000000476837158</v>
      </c>
      <c r="X51" s="22">
        <f t="shared" ref="X51" si="493">SQRT(V51^2+W51^2)</f>
        <v>4.7010637529219785</v>
      </c>
      <c r="Y51" s="22">
        <f t="shared" ref="Y51" si="494">(I51-$I$20)*100</f>
        <v>-10.599999999976717</v>
      </c>
      <c r="Z51" s="22">
        <f t="shared" ref="Z51" si="495">SQRT((G51-$G$20)^2+(H51-$H$20)^2+(I51-$I$20)^2)*100</f>
        <v>11.595688871668782</v>
      </c>
      <c r="AA51" s="22">
        <f t="shared" ref="AA51" si="496">Z51/F51</f>
        <v>4.8449953502793866E-2</v>
      </c>
      <c r="AB51" s="23">
        <f t="shared" ref="AB51" si="497">(AA51-$AA$20)/(F51-$F$20)</f>
        <v>2.0243713162727036E-4</v>
      </c>
      <c r="AC51" s="29"/>
      <c r="AD51" s="56">
        <f t="shared" ref="AD51" si="498">IF(F51&lt;=0,NA(),IF((G51-$G$20)&lt;0,ATAN2((H51-$H$20),(G51-$G$20))*180/PI()+360,ATAN2((H51-$H$20),(G51-$G$20))*180/PI()))</f>
        <v>38.088772615378318</v>
      </c>
      <c r="AE51" s="57">
        <f t="shared" ref="AE51" si="499">IF(E51&lt;=0,NA(),ATAN(Y51/X51)*180/PI())</f>
        <v>-66.08287746020882</v>
      </c>
      <c r="AF51" s="29"/>
      <c r="AG51" s="71">
        <f t="shared" ref="AG51" si="500">1/(O51/E51)</f>
        <v>1.9047618969164097</v>
      </c>
      <c r="AH51" s="71">
        <f t="shared" ref="AH51" si="501">1/(Z51/F51)</f>
        <v>20.639854689279218</v>
      </c>
      <c r="AI51" s="29"/>
      <c r="AJ51" s="21">
        <f t="shared" ref="AJ51" si="502">SQRT((G51-$E$11)^2+(H51-$F$11)^2+(I51-$G$11)^2)</f>
        <v>555.11868152980878</v>
      </c>
    </row>
    <row r="52" spans="2:36" ht="15.75" x14ac:dyDescent="0.25">
      <c r="B52" s="201">
        <v>34</v>
      </c>
      <c r="C52" s="202"/>
      <c r="D52" s="96">
        <v>45498.583333333336</v>
      </c>
      <c r="E52" s="28">
        <f t="shared" ref="E52" si="503">D52-D51</f>
        <v>8.9583333333357587</v>
      </c>
      <c r="F52" s="27">
        <f t="shared" ref="F52" si="504">D52-D$20</f>
        <v>248.29166666667152</v>
      </c>
      <c r="G52" s="108">
        <v>809591.99300000002</v>
      </c>
      <c r="H52" s="21">
        <v>9156238.2949999999</v>
      </c>
      <c r="I52" s="109">
        <v>2558.6799999999998</v>
      </c>
      <c r="K52" s="20">
        <f t="shared" ref="K52" si="505">(G52-G51)*100</f>
        <v>-1.7500000074505806</v>
      </c>
      <c r="L52" s="21">
        <f t="shared" ref="L52" si="506">(H52-H51)*100</f>
        <v>-0.30000004917383194</v>
      </c>
      <c r="M52" s="21">
        <f t="shared" ref="M52" si="507">SQRT(K52^2+L52^2)</f>
        <v>1.7755281061085273</v>
      </c>
      <c r="N52" s="21">
        <f t="shared" ref="N52" si="508">(I52-I51)*100</f>
        <v>0.84999999994579412</v>
      </c>
      <c r="O52" s="22">
        <f t="shared" ref="O52" si="509">(SQRT((G52-G51)^2+(H52-H51)^2+(I52-I51)^2)*100)</f>
        <v>1.9685019825972194</v>
      </c>
      <c r="P52" s="22">
        <f t="shared" ref="P52" si="510">O52/(F52-F51)</f>
        <v>0.21973975619683941</v>
      </c>
      <c r="Q52" s="23">
        <f t="shared" ref="Q52" si="511">(P52-P51)/(F52-F51)</f>
        <v>-3.4075562340334056E-2</v>
      </c>
      <c r="R52" s="29"/>
      <c r="S52" s="56">
        <f t="shared" ref="S52" si="512">IF(K52&lt;0, ATAN2(L52,K52)*180/PI()+360,ATAN2(L52,K52)*180/PI())</f>
        <v>260.27241992521164</v>
      </c>
      <c r="T52" s="57">
        <f t="shared" ref="T52" si="513">ATAN(N52/M52)*180/PI()</f>
        <v>25.581874239744788</v>
      </c>
      <c r="U52" s="29"/>
      <c r="V52" s="24">
        <f t="shared" ref="V52" si="514">(G52-$G$20)*100</f>
        <v>1.1500000022351742</v>
      </c>
      <c r="W52" s="22">
        <f t="shared" ref="W52" si="515">(H52-$H$20)*100</f>
        <v>3.3999999985098839</v>
      </c>
      <c r="X52" s="22">
        <f t="shared" ref="X52" si="516">SQRT(V52^2+W52^2)</f>
        <v>3.5892199702732221</v>
      </c>
      <c r="Y52" s="22">
        <f t="shared" ref="Y52" si="517">(I52-$I$20)*100</f>
        <v>-9.7500000000309228</v>
      </c>
      <c r="Z52" s="22">
        <f t="shared" ref="Z52" si="518">SQRT((G52-$G$20)^2+(H52-$H$20)^2+(I52-$I$20)^2)*100</f>
        <v>10.389658319483424</v>
      </c>
      <c r="AA52" s="22">
        <f t="shared" ref="AA52" si="519">Z52/F52</f>
        <v>4.1844571181003071E-2</v>
      </c>
      <c r="AB52" s="23">
        <f t="shared" ref="AB52" si="520">(AA52-$AA$20)/(F52-$F$20)</f>
        <v>1.6852990574661085E-4</v>
      </c>
      <c r="AC52" s="29"/>
      <c r="AD52" s="56">
        <f t="shared" ref="AD52" si="521">IF(F52&lt;=0,NA(),IF((G52-$G$20)&lt;0,ATAN2((H52-$H$20),(G52-$G$20))*180/PI()+360,ATAN2((H52-$H$20),(G52-$G$20))*180/PI()))</f>
        <v>18.687351546632357</v>
      </c>
      <c r="AE52" s="57">
        <f t="shared" ref="AE52" si="522">IF(E52&lt;=0,NA(),ATAN(Y52/X52)*180/PI())</f>
        <v>-69.790071020674944</v>
      </c>
      <c r="AF52" s="29"/>
      <c r="AG52" s="71">
        <f t="shared" ref="AG52" si="523">1/(O52/E52)</f>
        <v>4.550837851591206</v>
      </c>
      <c r="AH52" s="71">
        <f t="shared" ref="AH52" si="524">1/(Z52/F52)</f>
        <v>23.897962669384167</v>
      </c>
      <c r="AI52" s="29"/>
      <c r="AJ52" s="21">
        <f t="shared" ref="AJ52" si="525">SQRT((G52-$E$11)^2+(H52-$F$11)^2+(I52-$G$11)^2)</f>
        <v>555.11246149256726</v>
      </c>
    </row>
    <row r="53" spans="2:36" ht="15.75" x14ac:dyDescent="0.25">
      <c r="B53" s="201">
        <v>35</v>
      </c>
      <c r="C53" s="202"/>
      <c r="D53" s="96">
        <v>45503.375</v>
      </c>
      <c r="E53" s="28">
        <f t="shared" ref="E53" si="526">D53-D52</f>
        <v>4.7916666666642413</v>
      </c>
      <c r="F53" s="27">
        <f t="shared" ref="F53" si="527">D53-D$20</f>
        <v>253.08333333333576</v>
      </c>
      <c r="G53" s="108">
        <v>809591.86700000009</v>
      </c>
      <c r="H53" s="21">
        <v>9156238.2365000006</v>
      </c>
      <c r="I53" s="109">
        <v>2558.6980000000003</v>
      </c>
      <c r="K53" s="20">
        <f t="shared" ref="K53" si="528">(G53-G52)*100</f>
        <v>-12.599999993108213</v>
      </c>
      <c r="L53" s="21">
        <f t="shared" ref="L53" si="529">(H53-H52)*100</f>
        <v>-5.8499999344348907</v>
      </c>
      <c r="M53" s="21">
        <f t="shared" ref="M53" si="530">SQRT(K53^2+L53^2)</f>
        <v>13.891814102528697</v>
      </c>
      <c r="N53" s="21">
        <f t="shared" ref="N53" si="531">(I53-I52)*100</f>
        <v>1.8000000000483851</v>
      </c>
      <c r="O53" s="22">
        <f t="shared" ref="O53" si="532">(SQRT((G53-G52)^2+(H53-H52)^2+(I53-I52)^2)*100)</f>
        <v>14.007944141071857</v>
      </c>
      <c r="P53" s="22">
        <f t="shared" ref="P53" si="533">O53/(F53-F52)</f>
        <v>2.9233970381382148</v>
      </c>
      <c r="Q53" s="23">
        <f t="shared" ref="Q53" si="534">(P53-P52)/(F53-F52)</f>
        <v>0.56424151970978997</v>
      </c>
      <c r="R53" s="29"/>
      <c r="S53" s="56">
        <f t="shared" ref="S53" si="535">IF(K53&lt;0, ATAN2(L53,K53)*180/PI()+360,ATAN2(L53,K53)*180/PI())</f>
        <v>245.09523142520692</v>
      </c>
      <c r="T53" s="57">
        <f t="shared" ref="T53" si="536">ATAN(N53/M53)*180/PI()</f>
        <v>7.3828357692588344</v>
      </c>
      <c r="U53" s="29"/>
      <c r="V53" s="24">
        <f t="shared" ref="V53" si="537">(G53-$G$20)*100</f>
        <v>-11.449999990873039</v>
      </c>
      <c r="W53" s="22">
        <f t="shared" ref="W53" si="538">(H53-$H$20)*100</f>
        <v>-2.4499999359250069</v>
      </c>
      <c r="X53" s="22">
        <f t="shared" ref="X53" si="539">SQRT(V53^2+W53^2)</f>
        <v>11.709184406995439</v>
      </c>
      <c r="Y53" s="22">
        <f t="shared" ref="Y53" si="540">(I53-$I$20)*100</f>
        <v>-7.9499999999825377</v>
      </c>
      <c r="Z53" s="22">
        <f t="shared" ref="Z53" si="541">SQRT((G53-$G$20)^2+(H53-$H$20)^2+(I53-$I$20)^2)*100</f>
        <v>14.153003196380176</v>
      </c>
      <c r="AA53" s="22">
        <f t="shared" ref="AA53" si="542">Z53/F53</f>
        <v>5.5922304365018272E-2</v>
      </c>
      <c r="AB53" s="23">
        <f t="shared" ref="AB53" si="543">(AA53-$AA$20)/(F53-$F$20)</f>
        <v>2.2096399485683663E-4</v>
      </c>
      <c r="AC53" s="29"/>
      <c r="AD53" s="56">
        <f t="shared" ref="AD53" si="544">IF(F53&lt;=0,NA(),IF((G53-$G$20)&lt;0,ATAN2((H53-$H$20),(G53-$G$20))*180/PI()+360,ATAN2((H53-$H$20),(G53-$G$20))*180/PI()))</f>
        <v>257.92233113488498</v>
      </c>
      <c r="AE53" s="57">
        <f t="shared" ref="AE53" si="545">IF(E53&lt;=0,NA(),ATAN(Y53/X53)*180/PI())</f>
        <v>-34.174708742168676</v>
      </c>
      <c r="AF53" s="29"/>
      <c r="AG53" s="71">
        <f t="shared" ref="AG53" si="546">1/(O53/E53)</f>
        <v>0.34206780227049033</v>
      </c>
      <c r="AH53" s="71">
        <f t="shared" ref="AH53" si="547">1/(Z53/F53)</f>
        <v>17.881952672635958</v>
      </c>
      <c r="AI53" s="29"/>
      <c r="AJ53" s="21">
        <f t="shared" ref="AJ53" si="548">SQRT((G53-$E$11)^2+(H53-$F$11)^2+(I53-$G$11)^2)</f>
        <v>555.11738952223902</v>
      </c>
    </row>
    <row r="54" spans="2:36" ht="15.75" x14ac:dyDescent="0.25">
      <c r="B54" s="201">
        <v>36</v>
      </c>
      <c r="C54" s="202"/>
      <c r="D54" s="96">
        <v>45507.375</v>
      </c>
      <c r="E54" s="28">
        <f t="shared" ref="E54:E55" si="549">D54-D53</f>
        <v>4</v>
      </c>
      <c r="F54" s="27">
        <f t="shared" ref="F54:F55" si="550">D54-D$20</f>
        <v>257.08333333333576</v>
      </c>
      <c r="G54" s="108">
        <v>809592.0355</v>
      </c>
      <c r="H54" s="21">
        <v>9156238.3145000003</v>
      </c>
      <c r="I54" s="109">
        <v>2558.6715000000004</v>
      </c>
      <c r="K54" s="20">
        <f t="shared" ref="K54" si="551">(G54-G53)*100</f>
        <v>16.849999991245568</v>
      </c>
      <c r="L54" s="21">
        <f t="shared" ref="L54" si="552">(H54-H53)*100</f>
        <v>7.799999974668026</v>
      </c>
      <c r="M54" s="21">
        <f t="shared" ref="M54" si="553">SQRT(K54^2+L54^2)</f>
        <v>18.56778121666121</v>
      </c>
      <c r="N54" s="21">
        <f t="shared" ref="N54" si="554">(I54-I53)*100</f>
        <v>-2.6499999999941792</v>
      </c>
      <c r="O54" s="22">
        <f t="shared" ref="O54" si="555">(SQRT((G54-G53)^2+(H54-H53)^2+(I54-I53)^2)*100)</f>
        <v>18.755932376444683</v>
      </c>
      <c r="P54" s="22">
        <f t="shared" ref="P54" si="556">O54/(F54-F53)</f>
        <v>4.6889830941111708</v>
      </c>
      <c r="Q54" s="23">
        <f t="shared" ref="Q54" si="557">(P54-P53)/(F54-F53)</f>
        <v>0.44139651399323898</v>
      </c>
      <c r="R54" s="29"/>
      <c r="S54" s="56">
        <f t="shared" ref="S54" si="558">IF(K54&lt;0, ATAN2(L54,K54)*180/PI()+360,ATAN2(L54,K54)*180/PI())</f>
        <v>65.160203757983311</v>
      </c>
      <c r="T54" s="57">
        <f t="shared" ref="T54" si="559">ATAN(N54/M54)*180/PI()</f>
        <v>-8.1224205992210088</v>
      </c>
      <c r="U54" s="29"/>
      <c r="V54" s="24">
        <f t="shared" ref="V54" si="560">(G54-$G$20)*100</f>
        <v>5.400000000372529</v>
      </c>
      <c r="W54" s="22">
        <f t="shared" ref="W54" si="561">(H54-$H$20)*100</f>
        <v>5.3500000387430191</v>
      </c>
      <c r="X54" s="22">
        <f t="shared" ref="X54" si="562">SQRT(V54^2+W54^2)</f>
        <v>7.6014801465618271</v>
      </c>
      <c r="Y54" s="22">
        <f t="shared" ref="Y54" si="563">(I54-$I$20)*100</f>
        <v>-10.599999999976717</v>
      </c>
      <c r="Z54" s="22">
        <f t="shared" ref="Z54" si="564">SQRT((G54-$G$20)^2+(H54-$H$20)^2+(I54-$I$20)^2)*100</f>
        <v>13.043868307295961</v>
      </c>
      <c r="AA54" s="22">
        <f t="shared" ref="AA54" si="565">Z54/F54</f>
        <v>5.0737899412495964E-2</v>
      </c>
      <c r="AB54" s="23">
        <f t="shared" ref="AB54" si="566">(AA54-$AA$20)/(F54-$F$20)</f>
        <v>1.9735973839544435E-4</v>
      </c>
      <c r="AC54" s="29"/>
      <c r="AD54" s="56">
        <f t="shared" ref="AD54" si="567">IF(F54&lt;=0,NA(),IF((G54-$G$20)&lt;0,ATAN2((H54-$H$20),(G54-$G$20))*180/PI()+360,ATAN2((H54-$H$20),(G54-$G$20))*180/PI()))</f>
        <v>45.266489870584614</v>
      </c>
      <c r="AE54" s="57">
        <f t="shared" ref="AE54" si="568">IF(E54&lt;=0,NA(),ATAN(Y54/X54)*180/PI())</f>
        <v>-54.354906968323441</v>
      </c>
      <c r="AF54" s="29"/>
      <c r="AG54" s="71">
        <f t="shared" ref="AG54" si="569">1/(O54/E54)</f>
        <v>0.21326585742138551</v>
      </c>
      <c r="AH54" s="71">
        <f t="shared" ref="AH54" si="570">1/(Z54/F54)</f>
        <v>19.709132848998383</v>
      </c>
      <c r="AI54" s="29"/>
      <c r="AJ54" s="21">
        <f t="shared" ref="AJ54" si="571">SQRT((G54-$E$11)^2+(H54-$F$11)^2+(I54-$G$11)^2)</f>
        <v>555.11202048117946</v>
      </c>
    </row>
    <row r="55" spans="2:36" ht="15.75" x14ac:dyDescent="0.25">
      <c r="B55" s="201">
        <v>37</v>
      </c>
      <c r="C55" s="202"/>
      <c r="D55" s="96">
        <v>45516.375</v>
      </c>
      <c r="E55" s="104">
        <f t="shared" si="549"/>
        <v>9</v>
      </c>
      <c r="F55" s="27">
        <f t="shared" si="550"/>
        <v>266.08333333333576</v>
      </c>
      <c r="G55" s="108">
        <v>809591.97549999994</v>
      </c>
      <c r="H55" s="21">
        <v>9156238.2895</v>
      </c>
      <c r="I55" s="109">
        <v>2558.6760000000004</v>
      </c>
      <c r="K55" s="20">
        <f t="shared" ref="K55" si="572">(G55-G54)*100</f>
        <v>-6.0000000055879354</v>
      </c>
      <c r="L55" s="21">
        <f t="shared" ref="L55" si="573">(H55-H54)*100</f>
        <v>-2.500000037252903</v>
      </c>
      <c r="M55" s="21">
        <f t="shared" ref="M55" si="574">SQRT(K55^2+L55^2)</f>
        <v>6.5000000194861336</v>
      </c>
      <c r="N55" s="21">
        <f t="shared" ref="N55" si="575">(I55-I54)*100</f>
        <v>0.4500000000007276</v>
      </c>
      <c r="O55" s="22">
        <f t="shared" ref="O55" si="576">(SQRT((G55-G54)^2+(H55-H54)^2+(I55-I54)^2)*100)</f>
        <v>6.5155583224555977</v>
      </c>
      <c r="P55" s="22">
        <f t="shared" ref="P55" si="577">O55/(F55-F54)</f>
        <v>0.72395092471728861</v>
      </c>
      <c r="Q55" s="23">
        <f t="shared" ref="Q55" si="578">(P55-P54)/(F55-F54)</f>
        <v>-0.44055912993265356</v>
      </c>
      <c r="R55" s="29"/>
      <c r="S55" s="56">
        <f t="shared" ref="S55" si="579">IF(K55&lt;0, ATAN2(L55,K55)*180/PI()+360,ATAN2(L55,K55)*180/PI())</f>
        <v>247.38013476778934</v>
      </c>
      <c r="T55" s="57">
        <f t="shared" ref="T55" si="580">ATAN(N55/M55)*180/PI()</f>
        <v>3.9603118186300601</v>
      </c>
      <c r="U55" s="29"/>
      <c r="V55" s="24">
        <f t="shared" ref="V55" si="581">(G55-$G$20)*100</f>
        <v>-0.60000000521540642</v>
      </c>
      <c r="W55" s="22">
        <f t="shared" ref="W55" si="582">(H55-$H$20)*100</f>
        <v>2.8500000014901161</v>
      </c>
      <c r="X55" s="22">
        <f t="shared" ref="X55" si="583">SQRT(V55^2+W55^2)</f>
        <v>2.9124731783747211</v>
      </c>
      <c r="Y55" s="22">
        <f t="shared" ref="Y55" si="584">(I55-$I$20)*100</f>
        <v>-10.149999999975989</v>
      </c>
      <c r="Z55" s="22">
        <f t="shared" ref="Z55" si="585">SQRT((G55-$G$20)^2+(H55-$H$20)^2+(I55-$I$20)^2)*100</f>
        <v>10.559592795854618</v>
      </c>
      <c r="AA55" s="22">
        <f t="shared" ref="AA55" si="586">Z55/F55</f>
        <v>3.9685284544395322E-2</v>
      </c>
      <c r="AB55" s="23">
        <f t="shared" ref="AB55" si="587">(AA55-$AA$20)/(F55-$F$20)</f>
        <v>1.4914607407852788E-4</v>
      </c>
      <c r="AC55" s="29"/>
      <c r="AD55" s="56">
        <f t="shared" ref="AD55" si="588">IF(F55&lt;=0,NA(),IF((G55-$G$20)&lt;0,ATAN2((H55-$H$20),(G55-$G$20))*180/PI()+360,ATAN2((H55-$H$20),(G55-$G$20))*180/PI()))</f>
        <v>348.11134186601157</v>
      </c>
      <c r="AE55" s="57">
        <f t="shared" ref="AE55" si="589">IF(E55&lt;=0,NA(),ATAN(Y55/X55)*180/PI())</f>
        <v>-73.989529306382479</v>
      </c>
      <c r="AF55" s="29"/>
      <c r="AG55" s="71">
        <f t="shared" ref="AG55" si="590">1/(O55/E55)</f>
        <v>1.3813090996333928</v>
      </c>
      <c r="AH55" s="71">
        <f t="shared" ref="AH55" si="591">1/(Z55/F55)</f>
        <v>25.198257023489784</v>
      </c>
      <c r="AI55" s="29"/>
      <c r="AJ55" s="21">
        <f t="shared" ref="AJ55" si="592">SQRT((G55-$E$11)^2+(H55-$F$11)^2+(I55-$G$11)^2)</f>
        <v>555.11360624180668</v>
      </c>
    </row>
    <row r="56" spans="2:36" ht="15.75" x14ac:dyDescent="0.25">
      <c r="B56" s="201">
        <v>38</v>
      </c>
      <c r="C56" s="202"/>
      <c r="D56" s="96">
        <v>45523.375</v>
      </c>
      <c r="E56" s="104">
        <f t="shared" ref="E56:E57" si="593">D56-D55</f>
        <v>7</v>
      </c>
      <c r="F56" s="27">
        <f t="shared" ref="F56:F57" si="594">D56-D$20</f>
        <v>273.08333333333576</v>
      </c>
      <c r="G56" s="108">
        <v>809592.07550000004</v>
      </c>
      <c r="H56" s="21">
        <v>9156238.3170000017</v>
      </c>
      <c r="I56" s="109">
        <v>2558.6875</v>
      </c>
      <c r="K56" s="20">
        <f t="shared" ref="K56:K57" si="595">(G56-G55)*100</f>
        <v>10.000000009313226</v>
      </c>
      <c r="L56" s="21">
        <f t="shared" ref="L56:L57" si="596">(H56-H55)*100</f>
        <v>2.7500001713633537</v>
      </c>
      <c r="M56" s="21">
        <f t="shared" ref="M56:M57" si="597">SQRT(K56^2+L56^2)</f>
        <v>10.371234310763738</v>
      </c>
      <c r="N56" s="21">
        <f t="shared" ref="N56:N57" si="598">(I56-I55)*100</f>
        <v>1.1499999999614374</v>
      </c>
      <c r="O56" s="22">
        <f t="shared" ref="O56:O57" si="599">(SQRT((G56-G55)^2+(H56-H55)^2+(I56-I55)^2)*100)</f>
        <v>10.434797608419355</v>
      </c>
      <c r="P56" s="22">
        <f t="shared" ref="P56:P57" si="600">O56/(F56-F55)</f>
        <v>1.4906853726313365</v>
      </c>
      <c r="Q56" s="23">
        <f t="shared" ref="Q56:Q57" si="601">(P56-P55)/(F56-F55)</f>
        <v>0.10953349255914969</v>
      </c>
      <c r="R56" s="29"/>
      <c r="S56" s="56">
        <f t="shared" ref="S56:S57" si="602">IF(K56&lt;0, ATAN2(L56,K56)*180/PI()+360,ATAN2(L56,K56)*180/PI())</f>
        <v>74.623747852007796</v>
      </c>
      <c r="T56" s="57">
        <f t="shared" ref="T56:T57" si="603">ATAN(N56/M56)*180/PI()</f>
        <v>6.327316075357114</v>
      </c>
      <c r="U56" s="29"/>
      <c r="V56" s="24">
        <f t="shared" ref="V56:V57" si="604">(G56-$G$20)*100</f>
        <v>9.4000000040978193</v>
      </c>
      <c r="W56" s="22">
        <f t="shared" ref="W56:W57" si="605">(H56-$H$20)*100</f>
        <v>5.6000001728534698</v>
      </c>
      <c r="X56" s="22">
        <f t="shared" ref="X56:X57" si="606">SQRT(V56^2+W56^2)</f>
        <v>10.941663585259688</v>
      </c>
      <c r="Y56" s="22">
        <f t="shared" ref="Y56:Y57" si="607">(I56-$I$20)*100</f>
        <v>-9.0000000000145519</v>
      </c>
      <c r="Z56" s="22">
        <f t="shared" ref="Z56:Z57" si="608">SQRT((G56-$G$20)^2+(H56-$H$20)^2+(I56-$I$20)^2)*100</f>
        <v>14.167568669791574</v>
      </c>
      <c r="AA56" s="22">
        <f t="shared" ref="AA56:AA57" si="609">Z56/F56</f>
        <v>5.1880019541500573E-2</v>
      </c>
      <c r="AB56" s="23">
        <f t="shared" ref="AB56:AB57" si="610">(AA56-$AA$20)/(F56-$F$20)</f>
        <v>1.8997871055782768E-4</v>
      </c>
      <c r="AC56" s="29"/>
      <c r="AD56" s="56">
        <f t="shared" ref="AD56:AD57" si="611">IF(F56&lt;=0,NA(),IF((G56-$G$20)&lt;0,ATAN2((H56-$H$20),(G56-$G$20))*180/PI()+360,ATAN2((H56-$H$20),(G56-$G$20))*180/PI()))</f>
        <v>59.215852707045869</v>
      </c>
      <c r="AE56" s="57">
        <f t="shared" ref="AE56:AE57" si="612">IF(E56&lt;=0,NA(),ATAN(Y56/X56)*180/PI())</f>
        <v>-39.438801275990343</v>
      </c>
      <c r="AF56" s="29"/>
      <c r="AG56" s="71">
        <f t="shared" ref="AG56:AG57" si="613">1/(O56/E56)</f>
        <v>0.67083236902956545</v>
      </c>
      <c r="AH56" s="71">
        <f t="shared" ref="AH56:AH57" si="614">1/(Z56/F56)</f>
        <v>19.275243317903271</v>
      </c>
      <c r="AI56" s="29"/>
      <c r="AJ56" s="21">
        <f t="shared" ref="AJ56:AJ57" si="615">SQRT((G56-$E$11)^2+(H56-$F$11)^2+(I56-$G$11)^2)</f>
        <v>555.11518530227829</v>
      </c>
    </row>
    <row r="57" spans="2:36" ht="15.75" x14ac:dyDescent="0.25">
      <c r="B57" s="201">
        <v>39</v>
      </c>
      <c r="C57" s="202"/>
      <c r="D57" s="96">
        <v>45530.375</v>
      </c>
      <c r="E57" s="104">
        <f t="shared" si="593"/>
        <v>7</v>
      </c>
      <c r="F57" s="27">
        <f t="shared" si="594"/>
        <v>280.08333333333576</v>
      </c>
      <c r="G57" s="108">
        <v>809592.02549999999</v>
      </c>
      <c r="H57" s="21">
        <v>9156238.3134999983</v>
      </c>
      <c r="I57" s="109">
        <v>2558.6679999999997</v>
      </c>
      <c r="K57" s="20">
        <f t="shared" si="595"/>
        <v>-5.0000000046566129</v>
      </c>
      <c r="L57" s="21">
        <f t="shared" si="596"/>
        <v>-0.35000033676624298</v>
      </c>
      <c r="M57" s="21">
        <f t="shared" si="597"/>
        <v>5.0122350585644542</v>
      </c>
      <c r="N57" s="21">
        <f t="shared" si="598"/>
        <v>-1.9500000000334694</v>
      </c>
      <c r="O57" s="22">
        <f t="shared" si="599"/>
        <v>5.3781967500671772</v>
      </c>
      <c r="P57" s="22">
        <f t="shared" si="600"/>
        <v>0.76831382143816818</v>
      </c>
      <c r="Q57" s="23">
        <f t="shared" si="601"/>
        <v>-0.10319593588473833</v>
      </c>
      <c r="R57" s="29"/>
      <c r="S57" s="56">
        <f t="shared" si="602"/>
        <v>265.99582322276797</v>
      </c>
      <c r="T57" s="57">
        <f t="shared" si="603"/>
        <v>-21.258423631964298</v>
      </c>
      <c r="U57" s="29"/>
      <c r="V57" s="24">
        <f t="shared" si="604"/>
        <v>4.3999999994412065</v>
      </c>
      <c r="W57" s="22">
        <f t="shared" si="605"/>
        <v>5.2499998360872269</v>
      </c>
      <c r="X57" s="22">
        <f t="shared" si="606"/>
        <v>6.8499998740144896</v>
      </c>
      <c r="Y57" s="22">
        <f t="shared" si="607"/>
        <v>-10.950000000048021</v>
      </c>
      <c r="Z57" s="22">
        <f t="shared" si="608"/>
        <v>12.916075188502512</v>
      </c>
      <c r="AA57" s="22">
        <f t="shared" si="609"/>
        <v>4.6115115222263851E-2</v>
      </c>
      <c r="AB57" s="23">
        <f t="shared" si="610"/>
        <v>1.6464783774684956E-4</v>
      </c>
      <c r="AC57" s="29"/>
      <c r="AD57" s="56">
        <f t="shared" si="611"/>
        <v>39.966213920875106</v>
      </c>
      <c r="AE57" s="57">
        <f t="shared" si="612"/>
        <v>-57.971106483599613</v>
      </c>
      <c r="AF57" s="29"/>
      <c r="AG57" s="71">
        <f t="shared" si="613"/>
        <v>1.3015514911968524</v>
      </c>
      <c r="AH57" s="71">
        <f t="shared" si="614"/>
        <v>21.684863957950416</v>
      </c>
      <c r="AI57" s="29"/>
      <c r="AJ57" s="21">
        <f t="shared" si="615"/>
        <v>555.11134267133707</v>
      </c>
    </row>
    <row r="58" spans="2:36" ht="15.75" x14ac:dyDescent="0.25">
      <c r="B58" s="201">
        <v>40</v>
      </c>
      <c r="C58" s="202"/>
      <c r="D58" s="96">
        <v>45537.625</v>
      </c>
      <c r="E58" s="104">
        <f t="shared" ref="E58:E61" si="616">D58-D57</f>
        <v>7.25</v>
      </c>
      <c r="F58" s="27">
        <f>D58-D$20</f>
        <v>287.33333333333576</v>
      </c>
      <c r="G58" s="108">
        <v>809591.99699999997</v>
      </c>
      <c r="H58" s="21">
        <v>9156238.2929999996</v>
      </c>
      <c r="I58" s="109">
        <v>2558.6869999999999</v>
      </c>
      <c r="K58" s="20">
        <f t="shared" ref="K58" si="617">(G58-G57)*100</f>
        <v>-2.8500000014901161</v>
      </c>
      <c r="L58" s="21">
        <f t="shared" ref="L58" si="618">(H58-H57)*100</f>
        <v>-2.0499998703598976</v>
      </c>
      <c r="M58" s="21">
        <f t="shared" ref="M58" si="619">SQRT(K58^2+L58^2)</f>
        <v>3.5106978618173992</v>
      </c>
      <c r="N58" s="21">
        <f t="shared" ref="N58" si="620">(I58-I57)*100</f>
        <v>1.9000000000232831</v>
      </c>
      <c r="O58" s="22">
        <f t="shared" ref="O58" si="621">(SQRT((G58-G57)^2+(H58-H57)^2+(I58-I57)^2)*100)</f>
        <v>3.9918666657414468</v>
      </c>
      <c r="P58" s="22">
        <f t="shared" ref="P58" si="622">O58/(F58-F57)</f>
        <v>0.55060229872295818</v>
      </c>
      <c r="Q58" s="23">
        <f t="shared" ref="Q58" si="623">(P58-P57)/(F58-F57)</f>
        <v>-3.0029175546925517E-2</v>
      </c>
      <c r="R58" s="29"/>
      <c r="S58" s="56">
        <f t="shared" ref="S58" si="624">IF(K58&lt;0, ATAN2(L58,K58)*180/PI()+360,ATAN2(L58,K58)*180/PI())</f>
        <v>234.27260350899274</v>
      </c>
      <c r="T58" s="57">
        <f t="shared" ref="T58" si="625">ATAN(N58/M58)*180/PI()</f>
        <v>28.422382194122733</v>
      </c>
      <c r="U58" s="29"/>
      <c r="V58" s="24">
        <f t="shared" ref="V58" si="626">(G58-$G$20)*100</f>
        <v>1.5499999979510903</v>
      </c>
      <c r="W58" s="22">
        <f t="shared" ref="W58" si="627">(H58-$H$20)*100</f>
        <v>3.1999999657273293</v>
      </c>
      <c r="X58" s="22">
        <f t="shared" ref="X58" si="628">SQRT(V58^2+W58^2)</f>
        <v>3.5556293077742636</v>
      </c>
      <c r="Y58" s="22">
        <f t="shared" ref="Y58" si="629">(I58-$I$20)*100</f>
        <v>-9.0500000000247383</v>
      </c>
      <c r="Z58" s="22">
        <f t="shared" ref="Z58" si="630">SQRT((G58-$G$20)^2+(H58-$H$20)^2+(I58-$I$20)^2)*100</f>
        <v>9.7234253108023125</v>
      </c>
      <c r="AA58" s="22">
        <f t="shared" ref="AA58" si="631">Z58/F58</f>
        <v>3.3840227299775746E-2</v>
      </c>
      <c r="AB58" s="23">
        <f t="shared" ref="AB58" si="632">(AA58-$AA$20)/(F58-$F$20)</f>
        <v>1.1777341287624871E-4</v>
      </c>
      <c r="AC58" s="29"/>
      <c r="AD58" s="56">
        <f t="shared" ref="AD58" si="633">IF(F58&lt;=0,NA(),IF((G58-$G$20)&lt;0,ATAN2((H58-$H$20),(G58-$G$20))*180/PI()+360,ATAN2((H58-$H$20),(G58-$G$20))*180/PI()))</f>
        <v>25.844387765597922</v>
      </c>
      <c r="AE58" s="57">
        <f t="shared" ref="AE58" si="634">IF(E58&lt;=0,NA(),ATAN(Y58/X58)*180/PI())</f>
        <v>-68.550770984285379</v>
      </c>
      <c r="AF58" s="29"/>
      <c r="AG58" s="71">
        <f t="shared" ref="AG58" si="635">1/(O58/E58)</f>
        <v>1.8161929260363683</v>
      </c>
      <c r="AH58" s="71">
        <f t="shared" ref="AH58" si="636">1/(Z58/F58)</f>
        <v>29.550628934653368</v>
      </c>
      <c r="AI58" s="29"/>
      <c r="AJ58" s="21">
        <f t="shared" ref="AJ58" si="637">SQRT((G58-$E$11)^2+(H58-$F$11)^2+(I58-$G$11)^2)</f>
        <v>555.11245278919375</v>
      </c>
    </row>
    <row r="59" spans="2:36" ht="15.75" x14ac:dyDescent="0.25">
      <c r="B59" s="201">
        <v>41</v>
      </c>
      <c r="C59" s="202"/>
      <c r="D59" s="96">
        <v>45544.625</v>
      </c>
      <c r="E59" s="104">
        <f t="shared" si="616"/>
        <v>7</v>
      </c>
      <c r="F59" s="27">
        <f t="shared" ref="F59:F61" si="638">D59-D$20</f>
        <v>294.33333333333576</v>
      </c>
      <c r="G59" s="108">
        <v>809591.96050000004</v>
      </c>
      <c r="H59" s="21">
        <v>9156238.2859999985</v>
      </c>
      <c r="I59" s="109">
        <v>2558.6769999999997</v>
      </c>
      <c r="K59" s="20">
        <f t="shared" ref="K59:K61" si="639">(G59-G58)*100</f>
        <v>-3.6499999929219484</v>
      </c>
      <c r="L59" s="21">
        <f t="shared" ref="L59:L61" si="640">(H59-H58)*100</f>
        <v>-0.70000011473894119</v>
      </c>
      <c r="M59" s="21">
        <f t="shared" ref="M59:M61" si="641">SQRT(K59^2+L59^2)</f>
        <v>3.7165172014891517</v>
      </c>
      <c r="N59" s="21">
        <f t="shared" ref="N59:N61" si="642">(I59-I58)*100</f>
        <v>-1.0000000000218279</v>
      </c>
      <c r="O59" s="22">
        <f t="shared" ref="O59:O61" si="643">(SQRT((G59-G58)^2+(H59-H58)^2+(I59-I58)^2)*100)</f>
        <v>3.8487010937468771</v>
      </c>
      <c r="P59" s="22">
        <f t="shared" ref="P59:P61" si="644">O59/(F59-F58)</f>
        <v>0.54981444196383955</v>
      </c>
      <c r="Q59" s="23">
        <f t="shared" ref="Q59:Q61" si="645">(P59-P58)/(F59-F58)</f>
        <v>-1.1255096558837607E-4</v>
      </c>
      <c r="R59" s="29"/>
      <c r="S59" s="56">
        <f t="shared" ref="S59:S61" si="646">IF(K59&lt;0, ATAN2(L59,K59)*180/PI()+360,ATAN2(L59,K59)*180/PI())</f>
        <v>259.1435848941685</v>
      </c>
      <c r="T59" s="57">
        <f t="shared" ref="T59:T61" si="647">ATAN(N59/M59)*180/PI()</f>
        <v>-15.059851776918412</v>
      </c>
      <c r="U59" s="29"/>
      <c r="V59" s="24">
        <f t="shared" ref="V59:V61" si="648">(G59-$G$20)*100</f>
        <v>-2.0999999949708581</v>
      </c>
      <c r="W59" s="22">
        <f t="shared" ref="W59:W61" si="649">(H59-$H$20)*100</f>
        <v>2.4999998509883881</v>
      </c>
      <c r="X59" s="22">
        <f t="shared" ref="X59:X61" si="650">SQRT(V59^2+W59^2)</f>
        <v>3.2649654261292822</v>
      </c>
      <c r="Y59" s="22">
        <f t="shared" ref="Y59:Y61" si="651">(I59-$I$20)*100</f>
        <v>-10.050000000046566</v>
      </c>
      <c r="Z59" s="22">
        <f t="shared" ref="Z59:Z61" si="652">SQRT((G59-$G$20)^2+(H59-$H$20)^2+(I59-$I$20)^2)*100</f>
        <v>10.567047801290366</v>
      </c>
      <c r="AA59" s="22">
        <f t="shared" ref="AA59:AA61" si="653">Z59/F59</f>
        <v>3.5901634658970373E-2</v>
      </c>
      <c r="AB59" s="23">
        <f t="shared" ref="AB59:AB61" si="654">(AA59-$AA$20)/(F59-$F$20)</f>
        <v>1.2197610869412258E-4</v>
      </c>
      <c r="AC59" s="29"/>
      <c r="AD59" s="56">
        <f t="shared" ref="AD59:AD61" si="655">IF(F59&lt;=0,NA(),IF((G59-$G$20)&lt;0,ATAN2((H59-$H$20),(G59-$G$20))*180/PI()+360,ATAN2((H59-$H$20),(G59-$G$20))*180/PI()))</f>
        <v>319.96973911376926</v>
      </c>
      <c r="AE59" s="57">
        <f t="shared" ref="AE59:AE61" si="656">IF(E59&lt;=0,NA(),ATAN(Y59/X59)*180/PI())</f>
        <v>-72.002462452067718</v>
      </c>
      <c r="AF59" s="29"/>
      <c r="AG59" s="71">
        <f t="shared" ref="AG59:AG61" si="657">1/(O59/E59)</f>
        <v>1.8187954402001112</v>
      </c>
      <c r="AH59" s="71">
        <f t="shared" ref="AH59:AH61" si="658">1/(Z59/F59)</f>
        <v>27.853884913570091</v>
      </c>
      <c r="AI59" s="29"/>
      <c r="AJ59" s="21">
        <f t="shared" ref="AJ59:AJ61" si="659">SQRT((G59-$E$11)^2+(H59-$F$11)^2+(I59-$G$11)^2)</f>
        <v>555.11169703222913</v>
      </c>
    </row>
    <row r="60" spans="2:36" ht="15.75" x14ac:dyDescent="0.25">
      <c r="B60" s="201">
        <v>42</v>
      </c>
      <c r="C60" s="202"/>
      <c r="D60" s="96">
        <v>45551.625</v>
      </c>
      <c r="E60" s="104">
        <f t="shared" si="616"/>
        <v>7</v>
      </c>
      <c r="F60" s="27">
        <f t="shared" si="638"/>
        <v>301.33333333333576</v>
      </c>
      <c r="G60" s="108">
        <v>809591.99249999993</v>
      </c>
      <c r="H60" s="21">
        <v>9156238.3055000007</v>
      </c>
      <c r="I60" s="109">
        <v>2558.665</v>
      </c>
      <c r="K60" s="20">
        <f t="shared" si="639"/>
        <v>3.1999999890103936</v>
      </c>
      <c r="L60" s="21">
        <f t="shared" si="640"/>
        <v>1.9500002264976501</v>
      </c>
      <c r="M60" s="21">
        <f t="shared" si="641"/>
        <v>3.7473324929884999</v>
      </c>
      <c r="N60" s="21">
        <f t="shared" si="642"/>
        <v>-1.1999999999716238</v>
      </c>
      <c r="O60" s="22">
        <f t="shared" si="643"/>
        <v>3.9347809104115701</v>
      </c>
      <c r="P60" s="22">
        <f t="shared" si="644"/>
        <v>0.56211155863022433</v>
      </c>
      <c r="Q60" s="23">
        <f t="shared" si="645"/>
        <v>1.7567309523406824E-3</v>
      </c>
      <c r="R60" s="29"/>
      <c r="S60" s="56">
        <f t="shared" si="646"/>
        <v>58.642911731277081</v>
      </c>
      <c r="T60" s="57">
        <f t="shared" si="647"/>
        <v>-17.756509888790745</v>
      </c>
      <c r="U60" s="29"/>
      <c r="V60" s="24">
        <f t="shared" si="648"/>
        <v>1.0999999940395355</v>
      </c>
      <c r="W60" s="22">
        <f t="shared" si="649"/>
        <v>4.4500000774860382</v>
      </c>
      <c r="X60" s="22">
        <f t="shared" si="650"/>
        <v>4.5839394276661993</v>
      </c>
      <c r="Y60" s="22">
        <f t="shared" si="651"/>
        <v>-11.25000000001819</v>
      </c>
      <c r="Z60" s="22">
        <f t="shared" si="652"/>
        <v>12.148045138083823</v>
      </c>
      <c r="AA60" s="22">
        <f t="shared" si="653"/>
        <v>4.0314309086561036E-2</v>
      </c>
      <c r="AB60" s="23">
        <f t="shared" si="654"/>
        <v>1.3378642395982536E-4</v>
      </c>
      <c r="AC60" s="29"/>
      <c r="AD60" s="56">
        <f t="shared" si="655"/>
        <v>13.884667380520407</v>
      </c>
      <c r="AE60" s="57">
        <f t="shared" si="656"/>
        <v>-67.831006831619391</v>
      </c>
      <c r="AF60" s="29"/>
      <c r="AG60" s="71">
        <f t="shared" si="657"/>
        <v>1.7790062926954207</v>
      </c>
      <c r="AH60" s="71">
        <f t="shared" si="658"/>
        <v>24.805088383205224</v>
      </c>
      <c r="AI60" s="29"/>
      <c r="AJ60" s="21">
        <f t="shared" si="659"/>
        <v>555.10956844307543</v>
      </c>
    </row>
    <row r="61" spans="2:36" ht="15.75" x14ac:dyDescent="0.25">
      <c r="B61" s="201">
        <v>43</v>
      </c>
      <c r="C61" s="202"/>
      <c r="D61" s="96">
        <v>45555.625</v>
      </c>
      <c r="E61" s="104">
        <f t="shared" si="616"/>
        <v>4</v>
      </c>
      <c r="F61" s="27">
        <f t="shared" si="638"/>
        <v>305.33333333333576</v>
      </c>
      <c r="G61" s="108">
        <v>809591.91599999997</v>
      </c>
      <c r="H61" s="21">
        <v>9156238.2864999995</v>
      </c>
      <c r="I61" s="109">
        <v>2558.6621</v>
      </c>
      <c r="K61" s="20">
        <f t="shared" si="639"/>
        <v>-7.6499999966472387</v>
      </c>
      <c r="L61" s="21">
        <f t="shared" si="640"/>
        <v>-1.900000125169754</v>
      </c>
      <c r="M61" s="21">
        <f t="shared" si="641"/>
        <v>7.8824171688859392</v>
      </c>
      <c r="N61" s="21">
        <f t="shared" si="642"/>
        <v>-0.28999999999541615</v>
      </c>
      <c r="O61" s="22">
        <f t="shared" si="643"/>
        <v>7.8877500229371611</v>
      </c>
      <c r="P61" s="22">
        <f t="shared" si="644"/>
        <v>1.9719375057342903</v>
      </c>
      <c r="Q61" s="23">
        <f t="shared" si="645"/>
        <v>0.35245648677601649</v>
      </c>
      <c r="R61" s="29"/>
      <c r="S61" s="56">
        <f t="shared" si="646"/>
        <v>256.05190292674405</v>
      </c>
      <c r="T61" s="57">
        <f t="shared" si="647"/>
        <v>-2.1070041047835679</v>
      </c>
      <c r="U61" s="29"/>
      <c r="V61" s="24">
        <f t="shared" si="648"/>
        <v>-6.5500000026077032</v>
      </c>
      <c r="W61" s="22">
        <f t="shared" si="649"/>
        <v>2.5499999523162842</v>
      </c>
      <c r="X61" s="22">
        <f t="shared" si="650"/>
        <v>7.028869026448989</v>
      </c>
      <c r="Y61" s="22">
        <f t="shared" si="651"/>
        <v>-11.540000000013606</v>
      </c>
      <c r="Z61" s="22">
        <f t="shared" si="652"/>
        <v>13.512090874150012</v>
      </c>
      <c r="AA61" s="22">
        <f t="shared" si="653"/>
        <v>4.4253572731931999E-2</v>
      </c>
      <c r="AB61" s="23">
        <f t="shared" si="654"/>
        <v>1.4493528187313858E-4</v>
      </c>
      <c r="AC61" s="29"/>
      <c r="AD61" s="56">
        <f t="shared" si="655"/>
        <v>291.27160855412353</v>
      </c>
      <c r="AE61" s="57">
        <f t="shared" si="656"/>
        <v>-58.654930949807898</v>
      </c>
      <c r="AF61" s="29"/>
      <c r="AG61" s="71">
        <f t="shared" si="657"/>
        <v>0.50711546237751082</v>
      </c>
      <c r="AH61" s="71">
        <f t="shared" si="658"/>
        <v>22.597045577710638</v>
      </c>
      <c r="AI61" s="29"/>
      <c r="AJ61" s="21">
        <f t="shared" si="659"/>
        <v>555.10416019952572</v>
      </c>
    </row>
    <row r="62" spans="2:36" ht="15.75" x14ac:dyDescent="0.25">
      <c r="B62" s="201">
        <v>44</v>
      </c>
      <c r="C62" s="202"/>
      <c r="D62" s="96">
        <v>45565.625</v>
      </c>
      <c r="E62" s="104">
        <f t="shared" ref="E62:E63" si="660">D62-D61</f>
        <v>10</v>
      </c>
      <c r="F62" s="27">
        <f t="shared" ref="F62:F63" si="661">D62-D$20</f>
        <v>315.33333333333576</v>
      </c>
      <c r="G62" s="108">
        <v>809592.03749999998</v>
      </c>
      <c r="H62" s="21">
        <v>9156238.3154999986</v>
      </c>
      <c r="I62" s="109">
        <v>2558.6719999999996</v>
      </c>
      <c r="K62" s="20">
        <f t="shared" ref="K62:K63" si="662">(G62-G61)*100</f>
        <v>12.15000000083819</v>
      </c>
      <c r="L62" s="21">
        <f t="shared" ref="L62:L63" si="663">(H62-H61)*100</f>
        <v>2.8999999165534973</v>
      </c>
      <c r="M62" s="21">
        <f t="shared" ref="M62:M63" si="664">SQRT(K62^2+L62^2)</f>
        <v>12.491296951733167</v>
      </c>
      <c r="N62" s="21">
        <f t="shared" ref="N62:N63" si="665">(I62-I61)*100</f>
        <v>0.98999999995612598</v>
      </c>
      <c r="O62" s="22">
        <f t="shared" ref="O62:O63" si="666">(SQRT((G62-G61)^2+(H62-H61)^2+(I62-I61)^2)*100)</f>
        <v>12.530466852288125</v>
      </c>
      <c r="P62" s="22">
        <f t="shared" ref="P62:P63" si="667">O62/(F62-F61)</f>
        <v>1.2530466852288125</v>
      </c>
      <c r="Q62" s="23">
        <f t="shared" ref="Q62:Q63" si="668">(P62-P61)/(F62-F61)</f>
        <v>-7.1889082050547781E-2</v>
      </c>
      <c r="R62" s="29"/>
      <c r="S62" s="56">
        <f t="shared" ref="S62:S63" si="669">IF(K62&lt;0, ATAN2(L62,K62)*180/PI()+360,ATAN2(L62,K62)*180/PI())</f>
        <v>76.575630318159398</v>
      </c>
      <c r="T62" s="57">
        <f t="shared" ref="T62:T63" si="670">ATAN(N62/M62)*180/PI()</f>
        <v>4.5315151507717619</v>
      </c>
      <c r="U62" s="29"/>
      <c r="V62" s="24">
        <f t="shared" ref="V62:V63" si="671">(G62-$G$20)*100</f>
        <v>5.5999999982304871</v>
      </c>
      <c r="W62" s="22">
        <f t="shared" ref="W62:W63" si="672">(H62-$H$20)*100</f>
        <v>5.4499998688697815</v>
      </c>
      <c r="X62" s="22">
        <f t="shared" ref="X62:X63" si="673">SQRT(V62^2+W62^2)</f>
        <v>7.8142497113198326</v>
      </c>
      <c r="Y62" s="22">
        <f t="shared" ref="Y62:Y63" si="674">(I62-$I$20)*100</f>
        <v>-10.55000000005748</v>
      </c>
      <c r="Z62" s="22">
        <f t="shared" ref="Z62:Z63" si="675">SQRT((G62-$G$20)^2+(H62-$H$20)^2+(I62-$I$20)^2)*100</f>
        <v>13.128785113333027</v>
      </c>
      <c r="AA62" s="22">
        <f t="shared" ref="AA62:AA63" si="676">Z62/F62</f>
        <v>4.163462509513613E-2</v>
      </c>
      <c r="AB62" s="23">
        <f t="shared" ref="AB62:AB63" si="677">(AA62-$AA$20)/(F62-$F$20)</f>
        <v>1.3203369480487042E-4</v>
      </c>
      <c r="AC62" s="29"/>
      <c r="AD62" s="56">
        <f t="shared" ref="AD62:AD63" si="678">IF(F62&lt;=0,NA(),IF((G62-$G$20)&lt;0,ATAN2((H62-$H$20),(G62-$G$20))*180/PI()+360,ATAN2((H62-$H$20),(G62-$G$20))*180/PI()))</f>
        <v>45.777723674245834</v>
      </c>
      <c r="AE62" s="57">
        <f t="shared" ref="AE62:AE63" si="679">IF(E62&lt;=0,NA(),ATAN(Y62/X62)*180/PI())</f>
        <v>-53.473126355840556</v>
      </c>
      <c r="AF62" s="29"/>
      <c r="AG62" s="71">
        <f t="shared" ref="AG62:AG63" si="680">1/(O62/E62)</f>
        <v>0.79805486243107937</v>
      </c>
      <c r="AH62" s="71">
        <f t="shared" ref="AH62:AH63" si="681">1/(Z62/F62)</f>
        <v>24.01847014870377</v>
      </c>
      <c r="AI62" s="29"/>
      <c r="AJ62" s="21">
        <f t="shared" ref="AJ62:AJ63" si="682">SQRT((G62-$E$11)^2+(H62-$F$11)^2+(I62-$G$11)^2)</f>
        <v>555.1115533620773</v>
      </c>
    </row>
    <row r="63" spans="2:36" ht="15.75" x14ac:dyDescent="0.25">
      <c r="B63" s="201">
        <v>45</v>
      </c>
      <c r="C63" s="202"/>
      <c r="D63" s="96">
        <v>45572.625</v>
      </c>
      <c r="E63" s="104">
        <f t="shared" si="660"/>
        <v>7</v>
      </c>
      <c r="F63" s="27">
        <f t="shared" si="661"/>
        <v>322.33333333333576</v>
      </c>
      <c r="G63" s="108">
        <v>809592.07</v>
      </c>
      <c r="H63" s="22">
        <v>9156238.3320000004</v>
      </c>
      <c r="I63" s="109">
        <v>2558.6639999999998</v>
      </c>
      <c r="K63" s="20">
        <f t="shared" si="662"/>
        <v>3.2499999972060323</v>
      </c>
      <c r="L63" s="21">
        <f t="shared" si="663"/>
        <v>1.6500001773238182</v>
      </c>
      <c r="M63" s="21">
        <f t="shared" si="664"/>
        <v>3.6448594715033722</v>
      </c>
      <c r="N63" s="21">
        <f t="shared" si="665"/>
        <v>-0.79999999998108251</v>
      </c>
      <c r="O63" s="22">
        <f t="shared" si="666"/>
        <v>3.7316217073783844</v>
      </c>
      <c r="P63" s="22">
        <f t="shared" si="667"/>
        <v>0.53308881533976915</v>
      </c>
      <c r="Q63" s="23">
        <f t="shared" si="668"/>
        <v>-0.10285112426986333</v>
      </c>
      <c r="R63" s="29"/>
      <c r="S63" s="56">
        <f t="shared" si="669"/>
        <v>63.083442877679346</v>
      </c>
      <c r="T63" s="57">
        <f t="shared" si="670"/>
        <v>-12.379390644494118</v>
      </c>
      <c r="U63" s="29"/>
      <c r="V63" s="24">
        <f t="shared" si="671"/>
        <v>8.8499999954365194</v>
      </c>
      <c r="W63" s="22">
        <f t="shared" si="672"/>
        <v>7.1000000461935997</v>
      </c>
      <c r="X63" s="22">
        <f t="shared" si="673"/>
        <v>11.346034574915391</v>
      </c>
      <c r="Y63" s="22">
        <f t="shared" si="674"/>
        <v>-11.350000000038563</v>
      </c>
      <c r="Z63" s="22">
        <f t="shared" si="675"/>
        <v>16.048520198948278</v>
      </c>
      <c r="AA63" s="22">
        <f t="shared" si="676"/>
        <v>4.9788583864368637E-2</v>
      </c>
      <c r="AB63" s="23">
        <f t="shared" si="677"/>
        <v>1.5446303163713009E-4</v>
      </c>
      <c r="AC63" s="29"/>
      <c r="AD63" s="56">
        <f t="shared" si="678"/>
        <v>51.261326107928305</v>
      </c>
      <c r="AE63" s="57">
        <f t="shared" si="679"/>
        <v>-45.010010652762745</v>
      </c>
      <c r="AF63" s="29"/>
      <c r="AG63" s="71">
        <f t="shared" si="680"/>
        <v>1.8758600278691659</v>
      </c>
      <c r="AH63" s="71">
        <f t="shared" si="681"/>
        <v>20.084925546871265</v>
      </c>
      <c r="AI63" s="29"/>
      <c r="AJ63" s="21">
        <f t="shared" si="682"/>
        <v>555.11048308409761</v>
      </c>
    </row>
    <row r="64" spans="2:36" ht="15.75" x14ac:dyDescent="0.25">
      <c r="B64" s="201">
        <v>46</v>
      </c>
      <c r="C64" s="202"/>
      <c r="D64" s="96">
        <v>45581.458333333336</v>
      </c>
      <c r="E64" s="104">
        <f t="shared" ref="E64" si="683">D64-D63</f>
        <v>8.8333333333357587</v>
      </c>
      <c r="F64" s="27">
        <f t="shared" ref="F64" si="684">D64-D$20</f>
        <v>331.16666666667152</v>
      </c>
      <c r="G64" s="108">
        <v>809591.98900000006</v>
      </c>
      <c r="H64" s="21">
        <v>9156238.2945000008</v>
      </c>
      <c r="I64" s="109">
        <v>2558.6845000000003</v>
      </c>
      <c r="K64" s="20">
        <f t="shared" ref="K64" si="685">(G64-G63)*100</f>
        <v>-8.0999999889172614</v>
      </c>
      <c r="L64" s="21">
        <f t="shared" ref="L64" si="686">(H64-H63)*100</f>
        <v>-3.749999962747097</v>
      </c>
      <c r="M64" s="21">
        <f t="shared" ref="M64" si="687">SQRT(K64^2+L64^2)</f>
        <v>8.9259453023790627</v>
      </c>
      <c r="N64" s="21">
        <f t="shared" ref="N64" si="688">(I64-I63)*100</f>
        <v>2.0500000000538421</v>
      </c>
      <c r="O64" s="22">
        <f t="shared" ref="O64" si="689">(SQRT((G64-G63)^2+(H64-H63)^2+(I64-I63)^2)*100)</f>
        <v>9.1583295169634305</v>
      </c>
      <c r="P64" s="22">
        <f t="shared" ref="P64" si="690">O64/(F64-F63)</f>
        <v>1.0367920207880281</v>
      </c>
      <c r="Q64" s="23">
        <f t="shared" ref="Q64" si="691">(P64-P63)/(F64-F63)</f>
        <v>5.7023004390353287E-2</v>
      </c>
      <c r="R64" s="29"/>
      <c r="S64" s="56">
        <f t="shared" ref="S64" si="692">IF(K64&lt;0, ATAN2(L64,K64)*180/PI()+360,ATAN2(L64,K64)*180/PI())</f>
        <v>245.15761108165691</v>
      </c>
      <c r="T64" s="57">
        <f t="shared" ref="T64" si="693">ATAN(N64/M64)*180/PI()</f>
        <v>12.934672297683752</v>
      </c>
      <c r="U64" s="29"/>
      <c r="V64" s="24">
        <f t="shared" ref="V64" si="694">(G64-$G$20)*100</f>
        <v>0.75000000651925802</v>
      </c>
      <c r="W64" s="22">
        <f t="shared" ref="W64" si="695">(H64-$H$20)*100</f>
        <v>3.3500000834465027</v>
      </c>
      <c r="X64" s="22">
        <f t="shared" ref="X64" si="696">SQRT(V64^2+W64^2)</f>
        <v>3.4329288616093492</v>
      </c>
      <c r="Y64" s="22">
        <f t="shared" ref="Y64" si="697">(I64-$I$20)*100</f>
        <v>-9.2999999999847205</v>
      </c>
      <c r="Z64" s="22">
        <f t="shared" ref="Z64" si="698">SQRT((G64-$G$20)^2+(H64-$H$20)^2+(I64-$I$20)^2)*100</f>
        <v>9.9133748324466318</v>
      </c>
      <c r="AA64" s="22">
        <f t="shared" ref="AA64" si="699">Z64/F64</f>
        <v>2.9934700047649178E-2</v>
      </c>
      <c r="AB64" s="23">
        <f t="shared" ref="AB64" si="700">(AA64-$AA$20)/(F64-$F$20)</f>
        <v>9.0391645840912145E-5</v>
      </c>
      <c r="AC64" s="29"/>
      <c r="AD64" s="56">
        <f t="shared" ref="AD64" si="701">IF(F64&lt;=0,NA(),IF((G64-$G$20)&lt;0,ATAN2((H64-$H$20),(G64-$G$20))*180/PI()+360,ATAN2((H64-$H$20),(G64-$G$20))*180/PI()))</f>
        <v>12.619322095336818</v>
      </c>
      <c r="AE64" s="57">
        <f t="shared" ref="AE64" si="702">IF(E64&lt;=0,NA(),ATAN(Y64/X64)*180/PI())</f>
        <v>-69.739275962656833</v>
      </c>
      <c r="AF64" s="29"/>
      <c r="AG64" s="71">
        <f t="shared" ref="AG64" si="703">1/(O64/E64)</f>
        <v>0.96451359573536855</v>
      </c>
      <c r="AH64" s="71">
        <f t="shared" ref="AH64" si="704">1/(Z64/F64)</f>
        <v>33.406047109482621</v>
      </c>
      <c r="AI64" s="29"/>
      <c r="AJ64" s="21">
        <f t="shared" ref="AJ64" si="705">SQRT((G64-$E$11)^2+(H64-$F$11)^2+(I64-$G$11)^2)</f>
        <v>555.10981277405119</v>
      </c>
    </row>
    <row r="65" spans="2:36" ht="15.75" x14ac:dyDescent="0.25">
      <c r="B65" s="201">
        <v>47</v>
      </c>
      <c r="C65" s="202"/>
      <c r="D65" s="96">
        <v>45588.583333333336</v>
      </c>
      <c r="E65" s="104">
        <f t="shared" ref="E65" si="706">D65-D64</f>
        <v>7.125</v>
      </c>
      <c r="F65" s="27">
        <f t="shared" ref="F65" si="707">D65-D$20</f>
        <v>338.29166666667152</v>
      </c>
      <c r="G65" s="108">
        <v>809591.98499999999</v>
      </c>
      <c r="H65" s="21">
        <v>9156238.3015000001</v>
      </c>
      <c r="I65" s="109">
        <v>2558.6639999999998</v>
      </c>
      <c r="K65" s="20">
        <f t="shared" ref="K65" si="708">(G65-G64)*100</f>
        <v>-0.40000000735744834</v>
      </c>
      <c r="L65" s="21">
        <f t="shared" ref="L65" si="709">(H65-H64)*100</f>
        <v>0.69999992847442627</v>
      </c>
      <c r="M65" s="21">
        <f t="shared" ref="M65" si="710">SQRT(K65^2+L65^2)</f>
        <v>0.80622571637858376</v>
      </c>
      <c r="N65" s="21">
        <f t="shared" ref="N65" si="711">(I65-I64)*100</f>
        <v>-2.0500000000538421</v>
      </c>
      <c r="O65" s="22">
        <f t="shared" ref="O65" si="712">(SQRT((G65-G64)^2+(H65-H64)^2+(I65-I64)^2)*100)</f>
        <v>2.2028390558483641</v>
      </c>
      <c r="P65" s="22">
        <f t="shared" ref="P65" si="713">O65/(F65-F64)</f>
        <v>0.30917039380327915</v>
      </c>
      <c r="Q65" s="23">
        <f t="shared" ref="Q65" si="714">(P65-P64)/(F65-F64)</f>
        <v>-0.10212233361189459</v>
      </c>
      <c r="R65" s="29"/>
      <c r="S65" s="56">
        <f t="shared" ref="S65" si="715">IF(K65&lt;0, ATAN2(L65,K65)*180/PI()+360,ATAN2(L65,K65)*180/PI())</f>
        <v>330.25511572716385</v>
      </c>
      <c r="T65" s="57">
        <f t="shared" ref="T65" si="716">ATAN(N65/M65)*180/PI()</f>
        <v>-68.53123653362384</v>
      </c>
      <c r="U65" s="29"/>
      <c r="V65" s="24">
        <f t="shared" ref="V65" si="717">(G65-$G$20)*100</f>
        <v>0.34999999916180968</v>
      </c>
      <c r="W65" s="22">
        <f t="shared" ref="W65" si="718">(H65-$H$20)*100</f>
        <v>4.050000011920929</v>
      </c>
      <c r="X65" s="22">
        <f t="shared" ref="X65" si="719">SQRT(V65^2+W65^2)</f>
        <v>4.0650953366400637</v>
      </c>
      <c r="Y65" s="22">
        <f t="shared" ref="Y65" si="720">(I65-$I$20)*100</f>
        <v>-11.350000000038563</v>
      </c>
      <c r="Z65" s="22">
        <f t="shared" ref="Z65" si="721">SQRT((G65-$G$20)^2+(H65-$H$20)^2+(I65-$I$20)^2)*100</f>
        <v>12.056015100224791</v>
      </c>
      <c r="AA65" s="22">
        <f t="shared" ref="AA65" si="722">Z65/F65</f>
        <v>3.5637931075919553E-2</v>
      </c>
      <c r="AB65" s="23">
        <f t="shared" ref="AB65" si="723">(AA65-$AA$20)/(F65-$F$20)</f>
        <v>1.0534676017022503E-4</v>
      </c>
      <c r="AC65" s="29"/>
      <c r="AD65" s="56">
        <f t="shared" ref="AD65" si="724">IF(F65&lt;=0,NA(),IF((G65-$G$20)&lt;0,ATAN2((H65-$H$20),(G65-$G$20))*180/PI()+360,ATAN2((H65-$H$20),(G65-$G$20))*180/PI()))</f>
        <v>4.9392155158897735</v>
      </c>
      <c r="AE65" s="57">
        <f t="shared" ref="AE65" si="725">IF(E65&lt;=0,NA(),ATAN(Y65/X65)*180/PI())</f>
        <v>-70.294599593512316</v>
      </c>
      <c r="AF65" s="29"/>
      <c r="AG65" s="71">
        <f t="shared" ref="AG65" si="726">1/(O65/E65)</f>
        <v>3.2344623548795757</v>
      </c>
      <c r="AH65" s="71">
        <f t="shared" ref="AH65" si="727">1/(Z65/F65)</f>
        <v>28.059990291515465</v>
      </c>
      <c r="AI65" s="29"/>
      <c r="AJ65" s="21">
        <f t="shared" ref="AJ65" si="728">SQRT((G65-$E$11)^2+(H65-$F$11)^2+(I65-$G$11)^2)</f>
        <v>555.11116994927158</v>
      </c>
    </row>
    <row r="66" spans="2:36" ht="15.75" x14ac:dyDescent="0.25">
      <c r="B66" s="201">
        <v>48</v>
      </c>
      <c r="C66" s="202"/>
      <c r="D66" s="96">
        <v>45593.458333333336</v>
      </c>
      <c r="E66" s="104">
        <f t="shared" ref="E66:E68" si="729">D66-D65</f>
        <v>4.875</v>
      </c>
      <c r="F66" s="27">
        <f t="shared" ref="F66:F68" si="730">D66-D$20</f>
        <v>343.16666666667152</v>
      </c>
      <c r="G66" s="108">
        <v>809592.02150000003</v>
      </c>
      <c r="H66" s="21">
        <v>9156238.3285000008</v>
      </c>
      <c r="I66" s="109">
        <v>2558.6355000000003</v>
      </c>
      <c r="K66" s="20">
        <f t="shared" ref="K66:K68" si="731">(G66-G65)*100</f>
        <v>3.6500000045634806</v>
      </c>
      <c r="L66" s="21">
        <f t="shared" ref="L66:L68" si="732">(H66-H65)*100</f>
        <v>2.7000000700354576</v>
      </c>
      <c r="M66" s="21">
        <f t="shared" ref="M66:M68" si="733">SQRT(K66^2+L66^2)</f>
        <v>4.5400991631796863</v>
      </c>
      <c r="N66" s="21">
        <f t="shared" ref="N66:N68" si="734">(I66-I65)*100</f>
        <v>-2.8499999999439751</v>
      </c>
      <c r="O66" s="22">
        <f t="shared" ref="O66:O68" si="735">(SQRT((G66-G65)^2+(H66-H65)^2+(I66-I65)^2)*100)</f>
        <v>5.3605037460284963</v>
      </c>
      <c r="P66" s="22">
        <f t="shared" ref="P66:P68" si="736">O66/(F66-F65)</f>
        <v>1.0995905120058453</v>
      </c>
      <c r="Q66" s="23">
        <f t="shared" ref="Q66:Q68" si="737">(P66-P65)/(F66-F65)</f>
        <v>0.16213746014411615</v>
      </c>
      <c r="R66" s="29"/>
      <c r="S66" s="56">
        <f t="shared" ref="S66:S68" si="738">IF(K66&lt;0, ATAN2(L66,K66)*180/PI()+360,ATAN2(L66,K66)*180/PI())</f>
        <v>53.50870263995629</v>
      </c>
      <c r="T66" s="57">
        <f t="shared" ref="T66:T68" si="739">ATAN(N66/M66)*180/PI()</f>
        <v>-32.118119474161475</v>
      </c>
      <c r="U66" s="29"/>
      <c r="V66" s="24">
        <f t="shared" ref="V66:V68" si="740">(G66-$G$20)*100</f>
        <v>4.0000000037252903</v>
      </c>
      <c r="W66" s="22">
        <f t="shared" ref="W66:W68" si="741">(H66-$H$20)*100</f>
        <v>6.7500000819563866</v>
      </c>
      <c r="X66" s="22">
        <f t="shared" ref="X66:X68" si="742">SQRT(V66^2+W66^2)</f>
        <v>7.846177485643155</v>
      </c>
      <c r="Y66" s="22">
        <f t="shared" ref="Y66:Y68" si="743">(I66-$I$20)*100</f>
        <v>-14.199999999982538</v>
      </c>
      <c r="Z66" s="22">
        <f t="shared" ref="Z66:Z68" si="744">SQRT((G66-$G$20)^2+(H66-$H$20)^2+(I66-$I$20)^2)*100</f>
        <v>16.223516916369199</v>
      </c>
      <c r="AA66" s="22">
        <f t="shared" ref="AA66:AA68" si="745">Z66/F66</f>
        <v>4.7275911363872665E-2</v>
      </c>
      <c r="AB66" s="23">
        <f t="shared" ref="AB66:AB68" si="746">(AA66-$AA$20)/(F66-$F$20)</f>
        <v>1.3776370480001553E-4</v>
      </c>
      <c r="AC66" s="29"/>
      <c r="AD66" s="56">
        <f t="shared" ref="AD66:AD68" si="747">IF(F66&lt;=0,NA(),IF((G66-$G$20)&lt;0,ATAN2((H66-$H$20),(G66-$G$20))*180/PI()+360,ATAN2((H66-$H$20),(G66-$G$20))*180/PI()))</f>
        <v>30.650667675350899</v>
      </c>
      <c r="AE66" s="57">
        <f t="shared" ref="AE66:AE68" si="748">IF(E66&lt;=0,NA(),ATAN(Y66/X66)*180/PI())</f>
        <v>-61.077255401510925</v>
      </c>
      <c r="AF66" s="29"/>
      <c r="AG66" s="71">
        <f t="shared" ref="AG66:AG68" si="749">1/(O66/E66)</f>
        <v>0.90942945494848371</v>
      </c>
      <c r="AH66" s="71">
        <f t="shared" ref="AH66:AH68" si="750">1/(Z66/F66)</f>
        <v>21.152421416124842</v>
      </c>
      <c r="AI66" s="29"/>
      <c r="AJ66" s="21">
        <f t="shared" ref="AJ66:AJ68" si="751">SQRT((G66-$E$11)^2+(H66-$F$11)^2+(I66-$G$11)^2)</f>
        <v>555.11084999151024</v>
      </c>
    </row>
    <row r="67" spans="2:36" ht="15.75" x14ac:dyDescent="0.25">
      <c r="B67" s="201">
        <v>49</v>
      </c>
      <c r="C67" s="202"/>
      <c r="D67" s="96">
        <v>45609.625</v>
      </c>
      <c r="E67" s="104">
        <f t="shared" si="729"/>
        <v>16.166666666664241</v>
      </c>
      <c r="F67" s="27">
        <f t="shared" si="730"/>
        <v>359.33333333333576</v>
      </c>
      <c r="G67" s="108">
        <v>809592.09550000005</v>
      </c>
      <c r="H67" s="21">
        <v>9156238.3449999988</v>
      </c>
      <c r="I67" s="109">
        <v>2558.6550000000002</v>
      </c>
      <c r="K67" s="20">
        <f t="shared" si="731"/>
        <v>7.4000000022351742</v>
      </c>
      <c r="L67" s="21">
        <f t="shared" si="732"/>
        <v>1.6499998047947884</v>
      </c>
      <c r="M67" s="21">
        <f t="shared" si="733"/>
        <v>7.581721400111153</v>
      </c>
      <c r="N67" s="21">
        <f t="shared" si="734"/>
        <v>1.9499999999879947</v>
      </c>
      <c r="O67" s="22">
        <f t="shared" si="735"/>
        <v>7.8284736308463474</v>
      </c>
      <c r="P67" s="22">
        <f t="shared" si="736"/>
        <v>0.48423548232046526</v>
      </c>
      <c r="Q67" s="23">
        <f t="shared" si="737"/>
        <v>-3.8063197712503445E-2</v>
      </c>
      <c r="R67" s="29"/>
      <c r="S67" s="56">
        <f t="shared" si="738"/>
        <v>77.430209635823715</v>
      </c>
      <c r="T67" s="57">
        <f t="shared" si="739"/>
        <v>14.42371120668102</v>
      </c>
      <c r="U67" s="29"/>
      <c r="V67" s="24">
        <f t="shared" si="740"/>
        <v>11.400000005960464</v>
      </c>
      <c r="W67" s="22">
        <f t="shared" si="741"/>
        <v>8.3999998867511749</v>
      </c>
      <c r="X67" s="22">
        <f t="shared" si="742"/>
        <v>14.160508403066549</v>
      </c>
      <c r="Y67" s="22">
        <f t="shared" si="743"/>
        <v>-12.249999999994543</v>
      </c>
      <c r="Z67" s="22">
        <f t="shared" si="744"/>
        <v>18.723848382028326</v>
      </c>
      <c r="AA67" s="22">
        <f t="shared" si="745"/>
        <v>5.2107184736627642E-2</v>
      </c>
      <c r="AB67" s="23">
        <f t="shared" si="746"/>
        <v>1.4501071819098503E-4</v>
      </c>
      <c r="AC67" s="29"/>
      <c r="AD67" s="56">
        <f t="shared" si="747"/>
        <v>53.61564856736593</v>
      </c>
      <c r="AE67" s="57">
        <f t="shared" si="748"/>
        <v>-40.86249061196586</v>
      </c>
      <c r="AF67" s="29"/>
      <c r="AG67" s="71">
        <f t="shared" si="749"/>
        <v>2.0651109563635894</v>
      </c>
      <c r="AH67" s="71">
        <f t="shared" si="750"/>
        <v>19.191211443382226</v>
      </c>
      <c r="AI67" s="29"/>
      <c r="AJ67" s="21">
        <f t="shared" si="751"/>
        <v>555.11073609385676</v>
      </c>
    </row>
    <row r="68" spans="2:36" ht="15.75" x14ac:dyDescent="0.25">
      <c r="B68" s="201">
        <v>50</v>
      </c>
      <c r="C68" s="202"/>
      <c r="D68" s="96">
        <v>45613.625</v>
      </c>
      <c r="E68" s="104">
        <f t="shared" si="729"/>
        <v>4</v>
      </c>
      <c r="F68" s="27">
        <f t="shared" si="730"/>
        <v>363.33333333333576</v>
      </c>
      <c r="G68" s="108">
        <v>809592.11300000001</v>
      </c>
      <c r="H68" s="22">
        <v>9156238.3594999984</v>
      </c>
      <c r="I68" s="109">
        <v>2558.6395000000002</v>
      </c>
      <c r="K68" s="20">
        <f t="shared" si="731"/>
        <v>1.7499999958090484</v>
      </c>
      <c r="L68" s="21">
        <f t="shared" si="732"/>
        <v>1.4499999582767487</v>
      </c>
      <c r="M68" s="21">
        <f t="shared" si="733"/>
        <v>2.2726636056253997</v>
      </c>
      <c r="N68" s="21">
        <f t="shared" si="734"/>
        <v>-1.5499999999974534</v>
      </c>
      <c r="O68" s="22">
        <f t="shared" si="735"/>
        <v>2.7509089160359976</v>
      </c>
      <c r="P68" s="22">
        <f t="shared" si="736"/>
        <v>0.68772722900899941</v>
      </c>
      <c r="Q68" s="23">
        <f t="shared" si="737"/>
        <v>5.0872936672133537E-2</v>
      </c>
      <c r="R68" s="29"/>
      <c r="S68" s="56">
        <f t="shared" si="738"/>
        <v>50.355825785413053</v>
      </c>
      <c r="T68" s="57">
        <f t="shared" si="739"/>
        <v>-34.294734991762262</v>
      </c>
      <c r="U68" s="29"/>
      <c r="V68" s="24">
        <f t="shared" si="740"/>
        <v>13.150000001769513</v>
      </c>
      <c r="W68" s="22">
        <f t="shared" si="741"/>
        <v>9.8499998450279236</v>
      </c>
      <c r="X68" s="22">
        <f t="shared" si="742"/>
        <v>16.430002951721839</v>
      </c>
      <c r="Y68" s="22">
        <f t="shared" si="743"/>
        <v>-13.799999999991996</v>
      </c>
      <c r="Z68" s="22">
        <f t="shared" si="744"/>
        <v>21.456584001032581</v>
      </c>
      <c r="AA68" s="22">
        <f t="shared" si="745"/>
        <v>5.9054818351465428E-2</v>
      </c>
      <c r="AB68" s="23">
        <f t="shared" si="746"/>
        <v>1.6253619729761018E-4</v>
      </c>
      <c r="AC68" s="29"/>
      <c r="AD68" s="56">
        <f t="shared" si="747"/>
        <v>53.164975445561915</v>
      </c>
      <c r="AE68" s="57">
        <f t="shared" si="748"/>
        <v>-40.02780059690626</v>
      </c>
      <c r="AF68" s="29"/>
      <c r="AG68" s="71">
        <f t="shared" si="749"/>
        <v>1.4540648644099481</v>
      </c>
      <c r="AH68" s="71">
        <f t="shared" si="750"/>
        <v>16.933419285933429</v>
      </c>
      <c r="AI68" s="29"/>
      <c r="AJ68" s="21">
        <f t="shared" si="751"/>
        <v>555.11001984137954</v>
      </c>
    </row>
    <row r="69" spans="2:36" ht="15.75" x14ac:dyDescent="0.25">
      <c r="B69" s="201">
        <v>51</v>
      </c>
      <c r="C69" s="202"/>
      <c r="D69" s="96">
        <v>45628.583333333336</v>
      </c>
      <c r="E69" s="104">
        <f t="shared" ref="E69:E70" si="752">D69-D68</f>
        <v>14.958333333335759</v>
      </c>
      <c r="F69" s="27">
        <f t="shared" ref="F69:F70" si="753">D69-D$20</f>
        <v>378.29166666667152</v>
      </c>
      <c r="G69" s="108">
        <v>809592.09049999993</v>
      </c>
      <c r="H69" s="21">
        <v>9156238.3440000005</v>
      </c>
      <c r="I69" s="109">
        <v>2558.6509999999998</v>
      </c>
      <c r="K69" s="20">
        <f t="shared" ref="K69:K70" si="754">(G69-G68)*100</f>
        <v>-2.2500000079162419</v>
      </c>
      <c r="L69" s="21">
        <f t="shared" ref="L69:L70" si="755">(H69-H68)*100</f>
        <v>-1.549999788403511</v>
      </c>
      <c r="M69" s="21">
        <f t="shared" ref="M69:M70" si="756">SQRT(K69^2+L69^2)</f>
        <v>2.7322151049421453</v>
      </c>
      <c r="N69" s="21">
        <f t="shared" ref="N69:N70" si="757">(I69-I68)*100</f>
        <v>1.1499999999614374</v>
      </c>
      <c r="O69" s="22">
        <f t="shared" ref="O69:O70" si="758">(SQRT((G69-G68)^2+(H69-H68)^2+(I69-I68)^2)*100)</f>
        <v>2.9643716669111049</v>
      </c>
      <c r="P69" s="22">
        <f t="shared" ref="P69:P70" si="759">O69/(F69-F68)</f>
        <v>0.19817526464026458</v>
      </c>
      <c r="Q69" s="23">
        <f t="shared" ref="Q69:Q70" si="760">(P69-P68)/(F69-F68)</f>
        <v>-3.2727707924366939E-2</v>
      </c>
      <c r="R69" s="29"/>
      <c r="S69" s="56">
        <f t="shared" ref="S69:S70" si="761">IF(K69&lt;0, ATAN2(L69,K69)*180/PI()+360,ATAN2(L69,K69)*180/PI())</f>
        <v>235.4374790994234</v>
      </c>
      <c r="T69" s="57">
        <f t="shared" ref="T69:T70" si="762">ATAN(N69/M69)*180/PI()</f>
        <v>22.826415486176419</v>
      </c>
      <c r="U69" s="29"/>
      <c r="V69" s="24">
        <f t="shared" ref="V69:V70" si="763">(G69-$G$20)*100</f>
        <v>10.899999993853271</v>
      </c>
      <c r="W69" s="22">
        <f t="shared" ref="W69:W70" si="764">(H69-$H$20)*100</f>
        <v>8.3000000566244125</v>
      </c>
      <c r="X69" s="22">
        <f t="shared" ref="X69:X70" si="765">SQRT(V69^2+W69^2)</f>
        <v>13.700364988056579</v>
      </c>
      <c r="Y69" s="22">
        <f t="shared" ref="Y69:Y70" si="766">(I69-$I$20)*100</f>
        <v>-12.650000000030559</v>
      </c>
      <c r="Z69" s="22">
        <f t="shared" ref="Z69:Z70" si="767">SQRT((G69-$G$20)^2+(H69-$H$20)^2+(I69-$I$20)^2)*100</f>
        <v>18.647318863760002</v>
      </c>
      <c r="AA69" s="22">
        <f t="shared" ref="AA69:AA70" si="768">Z69/F69</f>
        <v>4.9293496280453167E-2</v>
      </c>
      <c r="AB69" s="23">
        <f t="shared" ref="AB69:AB70" si="769">(AA69-$AA$20)/(F69-$F$20)</f>
        <v>1.3030553042525178E-4</v>
      </c>
      <c r="AC69" s="29"/>
      <c r="AD69" s="56">
        <f t="shared" ref="AD69:AD70" si="770">IF(F69&lt;=0,NA(),IF((G69-$G$20)&lt;0,ATAN2((H69-$H$20),(G69-$G$20))*180/PI()+360,ATAN2((H69-$H$20),(G69-$G$20))*180/PI()))</f>
        <v>52.711892208682265</v>
      </c>
      <c r="AE69" s="57">
        <f t="shared" ref="AE69:AE70" si="771">IF(E69&lt;=0,NA(),ATAN(Y69/X69)*180/PI())</f>
        <v>-42.717312976717878</v>
      </c>
      <c r="AF69" s="29"/>
      <c r="AG69" s="71">
        <f t="shared" ref="AG69:AG70" si="772">1/(O69/E69)</f>
        <v>5.046038423691467</v>
      </c>
      <c r="AH69" s="71">
        <f t="shared" ref="AH69:AH70" si="773">1/(Z69/F69)</f>
        <v>20.286651900497059</v>
      </c>
      <c r="AI69" s="29"/>
      <c r="AJ69" s="21">
        <f t="shared" ref="AJ69:AJ70" si="774">SQRT((G69-$E$11)^2+(H69-$F$11)^2+(I69-$G$11)^2)</f>
        <v>555.11176515545549</v>
      </c>
    </row>
    <row r="70" spans="2:36" ht="15.75" x14ac:dyDescent="0.25">
      <c r="B70" s="201">
        <v>52</v>
      </c>
      <c r="C70" s="202"/>
      <c r="D70" s="96">
        <v>45634.583333333336</v>
      </c>
      <c r="E70" s="104">
        <f t="shared" si="752"/>
        <v>6</v>
      </c>
      <c r="F70" s="27">
        <f t="shared" si="753"/>
        <v>384.29166666667152</v>
      </c>
      <c r="G70" s="108">
        <v>809592.17299999995</v>
      </c>
      <c r="H70" s="22">
        <v>9156238.4564999994</v>
      </c>
      <c r="I70" s="109">
        <v>2558.4845</v>
      </c>
      <c r="K70" s="20">
        <f t="shared" si="754"/>
        <v>8.2500000018626451</v>
      </c>
      <c r="L70" s="21">
        <f t="shared" si="755"/>
        <v>11.249999888241291</v>
      </c>
      <c r="M70" s="21">
        <f t="shared" si="756"/>
        <v>13.950806339282424</v>
      </c>
      <c r="N70" s="21">
        <f t="shared" si="757"/>
        <v>-16.649999999981446</v>
      </c>
      <c r="O70" s="22">
        <f t="shared" si="758"/>
        <v>21.722050950947171</v>
      </c>
      <c r="P70" s="22">
        <f t="shared" si="759"/>
        <v>3.6203418251578618</v>
      </c>
      <c r="Q70" s="23">
        <f t="shared" si="760"/>
        <v>0.57036109341959962</v>
      </c>
      <c r="R70" s="29"/>
      <c r="S70" s="56">
        <f t="shared" si="761"/>
        <v>36.253838015044607</v>
      </c>
      <c r="T70" s="57">
        <f t="shared" si="762"/>
        <v>-50.040820784690816</v>
      </c>
      <c r="U70" s="29"/>
      <c r="V70" s="24">
        <f t="shared" si="763"/>
        <v>19.149999995715916</v>
      </c>
      <c r="W70" s="22">
        <f t="shared" si="764"/>
        <v>19.549999944865704</v>
      </c>
      <c r="X70" s="22">
        <f t="shared" si="765"/>
        <v>27.366494069941965</v>
      </c>
      <c r="Y70" s="22">
        <f t="shared" si="766"/>
        <v>-29.300000000012005</v>
      </c>
      <c r="Z70" s="22">
        <f t="shared" si="767"/>
        <v>40.0925803320374</v>
      </c>
      <c r="AA70" s="22">
        <f t="shared" si="768"/>
        <v>0.10432851869986831</v>
      </c>
      <c r="AB70" s="23">
        <f t="shared" si="769"/>
        <v>2.714826465138033E-4</v>
      </c>
      <c r="AC70" s="29"/>
      <c r="AD70" s="56">
        <f t="shared" si="770"/>
        <v>44.407816722238103</v>
      </c>
      <c r="AE70" s="57">
        <f t="shared" si="771"/>
        <v>-46.954219499924655</v>
      </c>
      <c r="AF70" s="29"/>
      <c r="AG70" s="71">
        <f t="shared" si="772"/>
        <v>0.2762170116233143</v>
      </c>
      <c r="AH70" s="71">
        <f t="shared" si="773"/>
        <v>9.5851068572802642</v>
      </c>
      <c r="AI70" s="29"/>
      <c r="AJ70" s="21">
        <f t="shared" si="774"/>
        <v>555.10958276121107</v>
      </c>
    </row>
    <row r="71" spans="2:36" ht="15.75" x14ac:dyDescent="0.25">
      <c r="B71" s="201">
        <v>53</v>
      </c>
      <c r="C71" s="202"/>
      <c r="D71" s="96">
        <v>45643.583333333336</v>
      </c>
      <c r="E71" s="104">
        <f t="shared" ref="E71" si="775">D71-D70</f>
        <v>9</v>
      </c>
      <c r="F71" s="27">
        <f t="shared" ref="F71" si="776">D71-D$20</f>
        <v>393.29166666667152</v>
      </c>
      <c r="G71" s="108">
        <v>809592.10899999994</v>
      </c>
      <c r="H71" s="21">
        <v>9156238.3265000004</v>
      </c>
      <c r="I71" s="109">
        <v>2558.7049999999999</v>
      </c>
      <c r="K71" s="20">
        <f t="shared" ref="K71" si="777">(G71-G70)*100</f>
        <v>-6.4000000013038516</v>
      </c>
      <c r="L71" s="21">
        <f t="shared" ref="L71" si="778">(H71-H70)*100</f>
        <v>-12.999999895691872</v>
      </c>
      <c r="M71" s="21">
        <f t="shared" ref="M71" si="779">SQRT(K71^2+L71^2)</f>
        <v>14.489996456337661</v>
      </c>
      <c r="N71" s="21">
        <f t="shared" ref="N71" si="780">(I71-I70)*100</f>
        <v>22.049999999990177</v>
      </c>
      <c r="O71" s="22">
        <f t="shared" ref="O71" si="781">(SQRT((G71-G70)^2+(H71-H70)^2+(I71-I70)^2)*100)</f>
        <v>26.384891459019588</v>
      </c>
      <c r="P71" s="22">
        <f t="shared" ref="P71" si="782">O71/(F71-F70)</f>
        <v>2.931654606557732</v>
      </c>
      <c r="Q71" s="23">
        <f t="shared" ref="Q71" si="783">(P71-P70)/(F71-F70)</f>
        <v>-7.652080206668109E-2</v>
      </c>
      <c r="R71" s="29"/>
      <c r="S71" s="56">
        <f t="shared" ref="S71" si="784">IF(K71&lt;0, ATAN2(L71,K71)*180/PI()+360,ATAN2(L71,K71)*180/PI())</f>
        <v>206.21137820463008</v>
      </c>
      <c r="T71" s="57">
        <f t="shared" ref="T71" si="785">ATAN(N71/M71)*180/PI()</f>
        <v>56.689375606344463</v>
      </c>
      <c r="U71" s="29"/>
      <c r="V71" s="24">
        <f t="shared" ref="V71" si="786">(G71-$G$20)*100</f>
        <v>12.749999994412065</v>
      </c>
      <c r="W71" s="22">
        <f t="shared" ref="W71" si="787">(H71-$H$20)*100</f>
        <v>6.5500000491738319</v>
      </c>
      <c r="X71" s="22">
        <f t="shared" ref="X71" si="788">SQRT(V71^2+W71^2)</f>
        <v>14.334050387161502</v>
      </c>
      <c r="Y71" s="22">
        <f t="shared" ref="Y71" si="789">(I71-$I$20)*100</f>
        <v>-7.2500000000218279</v>
      </c>
      <c r="Z71" s="22">
        <f t="shared" ref="Z71" si="790">SQRT((G71-$G$20)^2+(H71-$H$20)^2+(I71-$I$20)^2)*100</f>
        <v>16.063234434633685</v>
      </c>
      <c r="AA71" s="22">
        <f t="shared" ref="AA71" si="791">Z71/F71</f>
        <v>4.0843058208624189E-2</v>
      </c>
      <c r="AB71" s="23">
        <f t="shared" ref="AB71" si="792">(AA71-$AA$20)/(F71-$F$20)</f>
        <v>1.0384928456478106E-4</v>
      </c>
      <c r="AC71" s="29"/>
      <c r="AD71" s="56">
        <f t="shared" ref="AD71" si="793">IF(F71&lt;=0,NA(),IF((G71-$G$20)&lt;0,ATAN2((H71-$H$20),(G71-$G$20))*180/PI()+360,ATAN2((H71-$H$20),(G71-$G$20))*180/PI()))</f>
        <v>62.809278568633012</v>
      </c>
      <c r="AE71" s="57">
        <f t="shared" ref="AE71" si="794">IF(E71&lt;=0,NA(),ATAN(Y71/X71)*180/PI())</f>
        <v>-26.829768536022893</v>
      </c>
      <c r="AF71" s="29"/>
      <c r="AG71" s="71">
        <f t="shared" ref="AG71" si="795">1/(O71/E71)</f>
        <v>0.34110430258841862</v>
      </c>
      <c r="AH71" s="71">
        <f t="shared" ref="AH71" si="796">1/(Z71/F71)</f>
        <v>24.483964812136563</v>
      </c>
      <c r="AI71" s="29"/>
      <c r="AJ71" s="21">
        <f t="shared" ref="AJ71" si="797">SQRT((G71-$E$11)^2+(H71-$F$11)^2+(I71-$G$11)^2)</f>
        <v>555.10977373946355</v>
      </c>
    </row>
    <row r="72" spans="2:36" ht="15.75" x14ac:dyDescent="0.25">
      <c r="B72" s="201">
        <v>54</v>
      </c>
      <c r="C72" s="202"/>
      <c r="D72" s="96">
        <v>45649.625</v>
      </c>
      <c r="E72" s="104">
        <f t="shared" ref="E72:E73" si="798">D72-D71</f>
        <v>6.0416666666642413</v>
      </c>
      <c r="F72" s="27">
        <f t="shared" ref="F72:F73" si="799">D72-D$20</f>
        <v>399.33333333333576</v>
      </c>
      <c r="G72" s="108">
        <v>809592.12650000001</v>
      </c>
      <c r="H72" s="22">
        <v>9156238.3574999999</v>
      </c>
      <c r="I72" s="109">
        <v>2558.6464999999998</v>
      </c>
      <c r="K72" s="20">
        <f t="shared" ref="K72:K73" si="800">(G72-G71)*100</f>
        <v>1.7500000074505806</v>
      </c>
      <c r="L72" s="21">
        <f t="shared" ref="L72:L73" si="801">(H72-H71)*100</f>
        <v>3.0999999493360519</v>
      </c>
      <c r="M72" s="21">
        <f t="shared" ref="M72:M73" si="802">SQRT(K72^2+L72^2)</f>
        <v>3.5598454618087785</v>
      </c>
      <c r="N72" s="21">
        <f t="shared" ref="N72:N73" si="803">(I72-I71)*100</f>
        <v>-5.8500000000094587</v>
      </c>
      <c r="O72" s="22">
        <f t="shared" ref="O72:O73" si="804">(SQRT((G72-G71)^2+(H72-H71)^2+(I72-I71)^2)*100)</f>
        <v>6.8479923855149849</v>
      </c>
      <c r="P72" s="22">
        <f t="shared" ref="P72:P73" si="805">O72/(F72-F71)</f>
        <v>1.133460808637418</v>
      </c>
      <c r="Q72" s="23">
        <f t="shared" ref="Q72:Q73" si="806">(P72-P71)/(F72-F71)</f>
        <v>-0.29763207689727489</v>
      </c>
      <c r="R72" s="29"/>
      <c r="S72" s="56">
        <f t="shared" ref="S72:S73" si="807">IF(K72&lt;0, ATAN2(L72,K72)*180/PI()+360,ATAN2(L72,K72)*180/PI())</f>
        <v>29.445429235216768</v>
      </c>
      <c r="T72" s="57">
        <f t="shared" ref="T72:T73" si="808">ATAN(N72/M72)*180/PI()</f>
        <v>-58.678626305181325</v>
      </c>
      <c r="U72" s="29"/>
      <c r="V72" s="24">
        <f t="shared" ref="V72:V73" si="809">(G72-$G$20)*100</f>
        <v>14.500000001862645</v>
      </c>
      <c r="W72" s="22">
        <f t="shared" ref="W72:W73" si="810">(H72-$H$20)*100</f>
        <v>9.6499999985098839</v>
      </c>
      <c r="X72" s="22">
        <f t="shared" ref="X72:X73" si="811">SQRT(V72^2+W72^2)</f>
        <v>17.417591682699921</v>
      </c>
      <c r="Y72" s="22">
        <f t="shared" ref="Y72:Y73" si="812">(I72-$I$20)*100</f>
        <v>-13.100000000031287</v>
      </c>
      <c r="Z72" s="22">
        <f t="shared" ref="Z72:Z73" si="813">SQRT((G72-$G$20)^2+(H72-$H$20)^2+(I72-$I$20)^2)*100</f>
        <v>21.794093237069472</v>
      </c>
      <c r="AA72" s="22">
        <f t="shared" ref="AA72:AA73" si="814">Z72/F72</f>
        <v>5.4576193415031733E-2</v>
      </c>
      <c r="AB72" s="23">
        <f t="shared" ref="AB72:AB73" si="815">(AA72-$AA$20)/(F72-$F$20)</f>
        <v>1.3666826397754108E-4</v>
      </c>
      <c r="AC72" s="29"/>
      <c r="AD72" s="56">
        <f t="shared" ref="AD72:AD73" si="816">IF(F72&lt;=0,NA(),IF((G72-$G$20)&lt;0,ATAN2((H72-$H$20),(G72-$G$20))*180/PI()+360,ATAN2((H72-$H$20),(G72-$G$20))*180/PI()))</f>
        <v>56.355550130704621</v>
      </c>
      <c r="AE72" s="57">
        <f t="shared" ref="AE72:AE73" si="817">IF(E72&lt;=0,NA(),ATAN(Y72/X72)*180/PI())</f>
        <v>-36.947307344559725</v>
      </c>
      <c r="AF72" s="29"/>
      <c r="AG72" s="71">
        <f t="shared" ref="AG72:AG73" si="818">1/(O72/E72)</f>
        <v>0.88225370685921023</v>
      </c>
      <c r="AH72" s="71">
        <f t="shared" ref="AH72:AH73" si="819">1/(Z72/F72)</f>
        <v>18.323007476819985</v>
      </c>
      <c r="AI72" s="29"/>
      <c r="AJ72" s="21">
        <f t="shared" ref="AJ72:AJ73" si="820">SQRT((G72-$E$11)^2+(H72-$F$11)^2+(I72-$G$11)^2)</f>
        <v>555.11286011682853</v>
      </c>
    </row>
    <row r="73" spans="2:36" ht="15.75" x14ac:dyDescent="0.25">
      <c r="B73" s="201">
        <v>55</v>
      </c>
      <c r="C73" s="202"/>
      <c r="D73" s="96">
        <v>45672.625</v>
      </c>
      <c r="E73" s="104">
        <f t="shared" si="798"/>
        <v>23</v>
      </c>
      <c r="F73" s="27">
        <f t="shared" si="799"/>
        <v>422.33333333333576</v>
      </c>
      <c r="G73" s="108">
        <v>809592.15669999993</v>
      </c>
      <c r="H73" s="22">
        <v>9156238.6100500003</v>
      </c>
      <c r="I73" s="109">
        <v>2558.6671500000002</v>
      </c>
      <c r="K73" s="20">
        <f t="shared" si="800"/>
        <v>3.0199999921023846</v>
      </c>
      <c r="L73" s="21">
        <f t="shared" si="801"/>
        <v>25.255000032484531</v>
      </c>
      <c r="M73" s="21">
        <f t="shared" si="802"/>
        <v>25.434925330991089</v>
      </c>
      <c r="N73" s="21">
        <f t="shared" si="803"/>
        <v>2.0650000000387081</v>
      </c>
      <c r="O73" s="22">
        <f t="shared" si="804"/>
        <v>25.518613825857628</v>
      </c>
      <c r="P73" s="22">
        <f t="shared" si="805"/>
        <v>1.1095049489503317</v>
      </c>
      <c r="Q73" s="23">
        <f t="shared" si="806"/>
        <v>-1.0415591168298417E-3</v>
      </c>
      <c r="R73" s="29"/>
      <c r="S73" s="56">
        <f t="shared" si="807"/>
        <v>6.8190654679028846</v>
      </c>
      <c r="T73" s="57">
        <f t="shared" si="808"/>
        <v>4.6415253819711415</v>
      </c>
      <c r="U73" s="29"/>
      <c r="V73" s="24">
        <f t="shared" si="809"/>
        <v>17.51999999396503</v>
      </c>
      <c r="W73" s="22">
        <f t="shared" si="810"/>
        <v>34.905000030994415</v>
      </c>
      <c r="X73" s="22">
        <f t="shared" si="811"/>
        <v>39.055209984741538</v>
      </c>
      <c r="Y73" s="22">
        <f t="shared" si="812"/>
        <v>-11.034999999992579</v>
      </c>
      <c r="Z73" s="22">
        <f t="shared" si="813"/>
        <v>40.584241423883867</v>
      </c>
      <c r="AA73" s="22">
        <f t="shared" si="814"/>
        <v>9.6095283560892586E-2</v>
      </c>
      <c r="AB73" s="23">
        <f t="shared" si="815"/>
        <v>2.275342152191603E-4</v>
      </c>
      <c r="AC73" s="29"/>
      <c r="AD73" s="56">
        <f t="shared" si="816"/>
        <v>26.653622362244263</v>
      </c>
      <c r="AE73" s="57">
        <f t="shared" si="817"/>
        <v>-15.777571618810528</v>
      </c>
      <c r="AF73" s="29"/>
      <c r="AG73" s="71">
        <f t="shared" si="818"/>
        <v>0.90130287471549275</v>
      </c>
      <c r="AH73" s="71">
        <f t="shared" si="819"/>
        <v>10.406337990212924</v>
      </c>
      <c r="AI73" s="29"/>
      <c r="AJ73" s="21">
        <f t="shared" si="820"/>
        <v>554.89669656136437</v>
      </c>
    </row>
    <row r="74" spans="2:36" ht="15.75" x14ac:dyDescent="0.25">
      <c r="B74" s="201">
        <v>56</v>
      </c>
      <c r="C74" s="202"/>
      <c r="D74" s="96">
        <v>45692.583333333336</v>
      </c>
      <c r="E74" s="104">
        <f t="shared" ref="E74" si="821">D74-D73</f>
        <v>19.958333333335759</v>
      </c>
      <c r="F74" s="27">
        <f t="shared" ref="F74" si="822">D74-D$20</f>
        <v>442.29166666667152</v>
      </c>
      <c r="G74" s="108">
        <v>809592.07949999999</v>
      </c>
      <c r="H74" s="21">
        <v>9156238.3665000014</v>
      </c>
      <c r="I74" s="109">
        <v>2558.7004999999999</v>
      </c>
      <c r="K74" s="20">
        <f t="shared" ref="K74" si="823">(G74-G73)*100</f>
        <v>-7.7199999941512942</v>
      </c>
      <c r="L74" s="21">
        <f t="shared" ref="L74" si="824">(H74-H73)*100</f>
        <v>-24.354999884963036</v>
      </c>
      <c r="M74" s="21">
        <f t="shared" ref="M74" si="825">SQRT(K74^2+L74^2)</f>
        <v>25.549254770075887</v>
      </c>
      <c r="N74" s="21">
        <f t="shared" ref="N74" si="826">(I74-I73)*100</f>
        <v>3.3349999999700231</v>
      </c>
      <c r="O74" s="22">
        <f t="shared" ref="O74" si="827">(SQRT((G74-G73)^2+(H74-H73)^2+(I74-I73)^2)*100)</f>
        <v>25.765997832532033</v>
      </c>
      <c r="P74" s="22">
        <f t="shared" ref="P74" si="828">O74/(F74-F73)</f>
        <v>1.2909894529868344</v>
      </c>
      <c r="Q74" s="23">
        <f t="shared" ref="Q74" si="829">(P74-P73)/(F74-F73)</f>
        <v>9.0931693045418292E-3</v>
      </c>
      <c r="R74" s="29"/>
      <c r="S74" s="56">
        <f t="shared" ref="S74" si="830">IF(K74&lt;0, ATAN2(L74,K74)*180/PI()+360,ATAN2(L74,K74)*180/PI())</f>
        <v>197.58747147016032</v>
      </c>
      <c r="T74" s="57">
        <f t="shared" ref="T74" si="831">ATAN(N74/M74)*180/PI()</f>
        <v>7.4368951794519962</v>
      </c>
      <c r="U74" s="29"/>
      <c r="V74" s="24">
        <f t="shared" ref="V74" si="832">(G74-$G$20)*100</f>
        <v>9.7999999998137355</v>
      </c>
      <c r="W74" s="22">
        <f t="shared" ref="W74" si="833">(H74-$H$20)*100</f>
        <v>10.55000014603138</v>
      </c>
      <c r="X74" s="22">
        <f t="shared" ref="X74" si="834">SQRT(V74^2+W74^2)</f>
        <v>14.399392455156271</v>
      </c>
      <c r="Y74" s="22">
        <f t="shared" ref="Y74" si="835">(I74-$I$20)*100</f>
        <v>-7.7000000000225555</v>
      </c>
      <c r="Z74" s="22">
        <f t="shared" ref="Z74" si="836">SQRT((G74-$G$20)^2+(H74-$H$20)^2+(I74-$I$20)^2)*100</f>
        <v>16.3288855430479</v>
      </c>
      <c r="AA74" s="22">
        <f t="shared" ref="AA74" si="837">Z74/F74</f>
        <v>3.6918817996528054E-2</v>
      </c>
      <c r="AB74" s="23">
        <f t="shared" ref="AB74" si="838">(AA74-$AA$20)/(F74-$F$20)</f>
        <v>8.3471656327523648E-5</v>
      </c>
      <c r="AC74" s="29"/>
      <c r="AD74" s="56">
        <f t="shared" ref="AD74" si="839">IF(F74&lt;=0,NA(),IF((G74-$G$20)&lt;0,ATAN2((H74-$H$20),(G74-$G$20))*180/PI()+360,ATAN2((H74-$H$20),(G74-$G$20))*180/PI()))</f>
        <v>42.889316834900441</v>
      </c>
      <c r="AE74" s="57">
        <f t="shared" ref="AE74" si="840">IF(E74&lt;=0,NA(),ATAN(Y74/X74)*180/PI())</f>
        <v>-28.135411209389787</v>
      </c>
      <c r="AF74" s="29"/>
      <c r="AG74" s="71">
        <f t="shared" ref="AG74" si="841">1/(O74/E74)</f>
        <v>0.77459966670246538</v>
      </c>
      <c r="AH74" s="71">
        <f t="shared" ref="AH74" si="842">1/(Z74/F74)</f>
        <v>27.08645764590954</v>
      </c>
      <c r="AI74" s="29"/>
      <c r="AJ74" s="21">
        <f t="shared" ref="AJ74" si="843">SQRT((G74-$E$11)^2+(H74-$F$11)^2+(I74-$G$11)^2)</f>
        <v>555.06849699985139</v>
      </c>
    </row>
    <row r="75" spans="2:36" ht="15.75" x14ac:dyDescent="0.25">
      <c r="B75" s="201">
        <v>57</v>
      </c>
      <c r="C75" s="202"/>
      <c r="D75" s="96">
        <v>45699.625</v>
      </c>
      <c r="E75" s="104">
        <f t="shared" ref="E75" si="844">D75-D74</f>
        <v>7.0416666666642413</v>
      </c>
      <c r="F75" s="27">
        <f t="shared" ref="F75" si="845">D75-D$20</f>
        <v>449.33333333333576</v>
      </c>
      <c r="G75" s="108">
        <v>809592.098</v>
      </c>
      <c r="H75" s="22">
        <v>9156238.3795000017</v>
      </c>
      <c r="I75" s="109">
        <v>2558.6750000000002</v>
      </c>
      <c r="K75" s="20">
        <f t="shared" ref="K75" si="846">(G75-G74)*100</f>
        <v>1.8500000005587935</v>
      </c>
      <c r="L75" s="21">
        <f t="shared" ref="L75" si="847">(H75-H74)*100</f>
        <v>1.3000000268220901</v>
      </c>
      <c r="M75" s="21">
        <f t="shared" ref="M75" si="848">SQRT(K75^2+L75^2)</f>
        <v>2.2610838267974436</v>
      </c>
      <c r="N75" s="21">
        <f t="shared" ref="N75" si="849">(I75-I74)*100</f>
        <v>-2.5499999999738066</v>
      </c>
      <c r="O75" s="22">
        <f t="shared" ref="O75" si="850">(SQRT((G75-G74)^2+(H75-H74)^2+(I75-I74)^2)*100)</f>
        <v>3.4080786481053198</v>
      </c>
      <c r="P75" s="22">
        <f t="shared" ref="P75" si="851">O75/(F75-F74)</f>
        <v>0.48398750032281568</v>
      </c>
      <c r="Q75" s="23">
        <f t="shared" ref="Q75" si="852">(P75-P74)/(F75-F74)</f>
        <v>-0.11460382759729658</v>
      </c>
      <c r="R75" s="29"/>
      <c r="S75" s="56">
        <f t="shared" ref="S75" si="853">IF(K75&lt;0, ATAN2(L75,K75)*180/PI()+360,ATAN2(L75,K75)*180/PI())</f>
        <v>54.904182665014027</v>
      </c>
      <c r="T75" s="57">
        <f t="shared" ref="T75" si="854">ATAN(N75/M75)*180/PI()</f>
        <v>-48.436610523701944</v>
      </c>
      <c r="U75" s="29"/>
      <c r="V75" s="24">
        <f t="shared" ref="V75" si="855">(G75-$G$20)*100</f>
        <v>11.650000000372529</v>
      </c>
      <c r="W75" s="22">
        <f t="shared" ref="W75" si="856">(H75-$H$20)*100</f>
        <v>11.85000017285347</v>
      </c>
      <c r="X75" s="22">
        <f t="shared" ref="X75" si="857">SQRT(V75^2+W75^2)</f>
        <v>16.617611263515197</v>
      </c>
      <c r="Y75" s="22">
        <f t="shared" ref="Y75" si="858">(I75-$I$20)*100</f>
        <v>-10.249999999996362</v>
      </c>
      <c r="Z75" s="22">
        <f t="shared" ref="Z75" si="859">SQRT((G75-$G$20)^2+(H75-$H$20)^2+(I75-$I$20)^2)*100</f>
        <v>19.524535951085564</v>
      </c>
      <c r="AA75" s="22">
        <f t="shared" ref="AA75" si="860">Z75/F75</f>
        <v>4.3452231345145677E-2</v>
      </c>
      <c r="AB75" s="23">
        <f t="shared" ref="AB75" si="861">(AA75-$AA$20)/(F75-$F$20)</f>
        <v>9.6703778958038818E-5</v>
      </c>
      <c r="AC75" s="29"/>
      <c r="AD75" s="56">
        <f t="shared" ref="AD75" si="862">IF(F75&lt;=0,NA(),IF((G75-$G$20)&lt;0,ATAN2((H75-$H$20),(G75-$G$20))*180/PI()+360,ATAN2((H75-$H$20),(G75-$G$20))*180/PI()))</f>
        <v>44.512387700170777</v>
      </c>
      <c r="AE75" s="57">
        <f t="shared" ref="AE75" si="863">IF(E75&lt;=0,NA(),ATAN(Y75/X75)*180/PI())</f>
        <v>-31.66692830559434</v>
      </c>
      <c r="AF75" s="29"/>
      <c r="AG75" s="71">
        <f t="shared" ref="AG75" si="864">1/(O75/E75)</f>
        <v>2.0661690629055673</v>
      </c>
      <c r="AH75" s="71">
        <f t="shared" ref="AH75" si="865">1/(Z75/F75)</f>
        <v>23.013777866938387</v>
      </c>
      <c r="AI75" s="29"/>
      <c r="AJ75" s="21">
        <f t="shared" ref="AJ75" si="866">SQRT((G75-$E$11)^2+(H75-$F$11)^2+(I75-$G$11)^2)</f>
        <v>555.07354193558933</v>
      </c>
    </row>
    <row r="76" spans="2:36" ht="15.75" x14ac:dyDescent="0.25">
      <c r="B76" s="201">
        <v>58</v>
      </c>
      <c r="C76" s="202"/>
      <c r="D76" s="96">
        <v>45706.625</v>
      </c>
      <c r="E76" s="104">
        <f t="shared" ref="E76" si="867">D76-D75</f>
        <v>7</v>
      </c>
      <c r="F76" s="27">
        <f t="shared" ref="F76" si="868">D76-D$20</f>
        <v>456.33333333333576</v>
      </c>
      <c r="G76" s="108">
        <v>809592.11049999995</v>
      </c>
      <c r="H76" s="22">
        <v>9156238.3880000003</v>
      </c>
      <c r="I76" s="109">
        <v>2558.6714999999999</v>
      </c>
      <c r="K76" s="20">
        <f t="shared" ref="K76" si="869">(G76-G75)*100</f>
        <v>1.2499999953433871</v>
      </c>
      <c r="L76" s="21">
        <f t="shared" ref="L76" si="870">(H76-H75)*100</f>
        <v>0.84999985992908478</v>
      </c>
      <c r="M76" s="21">
        <f t="shared" ref="M76" si="871">SQRT(K76^2+L76^2)</f>
        <v>1.5116215631691456</v>
      </c>
      <c r="N76" s="21">
        <f t="shared" ref="N76" si="872">(I76-I75)*100</f>
        <v>-0.35000000002582965</v>
      </c>
      <c r="O76" s="22">
        <f t="shared" ref="O76" si="873">(SQRT((G76-G75)^2+(H76-H75)^2+(I76-I75)^2)*100)</f>
        <v>1.5516119844394127</v>
      </c>
      <c r="P76" s="22">
        <f t="shared" ref="P76" si="874">O76/(F76-F75)</f>
        <v>0.2216588549199161</v>
      </c>
      <c r="Q76" s="23">
        <f t="shared" ref="Q76" si="875">(P76-P75)/(F76-F75)</f>
        <v>-3.7475520771842796E-2</v>
      </c>
      <c r="R76" s="29"/>
      <c r="S76" s="56">
        <f t="shared" ref="S76" si="876">IF(K76&lt;0, ATAN2(L76,K76)*180/PI()+360,ATAN2(L76,K76)*180/PI())</f>
        <v>55.784302158616107</v>
      </c>
      <c r="T76" s="57">
        <f t="shared" ref="T76" si="877">ATAN(N76/M76)*180/PI()</f>
        <v>-13.036507807462689</v>
      </c>
      <c r="U76" s="29"/>
      <c r="V76" s="24">
        <f t="shared" ref="V76" si="878">(G76-$G$20)*100</f>
        <v>12.899999995715916</v>
      </c>
      <c r="W76" s="22">
        <f t="shared" ref="W76" si="879">(H76-$H$20)*100</f>
        <v>12.700000032782555</v>
      </c>
      <c r="X76" s="22">
        <f t="shared" ref="X76" si="880">SQRT(V76^2+W76^2)</f>
        <v>18.102486037065393</v>
      </c>
      <c r="Y76" s="22">
        <f t="shared" ref="Y76" si="881">(I76-$I$20)*100</f>
        <v>-10.600000000022192</v>
      </c>
      <c r="Z76" s="22">
        <f t="shared" ref="Z76" si="882">SQRT((G76-$G$20)^2+(H76-$H$20)^2+(I76-$I$20)^2)*100</f>
        <v>20.977607125757171</v>
      </c>
      <c r="AA76" s="22">
        <f t="shared" ref="AA76" si="883">Z76/F76</f>
        <v>4.5969920655420875E-2</v>
      </c>
      <c r="AB76" s="23">
        <f t="shared" ref="AB76" si="884">(AA76-$AA$20)/(F76-$F$20)</f>
        <v>1.0073759091764929E-4</v>
      </c>
      <c r="AC76" s="29"/>
      <c r="AD76" s="56">
        <f t="shared" ref="AD76" si="885">IF(F76&lt;=0,NA(),IF((G76-$G$20)&lt;0,ATAN2((H76-$H$20),(G76-$G$20))*180/PI()+360,ATAN2((H76-$H$20),(G76-$G$20))*180/PI()))</f>
        <v>45.447614087407899</v>
      </c>
      <c r="AE76" s="57">
        <f t="shared" ref="AE76" si="886">IF(E76&lt;=0,NA(),ATAN(Y76/X76)*180/PI())</f>
        <v>-30.35131690951841</v>
      </c>
      <c r="AF76" s="29"/>
      <c r="AG76" s="71">
        <f t="shared" ref="AG76" si="887">1/(O76/E76)</f>
        <v>4.5114371828785886</v>
      </c>
      <c r="AH76" s="71">
        <f t="shared" ref="AH76" si="888">1/(Z76/F76)</f>
        <v>21.753354927361134</v>
      </c>
      <c r="AI76" s="29"/>
      <c r="AJ76" s="21">
        <f t="shared" ref="AJ76" si="889">SQRT((G76-$E$11)^2+(H76-$F$11)^2+(I76-$G$11)^2)</f>
        <v>555.07146134843651</v>
      </c>
    </row>
    <row r="77" spans="2:36" ht="15.75" x14ac:dyDescent="0.25">
      <c r="B77" s="201">
        <v>59</v>
      </c>
      <c r="C77" s="202"/>
      <c r="D77" s="96">
        <v>45720.625</v>
      </c>
      <c r="E77" s="104">
        <f t="shared" ref="E77" si="890">D77-D76</f>
        <v>14</v>
      </c>
      <c r="F77" s="27">
        <f t="shared" ref="F77" si="891">D77-D$20</f>
        <v>470.33333333333576</v>
      </c>
      <c r="G77" s="108">
        <v>809592.30499999993</v>
      </c>
      <c r="H77" s="22">
        <v>9156238.4509999994</v>
      </c>
      <c r="I77" s="109">
        <v>2558.6684999999998</v>
      </c>
      <c r="K77" s="20">
        <f t="shared" ref="K77" si="892">(G77-G76)*100</f>
        <v>19.449999998323619</v>
      </c>
      <c r="L77" s="21">
        <f t="shared" ref="L77" si="893">(H77-H76)*100</f>
        <v>6.2999999150633812</v>
      </c>
      <c r="M77" s="21">
        <f t="shared" ref="M77" si="894">SQRT(K77^2+L77^2)</f>
        <v>20.444864853174927</v>
      </c>
      <c r="N77" s="21">
        <f t="shared" ref="N77" si="895">(I77-I76)*100</f>
        <v>-0.30000000001564331</v>
      </c>
      <c r="O77" s="22">
        <f t="shared" ref="O77" si="896">(SQRT((G77-G76)^2+(H77-H76)^2+(I77-I76)^2)*100)</f>
        <v>20.447065776404123</v>
      </c>
      <c r="P77" s="22">
        <f t="shared" ref="P77" si="897">O77/(F77-F76)</f>
        <v>1.4605046983145802</v>
      </c>
      <c r="Q77" s="23">
        <f t="shared" ref="Q77" si="898">(P77-P76)/(F77-F76)</f>
        <v>8.8488988813904573E-2</v>
      </c>
      <c r="R77" s="29"/>
      <c r="S77" s="56">
        <f t="shared" ref="S77" si="899">IF(K77&lt;0, ATAN2(L77,K77)*180/PI()+360,ATAN2(L77,K77)*180/PI())</f>
        <v>72.052474735756434</v>
      </c>
      <c r="T77" s="57">
        <f t="shared" ref="T77" si="900">ATAN(N77/M77)*180/PI()</f>
        <v>-0.84067566473439881</v>
      </c>
      <c r="U77" s="29"/>
      <c r="V77" s="24">
        <f t="shared" ref="V77" si="901">(G77-$G$20)*100</f>
        <v>32.349999994039536</v>
      </c>
      <c r="W77" s="22">
        <f t="shared" ref="W77" si="902">(H77-$H$20)*100</f>
        <v>18.999999947845936</v>
      </c>
      <c r="X77" s="22">
        <f t="shared" ref="X77" si="903">SQRT(V77^2+W77^2)</f>
        <v>37.516962798612887</v>
      </c>
      <c r="Y77" s="22">
        <f t="shared" ref="Y77" si="904">(I77-$I$20)*100</f>
        <v>-10.900000000037835</v>
      </c>
      <c r="Z77" s="22">
        <f t="shared" ref="Z77" si="905">SQRT((G77-$G$20)^2+(H77-$H$20)^2+(I77-$I$20)^2)*100</f>
        <v>39.068305538291888</v>
      </c>
      <c r="AA77" s="22">
        <f t="shared" ref="AA77" si="906">Z77/F77</f>
        <v>8.3065142887934137E-2</v>
      </c>
      <c r="AB77" s="23">
        <f t="shared" ref="AB77" si="907">(AA77-$AA$20)/(F77-$F$20)</f>
        <v>1.7660909189496892E-4</v>
      </c>
      <c r="AC77" s="29"/>
      <c r="AD77" s="56">
        <f t="shared" ref="AD77" si="908">IF(F77&lt;=0,NA(),IF((G77-$G$20)&lt;0,ATAN2((H77-$H$20),(G77-$G$20))*180/PI()+360,ATAN2((H77-$H$20),(G77-$G$20))*180/PI()))</f>
        <v>59.573171119197973</v>
      </c>
      <c r="AE77" s="57">
        <f t="shared" ref="AE77" si="909">IF(E77&lt;=0,NA(),ATAN(Y77/X77)*180/PI())</f>
        <v>-16.200443232943293</v>
      </c>
      <c r="AF77" s="29"/>
      <c r="AG77" s="71">
        <f t="shared" ref="AG77" si="910">1/(O77/E77)</f>
        <v>0.68469481895813011</v>
      </c>
      <c r="AH77" s="71">
        <f t="shared" ref="AH77" si="911">1/(Z77/F77)</f>
        <v>12.038744113750965</v>
      </c>
      <c r="AI77" s="29"/>
      <c r="AJ77" s="21">
        <f t="shared" ref="AJ77" si="912">SQRT((G77-$E$11)^2+(H77-$F$11)^2+(I77-$G$11)^2)</f>
        <v>555.07704291840594</v>
      </c>
    </row>
    <row r="78" spans="2:36" ht="15.75" x14ac:dyDescent="0.25">
      <c r="B78" s="201">
        <v>60</v>
      </c>
      <c r="C78" s="202"/>
      <c r="D78" s="96"/>
      <c r="E78" s="104"/>
      <c r="F78" s="27"/>
      <c r="G78" s="108"/>
      <c r="H78" s="22"/>
      <c r="I78" s="109"/>
      <c r="K78" s="20"/>
      <c r="L78" s="21"/>
      <c r="M78" s="21"/>
      <c r="N78" s="21"/>
      <c r="O78" s="22"/>
      <c r="P78" s="22"/>
      <c r="Q78" s="23"/>
      <c r="R78" s="29"/>
      <c r="S78" s="56"/>
      <c r="T78" s="57"/>
      <c r="U78" s="29"/>
      <c r="V78" s="24"/>
      <c r="W78" s="22"/>
      <c r="X78" s="22"/>
      <c r="Y78" s="22"/>
      <c r="Z78" s="22"/>
      <c r="AA78" s="22"/>
      <c r="AB78" s="23"/>
      <c r="AC78" s="29"/>
      <c r="AD78" s="56"/>
      <c r="AE78" s="57"/>
      <c r="AF78" s="29"/>
      <c r="AG78" s="71"/>
      <c r="AH78" s="71"/>
      <c r="AI78" s="29"/>
      <c r="AJ78" s="21"/>
    </row>
    <row r="79" spans="2:36" ht="15.75" x14ac:dyDescent="0.25">
      <c r="B79" s="201">
        <v>61</v>
      </c>
      <c r="C79" s="202"/>
      <c r="D79" s="96"/>
      <c r="E79" s="104"/>
      <c r="F79" s="27"/>
      <c r="G79" s="108"/>
      <c r="H79" s="22"/>
      <c r="I79" s="109"/>
    </row>
    <row r="80" spans="2:36" ht="15.75" x14ac:dyDescent="0.25">
      <c r="B80" s="201">
        <v>62</v>
      </c>
      <c r="C80" s="202"/>
      <c r="D80" s="96"/>
      <c r="E80" s="104"/>
      <c r="F80" s="27"/>
      <c r="G80" s="108"/>
      <c r="H80" s="21"/>
      <c r="I80" s="109"/>
    </row>
  </sheetData>
  <mergeCells count="73"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4:C24"/>
    <mergeCell ref="B27:C27"/>
    <mergeCell ref="B26:C26"/>
    <mergeCell ref="B2:D5"/>
    <mergeCell ref="B17:C19"/>
    <mergeCell ref="D17:D19"/>
    <mergeCell ref="B45:C45"/>
    <mergeCell ref="B29:C29"/>
    <mergeCell ref="B28:C28"/>
    <mergeCell ref="F17:F18"/>
    <mergeCell ref="AH17:AH18"/>
    <mergeCell ref="B20:C20"/>
    <mergeCell ref="B21:C21"/>
    <mergeCell ref="K17:Q17"/>
    <mergeCell ref="G17:I17"/>
    <mergeCell ref="S17:T17"/>
    <mergeCell ref="V17:AB17"/>
    <mergeCell ref="AD17:AE17"/>
    <mergeCell ref="AG17:AG18"/>
    <mergeCell ref="E17:E18"/>
    <mergeCell ref="B23:C23"/>
    <mergeCell ref="B22:C22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0:C70"/>
    <mergeCell ref="B71:C71"/>
    <mergeCell ref="B69:C69"/>
    <mergeCell ref="B61:C61"/>
    <mergeCell ref="B62:C62"/>
    <mergeCell ref="B63:C63"/>
    <mergeCell ref="B64:C64"/>
    <mergeCell ref="B68:C68"/>
    <mergeCell ref="B65:C65"/>
    <mergeCell ref="B66:C66"/>
    <mergeCell ref="B67:C67"/>
    <mergeCell ref="B77:C77"/>
    <mergeCell ref="B78:C78"/>
    <mergeCell ref="B79:C79"/>
    <mergeCell ref="B80:C80"/>
    <mergeCell ref="B72:C72"/>
    <mergeCell ref="B73:C73"/>
    <mergeCell ref="B74:C74"/>
    <mergeCell ref="B75:C75"/>
    <mergeCell ref="B76:C76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C795-2B77-4449-B413-7E594F8CE232}">
  <dimension ref="B1:CV561"/>
  <sheetViews>
    <sheetView zoomScale="75" zoomScaleNormal="75" workbookViewId="0">
      <pane ySplit="19" topLeftCell="A56" activePane="bottomLeft" state="frozen"/>
      <selection activeCell="M121" sqref="M121"/>
      <selection pane="bottomLeft" activeCell="G81" sqref="G81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61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809395.78350000002</v>
      </c>
      <c r="F14" s="133">
        <v>9156419.5729999989</v>
      </c>
      <c r="G14" s="133">
        <v>2648.4094999999998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45250.291666666664</v>
      </c>
      <c r="E20" s="26">
        <v>0</v>
      </c>
      <c r="F20" s="25">
        <v>0</v>
      </c>
      <c r="G20" s="111">
        <v>809395.78350000002</v>
      </c>
      <c r="H20" s="112">
        <v>9156419.5729999989</v>
      </c>
      <c r="I20" s="110">
        <v>2648.4094999999998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5" si="0">(G20-$G$20)*100</f>
        <v>0</v>
      </c>
      <c r="W20" s="64">
        <f t="shared" ref="W20:W25" si="1">(H20-$H$20)*100</f>
        <v>0</v>
      </c>
      <c r="X20" s="64">
        <v>0</v>
      </c>
      <c r="Y20" s="64">
        <f t="shared" ref="Y20:Y25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328.7024703912345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45257.291666666664</v>
      </c>
      <c r="E21" s="28">
        <f t="shared" ref="E21:E26" si="4">D21-D20</f>
        <v>7</v>
      </c>
      <c r="F21" s="27">
        <f t="shared" ref="F21" si="5">D21-D$20</f>
        <v>7</v>
      </c>
      <c r="G21" s="108">
        <v>809395.79650000005</v>
      </c>
      <c r="H21" s="21">
        <v>9156419.5739999991</v>
      </c>
      <c r="I21" s="109">
        <v>2648.3845000000001</v>
      </c>
      <c r="J21" s="10"/>
      <c r="K21" s="20">
        <f t="shared" ref="K21:L23" si="6">(G21-G20)*100</f>
        <v>1.3000000035390258</v>
      </c>
      <c r="L21" s="21">
        <f t="shared" si="6"/>
        <v>0.10000001639127731</v>
      </c>
      <c r="M21" s="21">
        <f t="shared" ref="M21" si="7">SQRT(K21^2+L21^2)</f>
        <v>1.3038404858262849</v>
      </c>
      <c r="N21" s="21">
        <f t="shared" ref="N21:N26" si="8">(I21-I20)*100</f>
        <v>-2.4999999999636202</v>
      </c>
      <c r="O21" s="22">
        <f t="shared" ref="O21:O26" si="9">(SQRT((G21-G20)^2+(H21-H20)^2+(I21-I20)^2)*100)</f>
        <v>2.8195744381551311</v>
      </c>
      <c r="P21" s="22">
        <f t="shared" ref="P21" si="10">O21/(F21-F20)</f>
        <v>0.40279634830787586</v>
      </c>
      <c r="Q21" s="23">
        <f t="shared" ref="Q21" si="11">(P21-P20)/(F21-F20)</f>
        <v>5.7542335472553698E-2</v>
      </c>
      <c r="R21" s="29"/>
      <c r="S21" s="56">
        <f t="shared" ref="S21:S26" si="12">IF(K21&lt;0, ATAN2(L21,K21)*180/PI()+360,ATAN2(L21,K21)*180/PI())</f>
        <v>85.601293938757905</v>
      </c>
      <c r="T21" s="57">
        <f t="shared" ref="T21:T26" si="13">ATAN(N21/M21)*180/PI()</f>
        <v>-62.456328686129481</v>
      </c>
      <c r="U21" s="29"/>
      <c r="V21" s="24">
        <f t="shared" si="0"/>
        <v>1.3000000035390258</v>
      </c>
      <c r="W21" s="22">
        <f t="shared" si="1"/>
        <v>0.10000001639127731</v>
      </c>
      <c r="X21" s="22">
        <f t="shared" ref="X21" si="14">SQRT(V21^2+W21^2)</f>
        <v>1.3038404858262849</v>
      </c>
      <c r="Y21" s="22">
        <f t="shared" si="2"/>
        <v>-2.4999999999636202</v>
      </c>
      <c r="Z21" s="22">
        <f t="shared" ref="Z21:Z26" si="15">SQRT((G21-$G$20)^2+(H21-$H$20)^2+(I21-$I$20)^2)*100</f>
        <v>2.8195744381551311</v>
      </c>
      <c r="AA21" s="22">
        <f t="shared" ref="AA21" si="16">Z21/F21</f>
        <v>0.40279634830787586</v>
      </c>
      <c r="AB21" s="23">
        <f t="shared" ref="AB21" si="17">(AA21-$AA$20)/(F21-$F$20)</f>
        <v>5.7542335472553698E-2</v>
      </c>
      <c r="AC21" s="29"/>
      <c r="AD21" s="56">
        <f t="shared" ref="AD21" si="18">IF(F21&lt;=0,NA(),IF((G21-$G$20)&lt;0,ATAN2((H21-$H$20),(G21-$G$20))*180/PI()+360,ATAN2((H21-$H$20),(G21-$G$20))*180/PI()))</f>
        <v>85.601293938757905</v>
      </c>
      <c r="AE21" s="57">
        <f t="shared" ref="AE21" si="19">IF(E21&lt;=0,NA(),ATAN(Y21/X21)*180/PI())</f>
        <v>-62.456328686129481</v>
      </c>
      <c r="AF21" s="29"/>
      <c r="AG21" s="71">
        <f t="shared" ref="AG21:AG26" si="20">1/(O21/E21)</f>
        <v>2.4826441555414842</v>
      </c>
      <c r="AH21" s="71">
        <f t="shared" ref="AH21" si="21">1/(Z21/F21)</f>
        <v>2.4826441555414842</v>
      </c>
      <c r="AI21" s="29"/>
      <c r="AJ21" s="21">
        <f t="shared" si="3"/>
        <v>328.7111981515103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99">
        <v>3</v>
      </c>
      <c r="C22" s="200"/>
      <c r="D22" s="96">
        <v>45265.625</v>
      </c>
      <c r="E22" s="28">
        <f t="shared" si="4"/>
        <v>8.3333333333357587</v>
      </c>
      <c r="F22" s="27">
        <f t="shared" ref="F22" si="22">D22-D$20</f>
        <v>15.333333333335759</v>
      </c>
      <c r="G22" s="108">
        <v>809395.8245000001</v>
      </c>
      <c r="H22" s="21">
        <v>9156419.557500001</v>
      </c>
      <c r="I22" s="109">
        <v>2648.393</v>
      </c>
      <c r="K22" s="20">
        <f t="shared" si="6"/>
        <v>2.8000000049360096</v>
      </c>
      <c r="L22" s="21">
        <f t="shared" si="6"/>
        <v>-1.6499998047947884</v>
      </c>
      <c r="M22" s="21">
        <f t="shared" ref="M22:M23" si="23">SQRT(K22^2+L22^2)</f>
        <v>3.2499999051483823</v>
      </c>
      <c r="N22" s="21">
        <f t="shared" si="8"/>
        <v>0.84999999999126885</v>
      </c>
      <c r="O22" s="22">
        <f t="shared" si="9"/>
        <v>3.3593153146809023</v>
      </c>
      <c r="P22" s="22">
        <f t="shared" ref="P22:P23" si="24">O22/(F22-F21)</f>
        <v>0.40311783776159094</v>
      </c>
      <c r="Q22" s="23">
        <f t="shared" ref="Q22:Q23" si="25">(P22-P21)/(F22-F21)</f>
        <v>3.8578734445797611E-5</v>
      </c>
      <c r="R22" s="29"/>
      <c r="S22" s="56">
        <f t="shared" si="12"/>
        <v>120.51023439706856</v>
      </c>
      <c r="T22" s="57">
        <f t="shared" si="13"/>
        <v>14.656751524956885</v>
      </c>
      <c r="U22" s="29"/>
      <c r="V22" s="24">
        <f t="shared" si="0"/>
        <v>4.1000000084750354</v>
      </c>
      <c r="W22" s="22">
        <f t="shared" si="1"/>
        <v>-1.549999788403511</v>
      </c>
      <c r="X22" s="22">
        <f t="shared" ref="X22:X23" si="26">SQRT(V22^2+W22^2)</f>
        <v>4.3832065218908198</v>
      </c>
      <c r="Y22" s="22">
        <f t="shared" si="2"/>
        <v>-1.6499999999723514</v>
      </c>
      <c r="Z22" s="22">
        <f t="shared" si="15"/>
        <v>4.6834815483201151</v>
      </c>
      <c r="AA22" s="22">
        <f t="shared" ref="AA22:AA23" si="27">Z22/F22</f>
        <v>0.30544444880343746</v>
      </c>
      <c r="AB22" s="23">
        <f t="shared" ref="AB22:AB23" si="28">(AA22-$AA$20)/(F22-$F$20)</f>
        <v>1.9920290139351465E-2</v>
      </c>
      <c r="AC22" s="29"/>
      <c r="AD22" s="56">
        <f t="shared" ref="AD22:AD23" si="29">IF(F22&lt;=0,NA(),IF((G22-$G$20)&lt;0,ATAN2((H22-$H$20),(G22-$G$20))*180/PI()+360,ATAN2((H22-$H$20),(G22-$G$20))*180/PI()))</f>
        <v>110.70903496526739</v>
      </c>
      <c r="AE22" s="57">
        <f t="shared" ref="AE22:AE23" si="30">IF(E22&lt;=0,NA(),ATAN(Y22/X22)*180/PI())</f>
        <v>-20.628181610276378</v>
      </c>
      <c r="AF22" s="29"/>
      <c r="AG22" s="71">
        <f t="shared" si="20"/>
        <v>2.4806642284864924</v>
      </c>
      <c r="AH22" s="71">
        <f t="shared" ref="AH22:AH23" si="31">1/(Z22/F22)</f>
        <v>3.2739177415646195</v>
      </c>
      <c r="AI22" s="29"/>
      <c r="AJ22" s="21">
        <f t="shared" ref="AJ22:AJ23" si="32">SQRT((G22-$E$11)^2+(H22-$F$11)^2+(I22-$G$11)^2)</f>
        <v>328.71978510130356</v>
      </c>
    </row>
    <row r="23" spans="2:100" ht="15.75" x14ac:dyDescent="0.25">
      <c r="B23" s="199">
        <v>4</v>
      </c>
      <c r="C23" s="200"/>
      <c r="D23" s="96">
        <v>45271.625</v>
      </c>
      <c r="E23" s="28">
        <f t="shared" si="4"/>
        <v>6</v>
      </c>
      <c r="F23" s="27">
        <f t="shared" ref="F23:F24" si="33">D23-D$20</f>
        <v>21.333333333335759</v>
      </c>
      <c r="G23" s="108">
        <v>809395.81499999994</v>
      </c>
      <c r="H23" s="21">
        <v>9156419.5655000005</v>
      </c>
      <c r="I23" s="109">
        <v>2648.3599999999997</v>
      </c>
      <c r="K23" s="20">
        <f t="shared" si="6"/>
        <v>-0.95000001601874828</v>
      </c>
      <c r="L23" s="21">
        <f t="shared" si="6"/>
        <v>0.79999994486570358</v>
      </c>
      <c r="M23" s="21">
        <f t="shared" si="23"/>
        <v>1.2419742115763719</v>
      </c>
      <c r="N23" s="21">
        <f t="shared" si="8"/>
        <v>-3.3000000000356522</v>
      </c>
      <c r="O23" s="22">
        <f t="shared" si="9"/>
        <v>3.5259750342927916</v>
      </c>
      <c r="P23" s="22">
        <f t="shared" si="24"/>
        <v>0.5876625057154653</v>
      </c>
      <c r="Q23" s="23">
        <f t="shared" si="25"/>
        <v>3.0757444658979061E-2</v>
      </c>
      <c r="R23" s="29"/>
      <c r="S23" s="56">
        <f t="shared" si="12"/>
        <v>310.10090512464996</v>
      </c>
      <c r="T23" s="57">
        <f t="shared" si="13"/>
        <v>-69.375879635515986</v>
      </c>
      <c r="U23" s="29"/>
      <c r="V23" s="24">
        <f t="shared" si="0"/>
        <v>3.1499999924562871</v>
      </c>
      <c r="W23" s="22">
        <f t="shared" si="1"/>
        <v>-0.74999984353780746</v>
      </c>
      <c r="X23" s="22">
        <f t="shared" si="26"/>
        <v>3.2380549281600128</v>
      </c>
      <c r="Y23" s="22">
        <f t="shared" si="2"/>
        <v>-4.9500000000080036</v>
      </c>
      <c r="Z23" s="22">
        <f t="shared" si="15"/>
        <v>5.9150232220897134</v>
      </c>
      <c r="AA23" s="22">
        <f t="shared" si="27"/>
        <v>0.27726671353542381</v>
      </c>
      <c r="AB23" s="23">
        <f t="shared" si="28"/>
        <v>1.2996877196971514E-2</v>
      </c>
      <c r="AC23" s="29"/>
      <c r="AD23" s="56">
        <f t="shared" si="29"/>
        <v>103.39249509143382</v>
      </c>
      <c r="AE23" s="57">
        <f t="shared" si="30"/>
        <v>-56.809193901304546</v>
      </c>
      <c r="AF23" s="29"/>
      <c r="AG23" s="71">
        <f t="shared" si="20"/>
        <v>1.7016569719426349</v>
      </c>
      <c r="AH23" s="71">
        <f t="shared" si="31"/>
        <v>3.6066356009670781</v>
      </c>
      <c r="AI23" s="29"/>
      <c r="AJ23" s="21">
        <f t="shared" si="32"/>
        <v>328.72773537706257</v>
      </c>
    </row>
    <row r="24" spans="2:100" ht="15.75" x14ac:dyDescent="0.25">
      <c r="B24" s="199">
        <v>5</v>
      </c>
      <c r="C24" s="200"/>
      <c r="D24" s="96">
        <v>45280.625</v>
      </c>
      <c r="E24" s="28">
        <f t="shared" si="4"/>
        <v>9</v>
      </c>
      <c r="F24" s="27">
        <f t="shared" si="33"/>
        <v>30.333333333335759</v>
      </c>
      <c r="G24" s="108">
        <v>809395.83050000004</v>
      </c>
      <c r="H24" s="21">
        <v>9156419.5474999994</v>
      </c>
      <c r="I24" s="109">
        <v>2648.3564999999999</v>
      </c>
      <c r="K24" s="20">
        <f t="shared" ref="K24:K25" si="34">(G24-G23)*100</f>
        <v>1.5500000095926225</v>
      </c>
      <c r="L24" s="21">
        <f t="shared" ref="L24:L25" si="35">(H24-H23)*100</f>
        <v>-1.8000001087784767</v>
      </c>
      <c r="M24" s="21">
        <f t="shared" ref="M24:M25" si="36">SQRT(K24^2+L24^2)</f>
        <v>2.3753947927322856</v>
      </c>
      <c r="N24" s="21">
        <f t="shared" si="8"/>
        <v>-0.34999999998035491</v>
      </c>
      <c r="O24" s="22">
        <f t="shared" si="9"/>
        <v>2.4010415284467501</v>
      </c>
      <c r="P24" s="22">
        <f t="shared" ref="P24:P25" si="37">O24/(F24-F23)</f>
        <v>0.26678239204963888</v>
      </c>
      <c r="Q24" s="23">
        <f t="shared" ref="Q24:Q25" si="38">(P24-P23)/(F24-F23)</f>
        <v>-3.56533459628696E-2</v>
      </c>
      <c r="R24" s="29"/>
      <c r="S24" s="56">
        <f t="shared" si="12"/>
        <v>139.26789483704547</v>
      </c>
      <c r="T24" s="57">
        <f t="shared" si="13"/>
        <v>-8.3818749726512429</v>
      </c>
      <c r="U24" s="29"/>
      <c r="V24" s="24">
        <f t="shared" si="0"/>
        <v>4.7000000020489097</v>
      </c>
      <c r="W24" s="22">
        <f t="shared" si="1"/>
        <v>-2.5499999523162842</v>
      </c>
      <c r="X24" s="22">
        <f t="shared" ref="X24:X25" si="39">SQRT(V24^2+W24^2)</f>
        <v>5.347195505690137</v>
      </c>
      <c r="Y24" s="22">
        <f t="shared" si="2"/>
        <v>-5.2999999999883585</v>
      </c>
      <c r="Z24" s="22">
        <f t="shared" si="15"/>
        <v>7.5287781064359569</v>
      </c>
      <c r="AA24" s="22">
        <f t="shared" ref="AA24:AA25" si="40">Z24/F24</f>
        <v>0.24820147603633039</v>
      </c>
      <c r="AB24" s="23">
        <f t="shared" ref="AB24:AB25" si="41">(AA24-$AA$20)/(F24-$F$20)</f>
        <v>8.1824662429552924E-3</v>
      </c>
      <c r="AC24" s="29"/>
      <c r="AD24" s="56">
        <f t="shared" ref="AD24:AD25" si="42">IF(F24&lt;=0,NA(),IF((G24-$G$20)&lt;0,ATAN2((H24-$H$20),(G24-$G$20))*180/PI()+360,ATAN2((H24-$H$20),(G24-$G$20))*180/PI()))</f>
        <v>118.48218528747549</v>
      </c>
      <c r="AE24" s="57">
        <f t="shared" ref="AE24:AE25" si="43">IF(E24&lt;=0,NA(),ATAN(Y24/X24)*180/PI())</f>
        <v>-44.746028371801636</v>
      </c>
      <c r="AF24" s="29"/>
      <c r="AG24" s="71">
        <f t="shared" si="20"/>
        <v>3.748373317733559</v>
      </c>
      <c r="AH24" s="71">
        <f t="shared" ref="AH24:AH25" si="44">1/(Z24/F24)</f>
        <v>4.0289849035935044</v>
      </c>
      <c r="AI24" s="29"/>
      <c r="AJ24" s="21">
        <f t="shared" ref="AJ24:AJ25" si="45">SQRT((G24-$E$11)^2+(H24-$F$11)^2+(I24-$G$11)^2)</f>
        <v>328.74399044738129</v>
      </c>
    </row>
    <row r="25" spans="2:100" ht="15.75" x14ac:dyDescent="0.25">
      <c r="B25" s="199">
        <v>6</v>
      </c>
      <c r="C25" s="200"/>
      <c r="D25" s="96">
        <v>45292.625</v>
      </c>
      <c r="E25" s="28">
        <f t="shared" si="4"/>
        <v>12</v>
      </c>
      <c r="F25" s="27">
        <f t="shared" ref="F25" si="46">D25-D$20</f>
        <v>42.333333333335759</v>
      </c>
      <c r="G25" s="108">
        <v>809395.84400000004</v>
      </c>
      <c r="H25" s="21">
        <v>9156419.5304999985</v>
      </c>
      <c r="I25" s="109">
        <v>2648.3310000000001</v>
      </c>
      <c r="K25" s="20">
        <f t="shared" si="34"/>
        <v>1.3500000000931323</v>
      </c>
      <c r="L25" s="21">
        <f t="shared" si="35"/>
        <v>-1.7000000923871994</v>
      </c>
      <c r="M25" s="21">
        <f t="shared" si="36"/>
        <v>2.1708294070165772</v>
      </c>
      <c r="N25" s="21">
        <f t="shared" si="8"/>
        <v>-2.5499999999738066</v>
      </c>
      <c r="O25" s="22">
        <f t="shared" si="9"/>
        <v>3.3488804568443999</v>
      </c>
      <c r="P25" s="22">
        <f t="shared" si="37"/>
        <v>0.27907337140369998</v>
      </c>
      <c r="Q25" s="23">
        <f t="shared" si="38"/>
        <v>1.0242482795050911E-3</v>
      </c>
      <c r="R25" s="29"/>
      <c r="S25" s="56">
        <f t="shared" si="12"/>
        <v>141.54629229777973</v>
      </c>
      <c r="T25" s="57">
        <f t="shared" si="13"/>
        <v>-49.592061370503544</v>
      </c>
      <c r="U25" s="29"/>
      <c r="V25" s="24">
        <f t="shared" si="0"/>
        <v>6.0500000021420419</v>
      </c>
      <c r="W25" s="22">
        <f t="shared" si="1"/>
        <v>-4.2500000447034836</v>
      </c>
      <c r="X25" s="22">
        <f t="shared" si="39"/>
        <v>7.3935783221589206</v>
      </c>
      <c r="Y25" s="22">
        <f t="shared" si="2"/>
        <v>-7.849999999962165</v>
      </c>
      <c r="Z25" s="22">
        <f t="shared" si="15"/>
        <v>10.783668225854516</v>
      </c>
      <c r="AA25" s="22">
        <f t="shared" si="40"/>
        <v>0.25473232029576137</v>
      </c>
      <c r="AB25" s="23">
        <f t="shared" si="41"/>
        <v>6.0172989046239399E-3</v>
      </c>
      <c r="AC25" s="29"/>
      <c r="AD25" s="56">
        <f t="shared" si="42"/>
        <v>125.08724882720625</v>
      </c>
      <c r="AE25" s="57">
        <f t="shared" si="43"/>
        <v>-46.715032029424364</v>
      </c>
      <c r="AF25" s="29"/>
      <c r="AG25" s="71">
        <f t="shared" si="20"/>
        <v>3.5832870580598213</v>
      </c>
      <c r="AH25" s="71">
        <f t="shared" si="44"/>
        <v>3.9256895192527304</v>
      </c>
      <c r="AI25" s="29"/>
      <c r="AJ25" s="21">
        <f t="shared" si="45"/>
        <v>328.7690420086916</v>
      </c>
    </row>
    <row r="26" spans="2:100" ht="15.75" x14ac:dyDescent="0.25">
      <c r="B26" s="199">
        <v>7</v>
      </c>
      <c r="C26" s="200"/>
      <c r="D26" s="96">
        <v>45300.625</v>
      </c>
      <c r="E26" s="28">
        <f t="shared" si="4"/>
        <v>8</v>
      </c>
      <c r="F26" s="27">
        <f t="shared" ref="F26:F27" si="47">D26-D$20</f>
        <v>50.333333333335759</v>
      </c>
      <c r="G26" s="108">
        <v>809395.91</v>
      </c>
      <c r="H26" s="21">
        <v>9156419.5100000016</v>
      </c>
      <c r="I26" s="109">
        <v>2648.3020000000001</v>
      </c>
      <c r="K26" s="20">
        <f t="shared" ref="K26:K27" si="48">(G26-G25)*100</f>
        <v>6.5999999991618097</v>
      </c>
      <c r="L26" s="21">
        <f t="shared" ref="L26:L27" si="49">(H26-H25)*100</f>
        <v>-2.0499996840953827</v>
      </c>
      <c r="M26" s="21">
        <f t="shared" ref="M26:M27" si="50">SQRT(K26^2+L26^2)</f>
        <v>6.9110417951078151</v>
      </c>
      <c r="N26" s="21">
        <f t="shared" si="8"/>
        <v>-2.8999999999996362</v>
      </c>
      <c r="O26" s="22">
        <f t="shared" si="9"/>
        <v>7.4948314653316226</v>
      </c>
      <c r="P26" s="22">
        <f t="shared" ref="P26:P27" si="51">O26/(F26-F25)</f>
        <v>0.93685393316645282</v>
      </c>
      <c r="Q26" s="23">
        <f t="shared" ref="Q26:Q27" si="52">(P26-P25)/(F26-F25)</f>
        <v>8.2222570220344099E-2</v>
      </c>
      <c r="R26" s="29"/>
      <c r="S26" s="56">
        <f t="shared" si="12"/>
        <v>107.25510850302764</v>
      </c>
      <c r="T26" s="57">
        <f t="shared" si="13"/>
        <v>-22.763815506956018</v>
      </c>
      <c r="U26" s="29"/>
      <c r="V26" s="24">
        <f t="shared" ref="V26:V27" si="53">(G26-$G$20)*100</f>
        <v>12.650000001303852</v>
      </c>
      <c r="W26" s="22">
        <f t="shared" ref="W26:W27" si="54">(H26-$H$20)*100</f>
        <v>-6.2999997287988663</v>
      </c>
      <c r="X26" s="22">
        <f t="shared" ref="X26:X27" si="55">SQRT(V26^2+W26^2)</f>
        <v>14.131967188465067</v>
      </c>
      <c r="Y26" s="22">
        <f t="shared" ref="Y26:Y27" si="56">(I26-$I$20)*100</f>
        <v>-10.749999999961801</v>
      </c>
      <c r="Z26" s="22">
        <f t="shared" si="15"/>
        <v>17.755984811184987</v>
      </c>
      <c r="AA26" s="22">
        <f t="shared" ref="AA26:AA27" si="57">Z26/F26</f>
        <v>0.35276791015597614</v>
      </c>
      <c r="AB26" s="23">
        <f t="shared" ref="AB26:AB27" si="58">(AA26-$AA$20)/(F26-$F$20)</f>
        <v>7.0086339766084601E-3</v>
      </c>
      <c r="AC26" s="29"/>
      <c r="AD26" s="56">
        <f t="shared" ref="AD26:AD27" si="59">IF(F26&lt;=0,NA(),IF((G26-$G$20)&lt;0,ATAN2((H26-$H$20),(G26-$G$20))*180/PI()+360,ATAN2((H26-$H$20),(G26-$G$20))*180/PI()))</f>
        <v>116.47439238716566</v>
      </c>
      <c r="AE26" s="57">
        <f t="shared" ref="AE26:AE27" si="60">IF(E26&lt;=0,NA(),ATAN(Y26/X26)*180/PI())</f>
        <v>-37.259766844006883</v>
      </c>
      <c r="AF26" s="29"/>
      <c r="AG26" s="71">
        <f t="shared" si="20"/>
        <v>1.0674022540740382</v>
      </c>
      <c r="AH26" s="71">
        <f t="shared" ref="AH26:AH27" si="61">1/(Z26/F26)</f>
        <v>2.8347249599824726</v>
      </c>
      <c r="AI26" s="29"/>
      <c r="AJ26" s="21">
        <f t="shared" ref="AJ26:AJ27" si="62">SQRT((G26-$E$11)^2+(H26-$F$11)^2+(I26-$G$11)^2)</f>
        <v>328.79399471583986</v>
      </c>
    </row>
    <row r="27" spans="2:100" ht="15.75" x14ac:dyDescent="0.25">
      <c r="B27" s="199">
        <v>8</v>
      </c>
      <c r="C27" s="200"/>
      <c r="D27" s="96">
        <v>45307.625</v>
      </c>
      <c r="E27" s="28">
        <f t="shared" ref="E27:E28" si="63">D27-D26</f>
        <v>7</v>
      </c>
      <c r="F27" s="27">
        <f t="shared" si="47"/>
        <v>57.333333333335759</v>
      </c>
      <c r="G27" s="108">
        <v>809395.90749999997</v>
      </c>
      <c r="H27" s="21">
        <v>9156419.5144999996</v>
      </c>
      <c r="I27" s="109">
        <v>2648.2565</v>
      </c>
      <c r="K27" s="20">
        <f t="shared" si="48"/>
        <v>-0.25000000605359674</v>
      </c>
      <c r="L27" s="21">
        <f t="shared" si="49"/>
        <v>0.44999979436397552</v>
      </c>
      <c r="M27" s="21">
        <f t="shared" si="50"/>
        <v>0.51478133023102024</v>
      </c>
      <c r="N27" s="21">
        <f t="shared" ref="N27:N28" si="64">(I27-I26)*100</f>
        <v>-4.5500000000174623</v>
      </c>
      <c r="O27" s="22">
        <f t="shared" ref="O27:O28" si="65">(SQRT((G27-G26)^2+(H27-H26)^2+(I27-I26)^2)*100)</f>
        <v>4.5790282613359494</v>
      </c>
      <c r="P27" s="22">
        <f t="shared" si="51"/>
        <v>0.65414689447656416</v>
      </c>
      <c r="Q27" s="23">
        <f t="shared" si="52"/>
        <v>-4.038671981284124E-2</v>
      </c>
      <c r="R27" s="29"/>
      <c r="S27" s="56">
        <f t="shared" ref="S27:S28" si="66">IF(K27&lt;0, ATAN2(L27,K27)*180/PI()+360,ATAN2(L27,K27)*180/PI())</f>
        <v>330.94538419676951</v>
      </c>
      <c r="T27" s="57">
        <f t="shared" ref="T27:T28" si="67">ATAN(N27/M27)*180/PI()</f>
        <v>-83.545075339739427</v>
      </c>
      <c r="U27" s="29"/>
      <c r="V27" s="24">
        <f t="shared" si="53"/>
        <v>12.399999995250255</v>
      </c>
      <c r="W27" s="22">
        <f t="shared" si="54"/>
        <v>-5.8499999344348907</v>
      </c>
      <c r="X27" s="22">
        <f t="shared" si="55"/>
        <v>13.710670994342127</v>
      </c>
      <c r="Y27" s="22">
        <f t="shared" si="56"/>
        <v>-15.299999999979264</v>
      </c>
      <c r="Z27" s="22">
        <f t="shared" ref="Z27:Z28" si="68">SQRT((G27-$G$20)^2+(H27-$H$20)^2+(I27-$I$20)^2)*100</f>
        <v>20.544403109228071</v>
      </c>
      <c r="AA27" s="22">
        <f t="shared" si="57"/>
        <v>0.35833261237024189</v>
      </c>
      <c r="AB27" s="23">
        <f t="shared" si="58"/>
        <v>6.2499874250620943E-3</v>
      </c>
      <c r="AC27" s="29"/>
      <c r="AD27" s="56">
        <f t="shared" si="59"/>
        <v>115.25672876476766</v>
      </c>
      <c r="AE27" s="57">
        <f t="shared" si="60"/>
        <v>-48.135773941252175</v>
      </c>
      <c r="AF27" s="29"/>
      <c r="AG27" s="71">
        <f t="shared" ref="AG27:AG28" si="69">1/(O27/E27)</f>
        <v>1.5287086256064564</v>
      </c>
      <c r="AH27" s="71">
        <f t="shared" si="61"/>
        <v>2.790703289285779</v>
      </c>
      <c r="AI27" s="29"/>
      <c r="AJ27" s="21">
        <f t="shared" si="62"/>
        <v>328.80986159050417</v>
      </c>
    </row>
    <row r="28" spans="2:100" ht="15.75" x14ac:dyDescent="0.25">
      <c r="B28" s="199">
        <v>9</v>
      </c>
      <c r="C28" s="200"/>
      <c r="D28" s="96">
        <v>45313.625</v>
      </c>
      <c r="E28" s="28">
        <f t="shared" si="63"/>
        <v>6</v>
      </c>
      <c r="F28" s="27">
        <f t="shared" ref="F28" si="70">D28-D$20</f>
        <v>63.333333333335759</v>
      </c>
      <c r="G28" s="108">
        <v>809395.95549999992</v>
      </c>
      <c r="H28" s="21">
        <v>9156419.4904999994</v>
      </c>
      <c r="I28" s="109">
        <v>2648.2635</v>
      </c>
      <c r="K28" s="20">
        <f t="shared" ref="K28:K29" si="71">(G28-G27)*100</f>
        <v>4.7999999951571226</v>
      </c>
      <c r="L28" s="21">
        <f t="shared" ref="L28:L29" si="72">(H28-H27)*100</f>
        <v>-2.4000000208616257</v>
      </c>
      <c r="M28" s="21">
        <f t="shared" ref="M28:M29" si="73">SQRT(K28^2+L28^2)</f>
        <v>5.3665631509974974</v>
      </c>
      <c r="N28" s="21">
        <f t="shared" si="64"/>
        <v>0.70000000000618456</v>
      </c>
      <c r="O28" s="22">
        <f t="shared" si="65"/>
        <v>5.4120236560507422</v>
      </c>
      <c r="P28" s="22">
        <f t="shared" ref="P28:P29" si="74">O28/(F28-F27)</f>
        <v>0.90200394267512374</v>
      </c>
      <c r="Q28" s="23">
        <f t="shared" ref="Q28:Q29" si="75">(P28-P27)/(F28-F27)</f>
        <v>4.1309508033093266E-2</v>
      </c>
      <c r="R28" s="29"/>
      <c r="S28" s="56">
        <f t="shared" si="66"/>
        <v>116.56505139941486</v>
      </c>
      <c r="T28" s="57">
        <f t="shared" si="67"/>
        <v>7.4315497134334398</v>
      </c>
      <c r="U28" s="29"/>
      <c r="V28" s="24">
        <f t="shared" ref="V28:V29" si="76">(G28-$G$20)*100</f>
        <v>17.199999990407377</v>
      </c>
      <c r="W28" s="22">
        <f t="shared" ref="W28:W29" si="77">(H28-$H$20)*100</f>
        <v>-8.2499999552965164</v>
      </c>
      <c r="X28" s="22">
        <f t="shared" ref="X28:X29" si="78">SQRT(V28^2+W28^2)</f>
        <v>19.076228634937419</v>
      </c>
      <c r="Y28" s="22">
        <f t="shared" ref="Y28:Y29" si="79">(I28-$I$20)*100</f>
        <v>-14.599999999973079</v>
      </c>
      <c r="Z28" s="22">
        <f t="shared" si="68"/>
        <v>24.02212519598589</v>
      </c>
      <c r="AA28" s="22">
        <f t="shared" ref="AA28:AA29" si="80">Z28/F28</f>
        <v>0.3792967136208153</v>
      </c>
      <c r="AB28" s="23">
        <f t="shared" ref="AB28:AB29" si="81">(AA28-$AA$20)/(F28-$F$20)</f>
        <v>5.9888954782231704E-3</v>
      </c>
      <c r="AC28" s="29"/>
      <c r="AD28" s="56">
        <f t="shared" ref="AD28:AD29" si="82">IF(F28&lt;=0,NA(),IF((G28-$G$20)&lt;0,ATAN2((H28-$H$20),(G28-$G$20))*180/PI()+360,ATAN2((H28-$H$20),(G28-$G$20))*180/PI()))</f>
        <v>115.62475927582351</v>
      </c>
      <c r="AE28" s="57">
        <f t="shared" ref="AE28:AE29" si="83">IF(E28&lt;=0,NA(),ATAN(Y28/X28)*180/PI())</f>
        <v>-37.428652688151494</v>
      </c>
      <c r="AF28" s="29"/>
      <c r="AG28" s="71">
        <f t="shared" si="69"/>
        <v>1.1086426041933297</v>
      </c>
      <c r="AH28" s="71">
        <f t="shared" ref="AH28:AH29" si="84">1/(Z28/F28)</f>
        <v>2.6364583822882914</v>
      </c>
      <c r="AI28" s="29"/>
      <c r="AJ28" s="21">
        <f t="shared" ref="AJ28:AJ29" si="85">SQRT((G28-$E$11)^2+(H28-$F$11)^2+(I28-$G$11)^2)</f>
        <v>328.8240250396745</v>
      </c>
    </row>
    <row r="29" spans="2:100" ht="15.75" x14ac:dyDescent="0.25">
      <c r="B29" s="199">
        <v>10</v>
      </c>
      <c r="C29" s="200"/>
      <c r="D29" s="96">
        <v>45321.625</v>
      </c>
      <c r="E29" s="28">
        <f t="shared" ref="E29:E30" si="86">D29-D28</f>
        <v>8</v>
      </c>
      <c r="F29" s="27">
        <f t="shared" ref="F29:F30" si="87">D29-D$20</f>
        <v>71.333333333335759</v>
      </c>
      <c r="G29" s="108">
        <v>809395.96699999995</v>
      </c>
      <c r="H29" s="21">
        <v>9156419.493999999</v>
      </c>
      <c r="I29" s="109">
        <v>2648.2155000000002</v>
      </c>
      <c r="K29" s="20">
        <f t="shared" si="71"/>
        <v>1.1500000022351742</v>
      </c>
      <c r="L29" s="21">
        <f t="shared" si="72"/>
        <v>0.34999996423721313</v>
      </c>
      <c r="M29" s="21">
        <f t="shared" si="73"/>
        <v>1.2020815197427133</v>
      </c>
      <c r="N29" s="21">
        <f t="shared" ref="N29:N30" si="88">(I29-I28)*100</f>
        <v>-4.7999999999774445</v>
      </c>
      <c r="O29" s="22">
        <f t="shared" ref="O29:O30" si="89">(SQRT((G29-G28)^2+(H29-H28)^2+(I29-I28)^2)*100)</f>
        <v>4.9482320054632059</v>
      </c>
      <c r="P29" s="22">
        <f t="shared" si="74"/>
        <v>0.61852900068290073</v>
      </c>
      <c r="Q29" s="23">
        <f t="shared" si="75"/>
        <v>-3.5434367749027876E-2</v>
      </c>
      <c r="R29" s="29"/>
      <c r="S29" s="56">
        <f t="shared" ref="S29:S30" si="90">IF(K29&lt;0, ATAN2(L29,K29)*180/PI()+360,ATAN2(L29,K29)*180/PI())</f>
        <v>73.072488597609635</v>
      </c>
      <c r="T29" s="57">
        <f t="shared" ref="T29:T30" si="91">ATAN(N29/M29)*180/PI()</f>
        <v>-75.940374155168897</v>
      </c>
      <c r="U29" s="29"/>
      <c r="V29" s="24">
        <f t="shared" si="76"/>
        <v>18.349999992642552</v>
      </c>
      <c r="W29" s="22">
        <f t="shared" si="77"/>
        <v>-7.8999999910593033</v>
      </c>
      <c r="X29" s="22">
        <f t="shared" si="78"/>
        <v>19.978300718247251</v>
      </c>
      <c r="Y29" s="22">
        <f t="shared" si="79"/>
        <v>-19.399999999950523</v>
      </c>
      <c r="Z29" s="22">
        <f t="shared" ref="Z29:Z30" si="92">SQRT((G29-$G$20)^2+(H29-$H$20)^2+(I29-$I$20)^2)*100</f>
        <v>27.847665962999468</v>
      </c>
      <c r="AA29" s="22">
        <f t="shared" si="80"/>
        <v>0.39038784060278303</v>
      </c>
      <c r="AB29" s="23">
        <f t="shared" si="81"/>
        <v>5.4727267374220061E-3</v>
      </c>
      <c r="AC29" s="29"/>
      <c r="AD29" s="56">
        <f t="shared" si="82"/>
        <v>113.29273398833595</v>
      </c>
      <c r="AE29" s="57">
        <f t="shared" si="83"/>
        <v>-44.158627769253329</v>
      </c>
      <c r="AF29" s="29"/>
      <c r="AG29" s="71">
        <f t="shared" ref="AG29:AG30" si="93">1/(O29/E29)</f>
        <v>1.6167390678463383</v>
      </c>
      <c r="AH29" s="71">
        <f t="shared" si="84"/>
        <v>2.5615551920263142</v>
      </c>
      <c r="AI29" s="29"/>
      <c r="AJ29" s="21">
        <f t="shared" si="85"/>
        <v>328.84060952990899</v>
      </c>
    </row>
    <row r="30" spans="2:100" ht="15.75" x14ac:dyDescent="0.25">
      <c r="B30" s="199">
        <v>11</v>
      </c>
      <c r="C30" s="200"/>
      <c r="D30" s="96">
        <v>45328.625</v>
      </c>
      <c r="E30" s="28">
        <f t="shared" si="86"/>
        <v>7</v>
      </c>
      <c r="F30" s="27">
        <f t="shared" si="87"/>
        <v>78.333333333335759</v>
      </c>
      <c r="G30" s="108">
        <v>809395.97450000001</v>
      </c>
      <c r="H30" s="21">
        <v>9156419.4809999987</v>
      </c>
      <c r="I30" s="109">
        <v>2648.2089999999998</v>
      </c>
      <c r="K30" s="20">
        <f t="shared" ref="K30:K31" si="94">(G30-G29)*100</f>
        <v>0.75000000651925802</v>
      </c>
      <c r="L30" s="21">
        <f t="shared" ref="L30:L31" si="95">(H30-H29)*100</f>
        <v>-1.3000000268220901</v>
      </c>
      <c r="M30" s="21">
        <f t="shared" ref="M30:M31" si="96">SQRT(K30^2+L30^2)</f>
        <v>1.500833128471091</v>
      </c>
      <c r="N30" s="21">
        <f t="shared" si="88"/>
        <v>-0.65000000004147296</v>
      </c>
      <c r="O30" s="22">
        <f t="shared" si="89"/>
        <v>1.6355427477049438</v>
      </c>
      <c r="P30" s="22">
        <f t="shared" ref="P30:P31" si="97">O30/(F30-F29)</f>
        <v>0.23364896395784912</v>
      </c>
      <c r="Q30" s="23">
        <f t="shared" ref="Q30:Q31" si="98">(P30-P29)/(F30-F29)</f>
        <v>-5.4982862389293084E-2</v>
      </c>
      <c r="R30" s="29"/>
      <c r="S30" s="56">
        <f t="shared" si="90"/>
        <v>150.01836092727083</v>
      </c>
      <c r="T30" s="57">
        <f t="shared" si="91"/>
        <v>-23.417088289269845</v>
      </c>
      <c r="U30" s="29"/>
      <c r="V30" s="24">
        <f t="shared" ref="V30:V31" si="99">(G30-$G$20)*100</f>
        <v>19.09999999916181</v>
      </c>
      <c r="W30" s="22">
        <f t="shared" ref="W30:W31" si="100">(H30-$H$20)*100</f>
        <v>-9.2000000178813934</v>
      </c>
      <c r="X30" s="22">
        <f t="shared" ref="X30:X31" si="101">SQRT(V30^2+W30^2)</f>
        <v>21.200235854749323</v>
      </c>
      <c r="Y30" s="22">
        <f t="shared" ref="Y30:Y31" si="102">(I30-$I$20)*100</f>
        <v>-20.049999999991996</v>
      </c>
      <c r="Z30" s="22">
        <f t="shared" si="92"/>
        <v>29.179659016113913</v>
      </c>
      <c r="AA30" s="22">
        <f t="shared" ref="AA30:AA31" si="103">Z30/F30</f>
        <v>0.37250628531208096</v>
      </c>
      <c r="AB30" s="23">
        <f t="shared" ref="AB30:AB31" si="104">(AA30-$AA$20)/(F30-$F$20)</f>
        <v>4.7553993869625883E-3</v>
      </c>
      <c r="AC30" s="29"/>
      <c r="AD30" s="56">
        <f t="shared" ref="AD30:AD31" si="105">IF(F30&lt;=0,NA(),IF((G30-$G$20)&lt;0,ATAN2((H30-$H$20),(G30-$G$20))*180/PI()+360,ATAN2((H30-$H$20),(G30-$G$20))*180/PI()))</f>
        <v>115.71897252186066</v>
      </c>
      <c r="AE30" s="57">
        <f t="shared" ref="AE30:AE31" si="106">IF(E30&lt;=0,NA(),ATAN(Y30/X30)*180/PI())</f>
        <v>-43.402758537454041</v>
      </c>
      <c r="AF30" s="29"/>
      <c r="AG30" s="71">
        <f t="shared" si="93"/>
        <v>4.2799248199551299</v>
      </c>
      <c r="AH30" s="71">
        <f t="shared" ref="AH30:AH31" si="107">1/(Z30/F30)</f>
        <v>2.6845184616474671</v>
      </c>
      <c r="AI30" s="29"/>
      <c r="AJ30" s="21">
        <f t="shared" ref="AJ30:AJ31" si="108">SQRT((G30-$E$11)^2+(H30-$F$11)^2+(I30-$G$11)^2)</f>
        <v>328.85440615286973</v>
      </c>
    </row>
    <row r="31" spans="2:100" ht="15.75" x14ac:dyDescent="0.25">
      <c r="B31" s="199">
        <v>12</v>
      </c>
      <c r="C31" s="200"/>
      <c r="D31" s="96">
        <v>45334.625</v>
      </c>
      <c r="E31" s="28">
        <f t="shared" ref="E31:E32" si="109">D31-D30</f>
        <v>6</v>
      </c>
      <c r="F31" s="27">
        <f t="shared" ref="F31:F32" si="110">D31-D$20</f>
        <v>84.333333333335759</v>
      </c>
      <c r="G31" s="108">
        <v>809395.9879999999</v>
      </c>
      <c r="H31" s="21">
        <v>9156419.4745000005</v>
      </c>
      <c r="I31" s="109">
        <v>2648.1930000000002</v>
      </c>
      <c r="K31" s="20">
        <f t="shared" si="94"/>
        <v>1.3499999884516001</v>
      </c>
      <c r="L31" s="21">
        <f t="shared" si="95"/>
        <v>-0.64999982714653015</v>
      </c>
      <c r="M31" s="21">
        <f t="shared" si="96"/>
        <v>1.4983323209855146</v>
      </c>
      <c r="N31" s="21">
        <f t="shared" ref="N31:N32" si="111">(I31-I30)*100</f>
        <v>-1.599999999962165</v>
      </c>
      <c r="O31" s="22">
        <f t="shared" ref="O31:O32" si="112">(SQRT((G31-G30)^2+(H31-H30)^2+(I31-I30)^2)*100)</f>
        <v>2.1920309632824004</v>
      </c>
      <c r="P31" s="22">
        <f t="shared" si="97"/>
        <v>0.36533849388040007</v>
      </c>
      <c r="Q31" s="23">
        <f t="shared" si="98"/>
        <v>2.1948254987091825E-2</v>
      </c>
      <c r="R31" s="29"/>
      <c r="S31" s="56">
        <f t="shared" ref="S31:S32" si="113">IF(K31&lt;0, ATAN2(L31,K31)*180/PI()+360,ATAN2(L31,K31)*180/PI())</f>
        <v>115.70994801688806</v>
      </c>
      <c r="T31" s="57">
        <f t="shared" ref="T31:T32" si="114">ATAN(N31/M31)*180/PI()</f>
        <v>-46.879410906643933</v>
      </c>
      <c r="U31" s="29"/>
      <c r="V31" s="24">
        <f t="shared" si="99"/>
        <v>20.44999998761341</v>
      </c>
      <c r="W31" s="22">
        <f t="shared" si="100"/>
        <v>-9.8499998450279236</v>
      </c>
      <c r="X31" s="22">
        <f t="shared" si="101"/>
        <v>22.698568158375952</v>
      </c>
      <c r="Y31" s="22">
        <f t="shared" si="102"/>
        <v>-21.649999999954161</v>
      </c>
      <c r="Z31" s="22">
        <f t="shared" ref="Z31:Z32" si="115">SQRT((G31-$G$20)^2+(H31-$H$20)^2+(I31-$I$20)^2)*100</f>
        <v>31.367937395347717</v>
      </c>
      <c r="AA31" s="22">
        <f t="shared" si="103"/>
        <v>0.37195182682229422</v>
      </c>
      <c r="AB31" s="23">
        <f t="shared" si="104"/>
        <v>4.4104959702247057E-3</v>
      </c>
      <c r="AC31" s="29"/>
      <c r="AD31" s="56">
        <f t="shared" si="105"/>
        <v>115.71837681435474</v>
      </c>
      <c r="AE31" s="57">
        <f t="shared" si="106"/>
        <v>-43.645563068903442</v>
      </c>
      <c r="AF31" s="29"/>
      <c r="AG31" s="71">
        <f t="shared" ref="AG31:AG32" si="116">1/(O31/E31)</f>
        <v>2.7371876129958741</v>
      </c>
      <c r="AH31" s="71">
        <f t="shared" si="107"/>
        <v>2.6885202004338202</v>
      </c>
      <c r="AI31" s="29"/>
      <c r="AJ31" s="21">
        <f t="shared" si="108"/>
        <v>328.86594097617274</v>
      </c>
    </row>
    <row r="32" spans="2:100" ht="15.75" x14ac:dyDescent="0.25">
      <c r="B32" s="199">
        <v>13</v>
      </c>
      <c r="C32" s="200"/>
      <c r="D32" s="96">
        <v>45341.625</v>
      </c>
      <c r="E32" s="28">
        <f t="shared" si="109"/>
        <v>7</v>
      </c>
      <c r="F32" s="27">
        <f t="shared" si="110"/>
        <v>91.333333333335759</v>
      </c>
      <c r="G32" s="108">
        <v>809396.0085</v>
      </c>
      <c r="H32" s="21">
        <v>9156419.4715</v>
      </c>
      <c r="I32" s="109">
        <v>2648.172</v>
      </c>
      <c r="K32" s="20">
        <f t="shared" ref="K32:K33" si="117">(G32-G31)*100</f>
        <v>2.0500000100582838</v>
      </c>
      <c r="L32" s="21">
        <f t="shared" ref="L32:L33" si="118">(H32-H31)*100</f>
        <v>-0.30000004917383194</v>
      </c>
      <c r="M32" s="21">
        <f t="shared" ref="M32:M33" si="119">SQRT(K32^2+L32^2)</f>
        <v>2.0718349525826776</v>
      </c>
      <c r="N32" s="21">
        <f t="shared" si="111"/>
        <v>-2.1000000000185537</v>
      </c>
      <c r="O32" s="22">
        <f t="shared" si="112"/>
        <v>2.9500000120035916</v>
      </c>
      <c r="P32" s="22">
        <f t="shared" ref="P32:P33" si="120">O32/(F32-F31)</f>
        <v>0.42142857314337023</v>
      </c>
      <c r="Q32" s="23">
        <f t="shared" ref="Q32:Q33" si="121">(P32-P31)/(F32-F31)</f>
        <v>8.0128684661385941E-3</v>
      </c>
      <c r="R32" s="29"/>
      <c r="S32" s="56">
        <f t="shared" si="113"/>
        <v>98.325651635701036</v>
      </c>
      <c r="T32" s="57">
        <f t="shared" si="114"/>
        <v>-45.386811522802283</v>
      </c>
      <c r="U32" s="29"/>
      <c r="V32" s="24">
        <f t="shared" ref="V32:V33" si="122">(G32-$G$20)*100</f>
        <v>22.499999997671694</v>
      </c>
      <c r="W32" s="22">
        <f t="shared" ref="W32:W33" si="123">(H32-$H$20)*100</f>
        <v>-10.149999894201756</v>
      </c>
      <c r="X32" s="22">
        <f t="shared" ref="X32:X33" si="124">SQRT(V32^2+W32^2)</f>
        <v>24.683445824023877</v>
      </c>
      <c r="Y32" s="22">
        <f t="shared" ref="Y32:Y33" si="125">(I32-$I$20)*100</f>
        <v>-23.749999999972715</v>
      </c>
      <c r="Z32" s="22">
        <f t="shared" si="115"/>
        <v>34.253977838292386</v>
      </c>
      <c r="AA32" s="22">
        <f t="shared" ref="AA32:AA33" si="126">Z32/F32</f>
        <v>0.37504355297399428</v>
      </c>
      <c r="AB32" s="23">
        <f t="shared" ref="AB32:AB33" si="127">(AA32-$AA$20)/(F32-$F$20)</f>
        <v>4.1063162734377842E-3</v>
      </c>
      <c r="AC32" s="29"/>
      <c r="AD32" s="56">
        <f t="shared" ref="AD32:AD33" si="128">IF(F32&lt;=0,NA(),IF((G32-$G$20)&lt;0,ATAN2((H32-$H$20),(G32-$G$20))*180/PI()+360,ATAN2((H32-$H$20),(G32-$G$20))*180/PI()))</f>
        <v>114.2806644305949</v>
      </c>
      <c r="AE32" s="57">
        <f t="shared" ref="AE32:AE33" si="129">IF(E32&lt;=0,NA(),ATAN(Y32/X32)*180/PI())</f>
        <v>-43.895889300082686</v>
      </c>
      <c r="AF32" s="29"/>
      <c r="AG32" s="71">
        <f t="shared" si="116"/>
        <v>2.3728813462769156</v>
      </c>
      <c r="AH32" s="71">
        <f t="shared" ref="AH32:AH33" si="130">1/(Z32/F32)</f>
        <v>2.6663569925953121</v>
      </c>
      <c r="AI32" s="29"/>
      <c r="AJ32" s="21">
        <f t="shared" ref="AJ32:AJ33" si="131">SQRT((G32-$E$11)^2+(H32-$F$11)^2+(I32-$G$11)^2)</f>
        <v>328.8758696752891</v>
      </c>
    </row>
    <row r="33" spans="2:37" ht="15.75" x14ac:dyDescent="0.25">
      <c r="B33" s="199">
        <v>14</v>
      </c>
      <c r="C33" s="200"/>
      <c r="D33" s="96">
        <v>45348.625</v>
      </c>
      <c r="E33" s="28">
        <f t="shared" ref="E33:E34" si="132">D33-D32</f>
        <v>7</v>
      </c>
      <c r="F33" s="27">
        <f t="shared" ref="F33:F34" si="133">D33-D$20</f>
        <v>98.333333333335759</v>
      </c>
      <c r="G33" s="108">
        <v>809395.995</v>
      </c>
      <c r="H33" s="21">
        <v>9156419.4619999994</v>
      </c>
      <c r="I33" s="109">
        <v>2648.1655000000001</v>
      </c>
      <c r="K33" s="20">
        <f t="shared" si="117"/>
        <v>-1.3500000000931323</v>
      </c>
      <c r="L33" s="21">
        <f t="shared" si="118"/>
        <v>-0.95000006258487701</v>
      </c>
      <c r="M33" s="21">
        <f t="shared" si="119"/>
        <v>1.6507574380152668</v>
      </c>
      <c r="N33" s="21">
        <f t="shared" ref="N33:N34" si="134">(I33-I32)*100</f>
        <v>-0.64999999999599822</v>
      </c>
      <c r="O33" s="22">
        <f t="shared" ref="O33:O34" si="135">(SQRT((G33-G32)^2+(H33-H32)^2+(I33-I32)^2)*100)</f>
        <v>1.7741195335031754</v>
      </c>
      <c r="P33" s="22">
        <f t="shared" si="120"/>
        <v>0.25344564764331079</v>
      </c>
      <c r="Q33" s="23">
        <f t="shared" si="121"/>
        <v>-2.3997560785722776E-2</v>
      </c>
      <c r="R33" s="29"/>
      <c r="S33" s="56">
        <f t="shared" ref="S33:S34" si="136">IF(K33&lt;0, ATAN2(L33,K33)*180/PI()+360,ATAN2(L33,K33)*180/PI())</f>
        <v>234.86580516846891</v>
      </c>
      <c r="T33" s="57">
        <f t="shared" ref="T33:T34" si="137">ATAN(N33/M33)*180/PI()</f>
        <v>-21.4924685065915</v>
      </c>
      <c r="U33" s="29"/>
      <c r="V33" s="24">
        <f t="shared" si="122"/>
        <v>21.149999997578561</v>
      </c>
      <c r="W33" s="22">
        <f t="shared" si="123"/>
        <v>-11.099999956786633</v>
      </c>
      <c r="X33" s="22">
        <f t="shared" si="124"/>
        <v>23.885822132349482</v>
      </c>
      <c r="Y33" s="22">
        <f t="shared" si="125"/>
        <v>-24.399999999968713</v>
      </c>
      <c r="Z33" s="22">
        <f t="shared" ref="Z33:Z34" si="138">SQRT((G33-$G$20)^2+(H33-$H$20)^2+(I33-$I$20)^2)*100</f>
        <v>34.145168017403421</v>
      </c>
      <c r="AA33" s="22">
        <f t="shared" si="126"/>
        <v>0.34723899678714487</v>
      </c>
      <c r="AB33" s="23">
        <f t="shared" si="127"/>
        <v>3.53124403512342E-3</v>
      </c>
      <c r="AC33" s="29"/>
      <c r="AD33" s="56">
        <f t="shared" si="128"/>
        <v>117.69150833487934</v>
      </c>
      <c r="AE33" s="57">
        <f t="shared" si="129"/>
        <v>-45.610098512929845</v>
      </c>
      <c r="AF33" s="29"/>
      <c r="AG33" s="71">
        <f t="shared" ref="AG33:AG34" si="139">1/(O33/E33)</f>
        <v>3.9456191467424993</v>
      </c>
      <c r="AH33" s="71">
        <f t="shared" si="130"/>
        <v>2.8798608717700942</v>
      </c>
      <c r="AI33" s="29"/>
      <c r="AJ33" s="21">
        <f t="shared" si="131"/>
        <v>328.88842111846543</v>
      </c>
    </row>
    <row r="34" spans="2:37" ht="15.75" x14ac:dyDescent="0.25">
      <c r="B34" s="199">
        <v>15</v>
      </c>
      <c r="C34" s="200"/>
      <c r="D34" s="96">
        <v>45355.666666666664</v>
      </c>
      <c r="E34" s="28">
        <f t="shared" si="132"/>
        <v>7.0416666666642413</v>
      </c>
      <c r="F34" s="27">
        <f t="shared" si="133"/>
        <v>105.375</v>
      </c>
      <c r="G34" s="108">
        <v>809396.03350000002</v>
      </c>
      <c r="H34" s="21">
        <v>9156419.4554999992</v>
      </c>
      <c r="I34" s="109">
        <v>2648.15</v>
      </c>
      <c r="K34" s="20">
        <f t="shared" ref="K34:K35" si="140">(G34-G33)*100</f>
        <v>3.8500000024214387</v>
      </c>
      <c r="L34" s="21">
        <f t="shared" ref="L34:L35" si="141">(H34-H33)*100</f>
        <v>-0.65000001341104507</v>
      </c>
      <c r="M34" s="21">
        <f t="shared" ref="M34:M35" si="142">SQRT(K34^2+L34^2)</f>
        <v>3.9044846056911835</v>
      </c>
      <c r="N34" s="21">
        <f t="shared" si="134"/>
        <v>-1.5499999999974534</v>
      </c>
      <c r="O34" s="22">
        <f t="shared" si="135"/>
        <v>4.2008927665523128</v>
      </c>
      <c r="P34" s="22">
        <f t="shared" ref="P34:P35" si="143">O34/(F34-F33)</f>
        <v>0.59657648755793036</v>
      </c>
      <c r="Q34" s="23">
        <f t="shared" ref="Q34:Q35" si="144">(P34-P33)/(F34-F33)</f>
        <v>4.8728639987891752E-2</v>
      </c>
      <c r="R34" s="29"/>
      <c r="S34" s="56">
        <f t="shared" si="136"/>
        <v>99.582944911669387</v>
      </c>
      <c r="T34" s="57">
        <f t="shared" si="137"/>
        <v>-21.652058584482869</v>
      </c>
      <c r="U34" s="29"/>
      <c r="V34" s="24">
        <f t="shared" ref="V34:V35" si="145">(G34-$G$20)*100</f>
        <v>25</v>
      </c>
      <c r="W34" s="22">
        <f t="shared" ref="W34:W35" si="146">(H34-$H$20)*100</f>
        <v>-11.749999970197678</v>
      </c>
      <c r="X34" s="22">
        <f t="shared" ref="X34:X35" si="147">SQRT(V34^2+W34^2)</f>
        <v>27.623585923982525</v>
      </c>
      <c r="Y34" s="22">
        <f t="shared" ref="Y34:Y35" si="148">(I34-$I$20)*100</f>
        <v>-25.949999999966167</v>
      </c>
      <c r="Z34" s="22">
        <f t="shared" si="138"/>
        <v>37.900725577459461</v>
      </c>
      <c r="AA34" s="22">
        <f t="shared" ref="AA34:AA35" si="149">Z34/F34</f>
        <v>0.35967473857612775</v>
      </c>
      <c r="AB34" s="23">
        <f t="shared" ref="AB34:AB35" si="150">(AA34-$AA$20)/(F34-$F$20)</f>
        <v>3.4132834028576774E-3</v>
      </c>
      <c r="AC34" s="29"/>
      <c r="AD34" s="56">
        <f t="shared" ref="AD34:AD35" si="151">IF(F34&lt;=0,NA(),IF((G34-$G$20)&lt;0,ATAN2((H34-$H$20),(G34-$G$20))*180/PI()+360,ATAN2((H34-$H$20),(G34-$G$20))*180/PI()))</f>
        <v>115.17352446858628</v>
      </c>
      <c r="AE34" s="57">
        <f t="shared" ref="AE34:AE35" si="152">IF(E34&lt;=0,NA(),ATAN(Y34/X34)*180/PI())</f>
        <v>-43.210718311244889</v>
      </c>
      <c r="AF34" s="29"/>
      <c r="AG34" s="71">
        <f t="shared" si="139"/>
        <v>1.676230996118323</v>
      </c>
      <c r="AH34" s="71">
        <f t="shared" ref="AH34:AH35" si="153">1/(Z34/F34)</f>
        <v>2.7802897805911457</v>
      </c>
      <c r="AI34" s="29"/>
      <c r="AJ34" s="21">
        <f t="shared" ref="AJ34:AJ35" si="154">SQRT((G34-$E$11)^2+(H34-$F$11)^2+(I34-$G$11)^2)</f>
        <v>328.89748919553148</v>
      </c>
    </row>
    <row r="35" spans="2:37" ht="15.75" x14ac:dyDescent="0.25">
      <c r="B35" s="199">
        <v>16</v>
      </c>
      <c r="C35" s="200"/>
      <c r="D35" s="96">
        <v>45362.666666666664</v>
      </c>
      <c r="E35" s="28">
        <f t="shared" ref="E35" si="155">D35-D34</f>
        <v>7</v>
      </c>
      <c r="F35" s="27">
        <f t="shared" ref="F35" si="156">D35-D$20</f>
        <v>112.375</v>
      </c>
      <c r="G35" s="108">
        <v>809396.05500000005</v>
      </c>
      <c r="H35" s="21">
        <v>9156419.4419999998</v>
      </c>
      <c r="I35" s="109">
        <v>2648.1405</v>
      </c>
      <c r="K35" s="20">
        <f t="shared" si="140"/>
        <v>2.1500000031664968</v>
      </c>
      <c r="L35" s="21">
        <f t="shared" si="141"/>
        <v>-1.3499999418854713</v>
      </c>
      <c r="M35" s="21">
        <f t="shared" si="142"/>
        <v>2.5387004267354412</v>
      </c>
      <c r="N35" s="21">
        <f t="shared" ref="N35" si="157">(I35-I34)*100</f>
        <v>-0.95000000001164153</v>
      </c>
      <c r="O35" s="22">
        <f t="shared" ref="O35" si="158">(SQRT((G35-G34)^2+(H35-H34)^2+(I35-I34)^2)*100)</f>
        <v>2.7106272072582813</v>
      </c>
      <c r="P35" s="22">
        <f t="shared" si="143"/>
        <v>0.38723245817975449</v>
      </c>
      <c r="Q35" s="23">
        <f t="shared" si="144"/>
        <v>-2.990628991116798E-2</v>
      </c>
      <c r="R35" s="29"/>
      <c r="S35" s="56">
        <f t="shared" ref="S35" si="159">IF(K35&lt;0, ATAN2(L35,K35)*180/PI()+360,ATAN2(L35,K35)*180/PI())</f>
        <v>122.12499729161817</v>
      </c>
      <c r="T35" s="57">
        <f t="shared" ref="T35" si="160">ATAN(N35/M35)*180/PI()</f>
        <v>-20.516211409387275</v>
      </c>
      <c r="U35" s="29"/>
      <c r="V35" s="24">
        <f t="shared" si="145"/>
        <v>27.150000003166497</v>
      </c>
      <c r="W35" s="22">
        <f t="shared" si="146"/>
        <v>-13.099999912083149</v>
      </c>
      <c r="X35" s="22">
        <f t="shared" si="147"/>
        <v>30.145190294116894</v>
      </c>
      <c r="Y35" s="22">
        <f t="shared" si="148"/>
        <v>-26.899999999977808</v>
      </c>
      <c r="Z35" s="22">
        <f t="shared" ref="Z35" si="161">SQRT((G35-$G$20)^2+(H35-$H$20)^2+(I35-$I$20)^2)*100</f>
        <v>40.402258573838729</v>
      </c>
      <c r="AA35" s="22">
        <f t="shared" si="149"/>
        <v>0.35953066584061161</v>
      </c>
      <c r="AB35" s="23">
        <f t="shared" si="150"/>
        <v>3.199383010817456E-3</v>
      </c>
      <c r="AC35" s="29"/>
      <c r="AD35" s="56">
        <f t="shared" si="151"/>
        <v>115.75752303574785</v>
      </c>
      <c r="AE35" s="57">
        <f t="shared" si="152"/>
        <v>-41.744063488117881</v>
      </c>
      <c r="AF35" s="29"/>
      <c r="AG35" s="71">
        <f t="shared" ref="AG35" si="162">1/(O35/E35)</f>
        <v>2.5824281484580429</v>
      </c>
      <c r="AH35" s="71">
        <f t="shared" si="153"/>
        <v>2.7814039107399076</v>
      </c>
      <c r="AI35" s="29"/>
      <c r="AJ35" s="21">
        <f t="shared" si="154"/>
        <v>328.9117743035813</v>
      </c>
    </row>
    <row r="36" spans="2:37" ht="15.75" x14ac:dyDescent="0.25">
      <c r="B36" s="199">
        <v>17</v>
      </c>
      <c r="C36" s="200"/>
      <c r="D36" s="96">
        <v>45373.375</v>
      </c>
      <c r="E36" s="28">
        <f t="shared" ref="E36" si="163">D36-D35</f>
        <v>10.708333333335759</v>
      </c>
      <c r="F36" s="27">
        <f t="shared" ref="F36" si="164">D36-D$20</f>
        <v>123.08333333333576</v>
      </c>
      <c r="G36" s="108">
        <v>809396.00949999993</v>
      </c>
      <c r="H36" s="21">
        <v>9156419.4395000003</v>
      </c>
      <c r="I36" s="109">
        <v>2648.1009999999997</v>
      </c>
      <c r="K36" s="20">
        <f t="shared" ref="K36" si="165">(G36-G35)*100</f>
        <v>-4.5500000123865902</v>
      </c>
      <c r="L36" s="21">
        <f t="shared" ref="L36" si="166">(H36-H35)*100</f>
        <v>-0.24999994784593582</v>
      </c>
      <c r="M36" s="21">
        <f t="shared" ref="M36" si="167">SQRT(K36^2+L36^2)</f>
        <v>4.5568629655324226</v>
      </c>
      <c r="N36" s="21">
        <f t="shared" ref="N36" si="168">(I36-I35)*100</f>
        <v>-3.9500000000316504</v>
      </c>
      <c r="O36" s="22">
        <f t="shared" ref="O36" si="169">(SQRT((G36-G35)^2+(H36-H35)^2+(I36-I35)^2)*100)</f>
        <v>6.0305472460541241</v>
      </c>
      <c r="P36" s="22">
        <f t="shared" ref="P36" si="170">O36/(F36-F35)</f>
        <v>0.56316394515667778</v>
      </c>
      <c r="Q36" s="23">
        <f t="shared" ref="Q36" si="171">(P36-P35)/(F36-F35)</f>
        <v>1.642939956204359E-2</v>
      </c>
      <c r="R36" s="29"/>
      <c r="S36" s="56">
        <f t="shared" ref="S36" si="172">IF(K36&lt;0, ATAN2(L36,K36)*180/PI()+360,ATAN2(L36,K36)*180/PI())</f>
        <v>266.85504319861866</v>
      </c>
      <c r="T36" s="57">
        <f t="shared" ref="T36" si="173">ATAN(N36/M36)*180/PI()</f>
        <v>-40.919543757221057</v>
      </c>
      <c r="U36" s="29"/>
      <c r="V36" s="24">
        <f t="shared" ref="V36" si="174">(G36-$G$20)*100</f>
        <v>22.599999990779907</v>
      </c>
      <c r="W36" s="22">
        <f t="shared" ref="W36" si="175">(H36-$H$20)*100</f>
        <v>-13.349999859929085</v>
      </c>
      <c r="X36" s="22">
        <f t="shared" ref="X36" si="176">SQRT(V36^2+W36^2)</f>
        <v>26.248476067066417</v>
      </c>
      <c r="Y36" s="22">
        <f t="shared" ref="Y36" si="177">(I36-$I$20)*100</f>
        <v>-30.850000000009459</v>
      </c>
      <c r="Z36" s="22">
        <f t="shared" ref="Z36" si="178">SQRT((G36-$G$20)^2+(H36-$H$20)^2+(I36-$I$20)^2)*100</f>
        <v>40.505616843148331</v>
      </c>
      <c r="AA36" s="22">
        <f t="shared" ref="AA36" si="179">Z36/F36</f>
        <v>0.32909099669449587</v>
      </c>
      <c r="AB36" s="23">
        <f t="shared" ref="AB36" si="180">(AA36-$AA$20)/(F36-$F$20)</f>
        <v>2.6737250916275372E-3</v>
      </c>
      <c r="AC36" s="29"/>
      <c r="AD36" s="56">
        <f t="shared" ref="AD36" si="181">IF(F36&lt;=0,NA(),IF((G36-$G$20)&lt;0,ATAN2((H36-$H$20),(G36-$G$20))*180/PI()+360,ATAN2((H36-$H$20),(G36-$G$20))*180/PI()))</f>
        <v>120.57068457264704</v>
      </c>
      <c r="AE36" s="57">
        <f t="shared" ref="AE36" si="182">IF(E36&lt;=0,NA(),ATAN(Y36/X36)*180/PI())</f>
        <v>-49.60746709194472</v>
      </c>
      <c r="AF36" s="29"/>
      <c r="AG36" s="71">
        <f t="shared" ref="AG36" si="183">1/(O36/E36)</f>
        <v>1.7756818571220678</v>
      </c>
      <c r="AH36" s="71">
        <f t="shared" ref="AH36" si="184">1/(Z36/F36)</f>
        <v>3.0386732242581744</v>
      </c>
      <c r="AI36" s="29"/>
      <c r="AJ36" s="21">
        <f t="shared" ref="AJ36" si="185">SQRT((G36-$E$11)^2+(H36-$F$11)^2+(I36-$G$11)^2)</f>
        <v>328.93520997223709</v>
      </c>
    </row>
    <row r="37" spans="2:37" ht="15.75" x14ac:dyDescent="0.25">
      <c r="B37" s="199">
        <v>18</v>
      </c>
      <c r="C37" s="200"/>
      <c r="D37" s="96">
        <v>45376.666666666664</v>
      </c>
      <c r="E37" s="28">
        <f t="shared" ref="E37" si="186">D37-D36</f>
        <v>3.2916666666642413</v>
      </c>
      <c r="F37" s="27">
        <f t="shared" ref="F37" si="187">D37-D$20</f>
        <v>126.375</v>
      </c>
      <c r="G37" s="108">
        <v>809396.04249999998</v>
      </c>
      <c r="H37" s="21">
        <v>9156419.438000001</v>
      </c>
      <c r="I37" s="109">
        <v>2648.0919999999996</v>
      </c>
      <c r="K37" s="20">
        <f t="shared" ref="K37" si="188">(G37-G36)*100</f>
        <v>3.3000000054016709</v>
      </c>
      <c r="L37" s="21">
        <f t="shared" ref="L37" si="189">(H37-H36)*100</f>
        <v>-0.14999993145465851</v>
      </c>
      <c r="M37" s="21">
        <f t="shared" ref="M37" si="190">SQRT(K37^2+L37^2)</f>
        <v>3.3034073341154024</v>
      </c>
      <c r="N37" s="21">
        <f t="shared" ref="N37" si="191">(I37-I36)*100</f>
        <v>-0.90000000000145519</v>
      </c>
      <c r="O37" s="22">
        <f t="shared" ref="O37" si="192">(SQRT((G37-G36)^2+(H37-H36)^2+(I37-I36)^2)*100)</f>
        <v>3.4238136653576881</v>
      </c>
      <c r="P37" s="22">
        <f t="shared" ref="P37" si="193">O37/(F37-F36)</f>
        <v>1.0401459236537349</v>
      </c>
      <c r="Q37" s="23">
        <f t="shared" ref="Q37" si="194">(P37-P36)/(F37-F36)</f>
        <v>0.14490591751820009</v>
      </c>
      <c r="R37" s="29"/>
      <c r="S37" s="56">
        <f t="shared" ref="S37" si="195">IF(K37&lt;0, ATAN2(L37,K37)*180/PI()+360,ATAN2(L37,K37)*180/PI())</f>
        <v>92.602561010590719</v>
      </c>
      <c r="T37" s="57">
        <f t="shared" ref="T37" si="196">ATAN(N37/M37)*180/PI()</f>
        <v>-15.240115747739544</v>
      </c>
      <c r="U37" s="29"/>
      <c r="V37" s="24">
        <f t="shared" ref="V37" si="197">(G37-$G$20)*100</f>
        <v>25.899999996181577</v>
      </c>
      <c r="W37" s="22">
        <f t="shared" ref="W37" si="198">(H37-$H$20)*100</f>
        <v>-13.499999791383743</v>
      </c>
      <c r="X37" s="22">
        <f t="shared" ref="X37" si="199">SQRT(V37^2+W37^2)</f>
        <v>29.207190795582633</v>
      </c>
      <c r="Y37" s="22">
        <f t="shared" ref="Y37" si="200">(I37-$I$20)*100</f>
        <v>-31.750000000010914</v>
      </c>
      <c r="Z37" s="22">
        <f t="shared" ref="Z37" si="201">SQRT((G37-$G$20)^2+(H37-$H$20)^2+(I37-$I$20)^2)*100</f>
        <v>43.14072894806322</v>
      </c>
      <c r="AA37" s="22">
        <f t="shared" ref="AA37" si="202">Z37/F37</f>
        <v>0.3413707532982253</v>
      </c>
      <c r="AB37" s="23">
        <f t="shared" ref="AB37" si="203">(AA37-$AA$20)/(F37-$F$20)</f>
        <v>2.7012522516180046E-3</v>
      </c>
      <c r="AC37" s="29"/>
      <c r="AD37" s="56">
        <f t="shared" ref="AD37" si="204">IF(F37&lt;=0,NA(),IF((G37-$G$20)&lt;0,ATAN2((H37-$H$20),(G37-$G$20))*180/PI()+360,ATAN2((H37-$H$20),(G37-$G$20))*180/PI()))</f>
        <v>117.53012581018191</v>
      </c>
      <c r="AE37" s="57">
        <f t="shared" ref="AE37" si="205">IF(E37&lt;=0,NA(),ATAN(Y37/X37)*180/PI())</f>
        <v>-47.388689746309673</v>
      </c>
      <c r="AF37" s="29"/>
      <c r="AG37" s="71">
        <f t="shared" ref="AG37" si="206">1/(O37/E37)</f>
        <v>0.96140356584515196</v>
      </c>
      <c r="AH37" s="71">
        <f t="shared" ref="AH37" si="207">1/(Z37/F37)</f>
        <v>2.9293663570715704</v>
      </c>
      <c r="AI37" s="29"/>
      <c r="AJ37" s="21">
        <f t="shared" ref="AJ37" si="208">SQRT((G37-$E$11)^2+(H37-$F$11)^2+(I37-$G$11)^2)</f>
        <v>328.93747860774698</v>
      </c>
    </row>
    <row r="38" spans="2:37" ht="15.75" x14ac:dyDescent="0.25">
      <c r="B38" s="199">
        <v>19</v>
      </c>
      <c r="C38" s="200"/>
      <c r="D38" s="96">
        <v>45377.666666666664</v>
      </c>
      <c r="E38" s="28">
        <f t="shared" ref="E38:E39" si="209">D38-D37</f>
        <v>1</v>
      </c>
      <c r="F38" s="27">
        <f t="shared" ref="F38:F39" si="210">D38-D$20</f>
        <v>127.375</v>
      </c>
      <c r="G38" s="108">
        <v>809396.09100000001</v>
      </c>
      <c r="H38" s="21">
        <v>9156419.4244999997</v>
      </c>
      <c r="I38" s="109">
        <v>2648.1030000000001</v>
      </c>
      <c r="K38" s="20">
        <f t="shared" ref="K38:K39" si="211">(G38-G37)*100</f>
        <v>4.8500000033527613</v>
      </c>
      <c r="L38" s="21">
        <f t="shared" ref="L38:L39" si="212">(H38-H37)*100</f>
        <v>-1.3500001281499863</v>
      </c>
      <c r="M38" s="21">
        <f t="shared" ref="M38:M39" si="213">SQRT(K38^2+L38^2)</f>
        <v>5.0343818268509155</v>
      </c>
      <c r="N38" s="21">
        <f t="shared" ref="N38:N39" si="214">(I38-I37)*100</f>
        <v>1.1000000000422006</v>
      </c>
      <c r="O38" s="22">
        <f t="shared" ref="O38:O39" si="215">(SQRT((G38-G37)^2+(H38-H37)^2+(I38-I37)^2)*100)</f>
        <v>5.1531544105159126</v>
      </c>
      <c r="P38" s="22">
        <f t="shared" ref="P38:P39" si="216">O38/(F38-F37)</f>
        <v>5.1531544105159126</v>
      </c>
      <c r="Q38" s="23">
        <f t="shared" ref="Q38:Q39" si="217">(P38-P37)/(F38-F37)</f>
        <v>4.1130084868621779</v>
      </c>
      <c r="R38" s="29"/>
      <c r="S38" s="56">
        <f t="shared" ref="S38:S39" si="218">IF(K38&lt;0, ATAN2(L38,K38)*180/PI()+360,ATAN2(L38,K38)*180/PI())</f>
        <v>105.55457266488857</v>
      </c>
      <c r="T38" s="57">
        <f t="shared" ref="T38:T39" si="219">ATAN(N38/M38)*180/PI()</f>
        <v>12.32528173358385</v>
      </c>
      <c r="U38" s="29"/>
      <c r="V38" s="24">
        <f t="shared" ref="V38:V39" si="220">(G38-$G$20)*100</f>
        <v>30.749999999534339</v>
      </c>
      <c r="W38" s="22">
        <f t="shared" ref="W38:W39" si="221">(H38-$H$20)*100</f>
        <v>-14.84999991953373</v>
      </c>
      <c r="X38" s="22">
        <f t="shared" ref="X38:X39" si="222">SQRT(V38^2+W38^2)</f>
        <v>34.147986728085648</v>
      </c>
      <c r="Y38" s="22">
        <f t="shared" ref="Y38:Y39" si="223">(I38-$I$20)*100</f>
        <v>-30.649999999968713</v>
      </c>
      <c r="Z38" s="22">
        <f t="shared" ref="Z38:Z39" si="224">SQRT((G38-$G$20)^2+(H38-$H$20)^2+(I38-$I$20)^2)*100</f>
        <v>45.885809326845219</v>
      </c>
      <c r="AA38" s="22">
        <f t="shared" ref="AA38:AA39" si="225">Z38/F38</f>
        <v>0.36024187891536974</v>
      </c>
      <c r="AB38" s="23">
        <f t="shared" ref="AB38:AB39" si="226">(AA38-$AA$20)/(F38-$F$20)</f>
        <v>2.8281992456555033E-3</v>
      </c>
      <c r="AC38" s="29"/>
      <c r="AD38" s="56">
        <f t="shared" ref="AD38:AD39" si="227">IF(F38&lt;=0,NA(),IF((G38-$G$20)&lt;0,ATAN2((H38-$H$20),(G38-$G$20))*180/PI()+360,ATAN2((H38-$H$20),(G38-$G$20))*180/PI()))</f>
        <v>115.77714305066085</v>
      </c>
      <c r="AE38" s="57">
        <f t="shared" ref="AE38:AE39" si="228">IF(E38&lt;=0,NA(),ATAN(Y38/X38)*180/PI())</f>
        <v>-41.910003829224138</v>
      </c>
      <c r="AF38" s="29"/>
      <c r="AG38" s="71">
        <f t="shared" ref="AG38:AG39" si="229">1/(O38/E38)</f>
        <v>0.19405589670655418</v>
      </c>
      <c r="AH38" s="71">
        <f t="shared" ref="AH38:AH39" si="230">1/(Z38/F38)</f>
        <v>2.7759126812541588</v>
      </c>
      <c r="AI38" s="29"/>
      <c r="AJ38" s="21">
        <f t="shared" ref="AJ38:AJ39" si="231">SQRT((G38-$E$11)^2+(H38-$F$11)^2+(I38-$G$11)^2)</f>
        <v>328.94046374925682</v>
      </c>
    </row>
    <row r="39" spans="2:37" ht="15.75" x14ac:dyDescent="0.25">
      <c r="B39" s="199">
        <v>20</v>
      </c>
      <c r="C39" s="200"/>
      <c r="D39" s="96">
        <v>45384.666666666664</v>
      </c>
      <c r="E39" s="28">
        <f t="shared" si="209"/>
        <v>7</v>
      </c>
      <c r="F39" s="27">
        <f t="shared" si="210"/>
        <v>134.375</v>
      </c>
      <c r="G39" s="108">
        <v>809396.10899999994</v>
      </c>
      <c r="H39" s="21">
        <v>9156419.4230000004</v>
      </c>
      <c r="I39" s="109">
        <v>2648.08</v>
      </c>
      <c r="K39" s="20">
        <f t="shared" si="211"/>
        <v>1.7999999923631549</v>
      </c>
      <c r="L39" s="21">
        <f t="shared" si="212"/>
        <v>-0.14999993145465851</v>
      </c>
      <c r="M39" s="21">
        <f t="shared" si="213"/>
        <v>1.8062391735159993</v>
      </c>
      <c r="N39" s="21">
        <f t="shared" si="214"/>
        <v>-2.3000000000138243</v>
      </c>
      <c r="O39" s="22">
        <f t="shared" si="215"/>
        <v>2.9244657549725819</v>
      </c>
      <c r="P39" s="22">
        <f t="shared" si="216"/>
        <v>0.41778082213894024</v>
      </c>
      <c r="Q39" s="23">
        <f t="shared" si="217"/>
        <v>-0.67648194119671035</v>
      </c>
      <c r="R39" s="29"/>
      <c r="S39" s="56">
        <f t="shared" si="218"/>
        <v>94.763639544025196</v>
      </c>
      <c r="T39" s="57">
        <f t="shared" si="219"/>
        <v>-51.856695069326555</v>
      </c>
      <c r="U39" s="29"/>
      <c r="V39" s="24">
        <f t="shared" si="220"/>
        <v>32.549999991897494</v>
      </c>
      <c r="W39" s="22">
        <f t="shared" si="221"/>
        <v>-14.999999850988388</v>
      </c>
      <c r="X39" s="22">
        <f t="shared" si="222"/>
        <v>35.83995668248189</v>
      </c>
      <c r="Y39" s="22">
        <f t="shared" si="223"/>
        <v>-32.949999999982538</v>
      </c>
      <c r="Z39" s="22">
        <f t="shared" si="224"/>
        <v>48.684751154761258</v>
      </c>
      <c r="AA39" s="22">
        <f t="shared" si="225"/>
        <v>0.36230512487264194</v>
      </c>
      <c r="AB39" s="23">
        <f t="shared" si="226"/>
        <v>2.6962241850987307E-3</v>
      </c>
      <c r="AC39" s="29"/>
      <c r="AD39" s="56">
        <f t="shared" si="227"/>
        <v>114.74164385221064</v>
      </c>
      <c r="AE39" s="57">
        <f t="shared" si="228"/>
        <v>-42.594343462155059</v>
      </c>
      <c r="AF39" s="29"/>
      <c r="AG39" s="71">
        <f t="shared" si="229"/>
        <v>2.3935995790334115</v>
      </c>
      <c r="AH39" s="71">
        <f t="shared" si="230"/>
        <v>2.7601044847254688</v>
      </c>
      <c r="AI39" s="29"/>
      <c r="AJ39" s="21">
        <f t="shared" si="231"/>
        <v>328.95014767579323</v>
      </c>
    </row>
    <row r="40" spans="2:37" ht="15.75" x14ac:dyDescent="0.25">
      <c r="B40" s="199">
        <v>21</v>
      </c>
      <c r="C40" s="200"/>
      <c r="D40" s="96">
        <v>45390.666666666664</v>
      </c>
      <c r="E40" s="28">
        <f t="shared" ref="E40" si="232">D40-D39</f>
        <v>6</v>
      </c>
      <c r="F40" s="27">
        <f t="shared" ref="F40" si="233">D40-D$20</f>
        <v>140.375</v>
      </c>
      <c r="G40" s="108">
        <v>809396.11549999996</v>
      </c>
      <c r="H40" s="21">
        <v>9156419.425999999</v>
      </c>
      <c r="I40" s="109">
        <v>2648.0429999999997</v>
      </c>
      <c r="K40" s="20">
        <f t="shared" ref="K40" si="234">(G40-G39)*100</f>
        <v>0.65000000176951289</v>
      </c>
      <c r="L40" s="21">
        <f t="shared" ref="L40" si="235">(H40-H39)*100</f>
        <v>0.29999986290931702</v>
      </c>
      <c r="M40" s="21">
        <f t="shared" ref="M40" si="236">SQRT(K40^2+L40^2)</f>
        <v>0.71589099732150274</v>
      </c>
      <c r="N40" s="21">
        <f t="shared" ref="N40" si="237">(I40-I39)*100</f>
        <v>-3.7000000000261934</v>
      </c>
      <c r="O40" s="22">
        <f t="shared" ref="O40" si="238">(SQRT((G40-G39)^2+(H40-H39)^2+(I40-I39)^2)*100)</f>
        <v>3.7686204266601067</v>
      </c>
      <c r="P40" s="22">
        <f t="shared" ref="P40" si="239">O40/(F40-F39)</f>
        <v>0.62810340444335111</v>
      </c>
      <c r="Q40" s="23">
        <f t="shared" ref="Q40" si="240">(P40-P39)/(F40-F39)</f>
        <v>3.5053763717401813E-2</v>
      </c>
      <c r="R40" s="29"/>
      <c r="S40" s="56">
        <f t="shared" ref="S40" si="241">IF(K40&lt;0, ATAN2(L40,K40)*180/PI()+360,ATAN2(L40,K40)*180/PI())</f>
        <v>65.224869452597346</v>
      </c>
      <c r="T40" s="57">
        <f t="shared" ref="T40" si="242">ATAN(N40/M40)*180/PI()</f>
        <v>-79.049490355413965</v>
      </c>
      <c r="U40" s="29"/>
      <c r="V40" s="24">
        <f t="shared" ref="V40" si="243">(G40-$G$20)*100</f>
        <v>33.199999993667006</v>
      </c>
      <c r="W40" s="22">
        <f t="shared" ref="W40" si="244">(H40-$H$20)*100</f>
        <v>-14.699999988079071</v>
      </c>
      <c r="X40" s="22">
        <f t="shared" ref="X40" si="245">SQRT(V40^2+W40^2)</f>
        <v>36.308814346230228</v>
      </c>
      <c r="Y40" s="22">
        <f t="shared" ref="Y40" si="246">(I40-$I$20)*100</f>
        <v>-36.650000000008731</v>
      </c>
      <c r="Z40" s="22">
        <f t="shared" ref="Z40" si="247">SQRT((G40-$G$20)^2+(H40-$H$20)^2+(I40-$I$20)^2)*100</f>
        <v>51.59023647192997</v>
      </c>
      <c r="AA40" s="22">
        <f t="shared" ref="AA40" si="248">Z40/F40</f>
        <v>0.36751726783209238</v>
      </c>
      <c r="AB40" s="23">
        <f t="shared" ref="AB40" si="249">(AA40-$AA$20)/(F40-$F$20)</f>
        <v>2.6181105455536412E-3</v>
      </c>
      <c r="AC40" s="29"/>
      <c r="AD40" s="56">
        <f t="shared" ref="AD40" si="250">IF(F40&lt;=0,NA(),IF((G40-$G$20)&lt;0,ATAN2((H40-$H$20),(G40-$G$20))*180/PI()+360,ATAN2((H40-$H$20),(G40-$G$20))*180/PI()))</f>
        <v>113.88237746509301</v>
      </c>
      <c r="AE40" s="57">
        <f t="shared" ref="AE40" si="251">IF(E40&lt;=0,NA(),ATAN(Y40/X40)*180/PI())</f>
        <v>-45.267936858183425</v>
      </c>
      <c r="AF40" s="29"/>
      <c r="AG40" s="71">
        <f t="shared" ref="AG40" si="252">1/(O40/E40)</f>
        <v>1.592094538774611</v>
      </c>
      <c r="AH40" s="71">
        <f t="shared" ref="AH40" si="253">1/(Z40/F40)</f>
        <v>2.7209605847877332</v>
      </c>
      <c r="AI40" s="29"/>
      <c r="AJ40" s="21">
        <f t="shared" ref="AJ40" si="254">SQRT((G40-$E$11)^2+(H40-$F$11)^2+(I40-$G$11)^2)</f>
        <v>328.96289166862607</v>
      </c>
    </row>
    <row r="41" spans="2:37" ht="15.75" x14ac:dyDescent="0.25">
      <c r="B41" s="199">
        <v>22</v>
      </c>
      <c r="C41" s="200"/>
      <c r="D41" s="96">
        <v>45397.666666666664</v>
      </c>
      <c r="E41" s="28">
        <f t="shared" ref="E41" si="255">D41-D40</f>
        <v>7</v>
      </c>
      <c r="F41" s="27">
        <f t="shared" ref="F41" si="256">D41-D$20</f>
        <v>147.375</v>
      </c>
      <c r="G41" s="108">
        <v>809396.07499999995</v>
      </c>
      <c r="H41" s="21">
        <v>9156419.4215000011</v>
      </c>
      <c r="I41" s="109">
        <v>2648.0349999999999</v>
      </c>
      <c r="K41" s="20">
        <f t="shared" ref="K41" si="257">(G41-G40)*100</f>
        <v>-4.0500000002793968</v>
      </c>
      <c r="L41" s="21">
        <f t="shared" ref="L41" si="258">(H41-H40)*100</f>
        <v>-0.44999979436397552</v>
      </c>
      <c r="M41" s="21">
        <f t="shared" ref="M41" si="259">SQRT(K41^2+L41^2)</f>
        <v>4.0749232897308305</v>
      </c>
      <c r="N41" s="21">
        <f t="shared" ref="N41" si="260">(I41-I40)*100</f>
        <v>-0.79999999998108251</v>
      </c>
      <c r="O41" s="22">
        <f t="shared" ref="O41" si="261">(SQRT((G41-G40)^2+(H41-H40)^2+(I41-I40)^2)*100)</f>
        <v>4.1527099365547393</v>
      </c>
      <c r="P41" s="22">
        <f t="shared" ref="P41" si="262">O41/(F41-F40)</f>
        <v>0.59324427665067703</v>
      </c>
      <c r="Q41" s="23">
        <f t="shared" ref="Q41" si="263">(P41-P40)/(F41-F40)</f>
        <v>-4.9798753989534405E-3</v>
      </c>
      <c r="R41" s="29"/>
      <c r="S41" s="56">
        <f t="shared" ref="S41" si="264">IF(K41&lt;0, ATAN2(L41,K41)*180/PI()+360,ATAN2(L41,K41)*180/PI())</f>
        <v>263.65981112820111</v>
      </c>
      <c r="T41" s="57">
        <f t="shared" ref="T41" si="265">ATAN(N41/M41)*180/PI()</f>
        <v>-11.107200566709603</v>
      </c>
      <c r="U41" s="29"/>
      <c r="V41" s="24">
        <f t="shared" ref="V41" si="266">(G41-$G$20)*100</f>
        <v>29.14999999338761</v>
      </c>
      <c r="W41" s="22">
        <f t="shared" ref="W41" si="267">(H41-$H$20)*100</f>
        <v>-15.149999782443047</v>
      </c>
      <c r="X41" s="22">
        <f t="shared" ref="X41" si="268">SQRT(V41^2+W41^2)</f>
        <v>32.851864376660906</v>
      </c>
      <c r="Y41" s="22">
        <f t="shared" ref="Y41" si="269">(I41-$I$20)*100</f>
        <v>-37.449999999989814</v>
      </c>
      <c r="Z41" s="22">
        <f t="shared" ref="Z41" si="270">SQRT((G41-$G$20)^2+(H41-$H$20)^2+(I41-$I$20)^2)*100</f>
        <v>49.817140554449317</v>
      </c>
      <c r="AA41" s="22">
        <f t="shared" ref="AA41" si="271">Z41/F41</f>
        <v>0.33802979171806152</v>
      </c>
      <c r="AB41" s="23">
        <f t="shared" ref="AB41" si="272">(AA41-$AA$20)/(F41-$F$20)</f>
        <v>2.2936711906229789E-3</v>
      </c>
      <c r="AC41" s="29"/>
      <c r="AD41" s="56">
        <f t="shared" ref="AD41" si="273">IF(F41&lt;=0,NA(),IF((G41-$G$20)&lt;0,ATAN2((H41-$H$20),(G41-$G$20))*180/PI()+360,ATAN2((H41-$H$20),(G41-$G$20))*180/PI()))</f>
        <v>117.46205238628194</v>
      </c>
      <c r="AE41" s="57">
        <f t="shared" ref="AE41" si="274">IF(E41&lt;=0,NA(),ATAN(Y41/X41)*180/PI())</f>
        <v>-48.742134762311132</v>
      </c>
      <c r="AF41" s="29"/>
      <c r="AG41" s="71">
        <f t="shared" ref="AG41" si="275">1/(O41/E41)</f>
        <v>1.685646266401041</v>
      </c>
      <c r="AH41" s="71">
        <f t="shared" ref="AH41" si="276">1/(Z41/F41)</f>
        <v>2.9583191319245139</v>
      </c>
      <c r="AI41" s="29"/>
      <c r="AJ41" s="21">
        <f t="shared" ref="AJ41" si="277">SQRT((G41-$E$11)^2+(H41-$F$11)^2+(I41-$G$11)^2)</f>
        <v>328.97403082123492</v>
      </c>
    </row>
    <row r="42" spans="2:37" ht="15.75" x14ac:dyDescent="0.25">
      <c r="B42" s="199">
        <v>23</v>
      </c>
      <c r="C42" s="200"/>
      <c r="D42" s="96">
        <v>45404.666666666664</v>
      </c>
      <c r="E42" s="28">
        <f t="shared" ref="E42" si="278">D42-D41</f>
        <v>7</v>
      </c>
      <c r="F42" s="27">
        <f t="shared" ref="F42" si="279">D42-D$20</f>
        <v>154.375</v>
      </c>
      <c r="G42" s="108">
        <v>809396.08600000001</v>
      </c>
      <c r="H42" s="21">
        <v>9156419.4114999995</v>
      </c>
      <c r="I42" s="109">
        <v>2648.0190000000002</v>
      </c>
      <c r="K42" s="20">
        <f t="shared" ref="K42" si="280">(G42-G41)*100</f>
        <v>1.1000000056810677</v>
      </c>
      <c r="L42" s="21">
        <f t="shared" ref="L42" si="281">(H42-H41)*100</f>
        <v>-1.0000001639127731</v>
      </c>
      <c r="M42" s="21">
        <f t="shared" ref="M42" si="282">SQRT(K42^2+L42^2)</f>
        <v>1.4866069891951679</v>
      </c>
      <c r="N42" s="21">
        <f t="shared" ref="N42" si="283">(I42-I41)*100</f>
        <v>-1.599999999962165</v>
      </c>
      <c r="O42" s="22">
        <f t="shared" ref="O42" si="284">(SQRT((G42-G41)^2+(H42-H41)^2+(I42-I41)^2)*100)</f>
        <v>2.1840330446682463</v>
      </c>
      <c r="P42" s="22">
        <f t="shared" ref="P42" si="285">O42/(F42-F41)</f>
        <v>0.31200472066689233</v>
      </c>
      <c r="Q42" s="23">
        <f t="shared" ref="Q42" si="286">(P42-P41)/(F42-F41)</f>
        <v>-4.0177079426254959E-2</v>
      </c>
      <c r="R42" s="29"/>
      <c r="S42" s="56">
        <f t="shared" ref="S42" si="287">IF(K42&lt;0, ATAN2(L42,K42)*180/PI()+360,ATAN2(L42,K42)*180/PI())</f>
        <v>132.27369353331505</v>
      </c>
      <c r="T42" s="57">
        <f t="shared" ref="T42" si="288">ATAN(N42/M42)*180/PI()</f>
        <v>-47.103935013707556</v>
      </c>
      <c r="U42" s="29"/>
      <c r="V42" s="24">
        <f t="shared" ref="V42" si="289">(G42-$G$20)*100</f>
        <v>30.249999999068677</v>
      </c>
      <c r="W42" s="22">
        <f t="shared" ref="W42" si="290">(H42-$H$20)*100</f>
        <v>-16.14999994635582</v>
      </c>
      <c r="X42" s="22">
        <f t="shared" ref="X42" si="291">SQRT(V42^2+W42^2)</f>
        <v>34.291179597834599</v>
      </c>
      <c r="Y42" s="22">
        <f t="shared" ref="Y42" si="292">(I42-$I$20)*100</f>
        <v>-39.049999999951979</v>
      </c>
      <c r="Z42" s="22">
        <f t="shared" ref="Z42" si="293">SQRT((G42-$G$20)^2+(H42-$H$20)^2+(I42-$I$20)^2)*100</f>
        <v>51.969101379639014</v>
      </c>
      <c r="AA42" s="22">
        <f t="shared" ref="AA42" si="294">Z42/F42</f>
        <v>0.33664195225677096</v>
      </c>
      <c r="AB42" s="23">
        <f t="shared" ref="AB42" si="295">(AA42-$AA$20)/(F42-$F$20)</f>
        <v>2.1806766138090425E-3</v>
      </c>
      <c r="AC42" s="29"/>
      <c r="AD42" s="56">
        <f t="shared" ref="AD42" si="296">IF(F42&lt;=0,NA(),IF((G42-$G$20)&lt;0,ATAN2((H42-$H$20),(G42-$G$20))*180/PI()+360,ATAN2((H42-$H$20),(G42-$G$20))*180/PI()))</f>
        <v>118.09705833706086</v>
      </c>
      <c r="AE42" s="57">
        <f t="shared" ref="AE42" si="297">IF(E42&lt;=0,NA(),ATAN(Y42/X42)*180/PI())</f>
        <v>-48.712493282978983</v>
      </c>
      <c r="AF42" s="29"/>
      <c r="AG42" s="71">
        <f t="shared" ref="AG42" si="298">1/(O42/E42)</f>
        <v>3.2050797111741032</v>
      </c>
      <c r="AH42" s="71">
        <f t="shared" ref="AH42" si="299">1/(Z42/F42)</f>
        <v>2.9705150926562416</v>
      </c>
      <c r="AI42" s="29"/>
      <c r="AJ42" s="21">
        <f t="shared" ref="AJ42" si="300">SQRT((G42-$E$11)^2+(H42-$F$11)^2+(I42-$G$11)^2)</f>
        <v>328.98893902186842</v>
      </c>
    </row>
    <row r="43" spans="2:37" ht="15.75" x14ac:dyDescent="0.25">
      <c r="B43" s="199">
        <v>24</v>
      </c>
      <c r="C43" s="200"/>
      <c r="D43" s="96">
        <v>45413.666666666664</v>
      </c>
      <c r="E43" s="28">
        <f t="shared" ref="E43" si="301">D43-D42</f>
        <v>9</v>
      </c>
      <c r="F43" s="27">
        <f t="shared" ref="F43" si="302">D43-D$20</f>
        <v>163.375</v>
      </c>
      <c r="G43" s="108">
        <v>809396.11400000006</v>
      </c>
      <c r="H43" s="21">
        <v>9156419.4134999998</v>
      </c>
      <c r="I43" s="109">
        <v>2647.9660000000003</v>
      </c>
      <c r="K43" s="20">
        <f t="shared" ref="K43" si="303">(G43-G42)*100</f>
        <v>2.8000000049360096</v>
      </c>
      <c r="L43" s="21">
        <f t="shared" ref="L43" si="304">(H43-H42)*100</f>
        <v>0.20000003278255463</v>
      </c>
      <c r="M43" s="21">
        <f t="shared" ref="M43" si="305">SQRT(K43^2+L43^2)</f>
        <v>2.807133776782766</v>
      </c>
      <c r="N43" s="21">
        <f t="shared" ref="N43" si="306">(I43-I42)*100</f>
        <v>-5.2999999999883585</v>
      </c>
      <c r="O43" s="22">
        <f t="shared" ref="O43" si="307">(SQRT((G43-G42)^2+(H43-H42)^2+(I43-I42)^2)*100)</f>
        <v>5.9974994823368908</v>
      </c>
      <c r="P43" s="22">
        <f t="shared" ref="P43" si="308">O43/(F43-F42)</f>
        <v>0.66638883137076566</v>
      </c>
      <c r="Q43" s="23">
        <f t="shared" ref="Q43" si="309">(P43-P42)/(F43-F42)</f>
        <v>3.937601230043037E-2</v>
      </c>
      <c r="R43" s="29"/>
      <c r="S43" s="56">
        <f t="shared" ref="S43" si="310">IF(K43&lt;0, ATAN2(L43,K43)*180/PI()+360,ATAN2(L43,K43)*180/PI())</f>
        <v>85.914382559786148</v>
      </c>
      <c r="T43" s="57">
        <f t="shared" ref="T43" si="311">ATAN(N43/M43)*180/PI()</f>
        <v>-62.092163107835411</v>
      </c>
      <c r="U43" s="29"/>
      <c r="V43" s="24">
        <f t="shared" ref="V43" si="312">(G43-$G$20)*100</f>
        <v>33.050000004004687</v>
      </c>
      <c r="W43" s="22">
        <f t="shared" ref="W43" si="313">(H43-$H$20)*100</f>
        <v>-15.949999913573265</v>
      </c>
      <c r="X43" s="22">
        <f t="shared" ref="X43" si="314">SQRT(V43^2+W43^2)</f>
        <v>36.697479443521694</v>
      </c>
      <c r="Y43" s="22">
        <f t="shared" ref="Y43" si="315">(I43-$I$20)*100</f>
        <v>-44.349999999940337</v>
      </c>
      <c r="Z43" s="22">
        <f t="shared" ref="Z43" si="316">SQRT((G43-$G$20)^2+(H43-$H$20)^2+(I43-$I$20)^2)*100</f>
        <v>57.564116405121737</v>
      </c>
      <c r="AA43" s="22">
        <f t="shared" ref="AA43" si="317">Z43/F43</f>
        <v>0.35234348220426465</v>
      </c>
      <c r="AB43" s="23">
        <f t="shared" ref="AB43" si="318">(AA43-$AA$20)/(F43-$F$20)</f>
        <v>2.1566548260398754E-3</v>
      </c>
      <c r="AC43" s="29"/>
      <c r="AD43" s="56">
        <f t="shared" ref="AD43" si="319">IF(F43&lt;=0,NA(),IF((G43-$G$20)&lt;0,ATAN2((H43-$H$20),(G43-$G$20))*180/PI()+360,ATAN2((H43-$H$20),(G43-$G$20))*180/PI()))</f>
        <v>115.76205492393186</v>
      </c>
      <c r="AE43" s="57">
        <f t="shared" ref="AE43" si="320">IF(E43&lt;=0,NA(),ATAN(Y43/X43)*180/PI())</f>
        <v>-50.393888679108635</v>
      </c>
      <c r="AF43" s="29"/>
      <c r="AG43" s="71">
        <f t="shared" ref="AG43" si="321">1/(O43/E43)</f>
        <v>1.5006253900489213</v>
      </c>
      <c r="AH43" s="71">
        <f t="shared" ref="AH43" si="322">1/(Z43/F43)</f>
        <v>2.8381396293866121</v>
      </c>
      <c r="AI43" s="29"/>
      <c r="AJ43" s="21">
        <f t="shared" ref="AJ43" si="323">SQRT((G43-$E$11)^2+(H43-$F$11)^2+(I43-$G$11)^2)</f>
        <v>329.00758367481171</v>
      </c>
    </row>
    <row r="44" spans="2:37" ht="15.75" x14ac:dyDescent="0.25">
      <c r="B44" s="199">
        <v>26</v>
      </c>
      <c r="C44" s="200"/>
      <c r="D44" s="96">
        <v>45425.666666666664</v>
      </c>
      <c r="E44" s="28">
        <f t="shared" ref="E44" si="324">D44-D43</f>
        <v>12</v>
      </c>
      <c r="F44" s="27">
        <f t="shared" ref="F44" si="325">D44-D$20</f>
        <v>175.375</v>
      </c>
      <c r="G44" s="108">
        <v>809396.15800000005</v>
      </c>
      <c r="H44" s="21">
        <v>9156419.4105000012</v>
      </c>
      <c r="I44" s="109">
        <v>2647.9229999999998</v>
      </c>
      <c r="K44" s="20">
        <f t="shared" ref="K44" si="326">(G44-G43)*100</f>
        <v>4.3999999994412065</v>
      </c>
      <c r="L44" s="21">
        <f t="shared" ref="L44" si="327">(H44-H43)*100</f>
        <v>-0.29999986290931702</v>
      </c>
      <c r="M44" s="21">
        <f t="shared" ref="M44" si="328">SQRT(K44^2+L44^2)</f>
        <v>4.410215404357051</v>
      </c>
      <c r="N44" s="21">
        <f t="shared" ref="N44" si="329">(I44-I43)*100</f>
        <v>-4.3000000000574801</v>
      </c>
      <c r="O44" s="22">
        <f t="shared" ref="O44" si="330">(SQRT((G44-G43)^2+(H44-H43)^2+(I44-I43)^2)*100)</f>
        <v>6.1595454307377704</v>
      </c>
      <c r="P44" s="22">
        <f t="shared" ref="P44" si="331">O44/(F44-F43)</f>
        <v>0.5132954525614809</v>
      </c>
      <c r="Q44" s="23">
        <f t="shared" ref="Q44" si="332">(P44-P43)/(F44-F43)</f>
        <v>-1.2757781567440396E-2</v>
      </c>
      <c r="R44" s="29"/>
      <c r="S44" s="56">
        <f t="shared" ref="S44" si="333">IF(K44&lt;0, ATAN2(L44,K44)*180/PI()+360,ATAN2(L44,K44)*180/PI())</f>
        <v>93.900491965973032</v>
      </c>
      <c r="T44" s="57">
        <f t="shared" ref="T44" si="334">ATAN(N44/M44)*180/PI()</f>
        <v>-44.27504198100813</v>
      </c>
      <c r="U44" s="29"/>
      <c r="V44" s="24">
        <f t="shared" ref="V44" si="335">(G44-$G$20)*100</f>
        <v>37.450000003445894</v>
      </c>
      <c r="W44" s="22">
        <f t="shared" ref="W44" si="336">(H44-$H$20)*100</f>
        <v>-16.249999776482582</v>
      </c>
      <c r="X44" s="22">
        <f t="shared" ref="X44" si="337">SQRT(V44^2+W44^2)</f>
        <v>40.82358378430024</v>
      </c>
      <c r="Y44" s="22">
        <f t="shared" ref="Y44" si="338">(I44-$I$20)*100</f>
        <v>-48.649999999997817</v>
      </c>
      <c r="Z44" s="22">
        <f t="shared" ref="Z44" si="339">SQRT((G44-$G$20)^2+(H44-$H$20)^2+(I44-$I$20)^2)*100</f>
        <v>63.50895600616947</v>
      </c>
      <c r="AA44" s="22">
        <f t="shared" ref="AA44" si="340">Z44/F44</f>
        <v>0.36213232220196417</v>
      </c>
      <c r="AB44" s="23">
        <f t="shared" ref="AB44" si="341">(AA44-$AA$20)/(F44-$F$20)</f>
        <v>2.0649027638030746E-3</v>
      </c>
      <c r="AC44" s="29"/>
      <c r="AD44" s="56">
        <f t="shared" ref="AD44" si="342">IF(F44&lt;=0,NA(),IF((G44-$G$20)&lt;0,ATAN2((H44-$H$20),(G44-$G$20))*180/PI()+360,ATAN2((H44-$H$20),(G44-$G$20))*180/PI()))</f>
        <v>113.45659456342079</v>
      </c>
      <c r="AE44" s="57">
        <f t="shared" ref="AE44" si="343">IF(E44&lt;=0,NA(),ATAN(Y44/X44)*180/PI())</f>
        <v>-49.999041630989659</v>
      </c>
      <c r="AF44" s="29"/>
      <c r="AG44" s="71">
        <f t="shared" ref="AG44" si="344">1/(O44/E44)</f>
        <v>1.9481957126441192</v>
      </c>
      <c r="AH44" s="71">
        <f t="shared" ref="AH44" si="345">1/(Z44/F44)</f>
        <v>2.7614215541972302</v>
      </c>
      <c r="AI44" s="29"/>
      <c r="AJ44" s="21">
        <f t="shared" ref="AJ44" si="346">SQRT((G44-$E$11)^2+(H44-$F$11)^2+(I44-$G$11)^2)</f>
        <v>329.02495456382894</v>
      </c>
    </row>
    <row r="45" spans="2:37" ht="15.75" x14ac:dyDescent="0.25">
      <c r="B45" s="199">
        <v>27</v>
      </c>
      <c r="C45" s="200"/>
      <c r="D45" s="96">
        <v>45433.666666666664</v>
      </c>
      <c r="E45" s="28">
        <f t="shared" ref="E45:E46" si="347">D45-D44</f>
        <v>8</v>
      </c>
      <c r="F45" s="27">
        <f t="shared" ref="F45:F46" si="348">D45-D$20</f>
        <v>183.375</v>
      </c>
      <c r="G45" s="108">
        <v>809396.38800000004</v>
      </c>
      <c r="H45" s="21">
        <v>9156419.3870000001</v>
      </c>
      <c r="I45" s="109">
        <v>2647.8969999999999</v>
      </c>
      <c r="K45" s="20">
        <f t="shared" ref="K45" si="349">(G45-G44)*100</f>
        <v>22.999999998137355</v>
      </c>
      <c r="L45" s="21">
        <f t="shared" ref="L45" si="350">(H45-H44)*100</f>
        <v>-2.3500001057982445</v>
      </c>
      <c r="M45" s="21">
        <f t="shared" ref="M45" si="351">SQRT(K45^2+L45^2)</f>
        <v>23.119742654527322</v>
      </c>
      <c r="N45" s="21">
        <f t="shared" ref="N45" si="352">(I45-I44)*100</f>
        <v>-2.5999999999839929</v>
      </c>
      <c r="O45" s="22">
        <f t="shared" ref="O45" si="353">(SQRT((G45-G44)^2+(H45-H44)^2+(I45-I44)^2)*100)</f>
        <v>23.265478727322307</v>
      </c>
      <c r="P45" s="22">
        <f t="shared" ref="P45" si="354">O45/(F45-F44)</f>
        <v>2.9081848409152884</v>
      </c>
      <c r="Q45" s="23">
        <f t="shared" ref="Q45" si="355">(P45-P44)/(F45-F44)</f>
        <v>0.29936117354422592</v>
      </c>
      <c r="R45" s="29"/>
      <c r="S45" s="56">
        <f t="shared" ref="S45" si="356">IF(K45&lt;0, ATAN2(L45,K45)*180/PI()+360,ATAN2(L45,K45)*180/PI())</f>
        <v>95.833889484603333</v>
      </c>
      <c r="T45" s="57">
        <f t="shared" ref="T45" si="357">ATAN(N45/M45)*180/PI()</f>
        <v>-6.4164103244345689</v>
      </c>
      <c r="U45" s="29"/>
      <c r="V45" s="24">
        <f t="shared" ref="V45" si="358">(G45-$G$20)*100</f>
        <v>60.450000001583248</v>
      </c>
      <c r="W45" s="22">
        <f t="shared" ref="W45" si="359">(H45-$H$20)*100</f>
        <v>-18.599999882280827</v>
      </c>
      <c r="X45" s="22">
        <f t="shared" ref="X45" si="360">SQRT(V45^2+W45^2)</f>
        <v>63.246837832513506</v>
      </c>
      <c r="Y45" s="22">
        <f t="shared" ref="Y45" si="361">(I45-$I$20)*100</f>
        <v>-51.24999999998181</v>
      </c>
      <c r="Z45" s="22">
        <f t="shared" ref="Z45" si="362">SQRT((G45-$G$20)^2+(H45-$H$20)^2+(I45-$I$20)^2)*100</f>
        <v>81.404698855842454</v>
      </c>
      <c r="AA45" s="22">
        <f t="shared" ref="AA45" si="363">Z45/F45</f>
        <v>0.44392473813683686</v>
      </c>
      <c r="AB45" s="23">
        <f t="shared" ref="AB45" si="364">(AA45-$AA$20)/(F45-$F$20)</f>
        <v>2.4208574676855455E-3</v>
      </c>
      <c r="AC45" s="29"/>
      <c r="AD45" s="56">
        <f t="shared" ref="AD45" si="365">IF(F45&lt;=0,NA(),IF((G45-$G$20)&lt;0,ATAN2((H45-$H$20),(G45-$G$20))*180/PI()+360,ATAN2((H45-$H$20),(G45-$G$20))*180/PI()))</f>
        <v>107.10272886670374</v>
      </c>
      <c r="AE45" s="57">
        <f t="shared" ref="AE45" si="366">IF(E45&lt;=0,NA(),ATAN(Y45/X45)*180/PI())</f>
        <v>-39.018444662288502</v>
      </c>
      <c r="AF45" s="29"/>
      <c r="AG45" s="71">
        <f t="shared" ref="AG45" si="367">1/(O45/E45)</f>
        <v>0.34385709805339321</v>
      </c>
      <c r="AH45" s="71">
        <f t="shared" ref="AH45" si="368">1/(Z45/F45)</f>
        <v>2.2526340933308306</v>
      </c>
      <c r="AI45" s="29"/>
      <c r="AJ45" s="21">
        <f t="shared" ref="AJ45" si="369">SQRT((G45-$E$11)^2+(H45-$F$11)^2+(I45-$G$11)^2)</f>
        <v>329.03675678274175</v>
      </c>
      <c r="AK45" t="s">
        <v>53</v>
      </c>
    </row>
    <row r="46" spans="2:37" ht="15.75" x14ac:dyDescent="0.25">
      <c r="B46" s="199">
        <v>28</v>
      </c>
      <c r="C46" s="200"/>
      <c r="D46" s="96">
        <v>45440.625</v>
      </c>
      <c r="E46" s="28">
        <f t="shared" si="347"/>
        <v>6.9583333333357587</v>
      </c>
      <c r="F46" s="27">
        <f t="shared" si="348"/>
        <v>190.33333333333576</v>
      </c>
      <c r="G46" s="108">
        <v>809396.23849999998</v>
      </c>
      <c r="H46" s="21">
        <v>9156419.3894999996</v>
      </c>
      <c r="I46" s="109">
        <v>2647.9014999999999</v>
      </c>
      <c r="K46" s="20">
        <f t="shared" ref="K46" si="370">(G46-G45)*100</f>
        <v>-14.9500000057742</v>
      </c>
      <c r="L46" s="21">
        <f t="shared" ref="L46" si="371">(H46-H45)*100</f>
        <v>0.24999994784593582</v>
      </c>
      <c r="M46" s="21">
        <f t="shared" ref="M46" si="372">SQRT(K46^2+L46^2)</f>
        <v>14.952090159792762</v>
      </c>
      <c r="N46" s="21">
        <f t="shared" ref="N46" si="373">(I46-I45)*100</f>
        <v>0.4500000000007276</v>
      </c>
      <c r="O46" s="22">
        <f t="shared" ref="O46" si="374">(SQRT((G46-G45)^2+(H46-H45)^2+(I46-I45)^2)*100)</f>
        <v>14.958860255600099</v>
      </c>
      <c r="P46" s="22">
        <f t="shared" ref="P46" si="375">O46/(F46-F45)</f>
        <v>2.1497763241573487</v>
      </c>
      <c r="Q46" s="23">
        <f t="shared" ref="Q46" si="376">(P46-P45)/(F46-F45)</f>
        <v>-0.10899284073164198</v>
      </c>
      <c r="R46" s="29"/>
      <c r="S46" s="56">
        <f t="shared" ref="S46" si="377">IF(K46&lt;0, ATAN2(L46,K46)*180/PI()+360,ATAN2(L46,K46)*180/PI())</f>
        <v>270.95803390848175</v>
      </c>
      <c r="T46" s="57">
        <f t="shared" ref="T46" si="378">ATAN(N46/M46)*180/PI()</f>
        <v>1.7238606880273164</v>
      </c>
      <c r="U46" s="29"/>
      <c r="V46" s="24">
        <f t="shared" ref="V46" si="379">(G46-$G$20)*100</f>
        <v>45.499999995809048</v>
      </c>
      <c r="W46" s="22">
        <f t="shared" ref="W46" si="380">(H46-$H$20)*100</f>
        <v>-18.349999934434891</v>
      </c>
      <c r="X46" s="22">
        <f t="shared" ref="X46" si="381">SQRT(V46^2+W46^2)</f>
        <v>49.060905996652608</v>
      </c>
      <c r="Y46" s="22">
        <f t="shared" ref="Y46" si="382">(I46-$I$20)*100</f>
        <v>-50.799999999981083</v>
      </c>
      <c r="Z46" s="22">
        <f t="shared" ref="Z46" si="383">SQRT((G46-$G$20)^2+(H46-$H$20)^2+(I46-$I$20)^2)*100</f>
        <v>70.623030926252824</v>
      </c>
      <c r="AA46" s="22">
        <f t="shared" ref="AA46" si="384">Z46/F46</f>
        <v>0.37104919926226931</v>
      </c>
      <c r="AB46" s="23">
        <f t="shared" ref="AB46" si="385">(AA46-$AA$20)/(F46-$F$20)</f>
        <v>1.9494703989260836E-3</v>
      </c>
      <c r="AC46" s="29"/>
      <c r="AD46" s="56">
        <f t="shared" ref="AD46" si="386">IF(F46&lt;=0,NA(),IF((G46-$G$20)&lt;0,ATAN2((H46-$H$20),(G46-$G$20))*180/PI()+360,ATAN2((H46-$H$20),(G46-$G$20))*180/PI()))</f>
        <v>111.9640578623066</v>
      </c>
      <c r="AE46" s="57">
        <f t="shared" ref="AE46" si="387">IF(E46&lt;=0,NA(),ATAN(Y46/X46)*180/PI())</f>
        <v>-45.997714510249622</v>
      </c>
      <c r="AF46" s="29"/>
      <c r="AG46" s="71">
        <f t="shared" ref="AG46" si="388">1/(O46/E46)</f>
        <v>0.46516467260470534</v>
      </c>
      <c r="AH46" s="71">
        <f t="shared" ref="AH46" si="389">1/(Z46/F46)</f>
        <v>2.6950603908813946</v>
      </c>
      <c r="AI46" s="29"/>
      <c r="AJ46" s="21">
        <f t="shared" ref="AJ46" si="390">SQRT((G46-$E$11)^2+(H46-$F$11)^2+(I46-$G$11)^2)</f>
        <v>329.04589624422658</v>
      </c>
    </row>
    <row r="47" spans="2:37" ht="15.75" x14ac:dyDescent="0.25">
      <c r="B47" s="199">
        <v>29</v>
      </c>
      <c r="C47" s="200"/>
      <c r="D47" s="96">
        <v>45447.625</v>
      </c>
      <c r="E47" s="28">
        <f t="shared" ref="E47" si="391">D47-D46</f>
        <v>7</v>
      </c>
      <c r="F47" s="27">
        <f t="shared" ref="F47" si="392">D47-D$20</f>
        <v>197.33333333333576</v>
      </c>
      <c r="G47" s="108">
        <v>809395.99950000003</v>
      </c>
      <c r="H47" s="21">
        <v>9156419.4204999991</v>
      </c>
      <c r="I47" s="109">
        <v>2647.8674999999998</v>
      </c>
      <c r="K47" s="20">
        <f t="shared" ref="K47" si="393">(G47-G46)*100</f>
        <v>-23.899999994318932</v>
      </c>
      <c r="L47" s="21">
        <f t="shared" ref="L47" si="394">(H47-H46)*100</f>
        <v>3.0999999493360519</v>
      </c>
      <c r="M47" s="21">
        <f t="shared" ref="M47" si="395">SQRT(K47^2+L47^2)</f>
        <v>24.100207455835903</v>
      </c>
      <c r="N47" s="21">
        <f t="shared" ref="N47" si="396">(I47-I46)*100</f>
        <v>-3.4000000000105501</v>
      </c>
      <c r="O47" s="22">
        <f t="shared" ref="O47" si="397">(SQRT((G47-G46)^2+(H47-H46)^2+(I47-I46)^2)*100)</f>
        <v>24.338857808336041</v>
      </c>
      <c r="P47" s="22">
        <f t="shared" ref="P47" si="398">O47/(F47-F46)</f>
        <v>3.4769796869051488</v>
      </c>
      <c r="Q47" s="23">
        <f t="shared" ref="Q47" si="399">(P47-P46)/(F47-F46)</f>
        <v>0.18960048039254287</v>
      </c>
      <c r="R47" s="29"/>
      <c r="S47" s="56">
        <f t="shared" ref="S47" si="400">IF(K47&lt;0, ATAN2(L47,K47)*180/PI()+360,ATAN2(L47,K47)*180/PI())</f>
        <v>277.39040909157723</v>
      </c>
      <c r="T47" s="57">
        <f t="shared" ref="T47" si="401">ATAN(N47/M47)*180/PI()</f>
        <v>-8.0301578009371735</v>
      </c>
      <c r="U47" s="29"/>
      <c r="V47" s="24">
        <f t="shared" ref="V47" si="402">(G47-$G$20)*100</f>
        <v>21.600000001490116</v>
      </c>
      <c r="W47" s="22">
        <f t="shared" ref="W47" si="403">(H47-$H$20)*100</f>
        <v>-15.249999985098839</v>
      </c>
      <c r="X47" s="22">
        <f t="shared" ref="X47" si="404">SQRT(V47^2+W47^2)</f>
        <v>26.440924711701889</v>
      </c>
      <c r="Y47" s="22">
        <f t="shared" ref="Y47" si="405">(I47-$I$20)*100</f>
        <v>-54.199999999991633</v>
      </c>
      <c r="Z47" s="22">
        <f t="shared" ref="Z47" si="406">SQRT((G47-$G$20)^2+(H47-$H$20)^2+(I47-$I$20)^2)*100</f>
        <v>60.305576024186855</v>
      </c>
      <c r="AA47" s="22">
        <f t="shared" ref="AA47" si="407">Z47/F47</f>
        <v>0.30560258120364586</v>
      </c>
      <c r="AB47" s="23">
        <f t="shared" ref="AB47" si="408">(AA47-$AA$20)/(F47-$F$20)</f>
        <v>1.5486617290725107E-3</v>
      </c>
      <c r="AC47" s="29"/>
      <c r="AD47" s="56">
        <f t="shared" ref="AD47" si="409">IF(F47&lt;=0,NA(),IF((G47-$G$20)&lt;0,ATAN2((H47-$H$20),(G47-$G$20))*180/PI()+360,ATAN2((H47-$H$20),(G47-$G$20))*180/PI()))</f>
        <v>125.22279975377958</v>
      </c>
      <c r="AE47" s="57">
        <f t="shared" ref="AE47" si="410">IF(E47&lt;=0,NA(),ATAN(Y47/X47)*180/PI())</f>
        <v>-63.995031448702889</v>
      </c>
      <c r="AF47" s="29"/>
      <c r="AG47" s="71">
        <f t="shared" ref="AG47" si="411">1/(O47/E47)</f>
        <v>0.28760593677499957</v>
      </c>
      <c r="AH47" s="71">
        <f t="shared" ref="AH47" si="412">1/(Z47/F47)</f>
        <v>3.2722236705639118</v>
      </c>
      <c r="AI47" s="29"/>
      <c r="AJ47" s="21">
        <f t="shared" ref="AJ47" si="413">SQRT((G47-$E$11)^2+(H47-$F$11)^2+(I47-$G$11)^2)</f>
        <v>329.05428399196074</v>
      </c>
    </row>
    <row r="48" spans="2:37" ht="15.75" x14ac:dyDescent="0.25">
      <c r="B48" s="199">
        <v>31</v>
      </c>
      <c r="C48" s="200"/>
      <c r="D48" s="96">
        <v>45462.666666666664</v>
      </c>
      <c r="E48" s="28">
        <f t="shared" ref="E48" si="414">D48-D47</f>
        <v>15.041666666664241</v>
      </c>
      <c r="F48" s="27">
        <f t="shared" ref="F48" si="415">D48-D$20</f>
        <v>212.375</v>
      </c>
      <c r="G48" s="108">
        <v>809396.23399999994</v>
      </c>
      <c r="H48" s="21">
        <v>9156419.3949999996</v>
      </c>
      <c r="I48" s="109">
        <v>2647.8330000000001</v>
      </c>
      <c r="K48" s="20">
        <f t="shared" ref="K48" si="416">(G48-G47)*100</f>
        <v>23.449999990407377</v>
      </c>
      <c r="L48" s="21">
        <f t="shared" ref="L48" si="417">(H48-H47)*100</f>
        <v>-2.5499999523162842</v>
      </c>
      <c r="M48" s="21">
        <f t="shared" ref="M48" si="418">SQRT(K48^2+L48^2)</f>
        <v>23.588238579998276</v>
      </c>
      <c r="N48" s="21">
        <f t="shared" ref="N48" si="419">(I48-I47)*100</f>
        <v>-3.4499999999752617</v>
      </c>
      <c r="O48" s="22">
        <f t="shared" ref="O48" si="420">(SQRT((G48-G47)^2+(H48-H47)^2+(I48-I47)^2)*100)</f>
        <v>23.839200894886314</v>
      </c>
      <c r="P48" s="22">
        <f t="shared" ref="P48" si="421">O48/(F48-F47)</f>
        <v>1.5848776218209524</v>
      </c>
      <c r="Q48" s="23">
        <f t="shared" ref="Q48" si="422">(P48-P47)/(F48-F47)</f>
        <v>-0.12579071900838792</v>
      </c>
      <c r="R48" s="29"/>
      <c r="S48" s="56">
        <f t="shared" ref="S48" si="423">IF(K48&lt;0, ATAN2(L48,K48)*180/PI()+360,ATAN2(L48,K48)*180/PI())</f>
        <v>96.206072544183968</v>
      </c>
      <c r="T48" s="57">
        <f t="shared" ref="T48" si="424">ATAN(N48/M48)*180/PI()</f>
        <v>-8.3210431157196965</v>
      </c>
      <c r="U48" s="29"/>
      <c r="V48" s="24">
        <f t="shared" ref="V48" si="425">(G48-$G$20)*100</f>
        <v>45.049999991897494</v>
      </c>
      <c r="W48" s="22">
        <f t="shared" ref="W48" si="426">(H48-$H$20)*100</f>
        <v>-17.799999937415123</v>
      </c>
      <c r="X48" s="22">
        <f t="shared" ref="X48" si="427">SQRT(V48^2+W48^2)</f>
        <v>48.439059621775712</v>
      </c>
      <c r="Y48" s="22">
        <f t="shared" ref="Y48" si="428">(I48-$I$20)*100</f>
        <v>-57.649999999966894</v>
      </c>
      <c r="Z48" s="22">
        <f t="shared" ref="Z48" si="429">SQRT((G48-$G$20)^2+(H48-$H$20)^2+(I48-$I$20)^2)*100</f>
        <v>75.298505941606336</v>
      </c>
      <c r="AA48" s="22">
        <f t="shared" ref="AA48" si="430">Z48/F48</f>
        <v>0.35455447176742244</v>
      </c>
      <c r="AB48" s="23">
        <f t="shared" ref="AB48" si="431">(AA48-$AA$20)/(F48-$F$20)</f>
        <v>1.669473675185038E-3</v>
      </c>
      <c r="AC48" s="29"/>
      <c r="AD48" s="56">
        <f t="shared" ref="AD48" si="432">IF(F48&lt;=0,NA(),IF((G48-$G$20)&lt;0,ATAN2((H48-$H$20),(G48-$G$20))*180/PI()+360,ATAN2((H48-$H$20),(G48-$G$20))*180/PI()))</f>
        <v>111.55979552845756</v>
      </c>
      <c r="AE48" s="57">
        <f t="shared" ref="AE48" si="433">IF(E48&lt;=0,NA(),ATAN(Y48/X48)*180/PI())</f>
        <v>-49.962131715896774</v>
      </c>
      <c r="AF48" s="29"/>
      <c r="AG48" s="71">
        <f t="shared" ref="AG48" si="434">1/(O48/E48)</f>
        <v>0.63096354332459148</v>
      </c>
      <c r="AH48" s="71">
        <f t="shared" ref="AH48" si="435">1/(Z48/F48)</f>
        <v>2.8204410876982853</v>
      </c>
      <c r="AI48" s="29"/>
      <c r="AJ48" s="21">
        <f t="shared" ref="AJ48" si="436">SQRT((G48-$E$11)^2+(H48-$F$11)^2+(I48-$G$11)^2)</f>
        <v>329.07105360763069</v>
      </c>
    </row>
    <row r="49" spans="2:36" ht="15.75" x14ac:dyDescent="0.25">
      <c r="B49" s="199">
        <v>32</v>
      </c>
      <c r="C49" s="200"/>
      <c r="D49" s="96">
        <v>45469.666666666664</v>
      </c>
      <c r="E49" s="28">
        <f t="shared" ref="E49" si="437">D49-D48</f>
        <v>7</v>
      </c>
      <c r="F49" s="27">
        <f t="shared" ref="F49" si="438">D49-D$20</f>
        <v>219.375</v>
      </c>
      <c r="G49" s="108">
        <v>809396.2415</v>
      </c>
      <c r="H49" s="21">
        <v>9156419.3925000001</v>
      </c>
      <c r="I49" s="109">
        <v>2647.8209999999999</v>
      </c>
      <c r="K49" s="20">
        <f t="shared" ref="K49" si="439">(G49-G48)*100</f>
        <v>0.75000000651925802</v>
      </c>
      <c r="L49" s="21">
        <f t="shared" ref="L49" si="440">(H49-H48)*100</f>
        <v>-0.24999994784593582</v>
      </c>
      <c r="M49" s="21">
        <f t="shared" ref="M49" si="441">SQRT(K49^2+L49^2)</f>
        <v>0.79056940473424442</v>
      </c>
      <c r="N49" s="21">
        <f t="shared" ref="N49" si="442">(I49-I48)*100</f>
        <v>-1.2000000000170985</v>
      </c>
      <c r="O49" s="22">
        <f t="shared" ref="O49" si="443">(SQRT((G49-G48)^2+(H49-H48)^2+(I49-I48)^2)*100)</f>
        <v>1.4370107806634207</v>
      </c>
      <c r="P49" s="22">
        <f t="shared" ref="P49" si="444">O49/(F49-F48)</f>
        <v>0.20528725438048867</v>
      </c>
      <c r="Q49" s="23">
        <f t="shared" ref="Q49" si="445">(P49-P48)/(F49-F48)</f>
        <v>-0.19708433820578053</v>
      </c>
      <c r="R49" s="29"/>
      <c r="S49" s="56">
        <f t="shared" ref="S49" si="446">IF(K49&lt;0, ATAN2(L49,K49)*180/PI()+360,ATAN2(L49,K49)*180/PI())</f>
        <v>108.43494508766224</v>
      </c>
      <c r="T49" s="57">
        <f t="shared" ref="T49" si="447">ATAN(N49/M49)*180/PI()</f>
        <v>-56.62279492985482</v>
      </c>
      <c r="U49" s="29"/>
      <c r="V49" s="24">
        <f t="shared" ref="V49" si="448">(G49-$G$20)*100</f>
        <v>45.799999998416752</v>
      </c>
      <c r="W49" s="22">
        <f t="shared" ref="W49" si="449">(H49-$H$20)*100</f>
        <v>-18.049999885261059</v>
      </c>
      <c r="X49" s="22">
        <f t="shared" ref="X49" si="450">SQRT(V49^2+W49^2)</f>
        <v>49.228472408890553</v>
      </c>
      <c r="Y49" s="22">
        <f t="shared" ref="Y49" si="451">(I49-$I$20)*100</f>
        <v>-58.849999999983993</v>
      </c>
      <c r="Z49" s="22">
        <f t="shared" ref="Z49" si="452">SQRT((G49-$G$20)^2+(H49-$H$20)^2+(I49-$I$20)^2)*100</f>
        <v>76.725256569861102</v>
      </c>
      <c r="AA49" s="22">
        <f t="shared" ref="AA49" si="453">Z49/F49</f>
        <v>0.34974475929281412</v>
      </c>
      <c r="AB49" s="23">
        <f t="shared" ref="AB49" si="454">(AA49-$AA$20)/(F49-$F$20)</f>
        <v>1.594278105038469E-3</v>
      </c>
      <c r="AC49" s="29"/>
      <c r="AD49" s="56">
        <f t="shared" ref="AD49" si="455">IF(F49&lt;=0,NA(),IF((G49-$G$20)&lt;0,ATAN2((H49-$H$20),(G49-$G$20))*180/PI()+360,ATAN2((H49-$H$20),(G49-$G$20))*180/PI()))</f>
        <v>111.50963782854573</v>
      </c>
      <c r="AE49" s="57">
        <f t="shared" ref="AE49" si="456">IF(E49&lt;=0,NA(),ATAN(Y49/X49)*180/PI())</f>
        <v>-50.08726190337682</v>
      </c>
      <c r="AF49" s="29"/>
      <c r="AG49" s="71">
        <f t="shared" ref="AG49" si="457">1/(O49/E49)</f>
        <v>4.871223023649363</v>
      </c>
      <c r="AH49" s="71">
        <f t="shared" ref="AH49" si="458">1/(Z49/F49)</f>
        <v>2.8592279753440928</v>
      </c>
      <c r="AI49" s="29"/>
      <c r="AJ49" s="21">
        <f t="shared" ref="AJ49" si="459">SQRT((G49-$E$11)^2+(H49-$F$11)^2+(I49-$G$11)^2)</f>
        <v>329.0778268337516</v>
      </c>
    </row>
    <row r="50" spans="2:36" ht="15.75" x14ac:dyDescent="0.25">
      <c r="B50" s="199">
        <v>33</v>
      </c>
      <c r="C50" s="200"/>
      <c r="D50" s="96">
        <v>45479.625</v>
      </c>
      <c r="E50" s="28">
        <f t="shared" ref="E50" si="460">D50-D49</f>
        <v>9.9583333333357587</v>
      </c>
      <c r="F50" s="27">
        <f t="shared" ref="F50" si="461">D50-D$20</f>
        <v>229.33333333333576</v>
      </c>
      <c r="G50" s="108">
        <v>809396.21250000002</v>
      </c>
      <c r="H50" s="21">
        <v>9156419.3940000013</v>
      </c>
      <c r="I50" s="109">
        <v>2647.7925</v>
      </c>
      <c r="K50" s="20">
        <f t="shared" ref="K50" si="462">(G50-G49)*100</f>
        <v>-2.8999999980442226</v>
      </c>
      <c r="L50" s="21">
        <f t="shared" ref="L50" si="463">(H50-H49)*100</f>
        <v>0.15000011771917343</v>
      </c>
      <c r="M50" s="21">
        <f t="shared" ref="M50" si="464">SQRT(K50^2+L50^2)</f>
        <v>2.9038767232739504</v>
      </c>
      <c r="N50" s="21">
        <f t="shared" ref="N50" si="465">(I50-I49)*100</f>
        <v>-2.8499999999894499</v>
      </c>
      <c r="O50" s="22">
        <f t="shared" ref="O50" si="466">(SQRT((G50-G49)^2+(H50-H49)^2+(I50-I49)^2)*100)</f>
        <v>4.0687836049502701</v>
      </c>
      <c r="P50" s="22">
        <f t="shared" ref="P50" si="467">O50/(F50-F49)</f>
        <v>0.40858078041331675</v>
      </c>
      <c r="Q50" s="23">
        <f t="shared" ref="Q50" si="468">(P50-P49)/(F50-F49)</f>
        <v>2.0414412656011238E-2</v>
      </c>
      <c r="R50" s="29"/>
      <c r="S50" s="56">
        <f t="shared" ref="S50" si="469">IF(K50&lt;0, ATAN2(L50,K50)*180/PI()+360,ATAN2(L50,K50)*180/PI())</f>
        <v>272.96093845574842</v>
      </c>
      <c r="T50" s="57">
        <f t="shared" ref="T50" si="470">ATAN(N50/M50)*180/PI()</f>
        <v>-44.463523673627904</v>
      </c>
      <c r="U50" s="29"/>
      <c r="V50" s="24">
        <f t="shared" ref="V50" si="471">(G50-$G$20)*100</f>
        <v>42.900000000372529</v>
      </c>
      <c r="W50" s="22">
        <f t="shared" ref="W50" si="472">(H50-$H$20)*100</f>
        <v>-17.899999767541885</v>
      </c>
      <c r="X50" s="22">
        <f t="shared" ref="X50" si="473">SQRT(V50^2+W50^2)</f>
        <v>46.484621023624172</v>
      </c>
      <c r="Y50" s="22">
        <f t="shared" ref="Y50" si="474">(I50-$I$20)*100</f>
        <v>-61.699999999973443</v>
      </c>
      <c r="Z50" s="22">
        <f t="shared" ref="Z50" si="475">SQRT((G50-$G$20)^2+(H50-$H$20)^2+(I50-$I$20)^2)*100</f>
        <v>77.250954632979671</v>
      </c>
      <c r="AA50" s="22">
        <f t="shared" ref="AA50" si="476">Z50/F50</f>
        <v>0.33685009287636131</v>
      </c>
      <c r="AB50" s="23">
        <f t="shared" ref="AB50" si="477">(AA50-$AA$20)/(F50-$F$20)</f>
        <v>1.4688230794027226E-3</v>
      </c>
      <c r="AC50" s="29"/>
      <c r="AD50" s="56">
        <f t="shared" ref="AD50" si="478">IF(F50&lt;=0,NA(),IF((G50-$G$20)&lt;0,ATAN2((H50-$H$20),(G50-$G$20))*180/PI()+360,ATAN2((H50-$H$20),(G50-$G$20))*180/PI()))</f>
        <v>112.64830872189722</v>
      </c>
      <c r="AE50" s="57">
        <f t="shared" ref="AE50" si="479">IF(E50&lt;=0,NA(),ATAN(Y50/X50)*180/PI())</f>
        <v>-53.005724247067839</v>
      </c>
      <c r="AF50" s="29"/>
      <c r="AG50" s="71">
        <f t="shared" ref="AG50" si="480">1/(O50/E50)</f>
        <v>2.4474964265044692</v>
      </c>
      <c r="AH50" s="71">
        <f t="shared" ref="AH50" si="481">1/(Z50/F50)</f>
        <v>2.9686796030275806</v>
      </c>
      <c r="AI50" s="29"/>
      <c r="AJ50" s="21">
        <f t="shared" ref="AJ50" si="482">SQRT((G50-$E$11)^2+(H50-$F$11)^2+(I50-$G$11)^2)</f>
        <v>329.09143097462851</v>
      </c>
    </row>
    <row r="51" spans="2:36" ht="15.75" x14ac:dyDescent="0.25">
      <c r="B51" s="199">
        <v>34</v>
      </c>
      <c r="C51" s="200"/>
      <c r="D51" s="96">
        <v>45489.625</v>
      </c>
      <c r="E51" s="28">
        <f t="shared" ref="E51" si="483">D51-D50</f>
        <v>10</v>
      </c>
      <c r="F51" s="27">
        <f t="shared" ref="F51" si="484">D51-D$20</f>
        <v>239.33333333333576</v>
      </c>
      <c r="G51" s="108">
        <v>809396.23</v>
      </c>
      <c r="H51" s="21">
        <v>9156419.3835000005</v>
      </c>
      <c r="I51" s="109">
        <v>2647.7894999999999</v>
      </c>
      <c r="K51" s="20">
        <f t="shared" ref="K51" si="485">(G51-G50)*100</f>
        <v>1.7499999958090484</v>
      </c>
      <c r="L51" s="21">
        <f t="shared" ref="L51" si="486">(H51-H50)*100</f>
        <v>-1.0500000789761543</v>
      </c>
      <c r="M51" s="21">
        <f t="shared" ref="M51" si="487">SQRT(K51^2+L51^2)</f>
        <v>2.0408332002350411</v>
      </c>
      <c r="N51" s="21">
        <f t="shared" ref="N51" si="488">(I51-I50)*100</f>
        <v>-0.30000000001564331</v>
      </c>
      <c r="O51" s="22">
        <f t="shared" ref="O51" si="489">(SQRT((G51-G50)^2+(H51-H50)^2+(I51-I50)^2)*100)</f>
        <v>2.0627651711212756</v>
      </c>
      <c r="P51" s="22">
        <f t="shared" ref="P51" si="490">O51/(F51-F50)</f>
        <v>0.20627651711212755</v>
      </c>
      <c r="Q51" s="23">
        <f t="shared" ref="Q51" si="491">(P51-P50)/(F51-F50)</f>
        <v>-2.0230426330118921E-2</v>
      </c>
      <c r="R51" s="29"/>
      <c r="S51" s="56">
        <f t="shared" ref="S51" si="492">IF(K51&lt;0, ATAN2(L51,K51)*180/PI()+360,ATAN2(L51,K51)*180/PI())</f>
        <v>120.96375849386955</v>
      </c>
      <c r="T51" s="57">
        <f t="shared" ref="T51" si="493">ATAN(N51/M51)*180/PI()</f>
        <v>-8.3625189371056248</v>
      </c>
      <c r="U51" s="29"/>
      <c r="V51" s="24">
        <f t="shared" ref="V51" si="494">(G51-$G$20)*100</f>
        <v>44.649999996181577</v>
      </c>
      <c r="W51" s="22">
        <f t="shared" ref="W51" si="495">(H51-$H$20)*100</f>
        <v>-18.94999984651804</v>
      </c>
      <c r="X51" s="22">
        <f t="shared" ref="X51" si="496">SQRT(V51^2+W51^2)</f>
        <v>48.504896596550424</v>
      </c>
      <c r="Y51" s="22">
        <f t="shared" ref="Y51" si="497">(I51-$I$20)*100</f>
        <v>-61.999999999989086</v>
      </c>
      <c r="Z51" s="22">
        <f t="shared" ref="Z51" si="498">SQRT((G51-$G$20)^2+(H51-$H$20)^2+(I51-$I$20)^2)*100</f>
        <v>78.719279683192582</v>
      </c>
      <c r="AA51" s="22">
        <f t="shared" ref="AA51" si="499">Z51/F51</f>
        <v>0.32891063934481246</v>
      </c>
      <c r="AB51" s="23">
        <f t="shared" ref="AB51" si="500">(AA51-$AA$20)/(F51-$F$20)</f>
        <v>1.3742784373738542E-3</v>
      </c>
      <c r="AC51" s="29"/>
      <c r="AD51" s="56">
        <f t="shared" ref="AD51" si="501">IF(F51&lt;=0,NA(),IF((G51-$G$20)&lt;0,ATAN2((H51-$H$20),(G51-$G$20))*180/PI()+360,ATAN2((H51-$H$20),(G51-$G$20))*180/PI()))</f>
        <v>112.99695470727896</v>
      </c>
      <c r="AE51" s="57">
        <f t="shared" ref="AE51" si="502">IF(E51&lt;=0,NA(),ATAN(Y51/X51)*180/PI())</f>
        <v>-51.962611356550774</v>
      </c>
      <c r="AF51" s="29"/>
      <c r="AG51" s="71">
        <f t="shared" ref="AG51" si="503">1/(O51/E51)</f>
        <v>4.8478615695087637</v>
      </c>
      <c r="AH51" s="71">
        <f t="shared" ref="AH51" si="504">1/(Z51/F51)</f>
        <v>3.040339473335349</v>
      </c>
      <c r="AI51" s="29"/>
      <c r="AJ51" s="21">
        <f t="shared" ref="AJ51" si="505">SQRT((G51-$E$11)^2+(H51-$F$11)^2+(I51-$G$11)^2)</f>
        <v>329.10058155128996</v>
      </c>
    </row>
    <row r="52" spans="2:36" ht="15.75" x14ac:dyDescent="0.25">
      <c r="B52" s="199">
        <v>35</v>
      </c>
      <c r="C52" s="200"/>
      <c r="D52" s="96">
        <v>45498.583333333336</v>
      </c>
      <c r="E52" s="28">
        <f t="shared" ref="E52" si="506">D52-D51</f>
        <v>8.9583333333357587</v>
      </c>
      <c r="F52" s="27">
        <f t="shared" ref="F52" si="507">D52-D$20</f>
        <v>248.29166666667152</v>
      </c>
      <c r="G52" s="108">
        <v>809396.22600000002</v>
      </c>
      <c r="H52" s="21">
        <v>9156419.3864999991</v>
      </c>
      <c r="I52" s="109">
        <v>2647.7735000000002</v>
      </c>
      <c r="K52" s="20">
        <f t="shared" ref="K52" si="508">(G52-G51)*100</f>
        <v>-0.39999999571591616</v>
      </c>
      <c r="L52" s="21">
        <f t="shared" ref="L52" si="509">(H52-H51)*100</f>
        <v>0.29999986290931702</v>
      </c>
      <c r="M52" s="21">
        <f t="shared" ref="M52" si="510">SQRT(K52^2+L52^2)</f>
        <v>0.49999991431833463</v>
      </c>
      <c r="N52" s="21">
        <f t="shared" ref="N52" si="511">(I52-I51)*100</f>
        <v>-1.599999999962165</v>
      </c>
      <c r="O52" s="22">
        <f t="shared" ref="O52" si="512">(SQRT((G52-G51)^2+(H52-H51)^2+(I52-I51)^2)*100)</f>
        <v>1.6763054358312122</v>
      </c>
      <c r="P52" s="22">
        <f t="shared" ref="P52" si="513">O52/(F52-F51)</f>
        <v>0.1871224672555265</v>
      </c>
      <c r="Q52" s="23">
        <f t="shared" ref="Q52" si="514">(P52-P51)/(F52-F51)</f>
        <v>-2.1381264956200031E-3</v>
      </c>
      <c r="R52" s="29"/>
      <c r="S52" s="56">
        <f t="shared" ref="S52" si="515">IF(K52&lt;0, ATAN2(L52,K52)*180/PI()+360,ATAN2(L52,K52)*180/PI())</f>
        <v>306.86988537284577</v>
      </c>
      <c r="T52" s="57">
        <f t="shared" ref="T52" si="516">ATAN(N52/M52)*180/PI()</f>
        <v>-72.645978158625766</v>
      </c>
      <c r="U52" s="29"/>
      <c r="V52" s="24">
        <f t="shared" ref="V52" si="517">(G52-$G$20)*100</f>
        <v>44.250000000465661</v>
      </c>
      <c r="W52" s="22">
        <f t="shared" ref="W52" si="518">(H52-$H$20)*100</f>
        <v>-18.649999983608723</v>
      </c>
      <c r="X52" s="22">
        <f t="shared" ref="X52" si="519">SQRT(V52^2+W52^2)</f>
        <v>48.019631396230189</v>
      </c>
      <c r="Y52" s="22">
        <f t="shared" ref="Y52" si="520">(I52-$I$20)*100</f>
        <v>-63.599999999951251</v>
      </c>
      <c r="Z52" s="22">
        <f t="shared" ref="Z52" si="521">SQRT((G52-$G$20)^2+(H52-$H$20)^2+(I52-$I$20)^2)*100</f>
        <v>79.692189074109493</v>
      </c>
      <c r="AA52" s="22">
        <f t="shared" ref="AA52" si="522">Z52/F52</f>
        <v>0.3209619966065767</v>
      </c>
      <c r="AB52" s="23">
        <f t="shared" ref="AB52" si="523">(AA52-$AA$20)/(F52-$F$20)</f>
        <v>1.2926813087024149E-3</v>
      </c>
      <c r="AC52" s="29"/>
      <c r="AD52" s="56">
        <f t="shared" ref="AD52" si="524">IF(F52&lt;=0,NA(),IF((G52-$G$20)&lt;0,ATAN2((H52-$H$20),(G52-$G$20))*180/PI()+360,ATAN2((H52-$H$20),(G52-$G$20))*180/PI()))</f>
        <v>112.85391126558783</v>
      </c>
      <c r="AE52" s="57">
        <f t="shared" ref="AE52" si="525">IF(E52&lt;=0,NA(),ATAN(Y52/X52)*180/PI())</f>
        <v>-52.946259378894695</v>
      </c>
      <c r="AF52" s="29"/>
      <c r="AG52" s="71">
        <f t="shared" ref="AG52" si="526">1/(O52/E52)</f>
        <v>5.3440937086108553</v>
      </c>
      <c r="AH52" s="71">
        <f t="shared" ref="AH52" si="527">1/(Z52/F52)</f>
        <v>3.11563365935115</v>
      </c>
      <c r="AI52" s="29"/>
      <c r="AJ52" s="21">
        <f t="shared" ref="AJ52" si="528">SQRT((G52-$E$11)^2+(H52-$F$11)^2+(I52-$G$11)^2)</f>
        <v>329.10518670814616</v>
      </c>
    </row>
    <row r="53" spans="2:36" ht="15.75" x14ac:dyDescent="0.25">
      <c r="B53" s="199">
        <v>36</v>
      </c>
      <c r="C53" s="200"/>
      <c r="D53" s="96">
        <v>45503.375</v>
      </c>
      <c r="E53" s="28">
        <f t="shared" ref="E53" si="529">D53-D52</f>
        <v>4.7916666666642413</v>
      </c>
      <c r="F53" s="27">
        <f t="shared" ref="F53" si="530">D53-D$20</f>
        <v>253.08333333333576</v>
      </c>
      <c r="G53" s="108">
        <v>809396.15950000007</v>
      </c>
      <c r="H53" s="21">
        <v>9156419.3920000009</v>
      </c>
      <c r="I53" s="109">
        <v>2647.7624999999998</v>
      </c>
      <c r="K53" s="20">
        <f t="shared" ref="K53" si="531">(G53-G52)*100</f>
        <v>-6.6499999957159162</v>
      </c>
      <c r="L53" s="21">
        <f t="shared" ref="L53" si="532">(H53-H52)*100</f>
        <v>0.55000018328428268</v>
      </c>
      <c r="M53" s="21">
        <f t="shared" ref="M53" si="533">SQRT(K53^2+L53^2)</f>
        <v>6.6727056090190606</v>
      </c>
      <c r="N53" s="21">
        <f t="shared" ref="N53" si="534">(I53-I52)*100</f>
        <v>-1.1000000000422006</v>
      </c>
      <c r="O53" s="22">
        <f t="shared" ref="O53" si="535">(SQRT((G53-G52)^2+(H53-H52)^2+(I53-I52)^2)*100)</f>
        <v>6.7627657171254478</v>
      </c>
      <c r="P53" s="22">
        <f t="shared" ref="P53" si="536">O53/(F53-F52)</f>
        <v>1.4113598018355904</v>
      </c>
      <c r="Q53" s="23">
        <f t="shared" ref="Q53" si="537">(P53-P52)/(F53-F52)</f>
        <v>0.25549300895596871</v>
      </c>
      <c r="R53" s="29"/>
      <c r="S53" s="56">
        <f t="shared" ref="S53" si="538">IF(K53&lt;0, ATAN2(L53,K53)*180/PI()+360,ATAN2(L53,K53)*180/PI())</f>
        <v>274.72798939030582</v>
      </c>
      <c r="T53" s="57">
        <f t="shared" ref="T53" si="539">ATAN(N53/M53)*180/PI()</f>
        <v>-9.3610557618415093</v>
      </c>
      <c r="U53" s="29"/>
      <c r="V53" s="24">
        <f t="shared" ref="V53" si="540">(G53-$G$20)*100</f>
        <v>37.600000004749745</v>
      </c>
      <c r="W53" s="22">
        <f t="shared" ref="W53" si="541">(H53-$H$20)*100</f>
        <v>-18.09999980032444</v>
      </c>
      <c r="X53" s="22">
        <f t="shared" ref="X53" si="542">SQRT(V53^2+W53^2)</f>
        <v>41.729725533831704</v>
      </c>
      <c r="Y53" s="22">
        <f t="shared" ref="Y53" si="543">(I53-$I$20)*100</f>
        <v>-64.699999999993452</v>
      </c>
      <c r="Z53" s="22">
        <f t="shared" ref="Z53" si="544">SQRT((G53-$G$20)^2+(H53-$H$20)^2+(I53-$I$20)^2)*100</f>
        <v>76.989999305936337</v>
      </c>
      <c r="AA53" s="22">
        <f t="shared" ref="AA53" si="545">Z53/F53</f>
        <v>0.30420809735634746</v>
      </c>
      <c r="AB53" s="23">
        <f t="shared" ref="AB53" si="546">(AA53-$AA$20)/(F53-$F$20)</f>
        <v>1.2020076286717598E-3</v>
      </c>
      <c r="AC53" s="29"/>
      <c r="AD53" s="56">
        <f t="shared" ref="AD53" si="547">IF(F53&lt;=0,NA(),IF((G53-$G$20)&lt;0,ATAN2((H53-$H$20),(G53-$G$20))*180/PI()+360,ATAN2((H53-$H$20),(G53-$G$20))*180/PI()))</f>
        <v>115.70537170133625</v>
      </c>
      <c r="AE53" s="57">
        <f t="shared" ref="AE53" si="548">IF(E53&lt;=0,NA(),ATAN(Y53/X53)*180/PI())</f>
        <v>-57.179093662075616</v>
      </c>
      <c r="AF53" s="29"/>
      <c r="AG53" s="71">
        <f t="shared" ref="AG53" si="549">1/(O53/E53)</f>
        <v>0.70853654659812271</v>
      </c>
      <c r="AH53" s="71">
        <f t="shared" ref="AH53" si="550">1/(Z53/F53)</f>
        <v>3.287223478567062</v>
      </c>
      <c r="AI53" s="29"/>
      <c r="AJ53" s="21">
        <f t="shared" ref="AJ53" si="551">SQRT((G53-$E$11)^2+(H53-$F$11)^2+(I53-$G$11)^2)</f>
        <v>329.1109782871419</v>
      </c>
    </row>
    <row r="54" spans="2:36" ht="15.75" x14ac:dyDescent="0.25">
      <c r="B54" s="199">
        <v>37</v>
      </c>
      <c r="C54" s="200"/>
      <c r="D54" s="96">
        <v>45507.375</v>
      </c>
      <c r="E54" s="28">
        <f t="shared" ref="E54:E55" si="552">D54-D53</f>
        <v>4</v>
      </c>
      <c r="F54" s="27">
        <f t="shared" ref="F54:F55" si="553">D54-D$20</f>
        <v>257.08333333333576</v>
      </c>
      <c r="G54" s="108">
        <v>809396.2705000001</v>
      </c>
      <c r="H54" s="21">
        <v>9156419.3855000008</v>
      </c>
      <c r="I54" s="109">
        <v>2647.7510000000002</v>
      </c>
      <c r="K54" s="20">
        <f t="shared" ref="K54" si="554">(G54-G53)*100</f>
        <v>11.100000003352761</v>
      </c>
      <c r="L54" s="21">
        <f t="shared" ref="L54" si="555">(H54-H53)*100</f>
        <v>-0.65000001341104507</v>
      </c>
      <c r="M54" s="21">
        <f t="shared" ref="M54" si="556">SQRT(K54^2+L54^2)</f>
        <v>11.119015248297201</v>
      </c>
      <c r="N54" s="21">
        <f t="shared" ref="N54" si="557">(I54-I53)*100</f>
        <v>-1.1499999999614374</v>
      </c>
      <c r="O54" s="22">
        <f t="shared" ref="O54" si="558">(SQRT((G54-G53)^2+(H54-H53)^2+(I54-I53)^2)*100)</f>
        <v>11.178327249270213</v>
      </c>
      <c r="P54" s="22">
        <f t="shared" ref="P54" si="559">O54/(F54-F53)</f>
        <v>2.7945818123175532</v>
      </c>
      <c r="Q54" s="23">
        <f t="shared" ref="Q54" si="560">(P54-P53)/(F54-F53)</f>
        <v>0.3458055026204907</v>
      </c>
      <c r="R54" s="29"/>
      <c r="S54" s="56">
        <f t="shared" ref="S54" si="561">IF(K54&lt;0, ATAN2(L54,K54)*180/PI()+360,ATAN2(L54,K54)*180/PI())</f>
        <v>93.351331135902129</v>
      </c>
      <c r="T54" s="57">
        <f t="shared" ref="T54" si="562">ATAN(N54/M54)*180/PI()</f>
        <v>-5.9049024217687078</v>
      </c>
      <c r="U54" s="29"/>
      <c r="V54" s="24">
        <f t="shared" ref="V54" si="563">(G54-$G$20)*100</f>
        <v>48.700000008102506</v>
      </c>
      <c r="W54" s="22">
        <f t="shared" ref="W54" si="564">(H54-$H$20)*100</f>
        <v>-18.749999813735485</v>
      </c>
      <c r="X54" s="22">
        <f t="shared" ref="X54" si="565">SQRT(V54^2+W54^2)</f>
        <v>52.184791786537431</v>
      </c>
      <c r="Y54" s="22">
        <f t="shared" ref="Y54" si="566">(I54-$I$20)*100</f>
        <v>-65.849999999954889</v>
      </c>
      <c r="Z54" s="22">
        <f t="shared" ref="Z54" si="567">SQRT((G54-$G$20)^2+(H54-$H$20)^2+(I54-$I$20)^2)*100</f>
        <v>84.020681940807435</v>
      </c>
      <c r="AA54" s="22">
        <f t="shared" ref="AA54" si="568">Z54/F54</f>
        <v>0.32682274985078758</v>
      </c>
      <c r="AB54" s="23">
        <f t="shared" ref="AB54" si="569">(AA54-$AA$20)/(F54-$F$20)</f>
        <v>1.2712716363725814E-3</v>
      </c>
      <c r="AC54" s="29"/>
      <c r="AD54" s="56">
        <f t="shared" ref="AD54" si="570">IF(F54&lt;=0,NA(),IF((G54-$G$20)&lt;0,ATAN2((H54-$H$20),(G54-$G$20))*180/PI()+360,ATAN2((H54-$H$20),(G54-$G$20))*180/PI()))</f>
        <v>111.05721770942857</v>
      </c>
      <c r="AE54" s="57">
        <f t="shared" ref="AE54" si="571">IF(E54&lt;=0,NA(),ATAN(Y54/X54)*180/PI())</f>
        <v>-51.60388795030704</v>
      </c>
      <c r="AF54" s="29"/>
      <c r="AG54" s="71">
        <f t="shared" ref="AG54" si="572">1/(O54/E54)</f>
        <v>0.35783529241918943</v>
      </c>
      <c r="AH54" s="71">
        <f t="shared" ref="AH54" si="573">1/(Z54/F54)</f>
        <v>3.059762517929228</v>
      </c>
      <c r="AI54" s="29"/>
      <c r="AJ54" s="21">
        <f t="shared" ref="AJ54" si="574">SQRT((G54-$E$11)^2+(H54-$F$11)^2+(I54-$G$11)^2)</f>
        <v>329.11186413011109</v>
      </c>
    </row>
    <row r="55" spans="2:36" ht="15.75" x14ac:dyDescent="0.25">
      <c r="B55" s="199">
        <v>38</v>
      </c>
      <c r="C55" s="200"/>
      <c r="D55" s="96">
        <v>45516.375</v>
      </c>
      <c r="E55" s="104">
        <f t="shared" si="552"/>
        <v>9</v>
      </c>
      <c r="F55" s="27">
        <f t="shared" si="553"/>
        <v>266.08333333333576</v>
      </c>
      <c r="G55" s="108">
        <v>809396.27049999998</v>
      </c>
      <c r="H55" s="21">
        <v>9156419.3784999996</v>
      </c>
      <c r="I55" s="109">
        <v>2647.7465000000002</v>
      </c>
      <c r="K55" s="20">
        <f t="shared" ref="K55" si="575">(G55-G54)*100</f>
        <v>-1.1641532182693481E-8</v>
      </c>
      <c r="L55" s="21">
        <f t="shared" ref="L55" si="576">(H55-H54)*100</f>
        <v>-0.70000011473894119</v>
      </c>
      <c r="M55" s="21">
        <f t="shared" ref="M55" si="577">SQRT(K55^2+L55^2)</f>
        <v>0.7000001147389413</v>
      </c>
      <c r="N55" s="21">
        <f t="shared" ref="N55" si="578">(I55-I54)*100</f>
        <v>-0.4500000000007276</v>
      </c>
      <c r="O55" s="22">
        <f t="shared" ref="O55" si="579">(SQRT((G55-G54)^2+(H55-H54)^2+(I55-I54)^2)*100)</f>
        <v>0.83216594537098532</v>
      </c>
      <c r="P55" s="22">
        <f t="shared" ref="P55" si="580">O55/(F55-F54)</f>
        <v>9.2462882818998365E-2</v>
      </c>
      <c r="Q55" s="23">
        <f t="shared" ref="Q55" si="581">(P55-P54)/(F55-F54)</f>
        <v>-0.30023543661095053</v>
      </c>
      <c r="R55" s="29"/>
      <c r="S55" s="56">
        <f t="shared" ref="S55" si="582">IF(K55&lt;0, ATAN2(L55,K55)*180/PI()+360,ATAN2(L55,K55)*180/PI())</f>
        <v>180.00000095287223</v>
      </c>
      <c r="T55" s="57">
        <f t="shared" ref="T55" si="583">ATAN(N55/M55)*180/PI()</f>
        <v>-32.735222000199784</v>
      </c>
      <c r="U55" s="29"/>
      <c r="V55" s="24">
        <f t="shared" ref="V55" si="584">(G55-$G$20)*100</f>
        <v>48.699999996460974</v>
      </c>
      <c r="W55" s="22">
        <f t="shared" ref="W55" si="585">(H55-$H$20)*100</f>
        <v>-19.449999928474426</v>
      </c>
      <c r="X55" s="22">
        <f t="shared" ref="X55" si="586">SQRT(V55^2+W55^2)</f>
        <v>52.440370868949373</v>
      </c>
      <c r="Y55" s="22">
        <f t="shared" ref="Y55" si="587">(I55-$I$20)*100</f>
        <v>-66.299999999955617</v>
      </c>
      <c r="Z55" s="22">
        <f t="shared" ref="Z55" si="588">SQRT((G55-$G$20)^2+(H55-$H$20)^2+(I55-$I$20)^2)*100</f>
        <v>84.53213884001201</v>
      </c>
      <c r="AA55" s="22">
        <f t="shared" ref="AA55" si="589">Z55/F55</f>
        <v>0.31769046854999528</v>
      </c>
      <c r="AB55" s="23">
        <f t="shared" ref="AB55" si="590">(AA55-$AA$20)/(F55-$F$20)</f>
        <v>1.1939510249295048E-3</v>
      </c>
      <c r="AC55" s="29"/>
      <c r="AD55" s="56">
        <f t="shared" ref="AD55" si="591">IF(F55&lt;=0,NA(),IF((G55-$G$20)&lt;0,ATAN2((H55-$H$20),(G55-$G$20))*180/PI()+360,ATAN2((H55-$H$20),(G55-$G$20))*180/PI()))</f>
        <v>111.77097610742608</v>
      </c>
      <c r="AE55" s="57">
        <f t="shared" ref="AE55" si="592">IF(E55&lt;=0,NA(),ATAN(Y55/X55)*180/PI())</f>
        <v>-51.657560228214656</v>
      </c>
      <c r="AF55" s="29"/>
      <c r="AG55" s="71">
        <f t="shared" ref="AG55" si="593">1/(O55/E55)</f>
        <v>10.815150571906351</v>
      </c>
      <c r="AH55" s="71">
        <f t="shared" ref="AH55" si="594">1/(Z55/F55)</f>
        <v>3.1477179802220885</v>
      </c>
      <c r="AI55" s="29"/>
      <c r="AJ55" s="21">
        <f t="shared" ref="AJ55" si="595">SQRT((G55-$E$11)^2+(H55-$F$11)^2+(I55-$G$11)^2)</f>
        <v>329.12009211400436</v>
      </c>
    </row>
    <row r="56" spans="2:36" ht="15.75" x14ac:dyDescent="0.25">
      <c r="B56" s="199">
        <v>39</v>
      </c>
      <c r="C56" s="200"/>
      <c r="D56" s="96">
        <v>45523.375</v>
      </c>
      <c r="E56" s="104">
        <f t="shared" ref="E56:E57" si="596">D56-D55</f>
        <v>7</v>
      </c>
      <c r="F56" s="27">
        <f t="shared" ref="F56:F57" si="597">D56-D$20</f>
        <v>273.08333333333576</v>
      </c>
      <c r="G56" s="108">
        <v>809396.29449999996</v>
      </c>
      <c r="H56" s="21">
        <v>9156419.3715000004</v>
      </c>
      <c r="I56" s="109">
        <v>2647.7430000000004</v>
      </c>
      <c r="K56" s="20">
        <f t="shared" ref="K56:K57" si="598">(G56-G55)*100</f>
        <v>2.3999999975785613</v>
      </c>
      <c r="L56" s="21">
        <f t="shared" ref="L56:L57" si="599">(H56-H55)*100</f>
        <v>-0.69999992847442627</v>
      </c>
      <c r="M56" s="21">
        <f t="shared" ref="M56:M57" si="600">SQRT(K56^2+L56^2)</f>
        <v>2.4999999776482591</v>
      </c>
      <c r="N56" s="21">
        <f t="shared" ref="N56:N57" si="601">(I56-I55)*100</f>
        <v>-0.34999999998035491</v>
      </c>
      <c r="O56" s="22">
        <f t="shared" ref="O56:O57" si="602">(SQRT((G56-G55)^2+(H56-H55)^2+(I56-I55)^2)*100)</f>
        <v>2.5243810901342814</v>
      </c>
      <c r="P56" s="22">
        <f t="shared" ref="P56:P57" si="603">O56/(F56-F55)</f>
        <v>0.36062587001918306</v>
      </c>
      <c r="Q56" s="23">
        <f t="shared" ref="Q56:Q57" si="604">(P56-P55)/(F56-F55)</f>
        <v>3.8308998171454958E-2</v>
      </c>
      <c r="R56" s="29"/>
      <c r="S56" s="56">
        <f t="shared" ref="S56:S57" si="605">IF(K56&lt;0, ATAN2(L56,K56)*180/PI()+360,ATAN2(L56,K56)*180/PI())</f>
        <v>106.26020315017504</v>
      </c>
      <c r="T56" s="57">
        <f t="shared" ref="T56:T57" si="606">ATAN(N56/M56)*180/PI()</f>
        <v>-7.9696104642181353</v>
      </c>
      <c r="U56" s="29"/>
      <c r="V56" s="24">
        <f t="shared" ref="V56:V57" si="607">(G56-$G$20)*100</f>
        <v>51.099999994039536</v>
      </c>
      <c r="W56" s="22">
        <f t="shared" ref="W56:W57" si="608">(H56-$H$20)*100</f>
        <v>-20.149999856948853</v>
      </c>
      <c r="X56" s="22">
        <f t="shared" ref="X56:X57" si="609">SQRT(V56^2+W56^2)</f>
        <v>54.929340917453935</v>
      </c>
      <c r="Y56" s="22">
        <f t="shared" ref="Y56:Y57" si="610">(I56-$I$20)*100</f>
        <v>-66.649999999935972</v>
      </c>
      <c r="Z56" s="22">
        <f t="shared" ref="Z56:Z57" si="611">SQRT((G56-$G$20)^2+(H56-$H$20)^2+(I56-$I$20)^2)*100</f>
        <v>86.368136448677319</v>
      </c>
      <c r="AA56" s="22">
        <f t="shared" ref="AA56:AA57" si="612">Z56/F56</f>
        <v>0.31627025858532765</v>
      </c>
      <c r="AB56" s="23">
        <f t="shared" ref="AB56:AB57" si="613">(AA56-$AA$20)/(F56-$F$20)</f>
        <v>1.1581455914018608E-3</v>
      </c>
      <c r="AC56" s="29"/>
      <c r="AD56" s="56">
        <f t="shared" ref="AD56:AD57" si="614">IF(F56&lt;=0,NA(),IF((G56-$G$20)&lt;0,ATAN2((H56-$H$20),(G56-$G$20))*180/PI()+360,ATAN2((H56-$H$20),(G56-$G$20))*180/PI()))</f>
        <v>111.52054993513742</v>
      </c>
      <c r="AE56" s="57">
        <f t="shared" ref="AE56:AE57" si="615">IF(E56&lt;=0,NA(),ATAN(Y56/X56)*180/PI())</f>
        <v>-50.506490331768276</v>
      </c>
      <c r="AF56" s="29"/>
      <c r="AG56" s="71">
        <f t="shared" ref="AG56:AG57" si="616">1/(O56/E56)</f>
        <v>2.7729569150066973</v>
      </c>
      <c r="AH56" s="71">
        <f t="shared" ref="AH56:AH57" si="617">1/(Z56/F56)</f>
        <v>3.1618527915744772</v>
      </c>
      <c r="AI56" s="29"/>
      <c r="AJ56" s="21">
        <f t="shared" ref="AJ56:AJ57" si="618">SQRT((G56-$E$11)^2+(H56-$F$11)^2+(I56-$G$11)^2)</f>
        <v>329.12574457410642</v>
      </c>
    </row>
    <row r="57" spans="2:36" ht="15.75" x14ac:dyDescent="0.25">
      <c r="B57" s="199">
        <v>40</v>
      </c>
      <c r="C57" s="200"/>
      <c r="D57" s="96">
        <v>45530.375</v>
      </c>
      <c r="E57" s="104">
        <f t="shared" si="596"/>
        <v>7</v>
      </c>
      <c r="F57" s="27">
        <f t="shared" si="597"/>
        <v>280.08333333333576</v>
      </c>
      <c r="G57" s="108">
        <v>809396.26650000003</v>
      </c>
      <c r="H57" s="21">
        <v>9156419.379999999</v>
      </c>
      <c r="I57" s="109">
        <v>2647.7200000000003</v>
      </c>
      <c r="K57" s="20">
        <f t="shared" si="598"/>
        <v>-2.7999999932944775</v>
      </c>
      <c r="L57" s="21">
        <f t="shared" si="599"/>
        <v>0.84999985992908478</v>
      </c>
      <c r="M57" s="21">
        <f t="shared" si="600"/>
        <v>2.9261749305755007</v>
      </c>
      <c r="N57" s="21">
        <f t="shared" si="601"/>
        <v>-2.3000000000138243</v>
      </c>
      <c r="O57" s="22">
        <f t="shared" si="602"/>
        <v>3.7218946417640746</v>
      </c>
      <c r="P57" s="22">
        <f t="shared" si="603"/>
        <v>0.53169923453772494</v>
      </c>
      <c r="Q57" s="23">
        <f t="shared" si="604"/>
        <v>2.443905207407741E-2</v>
      </c>
      <c r="R57" s="29"/>
      <c r="S57" s="56">
        <f t="shared" si="605"/>
        <v>286.88678853769534</v>
      </c>
      <c r="T57" s="57">
        <f t="shared" si="606"/>
        <v>-38.167667622104382</v>
      </c>
      <c r="U57" s="29"/>
      <c r="V57" s="24">
        <f t="shared" si="607"/>
        <v>48.300000000745058</v>
      </c>
      <c r="W57" s="22">
        <f t="shared" si="608"/>
        <v>-19.299999997019768</v>
      </c>
      <c r="X57" s="22">
        <f t="shared" si="609"/>
        <v>52.013267537782468</v>
      </c>
      <c r="Y57" s="22">
        <f t="shared" si="610"/>
        <v>-68.949999999949796</v>
      </c>
      <c r="Z57" s="22">
        <f t="shared" si="611"/>
        <v>86.368295687422318</v>
      </c>
      <c r="AA57" s="22">
        <f t="shared" si="612"/>
        <v>0.30836642316246915</v>
      </c>
      <c r="AB57" s="23">
        <f t="shared" si="613"/>
        <v>1.1009809812405826E-3</v>
      </c>
      <c r="AC57" s="29"/>
      <c r="AD57" s="56">
        <f t="shared" si="614"/>
        <v>111.78095401099631</v>
      </c>
      <c r="AE57" s="57">
        <f t="shared" si="615"/>
        <v>-52.970481440617178</v>
      </c>
      <c r="AF57" s="29"/>
      <c r="AG57" s="71">
        <f t="shared" si="616"/>
        <v>1.8807625346111878</v>
      </c>
      <c r="AH57" s="71">
        <f t="shared" si="617"/>
        <v>3.2428952210310187</v>
      </c>
      <c r="AI57" s="29"/>
      <c r="AJ57" s="21">
        <f t="shared" si="618"/>
        <v>329.13059763266119</v>
      </c>
    </row>
    <row r="58" spans="2:36" ht="15.75" x14ac:dyDescent="0.25">
      <c r="B58" s="199">
        <v>41</v>
      </c>
      <c r="C58" s="200"/>
      <c r="D58" s="96">
        <v>45537.625</v>
      </c>
      <c r="E58" s="104">
        <f t="shared" ref="E58" si="619">D58-D57</f>
        <v>7.25</v>
      </c>
      <c r="F58" s="27">
        <f t="shared" ref="F58" si="620">D58-D$20</f>
        <v>287.33333333333576</v>
      </c>
      <c r="G58" s="108">
        <v>809396.25750000007</v>
      </c>
      <c r="H58" s="21">
        <v>9156419.374499999</v>
      </c>
      <c r="I58" s="109">
        <v>2647.7260000000001</v>
      </c>
      <c r="K58" s="20">
        <f t="shared" ref="K58" si="621">(G58-G57)*100</f>
        <v>-0.89999999618157744</v>
      </c>
      <c r="L58" s="21">
        <f t="shared" ref="L58" si="622">(H58-H57)*100</f>
        <v>-0.54999999701976776</v>
      </c>
      <c r="M58" s="21">
        <f t="shared" ref="M58" si="623">SQRT(K58^2+L58^2)</f>
        <v>1.0547511506742167</v>
      </c>
      <c r="N58" s="21">
        <f t="shared" ref="N58" si="624">(I58-I57)*100</f>
        <v>0.59999999998581188</v>
      </c>
      <c r="O58" s="22">
        <f t="shared" ref="O58" si="625">(SQRT((G58-G57)^2+(H58-H57)^2+(I58-I57)^2)*100)</f>
        <v>1.2134661057613263</v>
      </c>
      <c r="P58" s="22">
        <f t="shared" ref="P58" si="626">O58/(F58-F57)</f>
        <v>0.16737463527742433</v>
      </c>
      <c r="Q58" s="23">
        <f t="shared" ref="Q58" si="627">(P58-P57)/(F58-F57)</f>
        <v>-5.0251668863489737E-2</v>
      </c>
      <c r="R58" s="29"/>
      <c r="S58" s="56">
        <f t="shared" ref="S58" si="628">IF(K58&lt;0, ATAN2(L58,K58)*180/PI()+360,ATAN2(L58,K58)*180/PI())</f>
        <v>238.57043441513949</v>
      </c>
      <c r="T58" s="57">
        <f t="shared" ref="T58" si="629">ATAN(N58/M58)*180/PI()</f>
        <v>29.633580730626857</v>
      </c>
      <c r="U58" s="29"/>
      <c r="V58" s="24">
        <f t="shared" ref="V58" si="630">(G58-$G$20)*100</f>
        <v>47.400000004563481</v>
      </c>
      <c r="W58" s="22">
        <f t="shared" ref="W58" si="631">(H58-$H$20)*100</f>
        <v>-19.849999994039536</v>
      </c>
      <c r="X58" s="22">
        <f t="shared" ref="X58" si="632">SQRT(V58^2+W58^2)</f>
        <v>51.388544445196999</v>
      </c>
      <c r="Y58" s="22">
        <f t="shared" ref="Y58" si="633">(I58-$I$20)*100</f>
        <v>-68.349999999963984</v>
      </c>
      <c r="Z58" s="22">
        <f t="shared" ref="Z58" si="634">SQRT((G58-$G$20)^2+(H58-$H$20)^2+(I58-$I$20)^2)*100</f>
        <v>85.513186118814815</v>
      </c>
      <c r="AA58" s="22">
        <f t="shared" ref="AA58" si="635">Z58/F58</f>
        <v>0.29760969646919055</v>
      </c>
      <c r="AB58" s="23">
        <f t="shared" ref="AB58" si="636">(AA58-$AA$20)/(F58-$F$20)</f>
        <v>1.0357646048811649E-3</v>
      </c>
      <c r="AC58" s="29"/>
      <c r="AD58" s="56">
        <f t="shared" ref="AD58" si="637">IF(F58&lt;=0,NA(),IF((G58-$G$20)&lt;0,ATAN2((H58-$H$20),(G58-$G$20))*180/PI()+360,ATAN2((H58-$H$20),(G58-$G$20))*180/PI()))</f>
        <v>112.72278367576995</v>
      </c>
      <c r="AE58" s="57">
        <f t="shared" ref="AE58" si="638">IF(E58&lt;=0,NA(),ATAN(Y58/X58)*180/PI())</f>
        <v>-53.06254022257091</v>
      </c>
      <c r="AF58" s="29"/>
      <c r="AG58" s="71">
        <f t="shared" ref="AG58" si="639">1/(O58/E58)</f>
        <v>5.9746209354989475</v>
      </c>
      <c r="AH58" s="71">
        <f t="shared" ref="AH58" si="640">1/(Z58/F58)</f>
        <v>3.360105574058549</v>
      </c>
      <c r="AI58" s="29"/>
      <c r="AJ58" s="21">
        <f t="shared" ref="AJ58" si="641">SQRT((G58-$E$11)^2+(H58-$F$11)^2+(I58-$G$11)^2)</f>
        <v>329.13373031529744</v>
      </c>
    </row>
    <row r="59" spans="2:36" ht="15.75" x14ac:dyDescent="0.25">
      <c r="B59" s="199">
        <v>42</v>
      </c>
      <c r="C59" s="200"/>
      <c r="D59" s="96">
        <v>45544.625</v>
      </c>
      <c r="E59" s="104">
        <f t="shared" ref="E59:E61" si="642">D59-D58</f>
        <v>7</v>
      </c>
      <c r="F59" s="27">
        <f t="shared" ref="F59:F61" si="643">D59-D$20</f>
        <v>294.33333333333576</v>
      </c>
      <c r="G59" s="108">
        <v>809396.24650000001</v>
      </c>
      <c r="H59" s="21">
        <v>9156419.3764999993</v>
      </c>
      <c r="I59" s="109">
        <v>2647.7114999999999</v>
      </c>
      <c r="K59" s="20">
        <f t="shared" ref="K59:K61" si="644">(G59-G58)*100</f>
        <v>-1.1000000056810677</v>
      </c>
      <c r="L59" s="21">
        <f t="shared" ref="L59:L61" si="645">(H59-H58)*100</f>
        <v>0.20000003278255463</v>
      </c>
      <c r="M59" s="21">
        <f t="shared" ref="M59:M61" si="646">SQRT(K59^2+L59^2)</f>
        <v>1.1180340002036484</v>
      </c>
      <c r="N59" s="21">
        <f t="shared" ref="N59:N61" si="647">(I59-I58)*100</f>
        <v>-1.4500000000225555</v>
      </c>
      <c r="O59" s="22">
        <f t="shared" ref="O59:O61" si="648">(SQRT((G59-G58)^2+(H59-H58)^2+(I59-I58)^2)*100)</f>
        <v>1.8309833493718022</v>
      </c>
      <c r="P59" s="22">
        <f t="shared" ref="P59:P61" si="649">O59/(F59-F58)</f>
        <v>0.26156904991025748</v>
      </c>
      <c r="Q59" s="23">
        <f t="shared" ref="Q59:Q61" si="650">(P59-P58)/(F59-F58)</f>
        <v>1.3456344947547593E-2</v>
      </c>
      <c r="R59" s="29"/>
      <c r="S59" s="56">
        <f t="shared" ref="S59:S61" si="651">IF(K59&lt;0, ATAN2(L59,K59)*180/PI()+360,ATAN2(L59,K59)*180/PI())</f>
        <v>280.30484806959157</v>
      </c>
      <c r="T59" s="57">
        <f t="shared" ref="T59:T61" si="652">ATAN(N59/M59)*180/PI()</f>
        <v>-52.365695078433319</v>
      </c>
      <c r="U59" s="29"/>
      <c r="V59" s="24">
        <f t="shared" ref="V59:V61" si="653">(G59-$G$20)*100</f>
        <v>46.299999998882413</v>
      </c>
      <c r="W59" s="22">
        <f t="shared" ref="W59:W61" si="654">(H59-$H$20)*100</f>
        <v>-19.649999961256981</v>
      </c>
      <c r="X59" s="22">
        <f t="shared" ref="X59:X61" si="655">SQRT(V59^2+W59^2)</f>
        <v>50.297241458890277</v>
      </c>
      <c r="Y59" s="22">
        <f t="shared" ref="Y59:Y61" si="656">(I59-$I$20)*100</f>
        <v>-69.799999999986539</v>
      </c>
      <c r="Z59" s="22">
        <f t="shared" ref="Z59:Z61" si="657">SQRT((G59-$G$20)^2+(H59-$H$20)^2+(I59-$I$20)^2)*100</f>
        <v>86.034019424713804</v>
      </c>
      <c r="AA59" s="22">
        <f t="shared" ref="AA59:AA61" si="658">Z59/F59</f>
        <v>0.29230131174874213</v>
      </c>
      <c r="AB59" s="23">
        <f t="shared" ref="AB59:AB61" si="659">(AA59-$AA$20)/(F59-$F$20)</f>
        <v>9.9309618940681679E-4</v>
      </c>
      <c r="AC59" s="29"/>
      <c r="AD59" s="56">
        <f t="shared" ref="AD59:AD61" si="660">IF(F59&lt;=0,NA(),IF((G59-$G$20)&lt;0,ATAN2((H59-$H$20),(G59-$G$20))*180/PI()+360,ATAN2((H59-$H$20),(G59-$G$20))*180/PI()))</f>
        <v>112.9966612682114</v>
      </c>
      <c r="AE59" s="57">
        <f t="shared" ref="AE59:AE61" si="661">IF(E59&lt;=0,NA(),ATAN(Y59/X59)*180/PI())</f>
        <v>-54.223823603487517</v>
      </c>
      <c r="AF59" s="29"/>
      <c r="AG59" s="71">
        <f t="shared" ref="AG59:AG61" si="662">1/(O59/E59)</f>
        <v>3.8230822811150365</v>
      </c>
      <c r="AH59" s="71">
        <f t="shared" ref="AH59:AH61" si="663">1/(Z59/F59)</f>
        <v>3.4211273087258163</v>
      </c>
      <c r="AI59" s="29"/>
      <c r="AJ59" s="21">
        <f t="shared" ref="AJ59:AJ61" si="664">SQRT((G59-$E$11)^2+(H59-$F$11)^2+(I59-$G$11)^2)</f>
        <v>329.13920900026915</v>
      </c>
    </row>
    <row r="60" spans="2:36" ht="15.75" x14ac:dyDescent="0.25">
      <c r="B60" s="199">
        <v>43</v>
      </c>
      <c r="C60" s="200"/>
      <c r="D60" s="96">
        <v>45551.625</v>
      </c>
      <c r="E60" s="104">
        <f t="shared" si="642"/>
        <v>7</v>
      </c>
      <c r="F60" s="27">
        <f t="shared" si="643"/>
        <v>301.33333333333576</v>
      </c>
      <c r="G60" s="108">
        <v>809396.30150000006</v>
      </c>
      <c r="H60" s="21">
        <v>9156419.3674999997</v>
      </c>
      <c r="I60" s="109">
        <v>2647.7084999999997</v>
      </c>
      <c r="K60" s="20">
        <f t="shared" si="644"/>
        <v>5.5000000051222742</v>
      </c>
      <c r="L60" s="21">
        <f t="shared" si="645"/>
        <v>-0.8999999612569809</v>
      </c>
      <c r="M60" s="21">
        <f t="shared" si="646"/>
        <v>5.5731499160355975</v>
      </c>
      <c r="N60" s="21">
        <f t="shared" si="647"/>
        <v>-0.30000000001564331</v>
      </c>
      <c r="O60" s="22">
        <f t="shared" si="648"/>
        <v>5.5812185037513959</v>
      </c>
      <c r="P60" s="22">
        <f t="shared" si="649"/>
        <v>0.79731692910734231</v>
      </c>
      <c r="Q60" s="23">
        <f t="shared" si="650"/>
        <v>7.6535411313869275E-2</v>
      </c>
      <c r="R60" s="29"/>
      <c r="S60" s="56">
        <f t="shared" si="651"/>
        <v>99.293308197816316</v>
      </c>
      <c r="T60" s="57">
        <f t="shared" si="652"/>
        <v>-3.0812306850635753</v>
      </c>
      <c r="U60" s="29"/>
      <c r="V60" s="24">
        <f t="shared" si="653"/>
        <v>51.800000004004687</v>
      </c>
      <c r="W60" s="22">
        <f t="shared" si="654"/>
        <v>-20.549999922513962</v>
      </c>
      <c r="X60" s="22">
        <f t="shared" si="655"/>
        <v>55.727394495258878</v>
      </c>
      <c r="Y60" s="22">
        <f t="shared" si="656"/>
        <v>-70.100000000002183</v>
      </c>
      <c r="Z60" s="22">
        <f t="shared" si="657"/>
        <v>89.551954178736466</v>
      </c>
      <c r="AA60" s="22">
        <f t="shared" si="658"/>
        <v>0.29718568864624695</v>
      </c>
      <c r="AB60" s="23">
        <f t="shared" si="659"/>
        <v>9.8623569241010367E-4</v>
      </c>
      <c r="AC60" s="29"/>
      <c r="AD60" s="56">
        <f t="shared" si="660"/>
        <v>111.63912589744496</v>
      </c>
      <c r="AE60" s="57">
        <f t="shared" si="661"/>
        <v>-51.516355036245614</v>
      </c>
      <c r="AF60" s="29"/>
      <c r="AG60" s="71">
        <f t="shared" si="662"/>
        <v>1.2542064058762392</v>
      </c>
      <c r="AH60" s="71">
        <f t="shared" si="663"/>
        <v>3.3648995836752538</v>
      </c>
      <c r="AI60" s="29"/>
      <c r="AJ60" s="21">
        <f t="shared" si="664"/>
        <v>329.14367003649221</v>
      </c>
    </row>
    <row r="61" spans="2:36" ht="15.75" x14ac:dyDescent="0.25">
      <c r="B61" s="199">
        <v>44</v>
      </c>
      <c r="C61" s="200"/>
      <c r="D61" s="96">
        <v>45555.625</v>
      </c>
      <c r="E61" s="104">
        <f t="shared" si="642"/>
        <v>4</v>
      </c>
      <c r="F61" s="27">
        <f t="shared" si="643"/>
        <v>305.33333333333576</v>
      </c>
      <c r="G61" s="108">
        <v>809396.23950000003</v>
      </c>
      <c r="H61" s="21">
        <v>9156419.3834999986</v>
      </c>
      <c r="I61" s="109">
        <v>2647.7040000000002</v>
      </c>
      <c r="K61" s="20">
        <f t="shared" si="644"/>
        <v>-6.2000000034458935</v>
      </c>
      <c r="L61" s="21">
        <f t="shared" si="645"/>
        <v>1.5999998897314072</v>
      </c>
      <c r="M61" s="21">
        <f t="shared" si="646"/>
        <v>6.4031242132157331</v>
      </c>
      <c r="N61" s="21">
        <f t="shared" si="647"/>
        <v>-0.44999999995525286</v>
      </c>
      <c r="O61" s="22">
        <f t="shared" si="648"/>
        <v>6.4189173300354421</v>
      </c>
      <c r="P61" s="22">
        <f t="shared" si="649"/>
        <v>1.6047293325088605</v>
      </c>
      <c r="Q61" s="23">
        <f t="shared" si="650"/>
        <v>0.20185310085037955</v>
      </c>
      <c r="R61" s="29"/>
      <c r="S61" s="56">
        <f t="shared" si="651"/>
        <v>284.4702931369676</v>
      </c>
      <c r="T61" s="57">
        <f t="shared" si="652"/>
        <v>-4.0200342022631492</v>
      </c>
      <c r="U61" s="29"/>
      <c r="V61" s="24">
        <f t="shared" si="653"/>
        <v>45.600000000558794</v>
      </c>
      <c r="W61" s="22">
        <f t="shared" si="654"/>
        <v>-18.950000032782555</v>
      </c>
      <c r="X61" s="22">
        <f t="shared" si="655"/>
        <v>49.380790812758562</v>
      </c>
      <c r="Y61" s="22">
        <f t="shared" si="656"/>
        <v>-70.549999999957436</v>
      </c>
      <c r="Z61" s="22">
        <f t="shared" si="657"/>
        <v>86.114836127623306</v>
      </c>
      <c r="AA61" s="22">
        <f t="shared" si="658"/>
        <v>0.28203548950094748</v>
      </c>
      <c r="AB61" s="23">
        <f t="shared" si="659"/>
        <v>9.2369701801619619E-4</v>
      </c>
      <c r="AC61" s="29"/>
      <c r="AD61" s="56">
        <f t="shared" si="660"/>
        <v>112.56631337033379</v>
      </c>
      <c r="AE61" s="57">
        <f t="shared" si="661"/>
        <v>-55.010274099095611</v>
      </c>
      <c r="AF61" s="29"/>
      <c r="AG61" s="71">
        <f t="shared" si="662"/>
        <v>0.62315804898797689</v>
      </c>
      <c r="AH61" s="71">
        <f t="shared" si="663"/>
        <v>3.5456530728436593</v>
      </c>
      <c r="AI61" s="29"/>
      <c r="AJ61" s="21">
        <f t="shared" si="664"/>
        <v>329.13681173258931</v>
      </c>
    </row>
    <row r="62" spans="2:36" ht="15.75" x14ac:dyDescent="0.25">
      <c r="B62" s="199">
        <v>45</v>
      </c>
      <c r="C62" s="200"/>
      <c r="D62" s="96">
        <v>45565.625</v>
      </c>
      <c r="E62" s="104">
        <f t="shared" ref="E62:E63" si="665">D62-D61</f>
        <v>10</v>
      </c>
      <c r="F62" s="27">
        <f t="shared" ref="F62:F63" si="666">D62-D$20</f>
        <v>315.33333333333576</v>
      </c>
      <c r="G62" s="108">
        <v>809396.29499999993</v>
      </c>
      <c r="H62" s="21">
        <v>9156419.3664999995</v>
      </c>
      <c r="I62" s="109">
        <v>2647.6935000000003</v>
      </c>
      <c r="K62" s="20">
        <f t="shared" ref="K62:K63" si="667">(G62-G61)*100</f>
        <v>5.5499999900348485</v>
      </c>
      <c r="L62" s="21">
        <f t="shared" ref="L62:L63" si="668">(H62-H61)*100</f>
        <v>-1.6999999061226845</v>
      </c>
      <c r="M62" s="21">
        <f t="shared" ref="M62:M63" si="669">SQRT(K62^2+L62^2)</f>
        <v>5.8045240606103059</v>
      </c>
      <c r="N62" s="21">
        <f t="shared" ref="N62:N63" si="670">(I62-I61)*100</f>
        <v>-1.0499999999865395</v>
      </c>
      <c r="O62" s="22">
        <f t="shared" ref="O62:O63" si="671">(SQRT((G62-G61)^2+(H62-H61)^2+(I62-I61)^2)*100)</f>
        <v>5.8987286401542232</v>
      </c>
      <c r="P62" s="22">
        <f t="shared" ref="P62:P63" si="672">O62/(F62-F61)</f>
        <v>0.58987286401542227</v>
      </c>
      <c r="Q62" s="23">
        <f t="shared" ref="Q62:Q63" si="673">(P62-P61)/(F62-F61)</f>
        <v>-0.10148564684934383</v>
      </c>
      <c r="R62" s="29"/>
      <c r="S62" s="56">
        <f t="shared" ref="S62:S63" si="674">IF(K62&lt;0, ATAN2(L62,K62)*180/PI()+360,ATAN2(L62,K62)*180/PI())</f>
        <v>107.03015591567663</v>
      </c>
      <c r="T62" s="57">
        <f t="shared" ref="T62:T63" si="675">ATAN(N62/M62)*180/PI()</f>
        <v>-10.253546706656959</v>
      </c>
      <c r="U62" s="29"/>
      <c r="V62" s="24">
        <f t="shared" ref="V62:V63" si="676">(G62-$G$20)*100</f>
        <v>51.149999990593642</v>
      </c>
      <c r="W62" s="22">
        <f t="shared" ref="W62:W63" si="677">(H62-$H$20)*100</f>
        <v>-20.649999938905239</v>
      </c>
      <c r="X62" s="22">
        <f t="shared" ref="X62:X63" si="678">SQRT(V62^2+W62^2)</f>
        <v>55.161082263807295</v>
      </c>
      <c r="Y62" s="22">
        <f t="shared" ref="Y62:Y63" si="679">(I62-$I$20)*100</f>
        <v>-71.599999999943975</v>
      </c>
      <c r="Z62" s="22">
        <f t="shared" ref="Z62:Z63" si="680">SQRT((G62-$G$20)^2+(H62-$H$20)^2+(I62-$I$20)^2)*100</f>
        <v>90.384207672062345</v>
      </c>
      <c r="AA62" s="22">
        <f t="shared" ref="AA62:AA63" si="681">Z62/F62</f>
        <v>0.28663067972112571</v>
      </c>
      <c r="AB62" s="23">
        <f t="shared" ref="AB62:AB63" si="682">(AA62-$AA$20)/(F62-$F$20)</f>
        <v>9.0897678558495823E-4</v>
      </c>
      <c r="AC62" s="29"/>
      <c r="AD62" s="56">
        <f t="shared" ref="AD62:AD63" si="683">IF(F62&lt;=0,NA(),IF((G62-$G$20)&lt;0,ATAN2((H62-$H$20),(G62-$G$20))*180/PI()+360,ATAN2((H62-$H$20),(G62-$G$20))*180/PI()))</f>
        <v>111.98464728663123</v>
      </c>
      <c r="AE62" s="57">
        <f t="shared" ref="AE62:AE63" si="684">IF(E62&lt;=0,NA(),ATAN(Y62/X62)*180/PI())</f>
        <v>-52.389121751659196</v>
      </c>
      <c r="AF62" s="29"/>
      <c r="AG62" s="71">
        <f t="shared" ref="AG62:AG63" si="685">1/(O62/E62)</f>
        <v>1.6952805612937214</v>
      </c>
      <c r="AH62" s="71">
        <f t="shared" ref="AH62:AH63" si="686">1/(Z62/F62)</f>
        <v>3.4888100637829118</v>
      </c>
      <c r="AI62" s="29"/>
      <c r="AJ62" s="21">
        <f t="shared" ref="AJ62:AJ63" si="687">SQRT((G62-$E$11)^2+(H62-$F$11)^2+(I62-$G$11)^2)</f>
        <v>329.15165303693328</v>
      </c>
    </row>
    <row r="63" spans="2:36" ht="15.75" x14ac:dyDescent="0.25">
      <c r="B63" s="199">
        <v>46</v>
      </c>
      <c r="C63" s="200"/>
      <c r="D63" s="96">
        <v>45572.625</v>
      </c>
      <c r="E63" s="104">
        <f t="shared" si="665"/>
        <v>7</v>
      </c>
      <c r="F63" s="27">
        <f t="shared" si="666"/>
        <v>322.33333333333576</v>
      </c>
      <c r="G63" s="108">
        <v>809396.34450000001</v>
      </c>
      <c r="H63" s="22">
        <v>9156419.3695</v>
      </c>
      <c r="I63" s="109">
        <v>2647.6684999999998</v>
      </c>
      <c r="K63" s="20">
        <f t="shared" si="667"/>
        <v>4.9500000081025064</v>
      </c>
      <c r="L63" s="21">
        <f t="shared" si="668"/>
        <v>0.30000004917383194</v>
      </c>
      <c r="M63" s="21">
        <f t="shared" si="669"/>
        <v>4.9590825875074023</v>
      </c>
      <c r="N63" s="21">
        <f t="shared" si="670"/>
        <v>-2.5000000000545697</v>
      </c>
      <c r="O63" s="22">
        <f t="shared" si="671"/>
        <v>5.5536024443591536</v>
      </c>
      <c r="P63" s="22">
        <f t="shared" si="672"/>
        <v>0.79337177776559342</v>
      </c>
      <c r="Q63" s="23">
        <f t="shared" si="673"/>
        <v>2.9071273392881593E-2</v>
      </c>
      <c r="R63" s="29"/>
      <c r="S63" s="56">
        <f t="shared" si="674"/>
        <v>86.531770179646614</v>
      </c>
      <c r="T63" s="57">
        <f t="shared" si="675"/>
        <v>-26.753838049653556</v>
      </c>
      <c r="U63" s="29"/>
      <c r="V63" s="24">
        <f t="shared" si="676"/>
        <v>56.099999998696148</v>
      </c>
      <c r="W63" s="22">
        <f t="shared" si="677"/>
        <v>-20.349999889731407</v>
      </c>
      <c r="X63" s="22">
        <f t="shared" si="678"/>
        <v>59.676900852555811</v>
      </c>
      <c r="Y63" s="22">
        <f t="shared" si="679"/>
        <v>-74.099999999998545</v>
      </c>
      <c r="Z63" s="22">
        <f t="shared" si="680"/>
        <v>95.142747991455252</v>
      </c>
      <c r="AA63" s="22">
        <f t="shared" si="681"/>
        <v>0.29516881486490548</v>
      </c>
      <c r="AB63" s="23">
        <f t="shared" si="682"/>
        <v>9.1572538220755927E-4</v>
      </c>
      <c r="AC63" s="29"/>
      <c r="AD63" s="56">
        <f t="shared" si="683"/>
        <v>109.93799164510911</v>
      </c>
      <c r="AE63" s="57">
        <f t="shared" si="684"/>
        <v>-51.15355041729967</v>
      </c>
      <c r="AF63" s="29"/>
      <c r="AG63" s="71">
        <f t="shared" si="685"/>
        <v>1.2604431214031111</v>
      </c>
      <c r="AH63" s="71">
        <f t="shared" si="686"/>
        <v>3.3878917746025627</v>
      </c>
      <c r="AI63" s="29"/>
      <c r="AJ63" s="21">
        <f t="shared" si="687"/>
        <v>329.15539748103913</v>
      </c>
    </row>
    <row r="64" spans="2:36" ht="15.75" x14ac:dyDescent="0.25">
      <c r="B64" s="199">
        <v>47</v>
      </c>
      <c r="C64" s="200"/>
      <c r="D64" s="96">
        <v>45581.458333333336</v>
      </c>
      <c r="E64" s="104">
        <f t="shared" ref="E64" si="688">D64-D63</f>
        <v>8.8333333333357587</v>
      </c>
      <c r="F64" s="27">
        <f t="shared" ref="F64" si="689">D64-D$20</f>
        <v>331.16666666667152</v>
      </c>
      <c r="G64" s="108">
        <v>809396.28350000002</v>
      </c>
      <c r="H64" s="21">
        <v>9156419.3650000002</v>
      </c>
      <c r="I64" s="109">
        <v>2647.6769999999997</v>
      </c>
      <c r="K64" s="20">
        <f t="shared" ref="K64" si="690">(G64-G63)*100</f>
        <v>-6.0999999986961484</v>
      </c>
      <c r="L64" s="21">
        <f t="shared" ref="L64" si="691">(H64-H63)*100</f>
        <v>-0.44999998062849045</v>
      </c>
      <c r="M64" s="21">
        <f t="shared" ref="M64" si="692">SQRT(K64^2+L64^2)</f>
        <v>6.1165758367454783</v>
      </c>
      <c r="N64" s="21">
        <f t="shared" ref="N64" si="693">(I64-I63)*100</f>
        <v>0.84999999999126885</v>
      </c>
      <c r="O64" s="22">
        <f t="shared" ref="O64" si="694">(SQRT((G64-G63)^2+(H64-H63)^2+(I64-I63)^2)*100)</f>
        <v>6.175354238150538</v>
      </c>
      <c r="P64" s="22">
        <f t="shared" ref="P64" si="695">O64/(F64-F63)</f>
        <v>0.69909670620552933</v>
      </c>
      <c r="Q64" s="23">
        <f t="shared" ref="Q64" si="696">(P64-P63)/(F64-F63)</f>
        <v>-1.0672649610570363E-2</v>
      </c>
      <c r="R64" s="29"/>
      <c r="S64" s="56">
        <f t="shared" ref="S64" si="697">IF(K64&lt;0, ATAN2(L64,K64)*180/PI()+360,ATAN2(L64,K64)*180/PI())</f>
        <v>265.78090483081991</v>
      </c>
      <c r="T64" s="57">
        <f t="shared" ref="T64" si="698">ATAN(N64/M64)*180/PI()</f>
        <v>7.9115332299596348</v>
      </c>
      <c r="U64" s="29"/>
      <c r="V64" s="24">
        <f t="shared" ref="V64" si="699">(G64-$G$20)*100</f>
        <v>50</v>
      </c>
      <c r="W64" s="22">
        <f t="shared" ref="W64" si="700">(H64-$H$20)*100</f>
        <v>-20.799999870359898</v>
      </c>
      <c r="X64" s="22">
        <f t="shared" ref="X64" si="701">SQRT(V64^2+W64^2)</f>
        <v>54.153854845310612</v>
      </c>
      <c r="Y64" s="22">
        <f t="shared" ref="Y64" si="702">(I64-$I$20)*100</f>
        <v>-73.250000000007276</v>
      </c>
      <c r="Z64" s="22">
        <f t="shared" ref="Z64" si="703">SQRT((G64-$G$20)^2+(H64-$H$20)^2+(I64-$I$20)^2)*100</f>
        <v>91.094470164813174</v>
      </c>
      <c r="AA64" s="22">
        <f t="shared" ref="AA64" si="704">Z64/F64</f>
        <v>0.27507137442821894</v>
      </c>
      <c r="AB64" s="23">
        <f t="shared" ref="AB64" si="705">(AA64-$AA$20)/(F64-$F$20)</f>
        <v>8.3061310848982857E-4</v>
      </c>
      <c r="AC64" s="29"/>
      <c r="AD64" s="56">
        <f t="shared" ref="AD64" si="706">IF(F64&lt;=0,NA(),IF((G64-$G$20)&lt;0,ATAN2((H64-$H$20),(G64-$G$20))*180/PI()+360,ATAN2((H64-$H$20),(G64-$G$20))*180/PI()))</f>
        <v>112.58731040472505</v>
      </c>
      <c r="AE64" s="57">
        <f t="shared" ref="AE64" si="707">IF(E64&lt;=0,NA(),ATAN(Y64/X64)*180/PI())</f>
        <v>-53.524417524789726</v>
      </c>
      <c r="AF64" s="29"/>
      <c r="AG64" s="71">
        <f t="shared" ref="AG64" si="708">1/(O64/E64)</f>
        <v>1.4304172672013811</v>
      </c>
      <c r="AH64" s="71">
        <f t="shared" ref="AH64" si="709">1/(Z64/F64)</f>
        <v>3.6354200871634292</v>
      </c>
      <c r="AI64" s="29"/>
      <c r="AJ64" s="21">
        <f t="shared" ref="AJ64" si="710">SQRT((G64-$E$11)^2+(H64-$F$11)^2+(I64-$G$11)^2)</f>
        <v>329.16118180807075</v>
      </c>
    </row>
    <row r="65" spans="2:36" ht="15.75" x14ac:dyDescent="0.25">
      <c r="B65" s="199">
        <v>50</v>
      </c>
      <c r="C65" s="200"/>
      <c r="D65" s="96">
        <v>45588.583333333336</v>
      </c>
      <c r="E65" s="104">
        <f t="shared" ref="E65" si="711">D65-D64</f>
        <v>7.125</v>
      </c>
      <c r="F65" s="27">
        <f t="shared" ref="F65" si="712">D65-D$20</f>
        <v>338.29166666667152</v>
      </c>
      <c r="G65" s="108">
        <v>809396.29799999995</v>
      </c>
      <c r="H65" s="22">
        <v>9156419.3605000004</v>
      </c>
      <c r="I65" s="109">
        <v>2647.6760000000004</v>
      </c>
      <c r="K65" s="20">
        <f t="shared" ref="K65" si="713">(G65-G64)*100</f>
        <v>1.4499999932013452</v>
      </c>
      <c r="L65" s="21">
        <f t="shared" ref="L65" si="714">(H65-H64)*100</f>
        <v>-0.44999998062849045</v>
      </c>
      <c r="M65" s="21">
        <f t="shared" ref="M65" si="715">SQRT(K65^2+L65^2)</f>
        <v>1.518222632834046</v>
      </c>
      <c r="N65" s="21">
        <f t="shared" ref="N65" si="716">(I65-I64)*100</f>
        <v>-9.9999999929423211E-2</v>
      </c>
      <c r="O65" s="22">
        <f t="shared" ref="O65" si="717">(SQRT((G65-G64)^2+(H65-H64)^2+(I65-I64)^2)*100)</f>
        <v>1.5215123932572576</v>
      </c>
      <c r="P65" s="22">
        <f t="shared" ref="P65" si="718">O65/(F65-F64)</f>
        <v>0.2135455990536502</v>
      </c>
      <c r="Q65" s="23">
        <f t="shared" ref="Q65" si="719">(P65-P64)/(F65-F64)</f>
        <v>-6.8147523810790048E-2</v>
      </c>
      <c r="R65" s="29"/>
      <c r="S65" s="56">
        <f t="shared" ref="S65" si="720">IF(K65&lt;0, ATAN2(L65,K65)*180/PI()+360,ATAN2(L65,K65)*180/PI())</f>
        <v>107.24145877678252</v>
      </c>
      <c r="T65" s="57">
        <f t="shared" ref="T65" si="721">ATAN(N65/M65)*180/PI()</f>
        <v>-3.7684286883430613</v>
      </c>
      <c r="U65" s="29"/>
      <c r="V65" s="24">
        <f t="shared" ref="V65" si="722">(G65-$G$20)*100</f>
        <v>51.449999993201345</v>
      </c>
      <c r="W65" s="22">
        <f t="shared" ref="W65" si="723">(H65-$H$20)*100</f>
        <v>-21.249999850988388</v>
      </c>
      <c r="X65" s="22">
        <f t="shared" ref="X65" si="724">SQRT(V65^2+W65^2)</f>
        <v>55.665653620229996</v>
      </c>
      <c r="Y65" s="22">
        <f t="shared" ref="Y65" si="725">(I65-$I$20)*100</f>
        <v>-73.349999999936699</v>
      </c>
      <c r="Z65" s="22">
        <f t="shared" ref="Z65" si="726">SQRT((G65-$G$20)^2+(H65-$H$20)^2+(I65-$I$20)^2)*100</f>
        <v>92.080874740404909</v>
      </c>
      <c r="AA65" s="22">
        <f t="shared" ref="AA65" si="727">Z65/F65</f>
        <v>0.27219374230443233</v>
      </c>
      <c r="AB65" s="23">
        <f t="shared" ref="AB65" si="728">(AA65-$AA$20)/(F65-$F$20)</f>
        <v>8.0461261427593081E-4</v>
      </c>
      <c r="AC65" s="29"/>
      <c r="AD65" s="56">
        <f t="shared" ref="AD65" si="729">IF(F65&lt;=0,NA(),IF((G65-$G$20)&lt;0,ATAN2((H65-$H$20),(G65-$G$20))*180/PI()+360,ATAN2((H65-$H$20),(G65-$G$20))*180/PI()))</f>
        <v>112.44171917434582</v>
      </c>
      <c r="AE65" s="57">
        <f t="shared" ref="AE65" si="730">IF(E65&lt;=0,NA(),ATAN(Y65/X65)*180/PI())</f>
        <v>-52.804969503124013</v>
      </c>
      <c r="AF65" s="29"/>
      <c r="AG65" s="71">
        <f t="shared" ref="AG65" si="731">1/(O65/E65)</f>
        <v>4.6828405943817399</v>
      </c>
      <c r="AH65" s="71">
        <f t="shared" ref="AH65" si="732">1/(Z65/F65)</f>
        <v>3.6738537467241263</v>
      </c>
      <c r="AI65" s="29"/>
      <c r="AJ65" s="21">
        <f t="shared" ref="AJ65" si="733">SQRT((G65-$E$11)^2+(H65-$F$11)^2+(I65-$G$11)^2)</f>
        <v>329.16435665967123</v>
      </c>
    </row>
    <row r="66" spans="2:36" ht="15.75" x14ac:dyDescent="0.25">
      <c r="B66" s="199">
        <v>51</v>
      </c>
      <c r="C66" s="200"/>
      <c r="D66" s="96">
        <v>45593.458333333336</v>
      </c>
      <c r="E66" s="104">
        <f t="shared" ref="E66:E68" si="734">D66-D65</f>
        <v>4.875</v>
      </c>
      <c r="F66" s="27">
        <f t="shared" ref="F66:F68" si="735">D66-D$20</f>
        <v>343.16666666667152</v>
      </c>
      <c r="G66" s="108">
        <v>809396.33750000002</v>
      </c>
      <c r="H66" s="21">
        <v>9156419.3589999992</v>
      </c>
      <c r="I66" s="109">
        <v>2647.66</v>
      </c>
      <c r="K66" s="20">
        <f t="shared" ref="K66:K68" si="736">(G66-G65)*100</f>
        <v>3.9500000071711838</v>
      </c>
      <c r="L66" s="21">
        <f t="shared" ref="L66:L68" si="737">(H66-H65)*100</f>
        <v>-0.15000011771917343</v>
      </c>
      <c r="M66" s="21">
        <f t="shared" ref="M66:M68" si="738">SQRT(K66^2+L66^2)</f>
        <v>3.9528470868436232</v>
      </c>
      <c r="N66" s="21">
        <f t="shared" ref="N66:N68" si="739">(I66-I65)*100</f>
        <v>-1.6000000000531145</v>
      </c>
      <c r="O66" s="22">
        <f t="shared" ref="O66:O68" si="740">(SQRT((G66-G65)^2+(H66-H65)^2+(I66-I65)^2)*100)</f>
        <v>4.2643874228472818</v>
      </c>
      <c r="P66" s="22">
        <f t="shared" ref="P66:P68" si="741">O66/(F66-F65)</f>
        <v>0.87474613801995527</v>
      </c>
      <c r="Q66" s="23">
        <f t="shared" ref="Q66:Q68" si="742">(P66-P65)/(F66-F65)</f>
        <v>0.13563087978796001</v>
      </c>
      <c r="R66" s="29"/>
      <c r="S66" s="56">
        <f t="shared" ref="S66:S68" si="743">IF(K66&lt;0, ATAN2(L66,K66)*180/PI()+360,ATAN2(L66,K66)*180/PI())</f>
        <v>92.174745815754036</v>
      </c>
      <c r="T66" s="57">
        <f t="shared" ref="T66:T68" si="744">ATAN(N66/M66)*180/PI()</f>
        <v>-22.036701250687827</v>
      </c>
      <c r="U66" s="29"/>
      <c r="V66" s="24">
        <f t="shared" ref="V66:V68" si="745">(G66-$G$20)*100</f>
        <v>55.400000000372529</v>
      </c>
      <c r="W66" s="22">
        <f t="shared" ref="W66:W68" si="746">(H66-$H$20)*100</f>
        <v>-21.399999968707561</v>
      </c>
      <c r="X66" s="22">
        <f t="shared" ref="X66:X68" si="747">SQRT(V66^2+W66^2)</f>
        <v>59.389561361420746</v>
      </c>
      <c r="Y66" s="22">
        <f t="shared" ref="Y66:Y68" si="748">(I66-$I$20)*100</f>
        <v>-74.949999999989814</v>
      </c>
      <c r="Z66" s="22">
        <f t="shared" ref="Z66:Z68" si="749">SQRT((G66-$G$20)^2+(H66-$H$20)^2+(I66-$I$20)^2)*100</f>
        <v>95.627519567854705</v>
      </c>
      <c r="AA66" s="22">
        <f t="shared" ref="AA66:AA68" si="750">Z66/F66</f>
        <v>0.27866202885241387</v>
      </c>
      <c r="AB66" s="23">
        <f t="shared" ref="AB66:AB68" si="751">(AA66-$AA$20)/(F66-$F$20)</f>
        <v>8.1203116712698375E-4</v>
      </c>
      <c r="AC66" s="29"/>
      <c r="AD66" s="56">
        <f t="shared" ref="AD66:AD68" si="752">IF(F66&lt;=0,NA(),IF((G66-$G$20)&lt;0,ATAN2((H66-$H$20),(G66-$G$20))*180/PI()+360,ATAN2((H66-$H$20),(G66-$G$20))*180/PI()))</f>
        <v>111.12062860736441</v>
      </c>
      <c r="AE66" s="57">
        <f t="shared" ref="AE66:AE68" si="753">IF(E66&lt;=0,NA(),ATAN(Y66/X66)*180/PI())</f>
        <v>-51.607079300651364</v>
      </c>
      <c r="AF66" s="29"/>
      <c r="AG66" s="71">
        <f t="shared" ref="AG66:AG68" si="754">1/(O66/E66)</f>
        <v>1.1431888139152748</v>
      </c>
      <c r="AH66" s="71">
        <f t="shared" ref="AH66:AH68" si="755">1/(Z66/F66)</f>
        <v>3.5885764706379288</v>
      </c>
      <c r="AI66" s="29"/>
      <c r="AJ66" s="21">
        <f t="shared" ref="AJ66:AJ68" si="756">SQRT((G66-$E$11)^2+(H66-$F$11)^2+(I66-$G$11)^2)</f>
        <v>329.1691226875115</v>
      </c>
    </row>
    <row r="67" spans="2:36" ht="15.75" x14ac:dyDescent="0.25">
      <c r="B67" s="199">
        <v>52</v>
      </c>
      <c r="C67" s="200"/>
      <c r="D67" s="96">
        <v>45609.625</v>
      </c>
      <c r="E67" s="104">
        <f t="shared" si="734"/>
        <v>16.166666666664241</v>
      </c>
      <c r="F67" s="27">
        <f t="shared" si="735"/>
        <v>359.33333333333576</v>
      </c>
      <c r="G67" s="108">
        <v>809396.375</v>
      </c>
      <c r="H67" s="22">
        <v>9156419.3489999995</v>
      </c>
      <c r="I67" s="109">
        <v>2647.6594999999998</v>
      </c>
      <c r="K67" s="20">
        <f t="shared" si="736"/>
        <v>3.7499999976716936</v>
      </c>
      <c r="L67" s="21">
        <f t="shared" si="737"/>
        <v>-0.99999997764825821</v>
      </c>
      <c r="M67" s="21">
        <f t="shared" si="738"/>
        <v>3.8810436660561058</v>
      </c>
      <c r="N67" s="21">
        <f t="shared" si="739"/>
        <v>-5.0000000010186341E-2</v>
      </c>
      <c r="O67" s="22">
        <f t="shared" si="740"/>
        <v>3.8813657310069658</v>
      </c>
      <c r="P67" s="22">
        <f t="shared" si="741"/>
        <v>0.24008447820665246</v>
      </c>
      <c r="Q67" s="23">
        <f t="shared" si="742"/>
        <v>-3.9257422256498843E-2</v>
      </c>
      <c r="R67" s="29"/>
      <c r="S67" s="56">
        <f t="shared" si="743"/>
        <v>104.9314168681575</v>
      </c>
      <c r="T67" s="57">
        <f t="shared" si="744"/>
        <v>-0.73810828837715758</v>
      </c>
      <c r="U67" s="29"/>
      <c r="V67" s="24">
        <f t="shared" si="745"/>
        <v>59.149999998044223</v>
      </c>
      <c r="W67" s="22">
        <f t="shared" si="746"/>
        <v>-22.39999994635582</v>
      </c>
      <c r="X67" s="22">
        <f t="shared" si="747"/>
        <v>63.24936756494386</v>
      </c>
      <c r="Y67" s="22">
        <f t="shared" si="748"/>
        <v>-75</v>
      </c>
      <c r="Z67" s="22">
        <f t="shared" si="749"/>
        <v>98.109543355197474</v>
      </c>
      <c r="AA67" s="22">
        <f t="shared" si="750"/>
        <v>0.27303212436511171</v>
      </c>
      <c r="AB67" s="23">
        <f t="shared" si="751"/>
        <v>7.5982965964316285E-4</v>
      </c>
      <c r="AC67" s="29"/>
      <c r="AD67" s="56">
        <f t="shared" si="752"/>
        <v>110.74158785361968</v>
      </c>
      <c r="AE67" s="57">
        <f t="shared" si="753"/>
        <v>-49.858230931666043</v>
      </c>
      <c r="AF67" s="29"/>
      <c r="AG67" s="71">
        <f t="shared" si="754"/>
        <v>4.1652005471976041</v>
      </c>
      <c r="AH67" s="71">
        <f t="shared" si="755"/>
        <v>3.662572681970389</v>
      </c>
      <c r="AI67" s="29"/>
      <c r="AJ67" s="21">
        <f t="shared" si="756"/>
        <v>329.17496752143148</v>
      </c>
    </row>
    <row r="68" spans="2:36" ht="15.75" x14ac:dyDescent="0.25">
      <c r="B68" s="199">
        <v>53</v>
      </c>
      <c r="C68" s="200"/>
      <c r="D68" s="96">
        <v>45613.625</v>
      </c>
      <c r="E68" s="104">
        <f t="shared" si="734"/>
        <v>4</v>
      </c>
      <c r="F68" s="27">
        <f t="shared" si="735"/>
        <v>363.33333333333576</v>
      </c>
      <c r="G68" s="108">
        <v>809396.39299999992</v>
      </c>
      <c r="H68" s="22">
        <v>9156419.3469999991</v>
      </c>
      <c r="I68" s="109">
        <v>2647.6525000000001</v>
      </c>
      <c r="K68" s="20">
        <f t="shared" si="736"/>
        <v>1.7999999923631549</v>
      </c>
      <c r="L68" s="21">
        <f t="shared" si="737"/>
        <v>-0.20000003278255463</v>
      </c>
      <c r="M68" s="21">
        <f t="shared" si="738"/>
        <v>1.8110770236575751</v>
      </c>
      <c r="N68" s="21">
        <f t="shared" si="739"/>
        <v>-0.69999999996070983</v>
      </c>
      <c r="O68" s="22">
        <f t="shared" si="740"/>
        <v>1.9416487801776547</v>
      </c>
      <c r="P68" s="22">
        <f t="shared" si="741"/>
        <v>0.48541219504441369</v>
      </c>
      <c r="Q68" s="23">
        <f t="shared" si="742"/>
        <v>6.1331929209440306E-2</v>
      </c>
      <c r="R68" s="29"/>
      <c r="S68" s="56">
        <f t="shared" si="743"/>
        <v>96.340192803365838</v>
      </c>
      <c r="T68" s="57">
        <f t="shared" si="744"/>
        <v>-21.132032618150586</v>
      </c>
      <c r="U68" s="29"/>
      <c r="V68" s="24">
        <f t="shared" si="745"/>
        <v>60.949999990407377</v>
      </c>
      <c r="W68" s="22">
        <f t="shared" si="746"/>
        <v>-22.599999979138374</v>
      </c>
      <c r="X68" s="22">
        <f t="shared" si="747"/>
        <v>65.005095937839471</v>
      </c>
      <c r="Y68" s="22">
        <f t="shared" si="748"/>
        <v>-75.69999999996071</v>
      </c>
      <c r="Z68" s="22">
        <f t="shared" si="749"/>
        <v>99.780521635646721</v>
      </c>
      <c r="AA68" s="22">
        <f t="shared" si="750"/>
        <v>0.27462528890544785</v>
      </c>
      <c r="AB68" s="23">
        <f t="shared" si="751"/>
        <v>7.558494190058147E-4</v>
      </c>
      <c r="AC68" s="29"/>
      <c r="AD68" s="56">
        <f t="shared" si="752"/>
        <v>110.3445655246768</v>
      </c>
      <c r="AE68" s="57">
        <f t="shared" si="753"/>
        <v>-49.346657470254861</v>
      </c>
      <c r="AF68" s="29"/>
      <c r="AG68" s="71">
        <f t="shared" si="754"/>
        <v>2.0601048144422971</v>
      </c>
      <c r="AH68" s="71">
        <f t="shared" si="755"/>
        <v>3.6413252544425911</v>
      </c>
      <c r="AI68" s="29"/>
      <c r="AJ68" s="21">
        <f t="shared" si="756"/>
        <v>329.17819721077115</v>
      </c>
    </row>
    <row r="69" spans="2:36" ht="15.75" x14ac:dyDescent="0.25">
      <c r="B69" s="199">
        <v>54</v>
      </c>
      <c r="C69" s="200"/>
      <c r="D69" s="96">
        <v>45628.583333333336</v>
      </c>
      <c r="E69" s="104">
        <f t="shared" ref="E69:E70" si="757">D69-D68</f>
        <v>14.958333333335759</v>
      </c>
      <c r="F69" s="27">
        <f t="shared" ref="F69:F70" si="758">D69-D$20</f>
        <v>378.29166666667152</v>
      </c>
      <c r="G69" s="108">
        <v>809396.36550000007</v>
      </c>
      <c r="H69" s="22">
        <v>9156419.3465</v>
      </c>
      <c r="I69" s="109">
        <v>2647.6454999999996</v>
      </c>
      <c r="K69" s="20">
        <f t="shared" ref="K69:K70" si="759">(G69-G68)*100</f>
        <v>-2.7499999850988388</v>
      </c>
      <c r="L69" s="21">
        <f t="shared" ref="L69:L70" si="760">(H69-H68)*100</f>
        <v>-4.9999915063381195E-2</v>
      </c>
      <c r="M69" s="21">
        <f t="shared" ref="M69:M70" si="761">SQRT(K69^2+L69^2)</f>
        <v>2.7504544914522691</v>
      </c>
      <c r="N69" s="21">
        <f t="shared" ref="N69:N70" si="762">(I69-I68)*100</f>
        <v>-0.7000000000516593</v>
      </c>
      <c r="O69" s="22">
        <f t="shared" ref="O69:O70" si="763">(SQRT((G69-G68)^2+(H69-H68)^2+(I69-I68)^2)*100)</f>
        <v>2.8381331733416388</v>
      </c>
      <c r="P69" s="22">
        <f t="shared" ref="P69:P70" si="764">O69/(F69-F68)</f>
        <v>0.18973592245177795</v>
      </c>
      <c r="Q69" s="23">
        <f t="shared" ref="Q69:Q70" si="765">(P69-P68)/(F69-F68)</f>
        <v>-1.9766658891983584E-2</v>
      </c>
      <c r="R69" s="29"/>
      <c r="S69" s="56">
        <f t="shared" ref="S69:S70" si="766">IF(K69&lt;0, ATAN2(L69,K69)*180/PI()+360,ATAN2(L69,K69)*180/PI())</f>
        <v>268.95837508740226</v>
      </c>
      <c r="T69" s="57">
        <f t="shared" ref="T69:T70" si="767">ATAN(N69/M69)*180/PI()</f>
        <v>-14.278832405023774</v>
      </c>
      <c r="U69" s="29"/>
      <c r="V69" s="24">
        <f t="shared" ref="V69:V70" si="768">(G69-$G$20)*100</f>
        <v>58.200000005308539</v>
      </c>
      <c r="W69" s="22">
        <f t="shared" ref="W69:W70" si="769">(H69-$H$20)*100</f>
        <v>-22.649999894201756</v>
      </c>
      <c r="X69" s="22">
        <f t="shared" ref="X69:X70" si="770">SQRT(V69^2+W69^2)</f>
        <v>62.452081597215425</v>
      </c>
      <c r="Y69" s="22">
        <f t="shared" ref="Y69:Y70" si="771">(I69-$I$20)*100</f>
        <v>-76.400000000012369</v>
      </c>
      <c r="Z69" s="22">
        <f t="shared" ref="Z69:Z70" si="772">SQRT((G69-$G$20)^2+(H69-$H$20)^2+(I69-$I$20)^2)*100</f>
        <v>98.677365671298418</v>
      </c>
      <c r="AA69" s="22">
        <f t="shared" ref="AA69:AA70" si="773">Z69/F69</f>
        <v>0.26084995881827644</v>
      </c>
      <c r="AB69" s="23">
        <f t="shared" ref="AB69:AB70" si="774">(AA69-$AA$20)/(F69-$F$20)</f>
        <v>6.895471981097648E-4</v>
      </c>
      <c r="AC69" s="29"/>
      <c r="AD69" s="56">
        <f t="shared" ref="AD69:AD70" si="775">IF(F69&lt;=0,NA(),IF((G69-$G$20)&lt;0,ATAN2((H69-$H$20),(G69-$G$20))*180/PI()+360,ATAN2((H69-$H$20),(G69-$G$20))*180/PI()))</f>
        <v>111.26475632358832</v>
      </c>
      <c r="AE69" s="57">
        <f t="shared" ref="AE69:AE70" si="776">IF(E69&lt;=0,NA(),ATAN(Y69/X69)*180/PI())</f>
        <v>-50.736212475263564</v>
      </c>
      <c r="AF69" s="29"/>
      <c r="AG69" s="71">
        <f t="shared" ref="AG69:AG70" si="777">1/(O69/E69)</f>
        <v>5.2704832436469875</v>
      </c>
      <c r="AH69" s="71">
        <f t="shared" ref="AH69:AH70" si="778">1/(Z69/F69)</f>
        <v>3.8336214601308769</v>
      </c>
      <c r="AI69" s="29"/>
      <c r="AJ69" s="21">
        <f t="shared" ref="AJ69:AJ70" si="779">SQRT((G69-$E$11)^2+(H69-$F$11)^2+(I69-$G$11)^2)</f>
        <v>329.18412844929725</v>
      </c>
    </row>
    <row r="70" spans="2:36" ht="15.75" x14ac:dyDescent="0.25">
      <c r="B70" s="199">
        <v>55</v>
      </c>
      <c r="C70" s="200"/>
      <c r="D70" s="96">
        <v>45634.583333333336</v>
      </c>
      <c r="E70" s="104">
        <f t="shared" si="757"/>
        <v>6</v>
      </c>
      <c r="F70" s="27">
        <f t="shared" si="758"/>
        <v>384.29166666667152</v>
      </c>
      <c r="G70" s="108">
        <v>809396.42449999996</v>
      </c>
      <c r="H70" s="21">
        <v>9156419.3414999992</v>
      </c>
      <c r="I70" s="109">
        <v>2647.6424999999999</v>
      </c>
      <c r="K70" s="20">
        <f t="shared" si="759"/>
        <v>5.8999999891966581</v>
      </c>
      <c r="L70" s="21">
        <f t="shared" si="760"/>
        <v>-0.50000008195638657</v>
      </c>
      <c r="M70" s="21">
        <f t="shared" si="761"/>
        <v>5.9211485333908787</v>
      </c>
      <c r="N70" s="21">
        <f t="shared" si="762"/>
        <v>-0.29999999997016857</v>
      </c>
      <c r="O70" s="22">
        <f t="shared" si="763"/>
        <v>5.9287435392719638</v>
      </c>
      <c r="P70" s="22">
        <f t="shared" si="764"/>
        <v>0.98812392321199394</v>
      </c>
      <c r="Q70" s="23">
        <f t="shared" si="765"/>
        <v>0.13306466679336934</v>
      </c>
      <c r="R70" s="29"/>
      <c r="S70" s="56">
        <f t="shared" si="766"/>
        <v>94.844001174123676</v>
      </c>
      <c r="T70" s="57">
        <f t="shared" si="767"/>
        <v>-2.9004589870750066</v>
      </c>
      <c r="U70" s="29"/>
      <c r="V70" s="24">
        <f t="shared" si="768"/>
        <v>64.099999994505197</v>
      </c>
      <c r="W70" s="22">
        <f t="shared" si="769"/>
        <v>-23.149999976158142</v>
      </c>
      <c r="X70" s="22">
        <f t="shared" si="770"/>
        <v>68.152274343499997</v>
      </c>
      <c r="Y70" s="22">
        <f t="shared" si="771"/>
        <v>-76.699999999982538</v>
      </c>
      <c r="Z70" s="22">
        <f t="shared" si="772"/>
        <v>102.60420312145604</v>
      </c>
      <c r="AA70" s="22">
        <f t="shared" si="773"/>
        <v>0.26699564945407284</v>
      </c>
      <c r="AB70" s="23">
        <f t="shared" si="774"/>
        <v>6.9477345623958223E-4</v>
      </c>
      <c r="AC70" s="29"/>
      <c r="AD70" s="56">
        <f t="shared" si="775"/>
        <v>109.85741081288742</v>
      </c>
      <c r="AE70" s="57">
        <f t="shared" si="776"/>
        <v>-48.377104903410611</v>
      </c>
      <c r="AF70" s="29"/>
      <c r="AG70" s="71">
        <f t="shared" si="777"/>
        <v>1.0120188131357064</v>
      </c>
      <c r="AH70" s="71">
        <f t="shared" si="778"/>
        <v>3.7453793799438468</v>
      </c>
      <c r="AI70" s="29"/>
      <c r="AJ70" s="21">
        <f t="shared" si="779"/>
        <v>329.18466868524337</v>
      </c>
    </row>
    <row r="71" spans="2:36" ht="15.75" x14ac:dyDescent="0.25">
      <c r="B71" s="199">
        <v>56</v>
      </c>
      <c r="C71" s="200"/>
      <c r="D71" s="96">
        <v>45643.583333333336</v>
      </c>
      <c r="E71" s="104">
        <f t="shared" ref="E71" si="780">D71-D70</f>
        <v>9</v>
      </c>
      <c r="F71" s="27">
        <f t="shared" ref="F71" si="781">D71-D$20</f>
        <v>393.29166666667152</v>
      </c>
      <c r="G71" s="108">
        <v>809396.4105</v>
      </c>
      <c r="H71" s="22">
        <v>9156419.3385000005</v>
      </c>
      <c r="I71" s="109">
        <v>2647.6385</v>
      </c>
      <c r="K71" s="20">
        <f t="shared" ref="K71" si="782">(G71-G70)*100</f>
        <v>-1.3999999966472387</v>
      </c>
      <c r="L71" s="21">
        <f t="shared" ref="L71" si="783">(H71-H70)*100</f>
        <v>-0.29999986290931702</v>
      </c>
      <c r="M71" s="21">
        <f t="shared" ref="M71" si="784">SQRT(K71^2+L71^2)</f>
        <v>1.4317820743248175</v>
      </c>
      <c r="N71" s="21">
        <f t="shared" ref="N71" si="785">(I71-I70)*100</f>
        <v>-0.39999999999054126</v>
      </c>
      <c r="O71" s="22">
        <f t="shared" ref="O71" si="786">(SQRT((G71-G70)^2+(H71-H70)^2+(I71-I70)^2)*100)</f>
        <v>1.4866068439067239</v>
      </c>
      <c r="P71" s="22">
        <f t="shared" ref="P71" si="787">O71/(F71-F70)</f>
        <v>0.16517853821185821</v>
      </c>
      <c r="Q71" s="23">
        <f t="shared" ref="Q71" si="788">(P71-P70)/(F71-F70)</f>
        <v>-9.1438376111126193E-2</v>
      </c>
      <c r="R71" s="29"/>
      <c r="S71" s="56">
        <f t="shared" ref="S71" si="789">IF(K71&lt;0, ATAN2(L71,K71)*180/PI()+360,ATAN2(L71,K71)*180/PI())</f>
        <v>257.90524825907329</v>
      </c>
      <c r="T71" s="57">
        <f t="shared" ref="T71" si="790">ATAN(N71/M71)*180/PI()</f>
        <v>-15.608881773224384</v>
      </c>
      <c r="U71" s="29"/>
      <c r="V71" s="24">
        <f t="shared" ref="V71" si="791">(G71-$G$20)*100</f>
        <v>62.699999997857958</v>
      </c>
      <c r="W71" s="22">
        <f t="shared" ref="W71" si="792">(H71-$H$20)*100</f>
        <v>-23.449999839067459</v>
      </c>
      <c r="X71" s="22">
        <f t="shared" ref="X71" si="793">SQRT(V71^2+W71^2)</f>
        <v>66.941709659849977</v>
      </c>
      <c r="Y71" s="22">
        <f t="shared" ref="Y71" si="794">(I71-$I$20)*100</f>
        <v>-77.099999999973079</v>
      </c>
      <c r="Z71" s="22">
        <f t="shared" ref="Z71" si="795">SQRT((G71-$G$20)^2+(H71-$H$20)^2+(I71-$I$20)^2)*100</f>
        <v>102.1058396575803</v>
      </c>
      <c r="AA71" s="22">
        <f t="shared" ref="AA71" si="796">Z71/F71</f>
        <v>0.25961861974593675</v>
      </c>
      <c r="AB71" s="23">
        <f t="shared" ref="AB71" si="797">(AA71-$AA$20)/(F71-$F$20)</f>
        <v>6.6011726601360372E-4</v>
      </c>
      <c r="AC71" s="29"/>
      <c r="AD71" s="56">
        <f t="shared" ref="AD71" si="798">IF(F71&lt;=0,NA(),IF((G71-$G$20)&lt;0,ATAN2((H71-$H$20),(G71-$G$20))*180/PI()+360,ATAN2((H71-$H$20),(G71-$G$20))*180/PI()))</f>
        <v>110.50595700228908</v>
      </c>
      <c r="AE71" s="57">
        <f t="shared" ref="AE71" si="799">IF(E71&lt;=0,NA(),ATAN(Y71/X71)*180/PI())</f>
        <v>-49.034006013721871</v>
      </c>
      <c r="AF71" s="29"/>
      <c r="AG71" s="71">
        <f t="shared" ref="AG71" si="800">1/(O71/E71)</f>
        <v>6.0540552714990046</v>
      </c>
      <c r="AH71" s="71">
        <f t="shared" ref="AH71" si="801">1/(Z71/F71)</f>
        <v>3.8518038535857011</v>
      </c>
      <c r="AI71" s="29"/>
      <c r="AJ71" s="21">
        <f t="shared" ref="AJ71" si="802">SQRT((G71-$E$11)^2+(H71-$F$11)^2+(I71-$G$11)^2)</f>
        <v>329.19033746542777</v>
      </c>
    </row>
    <row r="72" spans="2:36" ht="15.75" x14ac:dyDescent="0.25">
      <c r="B72" s="199">
        <v>57</v>
      </c>
      <c r="C72" s="200"/>
      <c r="D72" s="96">
        <v>45649.625</v>
      </c>
      <c r="E72" s="104">
        <f t="shared" ref="E72:E73" si="803">D72-D71</f>
        <v>6.0416666666642413</v>
      </c>
      <c r="F72" s="27">
        <f t="shared" ref="F72:F73" si="804">D72-D$20</f>
        <v>399.33333333333576</v>
      </c>
      <c r="G72" s="108">
        <v>809396.42700000003</v>
      </c>
      <c r="H72" s="21">
        <v>9156419.3335000016</v>
      </c>
      <c r="I72" s="109">
        <v>2647.6329999999998</v>
      </c>
      <c r="K72" s="20">
        <f t="shared" ref="K72:K73" si="805">(G72-G71)*100</f>
        <v>1.6500000027008355</v>
      </c>
      <c r="L72" s="21">
        <f t="shared" ref="L72:L73" si="806">(H72-H71)*100</f>
        <v>-0.49999989569187164</v>
      </c>
      <c r="M72" s="21">
        <f t="shared" ref="M72:M73" si="807">SQRT(K72^2+L72^2)</f>
        <v>1.7240939372913064</v>
      </c>
      <c r="N72" s="21">
        <f t="shared" ref="N72:N73" si="808">(I72-I71)*100</f>
        <v>-0.55000000002110028</v>
      </c>
      <c r="O72" s="22">
        <f t="shared" ref="O72:O73" si="809">(SQRT((G72-G71)^2+(H72-H71)^2+(I72-I71)^2)*100)</f>
        <v>1.8096960807350637</v>
      </c>
      <c r="P72" s="22">
        <f t="shared" ref="P72:P73" si="810">O72/(F72-F71)</f>
        <v>0.29953590301833771</v>
      </c>
      <c r="Q72" s="23">
        <f t="shared" ref="Q72:Q73" si="811">(P72-P71)/(F72-F71)</f>
        <v>2.223846038177105E-2</v>
      </c>
      <c r="R72" s="29"/>
      <c r="S72" s="56">
        <f t="shared" ref="S72:S73" si="812">IF(K72&lt;0, ATAN2(L72,K72)*180/PI()+360,ATAN2(L72,K72)*180/PI())</f>
        <v>106.85839542427016</v>
      </c>
      <c r="T72" s="57">
        <f t="shared" ref="T72:T73" si="813">ATAN(N72/M72)*180/PI()</f>
        <v>-17.693106180158679</v>
      </c>
      <c r="U72" s="29"/>
      <c r="V72" s="24">
        <f t="shared" ref="V72:V73" si="814">(G72-$G$20)*100</f>
        <v>64.350000000558794</v>
      </c>
      <c r="W72" s="22">
        <f t="shared" ref="W72:W73" si="815">(H72-$H$20)*100</f>
        <v>-23.949999734759331</v>
      </c>
      <c r="X72" s="22">
        <f t="shared" ref="X72:X73" si="816">SQRT(V72^2+W72^2)</f>
        <v>68.662398642684252</v>
      </c>
      <c r="Y72" s="22">
        <f t="shared" ref="Y72:Y73" si="817">(I72-$I$20)*100</f>
        <v>-77.649999999994179</v>
      </c>
      <c r="Z72" s="22">
        <f t="shared" ref="Z72:Z73" si="818">SQRT((G72-$G$20)^2+(H72-$H$20)^2+(I72-$I$20)^2)*100</f>
        <v>103.65349722689527</v>
      </c>
      <c r="AA72" s="22">
        <f t="shared" ref="AA72:AA73" si="819">Z72/F72</f>
        <v>0.25956635365666436</v>
      </c>
      <c r="AB72" s="23">
        <f t="shared" ref="AB72:AB73" si="820">(AA72-$AA$20)/(F72-$F$20)</f>
        <v>6.4999921616860467E-4</v>
      </c>
      <c r="AC72" s="29"/>
      <c r="AD72" s="56">
        <f t="shared" ref="AD72:AD73" si="821">IF(F72&lt;=0,NA(),IF((G72-$G$20)&lt;0,ATAN2((H72-$H$20),(G72-$G$20))*180/PI()+360,ATAN2((H72-$H$20),(G72-$G$20))*180/PI()))</f>
        <v>110.41442954942237</v>
      </c>
      <c r="AE72" s="57">
        <f t="shared" ref="AE72:AE73" si="822">IF(E72&lt;=0,NA(),ATAN(Y72/X72)*180/PI())</f>
        <v>-48.515118321944207</v>
      </c>
      <c r="AF72" s="29"/>
      <c r="AG72" s="71">
        <f t="shared" ref="AG72:AG73" si="823">1/(O72/E72)</f>
        <v>3.3384979560823451</v>
      </c>
      <c r="AH72" s="71">
        <f t="shared" ref="AH72:AH73" si="824">1/(Z72/F72)</f>
        <v>3.8525794499649511</v>
      </c>
      <c r="AI72" s="29"/>
      <c r="AJ72" s="21">
        <f t="shared" ref="AJ72:AJ73" si="825">SQRT((G72-$E$11)^2+(H72-$F$11)^2+(I72-$G$11)^2)</f>
        <v>329.19574143430987</v>
      </c>
    </row>
    <row r="73" spans="2:36" ht="15.75" x14ac:dyDescent="0.25">
      <c r="B73" s="199">
        <v>58</v>
      </c>
      <c r="C73" s="200"/>
      <c r="D73" s="96">
        <v>45672.625</v>
      </c>
      <c r="E73" s="104">
        <f t="shared" si="803"/>
        <v>23</v>
      </c>
      <c r="F73" s="27">
        <f t="shared" si="804"/>
        <v>422.33333333333576</v>
      </c>
      <c r="G73" s="108">
        <v>809396.63214999996</v>
      </c>
      <c r="H73" s="22">
        <v>9156419.4340000004</v>
      </c>
      <c r="I73" s="109">
        <v>2647.6252500000001</v>
      </c>
      <c r="K73" s="20">
        <f t="shared" si="805"/>
        <v>20.514999993611127</v>
      </c>
      <c r="L73" s="21">
        <f t="shared" si="806"/>
        <v>10.049999877810478</v>
      </c>
      <c r="M73" s="21">
        <f t="shared" si="807"/>
        <v>22.844424314958239</v>
      </c>
      <c r="N73" s="21">
        <f t="shared" si="808"/>
        <v>-0.77499999997598934</v>
      </c>
      <c r="O73" s="22">
        <f t="shared" si="809"/>
        <v>22.857566521434823</v>
      </c>
      <c r="P73" s="22">
        <f t="shared" si="810"/>
        <v>0.99380724006238363</v>
      </c>
      <c r="Q73" s="23">
        <f t="shared" si="811"/>
        <v>3.0185710306262863E-2</v>
      </c>
      <c r="R73" s="29"/>
      <c r="S73" s="56">
        <f t="shared" si="812"/>
        <v>63.900439015661419</v>
      </c>
      <c r="T73" s="57">
        <f t="shared" si="813"/>
        <v>-1.9430214178229546</v>
      </c>
      <c r="U73" s="29"/>
      <c r="V73" s="24">
        <f t="shared" si="814"/>
        <v>84.864999994169921</v>
      </c>
      <c r="W73" s="22">
        <f t="shared" si="815"/>
        <v>-13.899999856948853</v>
      </c>
      <c r="X73" s="22">
        <f t="shared" si="816"/>
        <v>85.99580350245958</v>
      </c>
      <c r="Y73" s="22">
        <f t="shared" si="817"/>
        <v>-78.424999999970169</v>
      </c>
      <c r="Z73" s="22">
        <f t="shared" si="818"/>
        <v>116.38624852201809</v>
      </c>
      <c r="AA73" s="22">
        <f t="shared" si="819"/>
        <v>0.27557912041519517</v>
      </c>
      <c r="AB73" s="23">
        <f t="shared" si="820"/>
        <v>6.5251567580550964E-4</v>
      </c>
      <c r="AC73" s="29"/>
      <c r="AD73" s="56">
        <f t="shared" si="821"/>
        <v>99.301856233917604</v>
      </c>
      <c r="AE73" s="57">
        <f t="shared" si="822"/>
        <v>-42.363661351972922</v>
      </c>
      <c r="AF73" s="29"/>
      <c r="AG73" s="71">
        <f t="shared" si="823"/>
        <v>1.0062313491872203</v>
      </c>
      <c r="AH73" s="71">
        <f t="shared" si="824"/>
        <v>3.6287219383434137</v>
      </c>
      <c r="AI73" s="29"/>
      <c r="AJ73" s="21">
        <f t="shared" si="825"/>
        <v>329.0908476844121</v>
      </c>
    </row>
    <row r="74" spans="2:36" ht="15.75" x14ac:dyDescent="0.25">
      <c r="B74" s="199">
        <v>59</v>
      </c>
      <c r="C74" s="200"/>
      <c r="D74" s="96">
        <v>45692.583333333336</v>
      </c>
      <c r="E74" s="104">
        <f t="shared" ref="E74" si="826">D74-D73</f>
        <v>19.958333333335759</v>
      </c>
      <c r="F74" s="27">
        <f t="shared" ref="F74" si="827">D74-D$20</f>
        <v>442.29166666667152</v>
      </c>
      <c r="G74" s="108">
        <v>809396.43299999996</v>
      </c>
      <c r="H74" s="21">
        <v>9156419.318</v>
      </c>
      <c r="I74" s="109">
        <v>2647.59</v>
      </c>
      <c r="K74" s="20">
        <f t="shared" ref="K74" si="828">(G74-G73)*100</f>
        <v>-19.915000000037253</v>
      </c>
      <c r="L74" s="21">
        <f t="shared" ref="L74" si="829">(H74-H73)*100</f>
        <v>-11.600000038743019</v>
      </c>
      <c r="M74" s="21">
        <f t="shared" ref="M74" si="830">SQRT(K74^2+L74^2)</f>
        <v>23.047065450948885</v>
      </c>
      <c r="N74" s="21">
        <f t="shared" ref="N74" si="831">(I74-I73)*100</f>
        <v>-3.5249999999905413</v>
      </c>
      <c r="O74" s="22">
        <f t="shared" ref="O74" si="832">(SQRT((G74-G73)^2+(H74-H73)^2+(I74-I73)^2)*100)</f>
        <v>23.315077758829268</v>
      </c>
      <c r="P74" s="22">
        <f t="shared" ref="P74" si="833">O74/(F74-F73)</f>
        <v>1.1681876121332662</v>
      </c>
      <c r="Q74" s="23">
        <f t="shared" ref="Q74" si="834">(P74-P73)/(F74-F73)</f>
        <v>8.7372211476005688E-3</v>
      </c>
      <c r="R74" s="29"/>
      <c r="S74" s="56">
        <f t="shared" ref="S74" si="835">IF(K74&lt;0, ATAN2(L74,K74)*180/PI()+360,ATAN2(L74,K74)*180/PI())</f>
        <v>239.78024722201147</v>
      </c>
      <c r="T74" s="57">
        <f t="shared" ref="T74" si="836">ATAN(N74/M74)*180/PI()</f>
        <v>-8.6958786657527511</v>
      </c>
      <c r="U74" s="29"/>
      <c r="V74" s="24">
        <f t="shared" ref="V74" si="837">(G74-$G$20)*100</f>
        <v>64.949999994132668</v>
      </c>
      <c r="W74" s="22">
        <f t="shared" ref="W74" si="838">(H74-$H$20)*100</f>
        <v>-25.499999895691872</v>
      </c>
      <c r="X74" s="22">
        <f t="shared" ref="X74" si="839">SQRT(V74^2+W74^2)</f>
        <v>69.77644655553992</v>
      </c>
      <c r="Y74" s="22">
        <f t="shared" ref="Y74" si="840">(I74-$I$20)*100</f>
        <v>-81.94999999996071</v>
      </c>
      <c r="Z74" s="22">
        <f t="shared" ref="Z74" si="841">SQRT((G74-$G$20)^2+(H74-$H$20)^2+(I74-$I$20)^2)*100</f>
        <v>107.63157061899487</v>
      </c>
      <c r="AA74" s="22">
        <f t="shared" ref="AA74" si="842">Z74/F74</f>
        <v>0.24334975928929331</v>
      </c>
      <c r="AB74" s="23">
        <f t="shared" ref="AB74" si="843">(AA74-$AA$20)/(F74-$F$20)</f>
        <v>5.5020199933518378E-4</v>
      </c>
      <c r="AC74" s="29"/>
      <c r="AD74" s="56">
        <f t="shared" ref="AD74" si="844">IF(F74&lt;=0,NA(),IF((G74-$G$20)&lt;0,ATAN2((H74-$H$20),(G74-$G$20))*180/PI()+360,ATAN2((H74-$H$20),(G74-$G$20))*180/PI()))</f>
        <v>111.43545331817593</v>
      </c>
      <c r="AE74" s="57">
        <f t="shared" ref="AE74" si="845">IF(E74&lt;=0,NA(),ATAN(Y74/X74)*180/PI())</f>
        <v>-49.587218099160879</v>
      </c>
      <c r="AF74" s="29"/>
      <c r="AG74" s="71">
        <f t="shared" ref="AG74" si="846">1/(O74/E74)</f>
        <v>0.85602688268014315</v>
      </c>
      <c r="AH74" s="71">
        <f t="shared" ref="AH74" si="847">1/(Z74/F74)</f>
        <v>4.1093116464159047</v>
      </c>
      <c r="AI74" s="29"/>
      <c r="AJ74" s="21">
        <f t="shared" ref="AJ74" si="848">SQRT((G74-$E$11)^2+(H74-$F$11)^2+(I74-$G$11)^2)</f>
        <v>329.2277657628357</v>
      </c>
    </row>
    <row r="75" spans="2:36" ht="15.75" x14ac:dyDescent="0.25">
      <c r="B75" s="199">
        <v>60</v>
      </c>
      <c r="C75" s="200"/>
      <c r="D75" s="96">
        <v>45699.625</v>
      </c>
      <c r="E75" s="104">
        <f t="shared" ref="E75" si="849">D75-D74</f>
        <v>7.0416666666642413</v>
      </c>
      <c r="F75" s="27">
        <f t="shared" ref="F75" si="850">D75-D$20</f>
        <v>449.33333333333576</v>
      </c>
      <c r="G75" s="108">
        <v>809396.45699999994</v>
      </c>
      <c r="H75" s="22">
        <v>9156419.3110000007</v>
      </c>
      <c r="I75" s="109">
        <v>2647.5735</v>
      </c>
      <c r="K75" s="20">
        <f t="shared" ref="K75" si="851">(G75-G74)*100</f>
        <v>2.3999999975785613</v>
      </c>
      <c r="L75" s="21">
        <f t="shared" ref="L75" si="852">(H75-H74)*100</f>
        <v>-0.69999992847442627</v>
      </c>
      <c r="M75" s="21">
        <f t="shared" ref="M75" si="853">SQRT(K75^2+L75^2)</f>
        <v>2.4999999776482591</v>
      </c>
      <c r="N75" s="21">
        <f t="shared" ref="N75" si="854">(I75-I74)*100</f>
        <v>-1.6500000000178261</v>
      </c>
      <c r="O75" s="22">
        <f t="shared" ref="O75" si="855">(SQRT((G75-G74)^2+(H75-H74)^2+(I75-I74)^2)*100)</f>
        <v>2.9954131415048777</v>
      </c>
      <c r="P75" s="22">
        <f t="shared" ref="P75" si="856">O75/(F75-F74)</f>
        <v>0.42538411477006999</v>
      </c>
      <c r="Q75" s="23">
        <f t="shared" ref="Q75" si="857">(P75-P74)/(F75-F74)</f>
        <v>-0.10548688719954348</v>
      </c>
      <c r="R75" s="29"/>
      <c r="S75" s="56">
        <f t="shared" ref="S75" si="858">IF(K75&lt;0, ATAN2(L75,K75)*180/PI()+360,ATAN2(L75,K75)*180/PI())</f>
        <v>106.26020315017504</v>
      </c>
      <c r="T75" s="57">
        <f t="shared" ref="T75" si="859">ATAN(N75/M75)*180/PI()</f>
        <v>-33.424811418395734</v>
      </c>
      <c r="U75" s="29"/>
      <c r="V75" s="24">
        <f t="shared" ref="V75" si="860">(G75-$G$20)*100</f>
        <v>67.349999991711229</v>
      </c>
      <c r="W75" s="22">
        <f t="shared" ref="W75" si="861">(H75-$H$20)*100</f>
        <v>-26.199999824166298</v>
      </c>
      <c r="X75" s="22">
        <f t="shared" ref="X75" si="862">SQRT(V75^2+W75^2)</f>
        <v>72.266607016448589</v>
      </c>
      <c r="Y75" s="22">
        <f t="shared" ref="Y75" si="863">(I75-$I$20)*100</f>
        <v>-83.599999999978536</v>
      </c>
      <c r="Z75" s="22">
        <f t="shared" ref="Z75" si="864">SQRT((G75-$G$20)^2+(H75-$H$20)^2+(I75-$I$20)^2)*100</f>
        <v>110.50530525574882</v>
      </c>
      <c r="AA75" s="22">
        <f t="shared" ref="AA75" si="865">Z75/F75</f>
        <v>0.24593168825463255</v>
      </c>
      <c r="AB75" s="23">
        <f t="shared" ref="AB75" si="866">(AA75-$AA$20)/(F75-$F$20)</f>
        <v>5.4732571570021782E-4</v>
      </c>
      <c r="AC75" s="29"/>
      <c r="AD75" s="56">
        <f t="shared" ref="AD75" si="867">IF(F75&lt;=0,NA(),IF((G75-$G$20)&lt;0,ATAN2((H75-$H$20),(G75-$G$20))*180/PI()+360,ATAN2((H75-$H$20),(G75-$G$20))*180/PI()))</f>
        <v>111.25666312616687</v>
      </c>
      <c r="AE75" s="57">
        <f t="shared" ref="AE75" si="868">IF(E75&lt;=0,NA(),ATAN(Y75/X75)*180/PI())</f>
        <v>-49.158779240183136</v>
      </c>
      <c r="AF75" s="29"/>
      <c r="AG75" s="71">
        <f t="shared" ref="AG75" si="869">1/(O75/E75)</f>
        <v>2.3508165097808678</v>
      </c>
      <c r="AH75" s="71">
        <f t="shared" ref="AH75" si="870">1/(Z75/F75)</f>
        <v>4.0661697851828711</v>
      </c>
      <c r="AI75" s="29"/>
      <c r="AJ75" s="21">
        <f t="shared" ref="AJ75" si="871">SQRT((G75-$E$11)^2+(H75-$F$11)^2+(I75-$G$11)^2)</f>
        <v>329.23907354385784</v>
      </c>
    </row>
    <row r="76" spans="2:36" ht="15.75" x14ac:dyDescent="0.25">
      <c r="B76" s="199">
        <v>61</v>
      </c>
      <c r="C76" s="200"/>
      <c r="D76" s="96">
        <v>45706.625</v>
      </c>
      <c r="E76" s="104">
        <f t="shared" ref="E76" si="872">D76-D75</f>
        <v>7</v>
      </c>
      <c r="F76" s="27">
        <f t="shared" ref="F76" si="873">D76-D$20</f>
        <v>456.33333333333576</v>
      </c>
      <c r="G76" s="108">
        <v>809396.48600000003</v>
      </c>
      <c r="H76" s="21">
        <v>9156419.2899999991</v>
      </c>
      <c r="I76" s="109">
        <v>2647.5540000000001</v>
      </c>
      <c r="K76" s="20">
        <f t="shared" ref="K76" si="874">(G76-G75)*100</f>
        <v>2.9000000096857548</v>
      </c>
      <c r="L76" s="21">
        <f t="shared" ref="L76" si="875">(H76-H75)*100</f>
        <v>-2.1000001579523087</v>
      </c>
      <c r="M76" s="21">
        <f t="shared" ref="M76" si="876">SQRT(K76^2+L76^2)</f>
        <v>3.5805028584791128</v>
      </c>
      <c r="N76" s="21">
        <f t="shared" ref="N76" si="877">(I76-I75)*100</f>
        <v>-1.9499999999879947</v>
      </c>
      <c r="O76" s="22">
        <f t="shared" ref="O76" si="878">(SQRT((G76-G75)^2+(H76-H75)^2+(I76-I75)^2)*100)</f>
        <v>4.0770701146203363</v>
      </c>
      <c r="P76" s="22">
        <f t="shared" ref="P76" si="879">O76/(F76-F75)</f>
        <v>0.58243858780290514</v>
      </c>
      <c r="Q76" s="23">
        <f t="shared" ref="Q76" si="880">(P76-P75)/(F76-F75)</f>
        <v>2.2436353290405022E-2</v>
      </c>
      <c r="R76" s="29"/>
      <c r="S76" s="56">
        <f t="shared" ref="S76" si="881">IF(K76&lt;0, ATAN2(L76,K76)*180/PI()+360,ATAN2(L76,K76)*180/PI())</f>
        <v>125.90972503546472</v>
      </c>
      <c r="T76" s="57">
        <f t="shared" ref="T76" si="882">ATAN(N76/M76)*180/PI()</f>
        <v>-28.57342876724725</v>
      </c>
      <c r="U76" s="29"/>
      <c r="V76" s="24">
        <f t="shared" ref="V76" si="883">(G76-$G$20)*100</f>
        <v>70.250000001396984</v>
      </c>
      <c r="W76" s="22">
        <f t="shared" ref="W76" si="884">(H76-$H$20)*100</f>
        <v>-28.299999982118607</v>
      </c>
      <c r="X76" s="22">
        <f t="shared" ref="X76" si="885">SQRT(V76^2+W76^2)</f>
        <v>75.736071321294375</v>
      </c>
      <c r="Y76" s="22">
        <f t="shared" ref="Y76" si="886">(I76-$I$20)*100</f>
        <v>-85.549999999966531</v>
      </c>
      <c r="Z76" s="22">
        <f t="shared" ref="Z76" si="887">SQRT((G76-$G$20)^2+(H76-$H$20)^2+(I76-$I$20)^2)*100</f>
        <v>114.257406758505</v>
      </c>
      <c r="AA76" s="22">
        <f t="shared" ref="AA76" si="888">Z76/F76</f>
        <v>0.25038146112163123</v>
      </c>
      <c r="AB76" s="23">
        <f t="shared" ref="AB76" si="889">(AA76-$AA$20)/(F76-$F$20)</f>
        <v>5.4868106892979522E-4</v>
      </c>
      <c r="AC76" s="29"/>
      <c r="AD76" s="56">
        <f t="shared" ref="AD76" si="890">IF(F76&lt;=0,NA(),IF((G76-$G$20)&lt;0,ATAN2((H76-$H$20),(G76-$G$20))*180/PI()+360,ATAN2((H76-$H$20),(G76-$G$20))*180/PI()))</f>
        <v>111.94189167200673</v>
      </c>
      <c r="AE76" s="57">
        <f t="shared" ref="AE76" si="891">IF(E76&lt;=0,NA(),ATAN(Y76/X76)*180/PI())</f>
        <v>-48.482038242039508</v>
      </c>
      <c r="AF76" s="29"/>
      <c r="AG76" s="71">
        <f t="shared" ref="AG76" si="892">1/(O76/E76)</f>
        <v>1.7169192099243191</v>
      </c>
      <c r="AH76" s="71">
        <f t="shared" ref="AH76" si="893">1/(Z76/F76)</f>
        <v>3.9939059206712444</v>
      </c>
      <c r="AI76" s="29"/>
      <c r="AJ76" s="21">
        <f t="shared" ref="AJ76" si="894">SQRT((G76-$E$11)^2+(H76-$F$11)^2+(I76-$G$11)^2)</f>
        <v>329.26379402949038</v>
      </c>
    </row>
    <row r="77" spans="2:36" ht="15.75" x14ac:dyDescent="0.25">
      <c r="B77" s="199">
        <v>62</v>
      </c>
      <c r="C77" s="200"/>
      <c r="D77" s="96">
        <v>45720.625</v>
      </c>
      <c r="E77" s="104">
        <f t="shared" ref="E77" si="895">D77-D76</f>
        <v>14</v>
      </c>
      <c r="F77" s="27">
        <f t="shared" ref="F77" si="896">D77-D$20</f>
        <v>470.33333333333576</v>
      </c>
      <c r="G77" s="108">
        <v>809396.62550000008</v>
      </c>
      <c r="H77" s="21">
        <v>9156419.2410000004</v>
      </c>
      <c r="I77" s="109">
        <v>2647.4965000000002</v>
      </c>
      <c r="K77" s="20">
        <f t="shared" ref="K77" si="897">(G77-G76)*100</f>
        <v>13.950000004842877</v>
      </c>
      <c r="L77" s="21">
        <f t="shared" ref="L77" si="898">(H77-H76)*100</f>
        <v>-4.8999998718500137</v>
      </c>
      <c r="M77" s="21">
        <f t="shared" ref="M77" si="899">SQRT(K77^2+L77^2)</f>
        <v>14.785550340763324</v>
      </c>
      <c r="N77" s="21">
        <f t="shared" ref="N77" si="900">(I77-I76)*100</f>
        <v>-5.7499999999890861</v>
      </c>
      <c r="O77" s="22">
        <f t="shared" ref="O77" si="901">(SQRT((G77-G76)^2+(H77-H76)^2+(I77-I76)^2)*100)</f>
        <v>15.864267990648697</v>
      </c>
      <c r="P77" s="22">
        <f t="shared" ref="P77" si="902">O77/(F77-F76)</f>
        <v>1.1331619993320499</v>
      </c>
      <c r="Q77" s="23">
        <f t="shared" ref="Q77" si="903">(P77-P76)/(F77-F76)</f>
        <v>3.9337386537796053E-2</v>
      </c>
      <c r="R77" s="29"/>
      <c r="S77" s="56">
        <f t="shared" ref="S77" si="904">IF(K77&lt;0, ATAN2(L77,K77)*180/PI()+360,ATAN2(L77,K77)*180/PI())</f>
        <v>109.3540531318836</v>
      </c>
      <c r="T77" s="57">
        <f t="shared" ref="T77" si="905">ATAN(N77/M77)*180/PI()</f>
        <v>-21.250720114284999</v>
      </c>
      <c r="U77" s="29"/>
      <c r="V77" s="24">
        <f t="shared" ref="V77" si="906">(G77-$G$20)*100</f>
        <v>84.200000006239861</v>
      </c>
      <c r="W77" s="22">
        <f t="shared" ref="W77" si="907">(H77-$H$20)*100</f>
        <v>-33.19999985396862</v>
      </c>
      <c r="X77" s="22">
        <f t="shared" ref="X77" si="908">SQRT(V77^2+W77^2)</f>
        <v>90.50900502908155</v>
      </c>
      <c r="Y77" s="22">
        <f t="shared" ref="Y77" si="909">(I77-$I$20)*100</f>
        <v>-91.299999999955617</v>
      </c>
      <c r="Z77" s="22">
        <f t="shared" ref="Z77" si="910">SQRT((G77-$G$20)^2+(H77-$H$20)^2+(I77-$I$20)^2)*100</f>
        <v>128.55959704100744</v>
      </c>
      <c r="AA77" s="22">
        <f t="shared" ref="AA77" si="911">Z77/F77</f>
        <v>0.27333720136287759</v>
      </c>
      <c r="AB77" s="23">
        <f t="shared" ref="AB77" si="912">(AA77-$AA$20)/(F77-$F$20)</f>
        <v>5.8115634591681677E-4</v>
      </c>
      <c r="AC77" s="29"/>
      <c r="AD77" s="56">
        <f t="shared" ref="AD77" si="913">IF(F77&lt;=0,NA(),IF((G77-$G$20)&lt;0,ATAN2((H77-$H$20),(G77-$G$20))*180/PI()+360,ATAN2((H77-$H$20),(G77-$G$20))*180/PI()))</f>
        <v>111.51928227649071</v>
      </c>
      <c r="AE77" s="57">
        <f t="shared" ref="AE77" si="914">IF(E77&lt;=0,NA(),ATAN(Y77/X77)*180/PI())</f>
        <v>-45.249274712724329</v>
      </c>
      <c r="AF77" s="29"/>
      <c r="AG77" s="71">
        <f t="shared" ref="AG77" si="915">1/(O77/E77)</f>
        <v>0.88248635286874855</v>
      </c>
      <c r="AH77" s="71">
        <f t="shared" ref="AH77" si="916">1/(Z77/F77)</f>
        <v>3.6584848129487426</v>
      </c>
      <c r="AI77" s="29"/>
      <c r="AJ77" s="21">
        <f t="shared" ref="AJ77" si="917">SQRT((G77-$E$11)^2+(H77-$F$11)^2+(I77-$G$11)^2)</f>
        <v>329.32035748862415</v>
      </c>
    </row>
    <row r="78" spans="2:36" ht="15.75" x14ac:dyDescent="0.25">
      <c r="B78" s="199">
        <v>63</v>
      </c>
      <c r="C78" s="200"/>
      <c r="D78" s="96"/>
      <c r="E78" s="104"/>
      <c r="F78" s="27"/>
      <c r="G78" s="108"/>
      <c r="H78" s="21"/>
      <c r="I78" s="109"/>
    </row>
    <row r="79" spans="2:36" ht="15.75" x14ac:dyDescent="0.25">
      <c r="B79" s="199">
        <v>64</v>
      </c>
      <c r="C79" s="200"/>
      <c r="D79" s="96"/>
      <c r="E79" s="104"/>
      <c r="F79" s="27"/>
      <c r="G79" s="108"/>
      <c r="H79" s="21"/>
      <c r="I79" s="109"/>
    </row>
    <row r="80" spans="2:36" ht="15.75" x14ac:dyDescent="0.25">
      <c r="B80" s="199">
        <v>65</v>
      </c>
      <c r="C80" s="200"/>
      <c r="D80" s="96"/>
      <c r="E80" s="104"/>
      <c r="F80" s="27"/>
      <c r="G80" s="108"/>
      <c r="H80" s="21"/>
      <c r="I80" s="109"/>
    </row>
    <row r="81" spans="2:9" ht="15.75" x14ac:dyDescent="0.25">
      <c r="B81" s="199">
        <v>66</v>
      </c>
      <c r="C81" s="200"/>
      <c r="D81" s="96"/>
      <c r="E81" s="104"/>
      <c r="F81" s="27"/>
      <c r="G81" s="108"/>
      <c r="H81" s="21"/>
      <c r="I81" s="109"/>
    </row>
    <row r="82" spans="2:9" ht="15.75" x14ac:dyDescent="0.25">
      <c r="B82" s="199">
        <v>67</v>
      </c>
      <c r="C82" s="200"/>
      <c r="D82" s="96"/>
      <c r="E82" s="104"/>
      <c r="F82" s="27"/>
      <c r="G82" s="108"/>
      <c r="H82" s="21"/>
      <c r="I82" s="109"/>
    </row>
    <row r="83" spans="2:9" ht="15.75" x14ac:dyDescent="0.25">
      <c r="B83" s="199">
        <v>68</v>
      </c>
      <c r="C83" s="200"/>
      <c r="D83" s="96"/>
      <c r="E83" s="104"/>
      <c r="F83" s="27"/>
      <c r="G83" s="108"/>
      <c r="H83" s="21"/>
      <c r="I83" s="109"/>
    </row>
    <row r="84" spans="2:9" ht="15.75" x14ac:dyDescent="0.25">
      <c r="B84" s="199">
        <v>69</v>
      </c>
      <c r="C84" s="200"/>
      <c r="D84" s="96"/>
      <c r="E84" s="104"/>
      <c r="F84" s="27"/>
      <c r="G84" s="108"/>
      <c r="H84" s="21"/>
      <c r="I84" s="109"/>
    </row>
    <row r="85" spans="2:9" ht="15.75" x14ac:dyDescent="0.25">
      <c r="B85" s="199">
        <v>70</v>
      </c>
      <c r="C85" s="200"/>
      <c r="D85" s="96"/>
      <c r="E85" s="104"/>
      <c r="F85" s="27"/>
      <c r="G85" s="108"/>
      <c r="H85" s="21"/>
      <c r="I85" s="109"/>
    </row>
    <row r="86" spans="2:9" ht="15.75" x14ac:dyDescent="0.25">
      <c r="B86" s="199">
        <v>71</v>
      </c>
      <c r="C86" s="200"/>
      <c r="D86" s="96"/>
      <c r="E86" s="104"/>
      <c r="F86" s="27"/>
      <c r="G86" s="108"/>
      <c r="H86" s="21"/>
      <c r="I86" s="109"/>
    </row>
    <row r="87" spans="2:9" ht="15.75" x14ac:dyDescent="0.25">
      <c r="B87" s="199">
        <v>72</v>
      </c>
      <c r="C87" s="200"/>
      <c r="D87" s="96"/>
      <c r="E87" s="104"/>
      <c r="F87" s="27"/>
      <c r="G87" s="108"/>
      <c r="H87" s="21"/>
      <c r="I87" s="109"/>
    </row>
    <row r="88" spans="2:9" ht="15.75" x14ac:dyDescent="0.25">
      <c r="B88" s="199">
        <v>73</v>
      </c>
      <c r="C88" s="200"/>
      <c r="D88" s="96"/>
      <c r="E88" s="104"/>
      <c r="F88" s="27"/>
      <c r="G88" s="108"/>
      <c r="H88" s="21"/>
      <c r="I88" s="109"/>
    </row>
    <row r="89" spans="2:9" ht="15.75" x14ac:dyDescent="0.25">
      <c r="B89" s="199">
        <v>74</v>
      </c>
      <c r="C89" s="200"/>
      <c r="D89" s="96"/>
      <c r="E89" s="104"/>
      <c r="F89" s="27"/>
      <c r="G89" s="108"/>
      <c r="H89" s="21"/>
      <c r="I89" s="109"/>
    </row>
    <row r="90" spans="2:9" ht="15.75" x14ac:dyDescent="0.25">
      <c r="B90" s="199">
        <v>75</v>
      </c>
      <c r="C90" s="200"/>
      <c r="D90" s="96"/>
      <c r="E90" s="104"/>
      <c r="F90" s="27"/>
      <c r="G90" s="108"/>
      <c r="H90" s="21"/>
      <c r="I90" s="109"/>
    </row>
    <row r="91" spans="2:9" ht="15.75" x14ac:dyDescent="0.25">
      <c r="B91" s="199">
        <v>76</v>
      </c>
      <c r="C91" s="200"/>
      <c r="D91" s="96"/>
      <c r="E91" s="104"/>
      <c r="F91" s="27"/>
      <c r="G91" s="108"/>
      <c r="H91" s="21"/>
      <c r="I91" s="109"/>
    </row>
    <row r="92" spans="2:9" ht="15.75" x14ac:dyDescent="0.25">
      <c r="B92" s="199">
        <v>77</v>
      </c>
      <c r="C92" s="200"/>
      <c r="D92" s="96"/>
      <c r="E92" s="104"/>
      <c r="F92" s="27"/>
      <c r="G92" s="108"/>
      <c r="H92" s="21"/>
      <c r="I92" s="109"/>
    </row>
    <row r="93" spans="2:9" ht="15.75" x14ac:dyDescent="0.25">
      <c r="B93" s="199">
        <v>78</v>
      </c>
      <c r="C93" s="200"/>
      <c r="D93" s="96"/>
      <c r="E93" s="104"/>
      <c r="F93" s="27"/>
      <c r="G93" s="108"/>
      <c r="H93" s="21"/>
      <c r="I93" s="109"/>
    </row>
    <row r="94" spans="2:9" ht="15.75" x14ac:dyDescent="0.25">
      <c r="B94" s="199">
        <v>79</v>
      </c>
      <c r="C94" s="200"/>
      <c r="D94" s="96"/>
      <c r="E94" s="104"/>
      <c r="F94" s="27"/>
      <c r="G94" s="108"/>
      <c r="H94" s="21"/>
      <c r="I94" s="109"/>
    </row>
    <row r="95" spans="2:9" ht="15.75" x14ac:dyDescent="0.25">
      <c r="B95" s="199">
        <v>80</v>
      </c>
      <c r="C95" s="200"/>
      <c r="D95" s="96"/>
      <c r="E95" s="104"/>
      <c r="F95" s="27"/>
      <c r="G95" s="108"/>
      <c r="H95" s="21"/>
      <c r="I95" s="109"/>
    </row>
    <row r="96" spans="2:9" ht="15.75" x14ac:dyDescent="0.25">
      <c r="B96" s="199">
        <v>81</v>
      </c>
      <c r="C96" s="200"/>
      <c r="D96" s="96"/>
      <c r="E96" s="104"/>
      <c r="F96" s="27"/>
      <c r="G96" s="108"/>
      <c r="H96" s="21"/>
      <c r="I96" s="109"/>
    </row>
    <row r="97" spans="2:9" ht="15.75" x14ac:dyDescent="0.25">
      <c r="B97" s="199">
        <v>82</v>
      </c>
      <c r="C97" s="200"/>
      <c r="D97" s="96"/>
      <c r="E97" s="104"/>
      <c r="F97" s="27"/>
      <c r="G97" s="108"/>
      <c r="H97" s="21"/>
      <c r="I97" s="109"/>
    </row>
    <row r="98" spans="2:9" ht="15.75" x14ac:dyDescent="0.25">
      <c r="B98" s="199">
        <v>83</v>
      </c>
      <c r="C98" s="200"/>
      <c r="D98" s="96"/>
      <c r="E98" s="104"/>
      <c r="F98" s="27"/>
      <c r="G98" s="108"/>
      <c r="H98" s="21"/>
      <c r="I98" s="109"/>
    </row>
    <row r="99" spans="2:9" ht="15.75" x14ac:dyDescent="0.25">
      <c r="B99" s="199">
        <v>84</v>
      </c>
      <c r="C99" s="200"/>
      <c r="D99" s="96"/>
      <c r="E99" s="104"/>
      <c r="F99" s="27"/>
      <c r="G99" s="108"/>
      <c r="H99" s="21"/>
      <c r="I99" s="109"/>
    </row>
    <row r="100" spans="2:9" ht="15.75" x14ac:dyDescent="0.25">
      <c r="B100" s="199">
        <v>85</v>
      </c>
      <c r="C100" s="200"/>
      <c r="D100" s="96"/>
      <c r="E100" s="104"/>
      <c r="F100" s="27"/>
      <c r="G100" s="108"/>
      <c r="H100" s="21"/>
      <c r="I100" s="109"/>
    </row>
    <row r="101" spans="2:9" ht="15.75" x14ac:dyDescent="0.25">
      <c r="B101" s="199">
        <v>86</v>
      </c>
      <c r="C101" s="200"/>
      <c r="D101" s="96"/>
      <c r="E101" s="104"/>
      <c r="F101" s="27"/>
      <c r="G101" s="108"/>
      <c r="H101" s="21"/>
      <c r="I101" s="109"/>
    </row>
    <row r="102" spans="2:9" ht="15.75" x14ac:dyDescent="0.25">
      <c r="B102" s="199">
        <v>87</v>
      </c>
      <c r="C102" s="200"/>
      <c r="D102" s="96"/>
      <c r="E102" s="104"/>
      <c r="F102" s="27"/>
      <c r="G102" s="108"/>
      <c r="H102" s="21"/>
      <c r="I102" s="109"/>
    </row>
    <row r="103" spans="2:9" ht="15.75" x14ac:dyDescent="0.25">
      <c r="B103" s="199">
        <v>88</v>
      </c>
      <c r="C103" s="200"/>
      <c r="D103" s="96"/>
      <c r="E103" s="104"/>
      <c r="F103" s="27"/>
      <c r="G103" s="108"/>
      <c r="H103" s="21"/>
      <c r="I103" s="109"/>
    </row>
    <row r="104" spans="2:9" ht="15.75" x14ac:dyDescent="0.25">
      <c r="B104" s="199">
        <v>89</v>
      </c>
      <c r="C104" s="200"/>
      <c r="D104" s="96"/>
      <c r="E104" s="104"/>
      <c r="F104" s="27"/>
      <c r="G104" s="108"/>
      <c r="H104" s="21"/>
      <c r="I104" s="109"/>
    </row>
    <row r="105" spans="2:9" ht="15.75" x14ac:dyDescent="0.25">
      <c r="B105" s="199">
        <v>90</v>
      </c>
      <c r="C105" s="200"/>
      <c r="D105" s="96"/>
      <c r="E105" s="104"/>
      <c r="F105" s="27"/>
      <c r="G105" s="108"/>
      <c r="H105" s="21"/>
      <c r="I105" s="109"/>
    </row>
    <row r="106" spans="2:9" ht="15.75" x14ac:dyDescent="0.25">
      <c r="B106" s="199">
        <v>91</v>
      </c>
      <c r="C106" s="200"/>
      <c r="D106" s="96"/>
      <c r="E106" s="104"/>
      <c r="F106" s="27"/>
      <c r="G106" s="108"/>
      <c r="H106" s="21"/>
      <c r="I106" s="109"/>
    </row>
    <row r="107" spans="2:9" ht="15.75" x14ac:dyDescent="0.25">
      <c r="B107" s="199">
        <v>92</v>
      </c>
      <c r="C107" s="200"/>
      <c r="D107" s="96"/>
      <c r="E107" s="104"/>
      <c r="F107" s="27"/>
      <c r="G107" s="108"/>
      <c r="H107" s="21"/>
      <c r="I107" s="109"/>
    </row>
    <row r="108" spans="2:9" ht="15.75" x14ac:dyDescent="0.25">
      <c r="B108" s="199">
        <v>93</v>
      </c>
      <c r="C108" s="200"/>
      <c r="D108" s="96"/>
      <c r="E108" s="104"/>
      <c r="F108" s="27"/>
      <c r="G108" s="108"/>
      <c r="H108" s="21"/>
      <c r="I108" s="109"/>
    </row>
    <row r="109" spans="2:9" ht="15.75" x14ac:dyDescent="0.25">
      <c r="B109" s="199">
        <v>94</v>
      </c>
      <c r="C109" s="200"/>
      <c r="D109" s="96"/>
      <c r="E109" s="104"/>
      <c r="F109" s="27"/>
      <c r="G109" s="108"/>
      <c r="H109" s="21"/>
      <c r="I109" s="109"/>
    </row>
    <row r="110" spans="2:9" ht="15.75" x14ac:dyDescent="0.25">
      <c r="B110" s="199"/>
      <c r="C110" s="200"/>
      <c r="D110" s="96"/>
      <c r="E110" s="104"/>
      <c r="F110" s="27"/>
      <c r="G110" s="108"/>
      <c r="H110" s="21"/>
      <c r="I110" s="109"/>
    </row>
    <row r="111" spans="2:9" ht="15.75" x14ac:dyDescent="0.25">
      <c r="B111" s="199"/>
      <c r="C111" s="200"/>
      <c r="D111" s="96"/>
      <c r="E111" s="104"/>
      <c r="F111" s="27"/>
      <c r="G111" s="108"/>
      <c r="H111" s="21"/>
      <c r="I111" s="109"/>
    </row>
    <row r="112" spans="2:9" ht="15.75" x14ac:dyDescent="0.25">
      <c r="B112" s="199"/>
      <c r="C112" s="200"/>
      <c r="D112" s="96"/>
      <c r="E112" s="104"/>
      <c r="F112" s="27"/>
      <c r="G112" s="108"/>
      <c r="H112" s="21"/>
      <c r="I112" s="109"/>
    </row>
    <row r="113" spans="2:9" ht="15.75" x14ac:dyDescent="0.25">
      <c r="B113" s="199"/>
      <c r="C113" s="200"/>
      <c r="D113" s="96"/>
      <c r="E113" s="104"/>
      <c r="F113" s="27"/>
      <c r="G113" s="108"/>
      <c r="H113" s="21"/>
      <c r="I113" s="109"/>
    </row>
    <row r="114" spans="2:9" ht="15.75" x14ac:dyDescent="0.25">
      <c r="B114" s="199"/>
      <c r="C114" s="200"/>
      <c r="D114" s="96"/>
      <c r="E114" s="104"/>
      <c r="F114" s="27"/>
      <c r="G114" s="108"/>
      <c r="H114" s="21"/>
      <c r="I114" s="109"/>
    </row>
    <row r="115" spans="2:9" ht="15.75" x14ac:dyDescent="0.25">
      <c r="B115" s="199"/>
      <c r="C115" s="200"/>
      <c r="D115" s="96"/>
      <c r="E115" s="104"/>
      <c r="F115" s="27"/>
      <c r="G115" s="108"/>
      <c r="H115" s="21"/>
      <c r="I115" s="109"/>
    </row>
    <row r="116" spans="2:9" ht="15.75" x14ac:dyDescent="0.25">
      <c r="B116" s="199"/>
      <c r="C116" s="200"/>
      <c r="D116" s="96"/>
      <c r="E116" s="104"/>
      <c r="F116" s="27"/>
      <c r="G116" s="108"/>
      <c r="H116" s="21"/>
      <c r="I116" s="109"/>
    </row>
    <row r="117" spans="2:9" ht="15.75" x14ac:dyDescent="0.25">
      <c r="B117" s="199"/>
      <c r="C117" s="200"/>
      <c r="D117" s="96"/>
      <c r="E117" s="104"/>
      <c r="F117" s="27"/>
      <c r="G117" s="108"/>
      <c r="H117" s="21"/>
      <c r="I117" s="109"/>
    </row>
    <row r="118" spans="2:9" ht="15.75" x14ac:dyDescent="0.25">
      <c r="B118" s="199"/>
      <c r="C118" s="200"/>
      <c r="D118" s="96"/>
      <c r="E118" s="104"/>
      <c r="F118" s="27"/>
      <c r="G118" s="108"/>
      <c r="H118" s="21"/>
      <c r="I118" s="109"/>
    </row>
    <row r="119" spans="2:9" ht="15.75" x14ac:dyDescent="0.25">
      <c r="B119" s="199"/>
      <c r="C119" s="200"/>
      <c r="D119" s="96"/>
      <c r="E119" s="104"/>
      <c r="F119" s="27"/>
      <c r="G119" s="108"/>
      <c r="H119" s="21"/>
      <c r="I119" s="109"/>
    </row>
    <row r="120" spans="2:9" ht="15.75" x14ac:dyDescent="0.25">
      <c r="B120" s="199"/>
      <c r="C120" s="200"/>
      <c r="D120" s="96"/>
      <c r="E120" s="104"/>
      <c r="F120" s="27"/>
      <c r="G120" s="108"/>
      <c r="H120" s="21"/>
      <c r="I120" s="109"/>
    </row>
    <row r="121" spans="2:9" ht="15.75" x14ac:dyDescent="0.25">
      <c r="B121" s="199"/>
      <c r="C121" s="200"/>
      <c r="D121" s="96"/>
      <c r="E121" s="104"/>
      <c r="F121" s="27"/>
      <c r="G121" s="108"/>
      <c r="H121" s="21"/>
      <c r="I121" s="109"/>
    </row>
    <row r="122" spans="2:9" ht="15.75" x14ac:dyDescent="0.25">
      <c r="B122" s="199"/>
      <c r="C122" s="200"/>
      <c r="D122" s="96"/>
      <c r="E122" s="104"/>
      <c r="F122" s="27"/>
      <c r="G122" s="108"/>
      <c r="H122" s="21"/>
      <c r="I122" s="109"/>
    </row>
    <row r="123" spans="2:9" ht="15.75" x14ac:dyDescent="0.25">
      <c r="B123" s="199"/>
      <c r="C123" s="200"/>
      <c r="D123" s="96"/>
      <c r="E123" s="104"/>
      <c r="F123" s="27"/>
      <c r="G123" s="108"/>
      <c r="H123" s="21"/>
      <c r="I123" s="109"/>
    </row>
    <row r="124" spans="2:9" ht="15.75" x14ac:dyDescent="0.25">
      <c r="B124" s="199"/>
      <c r="C124" s="200"/>
      <c r="D124" s="96"/>
      <c r="E124" s="104"/>
      <c r="F124" s="27"/>
      <c r="G124" s="108"/>
      <c r="H124" s="21"/>
      <c r="I124" s="109"/>
    </row>
    <row r="125" spans="2:9" ht="15.75" x14ac:dyDescent="0.25">
      <c r="B125" s="199"/>
      <c r="C125" s="200"/>
      <c r="D125" s="96"/>
      <c r="E125" s="104"/>
      <c r="F125" s="27"/>
      <c r="G125" s="108"/>
      <c r="H125" s="21"/>
      <c r="I125" s="109"/>
    </row>
    <row r="126" spans="2:9" ht="15.75" x14ac:dyDescent="0.25">
      <c r="B126" s="199"/>
      <c r="C126" s="200"/>
      <c r="D126" s="96"/>
      <c r="E126" s="104"/>
      <c r="F126" s="27"/>
      <c r="G126" s="108"/>
      <c r="H126" s="21"/>
      <c r="I126" s="109"/>
    </row>
    <row r="127" spans="2:9" ht="15.75" x14ac:dyDescent="0.25">
      <c r="B127" s="199"/>
      <c r="C127" s="200"/>
      <c r="D127" s="96"/>
      <c r="E127" s="104"/>
      <c r="F127" s="27"/>
      <c r="G127" s="108"/>
      <c r="H127" s="21"/>
      <c r="I127" s="109"/>
    </row>
    <row r="128" spans="2:9" ht="15.75" x14ac:dyDescent="0.25">
      <c r="B128" s="199"/>
      <c r="C128" s="200"/>
      <c r="D128" s="96"/>
      <c r="E128" s="104"/>
      <c r="F128" s="27"/>
      <c r="G128" s="108"/>
      <c r="H128" s="21"/>
      <c r="I128" s="109"/>
    </row>
    <row r="129" spans="2:9" ht="15.75" x14ac:dyDescent="0.25">
      <c r="B129" s="199"/>
      <c r="C129" s="200"/>
      <c r="D129" s="96"/>
      <c r="E129" s="104"/>
      <c r="F129" s="27"/>
      <c r="G129" s="108"/>
      <c r="H129" s="21"/>
      <c r="I129" s="109"/>
    </row>
    <row r="130" spans="2:9" ht="15.75" x14ac:dyDescent="0.25">
      <c r="B130" s="199"/>
      <c r="C130" s="200"/>
      <c r="D130" s="96"/>
      <c r="E130" s="104"/>
      <c r="F130" s="27"/>
      <c r="G130" s="108"/>
      <c r="H130" s="21"/>
      <c r="I130" s="109"/>
    </row>
    <row r="131" spans="2:9" ht="15.75" x14ac:dyDescent="0.25">
      <c r="B131" s="199"/>
      <c r="C131" s="200"/>
      <c r="D131" s="96"/>
      <c r="E131" s="104"/>
      <c r="F131" s="27"/>
      <c r="G131" s="108"/>
      <c r="H131" s="21"/>
      <c r="I131" s="109"/>
    </row>
    <row r="132" spans="2:9" ht="15.75" x14ac:dyDescent="0.25">
      <c r="B132" s="199"/>
      <c r="C132" s="200"/>
      <c r="D132" s="96"/>
      <c r="E132" s="104"/>
      <c r="F132" s="27"/>
      <c r="G132" s="108"/>
      <c r="H132" s="21"/>
      <c r="I132" s="109"/>
    </row>
    <row r="133" spans="2:9" ht="15.75" x14ac:dyDescent="0.25">
      <c r="B133" s="199"/>
      <c r="C133" s="200"/>
      <c r="D133" s="96"/>
      <c r="E133" s="104"/>
      <c r="F133" s="27"/>
      <c r="G133" s="108"/>
      <c r="H133" s="21"/>
      <c r="I133" s="109"/>
    </row>
    <row r="134" spans="2:9" ht="15.75" x14ac:dyDescent="0.25">
      <c r="B134" s="199"/>
      <c r="C134" s="200"/>
      <c r="D134" s="96"/>
      <c r="E134" s="104"/>
      <c r="F134" s="27"/>
      <c r="G134" s="108"/>
      <c r="H134" s="21"/>
      <c r="I134" s="109"/>
    </row>
    <row r="135" spans="2:9" ht="15.75" x14ac:dyDescent="0.25">
      <c r="B135" s="199"/>
      <c r="C135" s="200"/>
      <c r="D135" s="96"/>
      <c r="E135" s="104"/>
      <c r="F135" s="27"/>
      <c r="G135" s="108"/>
      <c r="H135" s="21"/>
      <c r="I135" s="109"/>
    </row>
    <row r="136" spans="2:9" ht="15.75" x14ac:dyDescent="0.25">
      <c r="B136" s="199"/>
      <c r="C136" s="200"/>
      <c r="D136" s="96"/>
      <c r="E136" s="104"/>
      <c r="F136" s="27"/>
      <c r="G136" s="108"/>
      <c r="H136" s="21"/>
      <c r="I136" s="109"/>
    </row>
    <row r="137" spans="2:9" ht="15.75" x14ac:dyDescent="0.25">
      <c r="B137" s="199"/>
      <c r="C137" s="200"/>
      <c r="D137" s="96"/>
      <c r="E137" s="104"/>
      <c r="F137" s="27"/>
      <c r="G137" s="108"/>
      <c r="H137" s="21"/>
      <c r="I137" s="109"/>
    </row>
    <row r="138" spans="2:9" ht="15.75" x14ac:dyDescent="0.25">
      <c r="B138" s="199"/>
      <c r="C138" s="200"/>
      <c r="D138" s="96"/>
      <c r="E138" s="104"/>
      <c r="F138" s="27"/>
      <c r="G138" s="108"/>
      <c r="H138" s="21"/>
      <c r="I138" s="109"/>
    </row>
    <row r="139" spans="2:9" ht="15.75" x14ac:dyDescent="0.25">
      <c r="B139" s="199"/>
      <c r="C139" s="200"/>
      <c r="D139" s="96"/>
      <c r="E139" s="104"/>
      <c r="F139" s="27"/>
      <c r="G139" s="108"/>
      <c r="H139" s="21"/>
      <c r="I139" s="109"/>
    </row>
    <row r="140" spans="2:9" ht="15.75" x14ac:dyDescent="0.25">
      <c r="B140" s="199"/>
      <c r="C140" s="200"/>
      <c r="D140" s="96"/>
      <c r="E140" s="104"/>
      <c r="F140" s="27"/>
      <c r="G140" s="108"/>
      <c r="H140" s="21"/>
      <c r="I140" s="109"/>
    </row>
    <row r="141" spans="2:9" ht="15.75" x14ac:dyDescent="0.25">
      <c r="B141" s="199"/>
      <c r="C141" s="200"/>
      <c r="D141" s="96"/>
      <c r="E141" s="104"/>
      <c r="F141" s="27"/>
      <c r="G141" s="108"/>
      <c r="H141" s="21"/>
      <c r="I141" s="109"/>
    </row>
    <row r="142" spans="2:9" ht="15.75" x14ac:dyDescent="0.25">
      <c r="B142" s="199"/>
      <c r="C142" s="200"/>
      <c r="D142" s="96"/>
      <c r="E142" s="104"/>
      <c r="F142" s="27"/>
      <c r="G142" s="108"/>
      <c r="H142" s="21"/>
      <c r="I142" s="109"/>
    </row>
    <row r="143" spans="2:9" ht="15.75" x14ac:dyDescent="0.25">
      <c r="B143" s="199"/>
      <c r="C143" s="200"/>
      <c r="D143" s="96"/>
      <c r="E143" s="104"/>
      <c r="F143" s="27"/>
      <c r="G143" s="108"/>
      <c r="H143" s="21"/>
      <c r="I143" s="109"/>
    </row>
    <row r="144" spans="2:9" ht="15.75" x14ac:dyDescent="0.25">
      <c r="B144" s="199"/>
      <c r="C144" s="200"/>
      <c r="D144" s="96"/>
      <c r="E144" s="104"/>
      <c r="F144" s="27"/>
      <c r="G144" s="108"/>
      <c r="H144" s="21"/>
      <c r="I144" s="109"/>
    </row>
    <row r="145" spans="2:9" ht="15.75" x14ac:dyDescent="0.25">
      <c r="B145" s="199"/>
      <c r="C145" s="200"/>
      <c r="D145" s="96"/>
      <c r="E145" s="104"/>
      <c r="F145" s="27"/>
      <c r="G145" s="108"/>
      <c r="H145" s="21"/>
      <c r="I145" s="109"/>
    </row>
    <row r="146" spans="2:9" ht="15.75" x14ac:dyDescent="0.25">
      <c r="B146" s="199"/>
      <c r="C146" s="200"/>
      <c r="D146" s="96"/>
      <c r="E146" s="104"/>
      <c r="F146" s="27"/>
      <c r="G146" s="108"/>
      <c r="H146" s="21"/>
      <c r="I146" s="109"/>
    </row>
    <row r="147" spans="2:9" ht="15.75" x14ac:dyDescent="0.25">
      <c r="B147" s="199"/>
      <c r="C147" s="200"/>
      <c r="D147" s="96"/>
      <c r="E147" s="104"/>
      <c r="F147" s="27"/>
      <c r="G147" s="108"/>
      <c r="H147" s="21"/>
      <c r="I147" s="109"/>
    </row>
    <row r="148" spans="2:9" ht="15.75" x14ac:dyDescent="0.25">
      <c r="B148" s="199"/>
      <c r="C148" s="200"/>
      <c r="D148" s="96"/>
      <c r="E148" s="104"/>
      <c r="F148" s="27"/>
      <c r="G148" s="108"/>
      <c r="H148" s="21"/>
      <c r="I148" s="109"/>
    </row>
    <row r="149" spans="2:9" ht="15.75" x14ac:dyDescent="0.25">
      <c r="B149" s="199"/>
      <c r="C149" s="200"/>
      <c r="D149" s="96"/>
      <c r="E149" s="104"/>
      <c r="F149" s="27"/>
      <c r="G149" s="108"/>
      <c r="H149" s="21"/>
      <c r="I149" s="109"/>
    </row>
    <row r="150" spans="2:9" ht="15.75" x14ac:dyDescent="0.25">
      <c r="B150" s="199"/>
      <c r="C150" s="200"/>
      <c r="D150" s="96"/>
      <c r="E150" s="104"/>
      <c r="F150" s="27"/>
      <c r="G150" s="108"/>
      <c r="H150" s="21"/>
      <c r="I150" s="109"/>
    </row>
    <row r="151" spans="2:9" ht="15.75" x14ac:dyDescent="0.25">
      <c r="B151" s="199"/>
      <c r="C151" s="200"/>
      <c r="D151" s="96"/>
      <c r="E151" s="104"/>
      <c r="F151" s="27"/>
      <c r="G151" s="108"/>
      <c r="H151" s="21"/>
      <c r="I151" s="109"/>
    </row>
    <row r="152" spans="2:9" ht="15.75" x14ac:dyDescent="0.25">
      <c r="B152" s="199"/>
      <c r="C152" s="200"/>
      <c r="D152" s="96"/>
      <c r="E152" s="104"/>
      <c r="F152" s="27"/>
      <c r="G152" s="108"/>
      <c r="H152" s="21"/>
      <c r="I152" s="109"/>
    </row>
    <row r="153" spans="2:9" ht="15.75" x14ac:dyDescent="0.25">
      <c r="B153" s="199"/>
      <c r="C153" s="200"/>
      <c r="D153" s="96"/>
      <c r="E153" s="104"/>
      <c r="F153" s="27"/>
      <c r="G153" s="108"/>
      <c r="H153" s="21"/>
      <c r="I153" s="109"/>
    </row>
    <row r="154" spans="2:9" ht="15.75" x14ac:dyDescent="0.25">
      <c r="B154" s="199"/>
      <c r="C154" s="200"/>
      <c r="D154" s="96"/>
      <c r="E154" s="104"/>
      <c r="F154" s="27"/>
      <c r="G154" s="108"/>
      <c r="H154" s="21"/>
      <c r="I154" s="109"/>
    </row>
    <row r="155" spans="2:9" ht="15.75" x14ac:dyDescent="0.25">
      <c r="B155" s="199"/>
      <c r="C155" s="200"/>
      <c r="D155" s="96"/>
      <c r="E155" s="104"/>
      <c r="F155" s="27"/>
      <c r="G155" s="108"/>
      <c r="H155" s="21"/>
      <c r="I155" s="109"/>
    </row>
    <row r="156" spans="2:9" ht="15.75" x14ac:dyDescent="0.25">
      <c r="B156" s="199"/>
      <c r="C156" s="200"/>
      <c r="D156" s="96"/>
      <c r="E156" s="104"/>
      <c r="F156" s="27"/>
      <c r="G156" s="108"/>
      <c r="H156" s="21"/>
      <c r="I156" s="109"/>
    </row>
    <row r="157" spans="2:9" ht="15.75" x14ac:dyDescent="0.25">
      <c r="B157" s="199"/>
      <c r="C157" s="200"/>
      <c r="D157" s="96"/>
      <c r="E157" s="104"/>
      <c r="F157" s="27"/>
      <c r="G157" s="108"/>
      <c r="H157" s="21"/>
      <c r="I157" s="109"/>
    </row>
    <row r="158" spans="2:9" ht="15.75" x14ac:dyDescent="0.25">
      <c r="B158" s="199"/>
      <c r="C158" s="200"/>
      <c r="D158" s="96"/>
      <c r="E158" s="104"/>
      <c r="F158" s="27"/>
      <c r="G158" s="108"/>
      <c r="H158" s="21"/>
      <c r="I158" s="109"/>
    </row>
    <row r="159" spans="2:9" ht="15.75" x14ac:dyDescent="0.25">
      <c r="B159" s="199"/>
      <c r="C159" s="200"/>
      <c r="D159" s="96"/>
      <c r="E159" s="104"/>
      <c r="F159" s="27"/>
      <c r="G159" s="108"/>
      <c r="H159" s="21"/>
      <c r="I159" s="109"/>
    </row>
    <row r="160" spans="2:9" ht="15.75" x14ac:dyDescent="0.25">
      <c r="B160" s="199"/>
      <c r="C160" s="200"/>
      <c r="D160" s="96"/>
      <c r="E160" s="104"/>
      <c r="F160" s="27"/>
      <c r="G160" s="108"/>
      <c r="H160" s="21"/>
      <c r="I160" s="109"/>
    </row>
    <row r="161" spans="2:9" ht="15.75" x14ac:dyDescent="0.25">
      <c r="B161" s="199"/>
      <c r="C161" s="200"/>
      <c r="D161" s="96"/>
      <c r="E161" s="104"/>
      <c r="F161" s="27"/>
      <c r="G161" s="108"/>
      <c r="H161" s="21"/>
      <c r="I161" s="109"/>
    </row>
    <row r="162" spans="2:9" ht="15.75" x14ac:dyDescent="0.25">
      <c r="B162" s="199"/>
      <c r="C162" s="200"/>
      <c r="D162" s="96"/>
      <c r="E162" s="104"/>
      <c r="F162" s="27"/>
      <c r="G162" s="108"/>
      <c r="H162" s="21"/>
      <c r="I162" s="109"/>
    </row>
    <row r="163" spans="2:9" ht="15.75" x14ac:dyDescent="0.25">
      <c r="B163" s="199"/>
      <c r="C163" s="200"/>
      <c r="D163" s="96"/>
      <c r="E163" s="104"/>
      <c r="F163" s="27"/>
      <c r="G163" s="108"/>
      <c r="H163" s="21"/>
      <c r="I163" s="109"/>
    </row>
    <row r="164" spans="2:9" ht="15.75" x14ac:dyDescent="0.25">
      <c r="B164" s="199"/>
      <c r="C164" s="200"/>
      <c r="D164" s="96"/>
      <c r="E164" s="104"/>
      <c r="F164" s="27"/>
      <c r="G164" s="108"/>
      <c r="H164" s="21"/>
      <c r="I164" s="109"/>
    </row>
    <row r="165" spans="2:9" ht="15.75" x14ac:dyDescent="0.25">
      <c r="B165" s="199"/>
      <c r="C165" s="200"/>
      <c r="D165" s="96"/>
      <c r="E165" s="104"/>
      <c r="F165" s="27"/>
      <c r="G165" s="108"/>
      <c r="H165" s="21"/>
      <c r="I165" s="109"/>
    </row>
    <row r="166" spans="2:9" ht="15.75" x14ac:dyDescent="0.25">
      <c r="B166" s="199"/>
      <c r="C166" s="200"/>
      <c r="D166" s="96"/>
      <c r="E166" s="104"/>
      <c r="F166" s="27"/>
      <c r="G166" s="108"/>
      <c r="H166" s="21"/>
      <c r="I166" s="109"/>
    </row>
    <row r="167" spans="2:9" ht="15.75" x14ac:dyDescent="0.25">
      <c r="B167" s="199"/>
      <c r="C167" s="200"/>
      <c r="D167" s="96"/>
      <c r="E167" s="104"/>
      <c r="F167" s="27"/>
      <c r="G167" s="108"/>
      <c r="H167" s="21"/>
      <c r="I167" s="109"/>
    </row>
    <row r="168" spans="2:9" ht="15.75" x14ac:dyDescent="0.25">
      <c r="B168" s="199"/>
      <c r="C168" s="200"/>
      <c r="D168" s="96"/>
      <c r="E168" s="104"/>
      <c r="F168" s="27"/>
      <c r="G168" s="108"/>
      <c r="H168" s="21"/>
      <c r="I168" s="109"/>
    </row>
    <row r="169" spans="2:9" ht="15.75" x14ac:dyDescent="0.25">
      <c r="B169" s="199"/>
      <c r="C169" s="200"/>
      <c r="D169" s="96"/>
      <c r="E169" s="104"/>
      <c r="F169" s="27"/>
      <c r="G169" s="108"/>
      <c r="H169" s="21"/>
      <c r="I169" s="109"/>
    </row>
    <row r="170" spans="2:9" ht="15.75" x14ac:dyDescent="0.25">
      <c r="B170" s="199"/>
      <c r="C170" s="200"/>
      <c r="D170" s="96"/>
      <c r="E170" s="104"/>
      <c r="F170" s="27"/>
      <c r="G170" s="108"/>
      <c r="H170" s="21"/>
      <c r="I170" s="109"/>
    </row>
    <row r="171" spans="2:9" ht="15.75" x14ac:dyDescent="0.25">
      <c r="B171" s="199"/>
      <c r="C171" s="200"/>
      <c r="D171" s="96"/>
      <c r="E171" s="104"/>
      <c r="F171" s="27"/>
      <c r="G171" s="108"/>
      <c r="H171" s="21"/>
      <c r="I171" s="109"/>
    </row>
    <row r="172" spans="2:9" ht="15.75" x14ac:dyDescent="0.25">
      <c r="B172" s="199"/>
      <c r="C172" s="200"/>
      <c r="D172" s="96"/>
      <c r="E172" s="104"/>
      <c r="F172" s="27"/>
      <c r="G172" s="108"/>
      <c r="H172" s="21"/>
      <c r="I172" s="109"/>
    </row>
    <row r="173" spans="2:9" ht="15.75" x14ac:dyDescent="0.25">
      <c r="B173" s="199"/>
      <c r="C173" s="200"/>
      <c r="D173" s="96"/>
      <c r="E173" s="104"/>
      <c r="F173" s="27"/>
      <c r="G173" s="108"/>
      <c r="H173" s="21"/>
      <c r="I173" s="109"/>
    </row>
    <row r="174" spans="2:9" ht="15.75" x14ac:dyDescent="0.25">
      <c r="B174" s="199"/>
      <c r="C174" s="200"/>
      <c r="D174" s="96"/>
      <c r="E174" s="104"/>
      <c r="F174" s="27"/>
      <c r="G174" s="108"/>
      <c r="H174" s="21"/>
      <c r="I174" s="109"/>
    </row>
    <row r="175" spans="2:9" ht="15.75" x14ac:dyDescent="0.25">
      <c r="B175" s="199"/>
      <c r="C175" s="200"/>
      <c r="D175" s="96"/>
      <c r="E175" s="104"/>
      <c r="F175" s="27"/>
      <c r="G175" s="108"/>
      <c r="H175" s="21"/>
      <c r="I175" s="109"/>
    </row>
    <row r="176" spans="2:9" ht="15.75" x14ac:dyDescent="0.25">
      <c r="B176" s="199"/>
      <c r="C176" s="200"/>
      <c r="D176" s="96"/>
      <c r="E176" s="104"/>
      <c r="F176" s="27"/>
      <c r="G176" s="108"/>
      <c r="H176" s="21"/>
      <c r="I176" s="109"/>
    </row>
    <row r="177" spans="2:9" ht="15.75" x14ac:dyDescent="0.25">
      <c r="B177" s="199"/>
      <c r="C177" s="200"/>
      <c r="D177" s="96"/>
      <c r="E177" s="104"/>
      <c r="F177" s="27"/>
      <c r="G177" s="108"/>
      <c r="H177" s="21"/>
      <c r="I177" s="109"/>
    </row>
    <row r="178" spans="2:9" ht="15.75" x14ac:dyDescent="0.25">
      <c r="B178" s="199"/>
      <c r="C178" s="200"/>
      <c r="D178" s="96"/>
      <c r="E178" s="104"/>
      <c r="F178" s="27"/>
      <c r="G178" s="108"/>
      <c r="H178" s="21"/>
      <c r="I178" s="109"/>
    </row>
    <row r="179" spans="2:9" ht="15.75" x14ac:dyDescent="0.25">
      <c r="B179" s="199"/>
      <c r="C179" s="200"/>
      <c r="D179" s="96"/>
      <c r="E179" s="104"/>
      <c r="F179" s="27"/>
      <c r="G179" s="108"/>
      <c r="H179" s="21"/>
      <c r="I179" s="109"/>
    </row>
    <row r="180" spans="2:9" ht="15.75" x14ac:dyDescent="0.25">
      <c r="B180" s="199"/>
      <c r="C180" s="200"/>
      <c r="D180" s="96"/>
      <c r="E180" s="104"/>
      <c r="F180" s="27"/>
      <c r="G180" s="108"/>
      <c r="H180" s="21"/>
      <c r="I180" s="109"/>
    </row>
    <row r="181" spans="2:9" ht="15.75" x14ac:dyDescent="0.25">
      <c r="B181" s="199"/>
      <c r="C181" s="200"/>
      <c r="D181" s="96"/>
      <c r="E181" s="104"/>
      <c r="F181" s="27"/>
      <c r="G181" s="108"/>
      <c r="H181" s="21"/>
      <c r="I181" s="109"/>
    </row>
    <row r="182" spans="2:9" ht="15.75" x14ac:dyDescent="0.25">
      <c r="B182" s="199"/>
      <c r="C182" s="200"/>
      <c r="D182" s="96"/>
      <c r="E182" s="104"/>
      <c r="F182" s="27"/>
      <c r="G182" s="108"/>
      <c r="H182" s="21"/>
      <c r="I182" s="109"/>
    </row>
    <row r="183" spans="2:9" ht="15.75" x14ac:dyDescent="0.25">
      <c r="B183" s="199"/>
      <c r="C183" s="200"/>
      <c r="D183" s="96"/>
      <c r="E183" s="104"/>
      <c r="F183" s="27"/>
      <c r="G183" s="108"/>
      <c r="H183" s="21"/>
      <c r="I183" s="109"/>
    </row>
    <row r="184" spans="2:9" ht="15.75" x14ac:dyDescent="0.25">
      <c r="B184" s="199"/>
      <c r="C184" s="200"/>
      <c r="D184" s="96"/>
      <c r="E184" s="104"/>
      <c r="F184" s="27"/>
      <c r="G184" s="108"/>
      <c r="H184" s="21"/>
      <c r="I184" s="109"/>
    </row>
    <row r="185" spans="2:9" ht="15.75" x14ac:dyDescent="0.25">
      <c r="B185" s="199"/>
      <c r="C185" s="200"/>
      <c r="D185" s="96"/>
      <c r="E185" s="104"/>
      <c r="F185" s="27"/>
      <c r="G185" s="108"/>
      <c r="H185" s="21"/>
      <c r="I185" s="109"/>
    </row>
    <row r="186" spans="2:9" ht="15.75" x14ac:dyDescent="0.25">
      <c r="B186" s="199"/>
      <c r="C186" s="200"/>
      <c r="D186" s="96"/>
      <c r="E186" s="104"/>
      <c r="F186" s="27"/>
      <c r="G186" s="108"/>
      <c r="H186" s="21"/>
      <c r="I186" s="109"/>
    </row>
    <row r="187" spans="2:9" ht="15.75" x14ac:dyDescent="0.25">
      <c r="B187" s="199"/>
      <c r="C187" s="200"/>
      <c r="D187" s="96"/>
      <c r="E187" s="104"/>
      <c r="F187" s="27"/>
      <c r="G187" s="108"/>
      <c r="H187" s="21"/>
      <c r="I187" s="109"/>
    </row>
    <row r="188" spans="2:9" ht="15.75" x14ac:dyDescent="0.25">
      <c r="B188" s="199"/>
      <c r="C188" s="200"/>
      <c r="D188" s="96"/>
      <c r="E188" s="104"/>
      <c r="F188" s="27"/>
      <c r="G188" s="108"/>
      <c r="H188" s="21"/>
      <c r="I188" s="109"/>
    </row>
    <row r="189" spans="2:9" ht="15.75" x14ac:dyDescent="0.25">
      <c r="B189" s="199"/>
      <c r="C189" s="200"/>
      <c r="D189" s="96"/>
      <c r="E189" s="104"/>
      <c r="F189" s="27"/>
      <c r="G189" s="108"/>
      <c r="H189" s="21"/>
      <c r="I189" s="109"/>
    </row>
    <row r="190" spans="2:9" ht="15.75" x14ac:dyDescent="0.25">
      <c r="B190" s="199"/>
      <c r="C190" s="200"/>
      <c r="D190" s="96"/>
      <c r="E190" s="104"/>
      <c r="F190" s="27"/>
      <c r="G190" s="108"/>
      <c r="H190" s="21"/>
      <c r="I190" s="109"/>
    </row>
    <row r="191" spans="2:9" ht="15.75" x14ac:dyDescent="0.25">
      <c r="B191" s="199"/>
      <c r="C191" s="200"/>
      <c r="D191" s="96"/>
      <c r="E191" s="104"/>
      <c r="F191" s="27"/>
      <c r="G191" s="108"/>
      <c r="H191" s="21"/>
      <c r="I191" s="109"/>
    </row>
    <row r="192" spans="2:9" ht="15.75" x14ac:dyDescent="0.25">
      <c r="B192" s="199"/>
      <c r="C192" s="200"/>
      <c r="D192" s="96"/>
      <c r="E192" s="104"/>
      <c r="F192" s="27"/>
      <c r="G192" s="108"/>
      <c r="H192" s="21"/>
      <c r="I192" s="109"/>
    </row>
    <row r="193" spans="2:9" ht="15.75" x14ac:dyDescent="0.25">
      <c r="B193" s="199"/>
      <c r="C193" s="200"/>
      <c r="D193" s="96"/>
      <c r="E193" s="104"/>
      <c r="F193" s="27"/>
      <c r="G193" s="108"/>
      <c r="H193" s="21"/>
      <c r="I193" s="109"/>
    </row>
    <row r="194" spans="2:9" ht="15.75" x14ac:dyDescent="0.25">
      <c r="B194" s="199"/>
      <c r="C194" s="200"/>
      <c r="D194" s="96"/>
      <c r="E194" s="104"/>
      <c r="F194" s="27"/>
      <c r="G194" s="108"/>
      <c r="H194" s="21"/>
      <c r="I194" s="109"/>
    </row>
    <row r="195" spans="2:9" ht="15.75" x14ac:dyDescent="0.25">
      <c r="B195" s="199"/>
      <c r="C195" s="200"/>
      <c r="D195" s="96"/>
      <c r="E195" s="104"/>
      <c r="F195" s="27"/>
      <c r="G195" s="108"/>
      <c r="H195" s="21"/>
      <c r="I195" s="109"/>
    </row>
    <row r="196" spans="2:9" ht="15.75" x14ac:dyDescent="0.25">
      <c r="B196" s="199"/>
      <c r="C196" s="200"/>
      <c r="D196" s="96"/>
      <c r="E196" s="104"/>
      <c r="F196" s="27"/>
      <c r="G196" s="108"/>
      <c r="H196" s="21"/>
      <c r="I196" s="109"/>
    </row>
    <row r="197" spans="2:9" ht="15.75" x14ac:dyDescent="0.25">
      <c r="B197" s="199"/>
      <c r="C197" s="200"/>
      <c r="D197" s="96"/>
      <c r="E197" s="104"/>
      <c r="F197" s="27"/>
      <c r="G197" s="108"/>
      <c r="H197" s="21"/>
      <c r="I197" s="109"/>
    </row>
    <row r="198" spans="2:9" ht="15.75" x14ac:dyDescent="0.25">
      <c r="B198" s="199"/>
      <c r="C198" s="200"/>
      <c r="D198" s="96"/>
      <c r="E198" s="104"/>
      <c r="F198" s="27"/>
      <c r="G198" s="108"/>
      <c r="H198" s="21"/>
      <c r="I198" s="109"/>
    </row>
    <row r="199" spans="2:9" ht="15.75" x14ac:dyDescent="0.25">
      <c r="B199" s="199"/>
      <c r="C199" s="200"/>
      <c r="D199" s="96"/>
      <c r="E199" s="104"/>
      <c r="F199" s="27"/>
      <c r="G199" s="108"/>
      <c r="H199" s="21"/>
      <c r="I199" s="109"/>
    </row>
    <row r="200" spans="2:9" ht="15.75" x14ac:dyDescent="0.25">
      <c r="B200" s="199"/>
      <c r="C200" s="200"/>
      <c r="D200" s="96"/>
      <c r="E200" s="104"/>
      <c r="F200" s="27"/>
      <c r="G200" s="108"/>
      <c r="H200" s="21"/>
      <c r="I200" s="109"/>
    </row>
    <row r="201" spans="2:9" ht="15.75" x14ac:dyDescent="0.25">
      <c r="B201" s="199"/>
      <c r="C201" s="200"/>
      <c r="D201" s="96"/>
      <c r="E201" s="104"/>
      <c r="F201" s="27"/>
      <c r="G201" s="108"/>
      <c r="H201" s="21"/>
      <c r="I201" s="109"/>
    </row>
    <row r="202" spans="2:9" ht="15.75" x14ac:dyDescent="0.25">
      <c r="B202" s="199"/>
      <c r="C202" s="200"/>
      <c r="D202" s="96"/>
      <c r="E202" s="104"/>
      <c r="F202" s="27"/>
      <c r="G202" s="108"/>
      <c r="H202" s="21"/>
      <c r="I202" s="109"/>
    </row>
    <row r="203" spans="2:9" ht="15.75" x14ac:dyDescent="0.25">
      <c r="B203" s="199"/>
      <c r="C203" s="200"/>
      <c r="D203" s="96"/>
      <c r="E203" s="104"/>
      <c r="F203" s="27"/>
      <c r="G203" s="108"/>
      <c r="H203" s="21"/>
      <c r="I203" s="109"/>
    </row>
    <row r="204" spans="2:9" ht="15.75" x14ac:dyDescent="0.25">
      <c r="B204" s="199"/>
      <c r="C204" s="200"/>
      <c r="D204" s="96"/>
      <c r="E204" s="104"/>
      <c r="F204" s="27"/>
      <c r="G204" s="108"/>
      <c r="H204" s="21"/>
      <c r="I204" s="109"/>
    </row>
    <row r="205" spans="2:9" ht="15.75" x14ac:dyDescent="0.25">
      <c r="B205" s="199"/>
      <c r="C205" s="200"/>
      <c r="D205" s="96"/>
      <c r="E205" s="104"/>
      <c r="F205" s="27"/>
      <c r="G205" s="108"/>
      <c r="H205" s="21"/>
      <c r="I205" s="109"/>
    </row>
    <row r="206" spans="2:9" ht="15.75" x14ac:dyDescent="0.25">
      <c r="B206" s="199"/>
      <c r="C206" s="200"/>
      <c r="D206" s="96"/>
      <c r="E206" s="104"/>
      <c r="F206" s="27"/>
      <c r="G206" s="108"/>
      <c r="H206" s="21"/>
      <c r="I206" s="109"/>
    </row>
    <row r="207" spans="2:9" ht="15.75" x14ac:dyDescent="0.25">
      <c r="B207" s="199"/>
      <c r="C207" s="200"/>
      <c r="D207" s="96"/>
      <c r="E207" s="104"/>
      <c r="F207" s="27"/>
      <c r="G207" s="108"/>
      <c r="H207" s="21"/>
      <c r="I207" s="109"/>
    </row>
    <row r="208" spans="2:9" ht="15.75" x14ac:dyDescent="0.25">
      <c r="B208" s="199"/>
      <c r="C208" s="200"/>
      <c r="D208" s="96"/>
      <c r="E208" s="104"/>
      <c r="F208" s="27"/>
      <c r="G208" s="108"/>
      <c r="H208" s="21"/>
      <c r="I208" s="109"/>
    </row>
    <row r="209" spans="2:9" ht="15.75" x14ac:dyDescent="0.25">
      <c r="B209" s="199"/>
      <c r="C209" s="200"/>
      <c r="D209" s="96"/>
      <c r="E209" s="104"/>
      <c r="F209" s="27"/>
      <c r="G209" s="108"/>
      <c r="H209" s="21"/>
      <c r="I209" s="109"/>
    </row>
    <row r="210" spans="2:9" ht="15.75" x14ac:dyDescent="0.25">
      <c r="B210" s="199"/>
      <c r="C210" s="200"/>
      <c r="D210" s="96"/>
      <c r="E210" s="104"/>
      <c r="F210" s="27"/>
      <c r="G210" s="108"/>
      <c r="H210" s="21"/>
      <c r="I210" s="109"/>
    </row>
    <row r="211" spans="2:9" ht="15.75" x14ac:dyDescent="0.25">
      <c r="B211" s="199"/>
      <c r="C211" s="200"/>
      <c r="D211" s="96"/>
      <c r="E211" s="104"/>
      <c r="F211" s="27"/>
      <c r="G211" s="108"/>
      <c r="H211" s="21"/>
      <c r="I211" s="109"/>
    </row>
    <row r="212" spans="2:9" ht="15.75" x14ac:dyDescent="0.25">
      <c r="B212" s="199"/>
      <c r="C212" s="200"/>
      <c r="D212" s="96"/>
      <c r="E212" s="104"/>
      <c r="F212" s="27"/>
      <c r="G212" s="108"/>
      <c r="H212" s="21"/>
      <c r="I212" s="109"/>
    </row>
    <row r="213" spans="2:9" ht="15.75" x14ac:dyDescent="0.25">
      <c r="B213" s="199"/>
      <c r="C213" s="200"/>
      <c r="D213" s="96"/>
      <c r="E213" s="104"/>
      <c r="F213" s="27"/>
      <c r="G213" s="108"/>
      <c r="H213" s="21"/>
      <c r="I213" s="109"/>
    </row>
    <row r="214" spans="2:9" ht="15.75" x14ac:dyDescent="0.25">
      <c r="B214" s="199"/>
      <c r="C214" s="200"/>
      <c r="D214" s="96"/>
      <c r="E214" s="104"/>
      <c r="F214" s="27"/>
      <c r="G214" s="108"/>
      <c r="H214" s="21"/>
      <c r="I214" s="109"/>
    </row>
    <row r="215" spans="2:9" ht="15.75" x14ac:dyDescent="0.25">
      <c r="B215" s="199"/>
      <c r="C215" s="200"/>
      <c r="D215" s="96"/>
      <c r="E215" s="104"/>
      <c r="F215" s="27"/>
      <c r="G215" s="108"/>
      <c r="H215" s="21"/>
      <c r="I215" s="109"/>
    </row>
    <row r="216" spans="2:9" ht="15.75" x14ac:dyDescent="0.25">
      <c r="B216" s="199"/>
      <c r="C216" s="200"/>
      <c r="D216" s="96"/>
      <c r="E216" s="104"/>
      <c r="F216" s="27"/>
      <c r="G216" s="108"/>
      <c r="H216" s="21"/>
      <c r="I216" s="109"/>
    </row>
    <row r="217" spans="2:9" ht="15.75" x14ac:dyDescent="0.25">
      <c r="B217" s="199"/>
      <c r="C217" s="200"/>
      <c r="D217" s="96"/>
      <c r="E217" s="104"/>
      <c r="F217" s="27"/>
      <c r="G217" s="108"/>
      <c r="H217" s="21"/>
      <c r="I217" s="109"/>
    </row>
    <row r="218" spans="2:9" ht="15.75" x14ac:dyDescent="0.25">
      <c r="B218" s="199"/>
      <c r="C218" s="200"/>
      <c r="D218" s="96"/>
      <c r="E218" s="104"/>
      <c r="F218" s="27"/>
      <c r="G218" s="108"/>
      <c r="H218" s="21"/>
      <c r="I218" s="109"/>
    </row>
    <row r="219" spans="2:9" ht="15.75" x14ac:dyDescent="0.25">
      <c r="B219" s="199"/>
      <c r="C219" s="200"/>
      <c r="D219" s="96"/>
      <c r="E219" s="104"/>
      <c r="F219" s="27"/>
      <c r="G219" s="108"/>
      <c r="H219" s="21"/>
      <c r="I219" s="109"/>
    </row>
    <row r="220" spans="2:9" ht="15.75" x14ac:dyDescent="0.25">
      <c r="B220" s="199"/>
      <c r="C220" s="200"/>
      <c r="D220" s="96"/>
      <c r="E220" s="104"/>
      <c r="F220" s="27"/>
      <c r="G220" s="108"/>
      <c r="H220" s="21"/>
      <c r="I220" s="109"/>
    </row>
    <row r="221" spans="2:9" ht="15.75" x14ac:dyDescent="0.25">
      <c r="B221" s="199"/>
      <c r="C221" s="200"/>
      <c r="D221" s="96"/>
      <c r="E221" s="104"/>
      <c r="F221" s="27"/>
      <c r="G221" s="108"/>
      <c r="H221" s="21"/>
      <c r="I221" s="109"/>
    </row>
    <row r="222" spans="2:9" ht="15.75" x14ac:dyDescent="0.25">
      <c r="B222" s="199"/>
      <c r="C222" s="200"/>
      <c r="D222" s="96"/>
      <c r="E222" s="104"/>
      <c r="F222" s="27"/>
      <c r="G222" s="108"/>
      <c r="H222" s="21"/>
      <c r="I222" s="109"/>
    </row>
    <row r="223" spans="2:9" ht="15.75" x14ac:dyDescent="0.25">
      <c r="B223" s="199"/>
      <c r="C223" s="200"/>
      <c r="D223" s="96"/>
      <c r="E223" s="104"/>
      <c r="F223" s="27"/>
      <c r="G223" s="108"/>
      <c r="H223" s="21"/>
      <c r="I223" s="109"/>
    </row>
    <row r="224" spans="2:9" ht="15.75" x14ac:dyDescent="0.25">
      <c r="B224" s="199"/>
      <c r="C224" s="200"/>
      <c r="D224" s="96"/>
      <c r="E224" s="104"/>
      <c r="F224" s="27"/>
      <c r="G224" s="108"/>
      <c r="H224" s="21"/>
      <c r="I224" s="109"/>
    </row>
    <row r="225" spans="2:9" ht="15.75" x14ac:dyDescent="0.25">
      <c r="B225" s="199"/>
      <c r="C225" s="200"/>
      <c r="D225" s="96"/>
      <c r="E225" s="104"/>
      <c r="F225" s="27"/>
      <c r="G225" s="108"/>
      <c r="H225" s="21"/>
      <c r="I225" s="109"/>
    </row>
    <row r="226" spans="2:9" ht="15.75" x14ac:dyDescent="0.25">
      <c r="B226" s="199"/>
      <c r="C226" s="200"/>
      <c r="D226" s="96"/>
      <c r="E226" s="104"/>
      <c r="F226" s="27"/>
      <c r="G226" s="108"/>
      <c r="H226" s="21"/>
      <c r="I226" s="109"/>
    </row>
    <row r="227" spans="2:9" ht="15.75" x14ac:dyDescent="0.25">
      <c r="B227" s="199"/>
      <c r="C227" s="200"/>
      <c r="D227" s="96"/>
      <c r="E227" s="104"/>
      <c r="F227" s="27"/>
      <c r="G227" s="108"/>
      <c r="H227" s="21"/>
      <c r="I227" s="109"/>
    </row>
    <row r="228" spans="2:9" ht="15.75" x14ac:dyDescent="0.25">
      <c r="B228" s="199"/>
      <c r="C228" s="200"/>
      <c r="D228" s="96"/>
      <c r="E228" s="104"/>
      <c r="F228" s="27"/>
      <c r="G228" s="108"/>
      <c r="H228" s="21"/>
      <c r="I228" s="109"/>
    </row>
    <row r="229" spans="2:9" ht="15.75" x14ac:dyDescent="0.25">
      <c r="B229" s="199"/>
      <c r="C229" s="200"/>
      <c r="D229" s="96"/>
      <c r="E229" s="104"/>
      <c r="F229" s="27"/>
      <c r="G229" s="108"/>
      <c r="H229" s="21"/>
      <c r="I229" s="109"/>
    </row>
    <row r="230" spans="2:9" ht="15.75" x14ac:dyDescent="0.25">
      <c r="B230" s="199"/>
      <c r="C230" s="200"/>
      <c r="D230" s="96"/>
      <c r="E230" s="104"/>
      <c r="F230" s="27"/>
      <c r="G230" s="108"/>
      <c r="H230" s="21"/>
      <c r="I230" s="109"/>
    </row>
    <row r="231" spans="2:9" ht="15.75" x14ac:dyDescent="0.25">
      <c r="B231" s="199"/>
      <c r="C231" s="200"/>
      <c r="D231" s="96"/>
      <c r="E231" s="104"/>
      <c r="F231" s="27"/>
      <c r="G231" s="108"/>
      <c r="H231" s="21"/>
      <c r="I231" s="109"/>
    </row>
    <row r="232" spans="2:9" ht="15.75" x14ac:dyDescent="0.25">
      <c r="B232" s="199"/>
      <c r="C232" s="200"/>
      <c r="D232" s="96"/>
      <c r="E232" s="104"/>
      <c r="F232" s="27"/>
      <c r="G232" s="108"/>
      <c r="H232" s="21"/>
      <c r="I232" s="109"/>
    </row>
    <row r="233" spans="2:9" ht="15.75" x14ac:dyDescent="0.25">
      <c r="B233" s="199"/>
      <c r="C233" s="200"/>
      <c r="D233" s="96"/>
      <c r="E233" s="104"/>
      <c r="F233" s="27"/>
      <c r="G233" s="108"/>
      <c r="H233" s="21"/>
      <c r="I233" s="109"/>
    </row>
    <row r="234" spans="2:9" ht="15.75" x14ac:dyDescent="0.25">
      <c r="B234" s="199"/>
      <c r="C234" s="200"/>
      <c r="D234" s="96"/>
      <c r="E234" s="104"/>
      <c r="F234" s="27"/>
      <c r="G234" s="108"/>
      <c r="H234" s="21"/>
      <c r="I234" s="109"/>
    </row>
    <row r="235" spans="2:9" ht="15.75" x14ac:dyDescent="0.25">
      <c r="B235" s="199"/>
      <c r="C235" s="200"/>
      <c r="D235" s="96"/>
      <c r="E235" s="104"/>
      <c r="F235" s="27"/>
      <c r="G235" s="108"/>
      <c r="H235" s="21"/>
      <c r="I235" s="109"/>
    </row>
    <row r="236" spans="2:9" ht="15.75" x14ac:dyDescent="0.25">
      <c r="B236" s="199"/>
      <c r="C236" s="200"/>
      <c r="D236" s="96"/>
      <c r="E236" s="104"/>
      <c r="F236" s="27"/>
      <c r="G236" s="108"/>
      <c r="H236" s="21"/>
      <c r="I236" s="109"/>
    </row>
    <row r="237" spans="2:9" ht="15.75" x14ac:dyDescent="0.25">
      <c r="B237" s="199"/>
      <c r="C237" s="200"/>
      <c r="D237" s="96"/>
      <c r="E237" s="104"/>
      <c r="F237" s="27"/>
      <c r="G237" s="108"/>
      <c r="H237" s="21"/>
      <c r="I237" s="109"/>
    </row>
    <row r="238" spans="2:9" ht="15.75" x14ac:dyDescent="0.25">
      <c r="B238" s="199"/>
      <c r="C238" s="200"/>
      <c r="D238" s="96"/>
      <c r="E238" s="104"/>
      <c r="F238" s="27"/>
      <c r="G238" s="108"/>
      <c r="H238" s="21"/>
      <c r="I238" s="109"/>
    </row>
    <row r="239" spans="2:9" ht="15.75" x14ac:dyDescent="0.25">
      <c r="B239" s="199"/>
      <c r="C239" s="200"/>
      <c r="D239" s="96"/>
      <c r="E239" s="104"/>
      <c r="F239" s="27"/>
      <c r="G239" s="108"/>
      <c r="H239" s="21"/>
      <c r="I239" s="109"/>
    </row>
    <row r="240" spans="2:9" ht="15.75" x14ac:dyDescent="0.25">
      <c r="B240" s="199"/>
      <c r="C240" s="200"/>
      <c r="D240" s="96"/>
      <c r="E240" s="104"/>
      <c r="F240" s="27"/>
      <c r="G240" s="108"/>
      <c r="H240" s="21"/>
      <c r="I240" s="109"/>
    </row>
    <row r="241" spans="2:9" ht="15.75" x14ac:dyDescent="0.25">
      <c r="B241" s="199"/>
      <c r="C241" s="200"/>
      <c r="D241" s="96"/>
      <c r="E241" s="104"/>
      <c r="F241" s="27"/>
      <c r="G241" s="108"/>
      <c r="H241" s="21"/>
      <c r="I241" s="109"/>
    </row>
    <row r="242" spans="2:9" ht="15.75" x14ac:dyDescent="0.25">
      <c r="B242" s="199"/>
      <c r="C242" s="200"/>
      <c r="D242" s="96"/>
      <c r="E242" s="104"/>
      <c r="F242" s="27"/>
      <c r="G242" s="108"/>
      <c r="H242" s="21"/>
      <c r="I242" s="109"/>
    </row>
    <row r="243" spans="2:9" ht="15.75" x14ac:dyDescent="0.25">
      <c r="B243" s="199"/>
      <c r="C243" s="200"/>
      <c r="D243" s="96"/>
      <c r="E243" s="104"/>
      <c r="F243" s="27"/>
      <c r="G243" s="108"/>
      <c r="H243" s="21"/>
      <c r="I243" s="109"/>
    </row>
    <row r="244" spans="2:9" ht="15.75" x14ac:dyDescent="0.25">
      <c r="B244" s="199"/>
      <c r="C244" s="200"/>
      <c r="D244" s="96"/>
      <c r="E244" s="104"/>
      <c r="F244" s="27"/>
      <c r="G244" s="108"/>
      <c r="H244" s="21"/>
      <c r="I244" s="109"/>
    </row>
    <row r="245" spans="2:9" ht="15.75" x14ac:dyDescent="0.25">
      <c r="B245" s="199"/>
      <c r="C245" s="200"/>
      <c r="D245" s="96"/>
      <c r="E245" s="104"/>
      <c r="F245" s="27"/>
      <c r="G245" s="108"/>
      <c r="H245" s="21"/>
      <c r="I245" s="109"/>
    </row>
    <row r="246" spans="2:9" ht="15.75" x14ac:dyDescent="0.25">
      <c r="B246" s="199"/>
      <c r="C246" s="200"/>
      <c r="D246" s="96"/>
      <c r="E246" s="104"/>
      <c r="F246" s="27"/>
      <c r="G246" s="108"/>
      <c r="H246" s="21"/>
      <c r="I246" s="109"/>
    </row>
    <row r="247" spans="2:9" ht="15.75" x14ac:dyDescent="0.25">
      <c r="B247" s="199"/>
      <c r="C247" s="200"/>
      <c r="D247" s="96"/>
      <c r="E247" s="104"/>
      <c r="F247" s="27"/>
      <c r="G247" s="108"/>
      <c r="H247" s="21"/>
      <c r="I247" s="109"/>
    </row>
    <row r="248" spans="2:9" ht="15.75" x14ac:dyDescent="0.25">
      <c r="B248" s="199"/>
      <c r="C248" s="200"/>
      <c r="D248" s="96"/>
      <c r="E248" s="104"/>
      <c r="F248" s="27"/>
      <c r="G248" s="108"/>
      <c r="H248" s="21"/>
      <c r="I248" s="109"/>
    </row>
    <row r="249" spans="2:9" ht="15.75" x14ac:dyDescent="0.25">
      <c r="B249" s="199"/>
      <c r="C249" s="200"/>
      <c r="D249" s="96"/>
      <c r="E249" s="104"/>
      <c r="F249" s="27"/>
      <c r="G249" s="108"/>
      <c r="H249" s="21"/>
      <c r="I249" s="109"/>
    </row>
    <row r="250" spans="2:9" ht="15.75" x14ac:dyDescent="0.25">
      <c r="B250" s="199"/>
      <c r="C250" s="200"/>
      <c r="D250" s="96"/>
      <c r="E250" s="104"/>
      <c r="F250" s="27"/>
      <c r="G250" s="108"/>
      <c r="H250" s="21"/>
      <c r="I250" s="109"/>
    </row>
    <row r="251" spans="2:9" ht="15.75" x14ac:dyDescent="0.25">
      <c r="B251" s="199"/>
      <c r="C251" s="200"/>
      <c r="D251" s="96"/>
      <c r="E251" s="104"/>
      <c r="F251" s="27"/>
      <c r="G251" s="108"/>
      <c r="H251" s="21"/>
      <c r="I251" s="109"/>
    </row>
    <row r="252" spans="2:9" ht="15.75" x14ac:dyDescent="0.25">
      <c r="B252" s="199"/>
      <c r="C252" s="200"/>
      <c r="D252" s="96"/>
      <c r="E252" s="104"/>
      <c r="F252" s="27"/>
      <c r="G252" s="108"/>
      <c r="H252" s="21"/>
      <c r="I252" s="109"/>
    </row>
    <row r="253" spans="2:9" ht="15.75" x14ac:dyDescent="0.25">
      <c r="B253" s="199"/>
      <c r="C253" s="200"/>
      <c r="D253" s="96"/>
      <c r="E253" s="104"/>
      <c r="F253" s="27"/>
      <c r="G253" s="108"/>
      <c r="H253" s="21"/>
      <c r="I253" s="109"/>
    </row>
    <row r="254" spans="2:9" ht="15.75" x14ac:dyDescent="0.25">
      <c r="B254" s="199"/>
      <c r="C254" s="200"/>
      <c r="D254" s="96"/>
      <c r="E254" s="104"/>
      <c r="F254" s="27"/>
      <c r="G254" s="108"/>
      <c r="H254" s="21"/>
      <c r="I254" s="109"/>
    </row>
    <row r="255" spans="2:9" ht="15.75" x14ac:dyDescent="0.25">
      <c r="B255" s="199"/>
      <c r="C255" s="200"/>
      <c r="D255" s="96"/>
      <c r="E255" s="104"/>
      <c r="F255" s="27"/>
      <c r="G255" s="108"/>
      <c r="H255" s="21"/>
      <c r="I255" s="109"/>
    </row>
    <row r="256" spans="2:9" ht="15.75" x14ac:dyDescent="0.25">
      <c r="B256" s="199"/>
      <c r="C256" s="200"/>
      <c r="D256" s="96"/>
      <c r="E256" s="104"/>
      <c r="F256" s="27"/>
      <c r="G256" s="108"/>
      <c r="H256" s="21"/>
      <c r="I256" s="109"/>
    </row>
    <row r="257" spans="2:9" ht="15.75" x14ac:dyDescent="0.25">
      <c r="B257" s="199"/>
      <c r="C257" s="200"/>
      <c r="D257" s="96"/>
      <c r="E257" s="104"/>
      <c r="F257" s="27"/>
      <c r="G257" s="108"/>
      <c r="H257" s="21"/>
      <c r="I257" s="109"/>
    </row>
    <row r="258" spans="2:9" ht="15.75" x14ac:dyDescent="0.25">
      <c r="B258" s="199"/>
      <c r="C258" s="200"/>
      <c r="D258" s="96"/>
      <c r="E258" s="104"/>
      <c r="F258" s="27"/>
      <c r="G258" s="108"/>
      <c r="H258" s="21"/>
      <c r="I258" s="109"/>
    </row>
    <row r="259" spans="2:9" ht="15.75" x14ac:dyDescent="0.25">
      <c r="B259" s="199"/>
      <c r="C259" s="200"/>
      <c r="D259" s="96"/>
      <c r="E259" s="104"/>
      <c r="F259" s="27"/>
      <c r="G259" s="108"/>
      <c r="H259" s="21"/>
      <c r="I259" s="109"/>
    </row>
    <row r="260" spans="2:9" ht="15.75" x14ac:dyDescent="0.25">
      <c r="B260" s="199"/>
      <c r="C260" s="200"/>
      <c r="D260" s="96"/>
      <c r="E260" s="104"/>
      <c r="F260" s="27"/>
      <c r="G260" s="108"/>
      <c r="H260" s="21"/>
      <c r="I260" s="109"/>
    </row>
    <row r="261" spans="2:9" ht="15.75" x14ac:dyDescent="0.25">
      <c r="B261" s="199"/>
      <c r="C261" s="200"/>
      <c r="D261" s="96"/>
      <c r="E261" s="104"/>
      <c r="F261" s="27"/>
      <c r="G261" s="108"/>
      <c r="H261" s="21"/>
      <c r="I261" s="109"/>
    </row>
    <row r="262" spans="2:9" ht="15.75" x14ac:dyDescent="0.25">
      <c r="B262" s="199"/>
      <c r="C262" s="200"/>
      <c r="D262" s="96"/>
      <c r="E262" s="104"/>
      <c r="F262" s="27"/>
      <c r="G262" s="108"/>
      <c r="H262" s="21"/>
      <c r="I262" s="109"/>
    </row>
    <row r="263" spans="2:9" ht="15.75" x14ac:dyDescent="0.25">
      <c r="B263" s="199"/>
      <c r="C263" s="200"/>
      <c r="D263" s="96"/>
      <c r="E263" s="104"/>
      <c r="F263" s="27"/>
      <c r="G263" s="108"/>
      <c r="H263" s="21"/>
      <c r="I263" s="109"/>
    </row>
    <row r="264" spans="2:9" ht="15.75" x14ac:dyDescent="0.25">
      <c r="B264" s="199"/>
      <c r="C264" s="200"/>
      <c r="D264" s="96"/>
      <c r="E264" s="104"/>
      <c r="F264" s="27"/>
      <c r="G264" s="108"/>
      <c r="H264" s="21"/>
      <c r="I264" s="109"/>
    </row>
    <row r="265" spans="2:9" ht="15.75" x14ac:dyDescent="0.25">
      <c r="B265" s="199"/>
      <c r="C265" s="200"/>
      <c r="D265" s="96"/>
      <c r="E265" s="104"/>
      <c r="F265" s="27"/>
      <c r="G265" s="108"/>
      <c r="H265" s="21"/>
      <c r="I265" s="109"/>
    </row>
    <row r="266" spans="2:9" ht="15.75" x14ac:dyDescent="0.25">
      <c r="B266" s="199"/>
      <c r="C266" s="200"/>
      <c r="D266" s="96"/>
      <c r="E266" s="104"/>
      <c r="F266" s="27"/>
      <c r="G266" s="108"/>
      <c r="H266" s="21"/>
      <c r="I266" s="109"/>
    </row>
    <row r="267" spans="2:9" ht="15.75" x14ac:dyDescent="0.25">
      <c r="B267" s="199"/>
      <c r="C267" s="200"/>
      <c r="D267" s="96"/>
      <c r="E267" s="104"/>
      <c r="F267" s="27"/>
      <c r="G267" s="108"/>
      <c r="H267" s="21"/>
      <c r="I267" s="109"/>
    </row>
    <row r="268" spans="2:9" ht="15.75" x14ac:dyDescent="0.25">
      <c r="B268" s="199"/>
      <c r="C268" s="200"/>
      <c r="D268" s="96"/>
      <c r="E268" s="104"/>
      <c r="F268" s="27"/>
      <c r="G268" s="108"/>
      <c r="H268" s="21"/>
      <c r="I268" s="109"/>
    </row>
    <row r="269" spans="2:9" ht="15.75" x14ac:dyDescent="0.25">
      <c r="B269" s="199"/>
      <c r="C269" s="200"/>
      <c r="D269" s="96"/>
      <c r="E269" s="104"/>
      <c r="F269" s="27"/>
      <c r="G269" s="108"/>
      <c r="H269" s="21"/>
      <c r="I269" s="109"/>
    </row>
    <row r="270" spans="2:9" ht="15.75" x14ac:dyDescent="0.25">
      <c r="B270" s="199"/>
      <c r="C270" s="200"/>
      <c r="D270" s="96"/>
      <c r="E270" s="104"/>
      <c r="F270" s="27"/>
      <c r="G270" s="108"/>
      <c r="H270" s="21"/>
      <c r="I270" s="109"/>
    </row>
    <row r="271" spans="2:9" ht="15.75" x14ac:dyDescent="0.25">
      <c r="B271" s="199"/>
      <c r="C271" s="200"/>
      <c r="D271" s="96"/>
      <c r="E271" s="104"/>
      <c r="F271" s="27"/>
      <c r="G271" s="108"/>
      <c r="H271" s="21"/>
      <c r="I271" s="109"/>
    </row>
    <row r="272" spans="2:9" ht="15.75" x14ac:dyDescent="0.25">
      <c r="B272" s="199"/>
      <c r="C272" s="200"/>
      <c r="D272" s="96"/>
      <c r="E272" s="104"/>
      <c r="F272" s="27"/>
      <c r="G272" s="108"/>
      <c r="H272" s="21"/>
      <c r="I272" s="109"/>
    </row>
    <row r="273" spans="2:9" ht="15.75" x14ac:dyDescent="0.25">
      <c r="B273" s="199"/>
      <c r="C273" s="200"/>
      <c r="D273" s="96"/>
      <c r="E273" s="104"/>
      <c r="F273" s="27"/>
      <c r="G273" s="108"/>
      <c r="H273" s="21"/>
      <c r="I273" s="109"/>
    </row>
    <row r="274" spans="2:9" ht="15.75" x14ac:dyDescent="0.25">
      <c r="B274" s="199"/>
      <c r="C274" s="200"/>
      <c r="D274" s="96"/>
      <c r="E274" s="104"/>
      <c r="F274" s="27"/>
      <c r="G274" s="108"/>
      <c r="H274" s="21"/>
      <c r="I274" s="109"/>
    </row>
    <row r="275" spans="2:9" ht="15.75" x14ac:dyDescent="0.25">
      <c r="B275" s="199"/>
      <c r="C275" s="200"/>
      <c r="D275" s="96"/>
      <c r="E275" s="104"/>
      <c r="F275" s="27"/>
      <c r="G275" s="108"/>
      <c r="H275" s="21"/>
      <c r="I275" s="109"/>
    </row>
    <row r="276" spans="2:9" ht="15.75" x14ac:dyDescent="0.25">
      <c r="B276" s="199"/>
      <c r="C276" s="200"/>
      <c r="D276" s="96"/>
      <c r="E276" s="104"/>
      <c r="F276" s="27"/>
      <c r="G276" s="108"/>
      <c r="H276" s="21"/>
      <c r="I276" s="109"/>
    </row>
    <row r="277" spans="2:9" ht="15.75" x14ac:dyDescent="0.25">
      <c r="B277" s="199"/>
      <c r="C277" s="200"/>
      <c r="D277" s="96"/>
      <c r="E277" s="104"/>
      <c r="F277" s="27"/>
      <c r="G277" s="108"/>
      <c r="H277" s="21"/>
      <c r="I277" s="109"/>
    </row>
    <row r="278" spans="2:9" ht="15.75" x14ac:dyDescent="0.25">
      <c r="B278" s="199"/>
      <c r="C278" s="200"/>
      <c r="D278" s="96"/>
      <c r="E278" s="104"/>
      <c r="F278" s="27"/>
      <c r="G278" s="108"/>
      <c r="H278" s="21"/>
      <c r="I278" s="109"/>
    </row>
    <row r="279" spans="2:9" ht="15.75" x14ac:dyDescent="0.25">
      <c r="B279" s="199"/>
      <c r="C279" s="200"/>
      <c r="D279" s="96"/>
      <c r="E279" s="104"/>
      <c r="F279" s="27"/>
      <c r="G279" s="108"/>
      <c r="H279" s="21"/>
      <c r="I279" s="109"/>
    </row>
    <row r="280" spans="2:9" ht="15.75" x14ac:dyDescent="0.25">
      <c r="B280" s="199"/>
      <c r="C280" s="200"/>
      <c r="D280" s="96"/>
      <c r="E280" s="104"/>
      <c r="F280" s="27"/>
      <c r="G280" s="108"/>
      <c r="H280" s="21"/>
      <c r="I280" s="109"/>
    </row>
    <row r="281" spans="2:9" ht="15.75" x14ac:dyDescent="0.25">
      <c r="B281" s="199"/>
      <c r="C281" s="200"/>
      <c r="D281" s="96"/>
      <c r="E281" s="104"/>
      <c r="F281" s="27"/>
      <c r="G281" s="108"/>
      <c r="H281" s="21"/>
      <c r="I281" s="109"/>
    </row>
    <row r="282" spans="2:9" ht="15.75" x14ac:dyDescent="0.25">
      <c r="B282" s="199"/>
      <c r="C282" s="200"/>
      <c r="D282" s="96"/>
      <c r="E282" s="104"/>
      <c r="F282" s="27"/>
      <c r="G282" s="108"/>
      <c r="H282" s="21"/>
      <c r="I282" s="109"/>
    </row>
    <row r="283" spans="2:9" ht="15.75" x14ac:dyDescent="0.25">
      <c r="B283" s="199"/>
      <c r="C283" s="200"/>
      <c r="D283" s="96"/>
      <c r="E283" s="104"/>
      <c r="F283" s="27"/>
      <c r="G283" s="108"/>
      <c r="H283" s="21"/>
      <c r="I283" s="109"/>
    </row>
    <row r="284" spans="2:9" ht="15.75" x14ac:dyDescent="0.25">
      <c r="B284" s="199"/>
      <c r="C284" s="200"/>
      <c r="D284" s="96"/>
      <c r="E284" s="104"/>
      <c r="F284" s="27"/>
      <c r="G284" s="108"/>
      <c r="H284" s="21"/>
      <c r="I284" s="109"/>
    </row>
    <row r="285" spans="2:9" ht="15.75" x14ac:dyDescent="0.25">
      <c r="B285" s="199"/>
      <c r="C285" s="200"/>
      <c r="D285" s="96"/>
      <c r="E285" s="104"/>
      <c r="F285" s="27"/>
      <c r="G285" s="108"/>
      <c r="H285" s="21"/>
      <c r="I285" s="109"/>
    </row>
    <row r="286" spans="2:9" ht="15.75" x14ac:dyDescent="0.25">
      <c r="B286" s="199"/>
      <c r="C286" s="200"/>
      <c r="D286" s="96"/>
      <c r="E286" s="104"/>
      <c r="F286" s="27"/>
      <c r="G286" s="108"/>
      <c r="H286" s="21"/>
      <c r="I286" s="109"/>
    </row>
    <row r="287" spans="2:9" ht="15.75" x14ac:dyDescent="0.25">
      <c r="B287" s="199"/>
      <c r="C287" s="200"/>
      <c r="D287" s="96"/>
      <c r="E287" s="104"/>
      <c r="F287" s="27"/>
      <c r="G287" s="108"/>
      <c r="H287" s="21"/>
      <c r="I287" s="109"/>
    </row>
    <row r="288" spans="2:9" ht="15.75" x14ac:dyDescent="0.25">
      <c r="B288" s="199"/>
      <c r="C288" s="200"/>
      <c r="D288" s="96"/>
      <c r="E288" s="104"/>
      <c r="F288" s="27"/>
      <c r="G288" s="108"/>
      <c r="H288" s="21"/>
      <c r="I288" s="109"/>
    </row>
    <row r="289" spans="2:9" ht="15.75" x14ac:dyDescent="0.25">
      <c r="B289" s="199"/>
      <c r="C289" s="200"/>
      <c r="D289" s="96"/>
      <c r="E289" s="104"/>
      <c r="F289" s="27"/>
      <c r="G289" s="108"/>
      <c r="H289" s="21"/>
      <c r="I289" s="109"/>
    </row>
    <row r="290" spans="2:9" ht="15.75" x14ac:dyDescent="0.25">
      <c r="B290" s="199"/>
      <c r="C290" s="200"/>
      <c r="D290" s="96"/>
      <c r="E290" s="104"/>
      <c r="F290" s="27"/>
      <c r="G290" s="108"/>
      <c r="H290" s="21"/>
      <c r="I290" s="109"/>
    </row>
    <row r="291" spans="2:9" ht="15.75" x14ac:dyDescent="0.25">
      <c r="B291" s="199"/>
      <c r="C291" s="200"/>
      <c r="D291" s="96"/>
      <c r="E291" s="104"/>
      <c r="F291" s="27"/>
      <c r="G291" s="108"/>
      <c r="H291" s="21"/>
      <c r="I291" s="109"/>
    </row>
    <row r="292" spans="2:9" ht="15.75" x14ac:dyDescent="0.25">
      <c r="B292" s="199"/>
      <c r="C292" s="200"/>
      <c r="D292" s="96"/>
      <c r="E292" s="104"/>
      <c r="F292" s="27"/>
      <c r="G292" s="108"/>
      <c r="H292" s="21"/>
      <c r="I292" s="109"/>
    </row>
    <row r="293" spans="2:9" ht="15.75" x14ac:dyDescent="0.25">
      <c r="B293" s="199"/>
      <c r="C293" s="200"/>
      <c r="D293" s="96"/>
      <c r="E293" s="104"/>
      <c r="F293" s="27"/>
      <c r="G293" s="108"/>
      <c r="H293" s="21"/>
      <c r="I293" s="109"/>
    </row>
    <row r="294" spans="2:9" ht="15.75" x14ac:dyDescent="0.25">
      <c r="B294" s="199"/>
      <c r="C294" s="200"/>
      <c r="D294" s="96"/>
      <c r="E294" s="104"/>
      <c r="F294" s="27"/>
      <c r="G294" s="108"/>
      <c r="H294" s="21"/>
      <c r="I294" s="109"/>
    </row>
    <row r="295" spans="2:9" ht="15.75" x14ac:dyDescent="0.25">
      <c r="B295" s="199"/>
      <c r="C295" s="200"/>
      <c r="D295" s="96"/>
      <c r="E295" s="104"/>
      <c r="F295" s="27"/>
      <c r="G295" s="108"/>
      <c r="H295" s="21"/>
      <c r="I295" s="109"/>
    </row>
    <row r="296" spans="2:9" ht="15.75" x14ac:dyDescent="0.25">
      <c r="B296" s="199"/>
      <c r="C296" s="200"/>
      <c r="D296" s="96"/>
      <c r="E296" s="104"/>
      <c r="F296" s="27"/>
      <c r="G296" s="108"/>
      <c r="H296" s="21"/>
      <c r="I296" s="109"/>
    </row>
    <row r="297" spans="2:9" ht="15.75" x14ac:dyDescent="0.25">
      <c r="B297" s="199"/>
      <c r="C297" s="200"/>
      <c r="D297" s="96"/>
      <c r="E297" s="104"/>
      <c r="F297" s="27"/>
      <c r="G297" s="108"/>
      <c r="H297" s="21"/>
      <c r="I297" s="109"/>
    </row>
    <row r="298" spans="2:9" ht="15.75" x14ac:dyDescent="0.25">
      <c r="B298" s="199"/>
      <c r="C298" s="200"/>
      <c r="D298" s="96"/>
      <c r="E298" s="104"/>
      <c r="F298" s="27"/>
      <c r="G298" s="108"/>
      <c r="H298" s="21"/>
      <c r="I298" s="109"/>
    </row>
    <row r="299" spans="2:9" ht="15.75" x14ac:dyDescent="0.25">
      <c r="B299" s="199"/>
      <c r="C299" s="200"/>
      <c r="D299" s="96"/>
      <c r="E299" s="104"/>
      <c r="F299" s="27"/>
      <c r="G299" s="108"/>
      <c r="H299" s="21"/>
      <c r="I299" s="109"/>
    </row>
    <row r="300" spans="2:9" ht="15.75" x14ac:dyDescent="0.25">
      <c r="B300" s="199"/>
      <c r="C300" s="200"/>
      <c r="D300" s="96"/>
      <c r="E300" s="104"/>
      <c r="F300" s="27"/>
      <c r="G300" s="108"/>
      <c r="H300" s="21"/>
      <c r="I300" s="109"/>
    </row>
    <row r="301" spans="2:9" ht="15.75" x14ac:dyDescent="0.25">
      <c r="B301" s="199"/>
      <c r="C301" s="200"/>
      <c r="D301" s="96"/>
      <c r="E301" s="104"/>
      <c r="F301" s="27"/>
      <c r="G301" s="108"/>
      <c r="H301" s="21"/>
      <c r="I301" s="109"/>
    </row>
    <row r="302" spans="2:9" ht="15.75" x14ac:dyDescent="0.25">
      <c r="B302" s="199"/>
      <c r="C302" s="200"/>
      <c r="D302" s="96"/>
      <c r="E302" s="104"/>
      <c r="F302" s="27"/>
      <c r="G302" s="108"/>
      <c r="H302" s="21"/>
      <c r="I302" s="109"/>
    </row>
    <row r="303" spans="2:9" ht="15.75" x14ac:dyDescent="0.25">
      <c r="B303" s="199"/>
      <c r="C303" s="200"/>
      <c r="D303" s="96"/>
      <c r="E303" s="104"/>
      <c r="F303" s="27"/>
      <c r="G303" s="108"/>
      <c r="H303" s="21"/>
      <c r="I303" s="109"/>
    </row>
    <row r="304" spans="2:9" ht="15.75" x14ac:dyDescent="0.25">
      <c r="B304" s="199"/>
      <c r="C304" s="200"/>
      <c r="D304" s="96"/>
      <c r="E304" s="104"/>
      <c r="F304" s="27"/>
      <c r="G304" s="108"/>
      <c r="H304" s="21"/>
      <c r="I304" s="109"/>
    </row>
    <row r="305" spans="2:9" ht="15.75" x14ac:dyDescent="0.25">
      <c r="B305" s="199"/>
      <c r="C305" s="200"/>
      <c r="D305" s="96"/>
      <c r="E305" s="104"/>
      <c r="F305" s="27"/>
      <c r="G305" s="108"/>
      <c r="H305" s="21"/>
      <c r="I305" s="109"/>
    </row>
    <row r="306" spans="2:9" ht="15.75" x14ac:dyDescent="0.25">
      <c r="B306" s="199"/>
      <c r="C306" s="200"/>
      <c r="D306" s="96"/>
      <c r="E306" s="104"/>
      <c r="F306" s="27"/>
      <c r="G306" s="108"/>
      <c r="H306" s="21"/>
      <c r="I306" s="109"/>
    </row>
    <row r="307" spans="2:9" ht="15.75" x14ac:dyDescent="0.25">
      <c r="B307" s="199"/>
      <c r="C307" s="200"/>
      <c r="D307" s="96"/>
      <c r="E307" s="104"/>
      <c r="F307" s="27"/>
      <c r="G307" s="108"/>
      <c r="H307" s="21"/>
      <c r="I307" s="109"/>
    </row>
    <row r="308" spans="2:9" ht="15.75" x14ac:dyDescent="0.25">
      <c r="B308" s="199"/>
      <c r="C308" s="200"/>
      <c r="D308" s="96"/>
      <c r="E308" s="104"/>
      <c r="F308" s="27"/>
      <c r="G308" s="108"/>
      <c r="H308" s="21"/>
      <c r="I308" s="109"/>
    </row>
    <row r="309" spans="2:9" ht="15.75" x14ac:dyDescent="0.25">
      <c r="B309" s="199"/>
      <c r="C309" s="200"/>
      <c r="D309" s="96"/>
      <c r="E309" s="104"/>
      <c r="F309" s="27"/>
      <c r="G309" s="108"/>
      <c r="H309" s="21"/>
      <c r="I309" s="109"/>
    </row>
    <row r="310" spans="2:9" ht="15.75" x14ac:dyDescent="0.25">
      <c r="B310" s="199"/>
      <c r="C310" s="200"/>
      <c r="D310" s="96"/>
      <c r="E310" s="104"/>
      <c r="F310" s="27"/>
      <c r="G310" s="108"/>
      <c r="H310" s="21"/>
      <c r="I310" s="109"/>
    </row>
    <row r="311" spans="2:9" ht="15.75" x14ac:dyDescent="0.25">
      <c r="B311" s="199"/>
      <c r="C311" s="200"/>
      <c r="D311" s="96"/>
      <c r="E311" s="104"/>
      <c r="F311" s="27"/>
      <c r="G311" s="108"/>
      <c r="H311" s="21"/>
      <c r="I311" s="109"/>
    </row>
    <row r="312" spans="2:9" ht="15.75" x14ac:dyDescent="0.25">
      <c r="B312" s="199"/>
      <c r="C312" s="200"/>
      <c r="D312" s="96"/>
      <c r="E312" s="104"/>
      <c r="F312" s="27"/>
      <c r="G312" s="108"/>
      <c r="H312" s="21"/>
      <c r="I312" s="109"/>
    </row>
    <row r="313" spans="2:9" ht="15.75" x14ac:dyDescent="0.25">
      <c r="B313" s="199"/>
      <c r="C313" s="200"/>
      <c r="D313" s="96"/>
      <c r="E313" s="104"/>
      <c r="F313" s="27"/>
      <c r="G313" s="108"/>
      <c r="H313" s="21"/>
      <c r="I313" s="109"/>
    </row>
    <row r="314" spans="2:9" ht="15.75" x14ac:dyDescent="0.25">
      <c r="B314" s="199"/>
      <c r="C314" s="200"/>
      <c r="D314" s="96"/>
      <c r="E314" s="104"/>
      <c r="F314" s="27"/>
      <c r="G314" s="108"/>
      <c r="H314" s="21"/>
      <c r="I314" s="109"/>
    </row>
    <row r="315" spans="2:9" ht="15.75" x14ac:dyDescent="0.25">
      <c r="B315" s="199"/>
      <c r="C315" s="200"/>
      <c r="D315" s="96"/>
      <c r="E315" s="104"/>
      <c r="F315" s="27"/>
      <c r="G315" s="108"/>
      <c r="H315" s="21"/>
      <c r="I315" s="109"/>
    </row>
    <row r="316" spans="2:9" ht="15.75" x14ac:dyDescent="0.25">
      <c r="B316" s="199"/>
      <c r="C316" s="200"/>
      <c r="D316" s="96"/>
      <c r="E316" s="104"/>
      <c r="F316" s="27"/>
      <c r="G316" s="108"/>
      <c r="H316" s="21"/>
      <c r="I316" s="109"/>
    </row>
    <row r="317" spans="2:9" ht="15.75" x14ac:dyDescent="0.25">
      <c r="B317" s="199"/>
      <c r="C317" s="200"/>
      <c r="D317" s="96"/>
      <c r="E317" s="104"/>
      <c r="F317" s="27"/>
      <c r="G317" s="108"/>
      <c r="H317" s="21"/>
      <c r="I317" s="109"/>
    </row>
    <row r="318" spans="2:9" ht="15.75" x14ac:dyDescent="0.25">
      <c r="B318" s="199"/>
      <c r="C318" s="200"/>
      <c r="D318" s="96"/>
      <c r="E318" s="104"/>
      <c r="F318" s="27"/>
      <c r="G318" s="108"/>
      <c r="H318" s="21"/>
      <c r="I318" s="109"/>
    </row>
    <row r="319" spans="2:9" ht="15.75" x14ac:dyDescent="0.25">
      <c r="B319" s="199"/>
      <c r="C319" s="200"/>
      <c r="D319" s="96"/>
      <c r="E319" s="104"/>
      <c r="F319" s="27"/>
      <c r="G319" s="108"/>
      <c r="H319" s="21"/>
      <c r="I319" s="109"/>
    </row>
    <row r="320" spans="2:9" ht="15.75" x14ac:dyDescent="0.25">
      <c r="B320" s="199"/>
      <c r="C320" s="200"/>
      <c r="D320" s="96"/>
      <c r="E320" s="104"/>
      <c r="F320" s="27"/>
      <c r="G320" s="108"/>
      <c r="H320" s="21"/>
      <c r="I320" s="109"/>
    </row>
    <row r="321" spans="2:9" ht="15.75" x14ac:dyDescent="0.25">
      <c r="B321" s="199"/>
      <c r="C321" s="200"/>
      <c r="D321" s="96"/>
      <c r="E321" s="104"/>
      <c r="F321" s="27"/>
      <c r="G321" s="108"/>
      <c r="H321" s="21"/>
      <c r="I321" s="109"/>
    </row>
    <row r="322" spans="2:9" ht="15.75" x14ac:dyDescent="0.25">
      <c r="B322" s="199"/>
      <c r="C322" s="200"/>
      <c r="D322" s="96"/>
      <c r="E322" s="104"/>
      <c r="F322" s="27"/>
      <c r="G322" s="108"/>
      <c r="H322" s="21"/>
      <c r="I322" s="109"/>
    </row>
    <row r="323" spans="2:9" ht="15.75" x14ac:dyDescent="0.25">
      <c r="B323" s="199"/>
      <c r="C323" s="200"/>
      <c r="D323" s="96"/>
      <c r="E323" s="104"/>
      <c r="F323" s="27"/>
      <c r="G323" s="108"/>
      <c r="H323" s="21"/>
      <c r="I323" s="109"/>
    </row>
    <row r="324" spans="2:9" ht="15.75" x14ac:dyDescent="0.25">
      <c r="B324" s="199"/>
      <c r="C324" s="200"/>
      <c r="D324" s="96"/>
      <c r="E324" s="104"/>
      <c r="F324" s="27"/>
      <c r="G324" s="108"/>
      <c r="H324" s="21"/>
      <c r="I324" s="109"/>
    </row>
    <row r="325" spans="2:9" ht="15.75" x14ac:dyDescent="0.25">
      <c r="B325" s="199"/>
      <c r="C325" s="200"/>
      <c r="D325" s="96"/>
      <c r="E325" s="104"/>
      <c r="F325" s="27"/>
      <c r="G325" s="108"/>
      <c r="H325" s="21"/>
      <c r="I325" s="109"/>
    </row>
    <row r="326" spans="2:9" ht="15.75" x14ac:dyDescent="0.25">
      <c r="B326" s="199"/>
      <c r="C326" s="200"/>
      <c r="D326" s="96"/>
      <c r="E326" s="104"/>
      <c r="F326" s="27"/>
      <c r="G326" s="108"/>
      <c r="H326" s="21"/>
      <c r="I326" s="109"/>
    </row>
    <row r="327" spans="2:9" ht="15.75" x14ac:dyDescent="0.25">
      <c r="B327" s="199"/>
      <c r="C327" s="200"/>
      <c r="D327" s="96"/>
      <c r="E327" s="104"/>
      <c r="F327" s="27"/>
      <c r="G327" s="108"/>
      <c r="H327" s="21"/>
      <c r="I327" s="109"/>
    </row>
    <row r="328" spans="2:9" ht="15.75" x14ac:dyDescent="0.25">
      <c r="B328" s="199"/>
      <c r="C328" s="200"/>
      <c r="D328" s="96"/>
      <c r="E328" s="104"/>
      <c r="F328" s="27"/>
      <c r="G328" s="108"/>
      <c r="H328" s="21"/>
      <c r="I328" s="109"/>
    </row>
    <row r="329" spans="2:9" ht="15.75" x14ac:dyDescent="0.25">
      <c r="B329" s="199"/>
      <c r="C329" s="200"/>
      <c r="D329" s="96"/>
      <c r="E329" s="104"/>
      <c r="F329" s="27"/>
      <c r="G329" s="108"/>
      <c r="H329" s="21"/>
      <c r="I329" s="109"/>
    </row>
    <row r="330" spans="2:9" ht="15.75" x14ac:dyDescent="0.25">
      <c r="B330" s="199"/>
      <c r="C330" s="200"/>
      <c r="D330" s="96"/>
      <c r="E330" s="104"/>
      <c r="F330" s="27"/>
      <c r="G330" s="108"/>
      <c r="H330" s="21"/>
      <c r="I330" s="109"/>
    </row>
    <row r="331" spans="2:9" ht="15.75" x14ac:dyDescent="0.25">
      <c r="B331" s="199"/>
      <c r="C331" s="200"/>
      <c r="D331" s="96"/>
      <c r="E331" s="104"/>
      <c r="F331" s="27"/>
      <c r="G331" s="108"/>
      <c r="H331" s="21"/>
      <c r="I331" s="109"/>
    </row>
    <row r="332" spans="2:9" ht="15.75" x14ac:dyDescent="0.25">
      <c r="B332" s="199"/>
      <c r="C332" s="200"/>
      <c r="D332" s="96"/>
      <c r="E332" s="104"/>
      <c r="F332" s="27"/>
      <c r="G332" s="108"/>
      <c r="H332" s="21"/>
      <c r="I332" s="109"/>
    </row>
    <row r="333" spans="2:9" ht="15.75" x14ac:dyDescent="0.25">
      <c r="B333" s="199"/>
      <c r="C333" s="200"/>
      <c r="D333" s="96"/>
      <c r="E333" s="104"/>
      <c r="F333" s="27"/>
      <c r="G333" s="108"/>
      <c r="H333" s="21"/>
      <c r="I333" s="109"/>
    </row>
    <row r="334" spans="2:9" ht="15.75" x14ac:dyDescent="0.25">
      <c r="B334" s="199"/>
      <c r="C334" s="200"/>
      <c r="D334" s="96"/>
      <c r="E334" s="104"/>
      <c r="F334" s="27"/>
      <c r="G334" s="108"/>
      <c r="H334" s="21"/>
      <c r="I334" s="109"/>
    </row>
    <row r="335" spans="2:9" ht="15.75" x14ac:dyDescent="0.25">
      <c r="B335" s="199"/>
      <c r="C335" s="200"/>
      <c r="D335" s="96"/>
      <c r="E335" s="104"/>
      <c r="F335" s="27"/>
      <c r="G335" s="108"/>
      <c r="H335" s="21"/>
      <c r="I335" s="109"/>
    </row>
    <row r="336" spans="2:9" ht="15.75" x14ac:dyDescent="0.25">
      <c r="B336" s="199"/>
      <c r="C336" s="200"/>
      <c r="D336" s="96"/>
      <c r="E336" s="104"/>
      <c r="F336" s="27"/>
      <c r="G336" s="108"/>
      <c r="H336" s="21"/>
      <c r="I336" s="109"/>
    </row>
    <row r="337" spans="2:9" ht="15.75" x14ac:dyDescent="0.25">
      <c r="B337" s="199"/>
      <c r="C337" s="200"/>
      <c r="D337" s="96"/>
      <c r="E337" s="104"/>
      <c r="F337" s="27"/>
      <c r="G337" s="108"/>
      <c r="H337" s="21"/>
      <c r="I337" s="109"/>
    </row>
    <row r="338" spans="2:9" ht="15.75" x14ac:dyDescent="0.25">
      <c r="B338" s="199"/>
      <c r="C338" s="200"/>
      <c r="D338" s="96"/>
      <c r="E338" s="104"/>
      <c r="F338" s="27"/>
      <c r="G338" s="108"/>
      <c r="H338" s="21"/>
      <c r="I338" s="109"/>
    </row>
    <row r="339" spans="2:9" ht="15.75" x14ac:dyDescent="0.25">
      <c r="B339" s="199"/>
      <c r="C339" s="200"/>
      <c r="D339" s="96"/>
      <c r="E339" s="104"/>
      <c r="F339" s="27"/>
      <c r="G339" s="108"/>
      <c r="H339" s="21"/>
      <c r="I339" s="109"/>
    </row>
    <row r="340" spans="2:9" ht="15.75" x14ac:dyDescent="0.25">
      <c r="B340" s="199"/>
      <c r="C340" s="200"/>
      <c r="D340" s="96"/>
      <c r="E340" s="104"/>
      <c r="F340" s="27"/>
      <c r="G340" s="108"/>
      <c r="H340" s="21"/>
      <c r="I340" s="109"/>
    </row>
    <row r="341" spans="2:9" ht="15.75" x14ac:dyDescent="0.25">
      <c r="B341" s="199"/>
      <c r="C341" s="200"/>
      <c r="D341" s="96"/>
      <c r="E341" s="104"/>
      <c r="F341" s="27"/>
      <c r="G341" s="108"/>
      <c r="H341" s="21"/>
      <c r="I341" s="109"/>
    </row>
    <row r="342" spans="2:9" ht="15.75" x14ac:dyDescent="0.25">
      <c r="B342" s="199"/>
      <c r="C342" s="200"/>
      <c r="D342" s="96"/>
      <c r="E342" s="104"/>
      <c r="F342" s="27"/>
      <c r="G342" s="108"/>
      <c r="H342" s="21"/>
      <c r="I342" s="109"/>
    </row>
    <row r="343" spans="2:9" ht="15.75" x14ac:dyDescent="0.25">
      <c r="B343" s="199"/>
      <c r="C343" s="200"/>
      <c r="D343" s="96"/>
      <c r="E343" s="104"/>
      <c r="F343" s="27"/>
      <c r="G343" s="108"/>
      <c r="H343" s="21"/>
      <c r="I343" s="109"/>
    </row>
    <row r="344" spans="2:9" ht="15.75" x14ac:dyDescent="0.25">
      <c r="B344" s="199"/>
      <c r="C344" s="200"/>
      <c r="D344" s="96"/>
      <c r="E344" s="104"/>
      <c r="F344" s="27"/>
      <c r="G344" s="108"/>
      <c r="H344" s="21"/>
      <c r="I344" s="109"/>
    </row>
    <row r="345" spans="2:9" ht="15.75" x14ac:dyDescent="0.25">
      <c r="B345" s="199"/>
      <c r="C345" s="200"/>
      <c r="D345" s="96"/>
      <c r="E345" s="104"/>
      <c r="F345" s="27"/>
      <c r="G345" s="108"/>
      <c r="H345" s="21"/>
      <c r="I345" s="109"/>
    </row>
    <row r="346" spans="2:9" ht="15.75" x14ac:dyDescent="0.25">
      <c r="B346" s="199"/>
      <c r="C346" s="200"/>
      <c r="D346" s="96"/>
      <c r="E346" s="104"/>
      <c r="F346" s="27"/>
      <c r="G346" s="108"/>
      <c r="H346" s="21"/>
      <c r="I346" s="109"/>
    </row>
    <row r="347" spans="2:9" ht="15.75" x14ac:dyDescent="0.25">
      <c r="B347" s="199"/>
      <c r="C347" s="200"/>
      <c r="D347" s="96"/>
      <c r="E347" s="104"/>
      <c r="F347" s="27"/>
      <c r="G347" s="108"/>
      <c r="H347" s="21"/>
      <c r="I347" s="109"/>
    </row>
    <row r="348" spans="2:9" ht="15.75" x14ac:dyDescent="0.25">
      <c r="B348" s="199"/>
      <c r="C348" s="200"/>
      <c r="D348" s="96"/>
      <c r="E348" s="104"/>
      <c r="F348" s="27"/>
      <c r="G348" s="108"/>
      <c r="H348" s="21"/>
      <c r="I348" s="109"/>
    </row>
    <row r="349" spans="2:9" ht="15.75" x14ac:dyDescent="0.25">
      <c r="B349" s="199"/>
      <c r="C349" s="200"/>
      <c r="D349" s="96"/>
      <c r="E349" s="104"/>
      <c r="F349" s="27"/>
      <c r="G349" s="108"/>
      <c r="H349" s="21"/>
      <c r="I349" s="109"/>
    </row>
    <row r="350" spans="2:9" ht="15.75" x14ac:dyDescent="0.25">
      <c r="B350" s="199"/>
      <c r="C350" s="200"/>
      <c r="D350" s="96"/>
      <c r="E350" s="104"/>
      <c r="F350" s="27"/>
      <c r="G350" s="108"/>
      <c r="H350" s="21"/>
      <c r="I350" s="109"/>
    </row>
    <row r="351" spans="2:9" ht="15.75" x14ac:dyDescent="0.25">
      <c r="B351" s="199"/>
      <c r="C351" s="200"/>
      <c r="D351" s="96"/>
      <c r="E351" s="104"/>
      <c r="F351" s="27"/>
      <c r="G351" s="108"/>
      <c r="H351" s="21"/>
      <c r="I351" s="109"/>
    </row>
    <row r="352" spans="2:9" ht="15.75" x14ac:dyDescent="0.25">
      <c r="B352" s="199"/>
      <c r="C352" s="200"/>
      <c r="D352" s="96"/>
      <c r="E352" s="104"/>
      <c r="F352" s="27"/>
      <c r="G352" s="108"/>
      <c r="H352" s="21"/>
      <c r="I352" s="109"/>
    </row>
    <row r="353" spans="2:9" ht="15.75" x14ac:dyDescent="0.25">
      <c r="B353" s="199"/>
      <c r="C353" s="200"/>
      <c r="D353" s="96"/>
      <c r="E353" s="104"/>
      <c r="F353" s="27"/>
      <c r="G353" s="108"/>
      <c r="H353" s="21"/>
      <c r="I353" s="109"/>
    </row>
    <row r="354" spans="2:9" ht="15.75" x14ac:dyDescent="0.25">
      <c r="B354" s="199"/>
      <c r="C354" s="200"/>
      <c r="D354" s="96"/>
      <c r="E354" s="104"/>
      <c r="F354" s="27"/>
      <c r="G354" s="108"/>
      <c r="H354" s="21"/>
      <c r="I354" s="109"/>
    </row>
    <row r="355" spans="2:9" ht="15.75" x14ac:dyDescent="0.25">
      <c r="B355" s="199"/>
      <c r="C355" s="200"/>
      <c r="D355" s="96"/>
      <c r="E355" s="104"/>
      <c r="F355" s="27"/>
      <c r="G355" s="108"/>
      <c r="H355" s="21"/>
      <c r="I355" s="109"/>
    </row>
    <row r="356" spans="2:9" ht="15.75" x14ac:dyDescent="0.25">
      <c r="B356" s="199"/>
      <c r="C356" s="200"/>
      <c r="D356" s="96"/>
      <c r="E356" s="104"/>
      <c r="F356" s="27"/>
      <c r="G356" s="108"/>
      <c r="H356" s="21"/>
      <c r="I356" s="109"/>
    </row>
    <row r="357" spans="2:9" ht="15.75" x14ac:dyDescent="0.25">
      <c r="B357" s="199"/>
      <c r="C357" s="200"/>
      <c r="D357" s="96"/>
      <c r="E357" s="104"/>
      <c r="F357" s="27"/>
      <c r="G357" s="108"/>
      <c r="H357" s="21"/>
      <c r="I357" s="109"/>
    </row>
    <row r="358" spans="2:9" ht="15.75" x14ac:dyDescent="0.25">
      <c r="B358" s="199"/>
      <c r="C358" s="200"/>
      <c r="D358" s="96"/>
      <c r="E358" s="104"/>
      <c r="F358" s="27"/>
      <c r="G358" s="108"/>
      <c r="H358" s="21"/>
      <c r="I358" s="109"/>
    </row>
    <row r="359" spans="2:9" ht="15.75" x14ac:dyDescent="0.25">
      <c r="B359" s="199"/>
      <c r="C359" s="200"/>
      <c r="D359" s="96"/>
      <c r="E359" s="104"/>
      <c r="F359" s="27"/>
      <c r="G359" s="108"/>
      <c r="H359" s="21"/>
      <c r="I359" s="109"/>
    </row>
    <row r="360" spans="2:9" ht="15.75" x14ac:dyDescent="0.25">
      <c r="B360" s="199"/>
      <c r="C360" s="200"/>
      <c r="D360" s="96"/>
      <c r="E360" s="104"/>
      <c r="F360" s="27"/>
      <c r="G360" s="108"/>
      <c r="H360" s="21"/>
      <c r="I360" s="109"/>
    </row>
    <row r="361" spans="2:9" ht="15.75" x14ac:dyDescent="0.25">
      <c r="B361" s="199"/>
      <c r="C361" s="200"/>
      <c r="D361" s="96"/>
      <c r="E361" s="104"/>
      <c r="F361" s="27"/>
      <c r="G361" s="108"/>
      <c r="H361" s="21"/>
      <c r="I361" s="109"/>
    </row>
    <row r="362" spans="2:9" ht="15.75" x14ac:dyDescent="0.25">
      <c r="B362" s="199"/>
      <c r="C362" s="200"/>
      <c r="D362" s="96"/>
      <c r="E362" s="104"/>
      <c r="F362" s="27"/>
      <c r="G362" s="108"/>
      <c r="H362" s="21"/>
      <c r="I362" s="109"/>
    </row>
    <row r="363" spans="2:9" ht="15.75" x14ac:dyDescent="0.25">
      <c r="B363" s="199"/>
      <c r="C363" s="200"/>
      <c r="D363" s="96"/>
      <c r="E363" s="104"/>
      <c r="F363" s="27"/>
      <c r="G363" s="108"/>
      <c r="H363" s="21"/>
      <c r="I363" s="109"/>
    </row>
    <row r="364" spans="2:9" ht="15.75" x14ac:dyDescent="0.25">
      <c r="B364" s="199"/>
      <c r="C364" s="200"/>
      <c r="D364" s="96"/>
      <c r="E364" s="104"/>
      <c r="F364" s="27"/>
      <c r="G364" s="108"/>
      <c r="H364" s="21"/>
      <c r="I364" s="109"/>
    </row>
    <row r="365" spans="2:9" ht="15.75" x14ac:dyDescent="0.25">
      <c r="B365" s="199"/>
      <c r="C365" s="200"/>
      <c r="D365" s="96"/>
      <c r="E365" s="104"/>
      <c r="F365" s="27"/>
      <c r="G365" s="108"/>
      <c r="H365" s="21"/>
      <c r="I365" s="109"/>
    </row>
    <row r="366" spans="2:9" ht="15.75" x14ac:dyDescent="0.25">
      <c r="B366" s="199"/>
      <c r="C366" s="200"/>
      <c r="D366" s="96"/>
      <c r="E366" s="104"/>
      <c r="F366" s="27"/>
      <c r="G366" s="108"/>
      <c r="H366" s="21"/>
      <c r="I366" s="109"/>
    </row>
    <row r="367" spans="2:9" ht="15.75" x14ac:dyDescent="0.25">
      <c r="B367" s="199"/>
      <c r="C367" s="200"/>
      <c r="D367" s="96"/>
      <c r="E367" s="104"/>
      <c r="F367" s="27"/>
      <c r="G367" s="108"/>
      <c r="H367" s="21"/>
      <c r="I367" s="109"/>
    </row>
    <row r="368" spans="2:9" ht="15.75" x14ac:dyDescent="0.25">
      <c r="B368" s="199"/>
      <c r="C368" s="200"/>
      <c r="D368" s="96"/>
      <c r="E368" s="104"/>
      <c r="F368" s="27"/>
      <c r="G368" s="108"/>
      <c r="H368" s="21"/>
      <c r="I368" s="109"/>
    </row>
    <row r="369" spans="2:9" ht="15.75" x14ac:dyDescent="0.25">
      <c r="B369" s="199"/>
      <c r="C369" s="200"/>
      <c r="D369" s="96"/>
      <c r="E369" s="104"/>
      <c r="F369" s="27"/>
      <c r="G369" s="108"/>
      <c r="H369" s="21"/>
      <c r="I369" s="109"/>
    </row>
    <row r="370" spans="2:9" ht="15.75" x14ac:dyDescent="0.25">
      <c r="B370" s="199"/>
      <c r="C370" s="200"/>
      <c r="D370" s="96"/>
      <c r="E370" s="104"/>
      <c r="F370" s="27"/>
      <c r="G370" s="108"/>
      <c r="H370" s="21"/>
      <c r="I370" s="109"/>
    </row>
    <row r="371" spans="2:9" ht="15.75" x14ac:dyDescent="0.25">
      <c r="B371" s="199"/>
      <c r="C371" s="200"/>
      <c r="D371" s="96"/>
      <c r="E371" s="104"/>
      <c r="F371" s="27"/>
      <c r="G371" s="108"/>
      <c r="H371" s="21"/>
      <c r="I371" s="109"/>
    </row>
    <row r="372" spans="2:9" ht="15.75" x14ac:dyDescent="0.25">
      <c r="B372" s="199"/>
      <c r="C372" s="200"/>
      <c r="D372" s="96"/>
      <c r="E372" s="104"/>
      <c r="F372" s="27"/>
      <c r="G372" s="108"/>
      <c r="H372" s="21"/>
      <c r="I372" s="109"/>
    </row>
    <row r="373" spans="2:9" ht="15.75" x14ac:dyDescent="0.25">
      <c r="B373" s="199"/>
      <c r="C373" s="200"/>
      <c r="D373" s="96"/>
      <c r="E373" s="104"/>
      <c r="F373" s="27"/>
      <c r="G373" s="108"/>
      <c r="H373" s="21"/>
      <c r="I373" s="109"/>
    </row>
    <row r="374" spans="2:9" ht="15.75" x14ac:dyDescent="0.25">
      <c r="B374" s="199"/>
      <c r="C374" s="200"/>
      <c r="D374" s="96"/>
      <c r="E374" s="104"/>
      <c r="F374" s="27"/>
      <c r="G374" s="108"/>
      <c r="H374" s="21"/>
      <c r="I374" s="109"/>
    </row>
    <row r="375" spans="2:9" ht="15.75" x14ac:dyDescent="0.25">
      <c r="B375" s="199"/>
      <c r="C375" s="200"/>
      <c r="D375" s="96"/>
      <c r="E375" s="104"/>
      <c r="F375" s="27"/>
      <c r="G375" s="108"/>
      <c r="H375" s="21"/>
      <c r="I375" s="109"/>
    </row>
    <row r="376" spans="2:9" ht="15.75" x14ac:dyDescent="0.25">
      <c r="B376" s="199"/>
      <c r="C376" s="200"/>
      <c r="D376" s="96"/>
      <c r="E376" s="104"/>
      <c r="F376" s="27"/>
      <c r="G376" s="108"/>
      <c r="H376" s="21"/>
      <c r="I376" s="109"/>
    </row>
    <row r="377" spans="2:9" ht="15.75" x14ac:dyDescent="0.25">
      <c r="B377" s="199"/>
      <c r="C377" s="200"/>
      <c r="D377" s="96"/>
      <c r="E377" s="104"/>
      <c r="F377" s="27"/>
      <c r="G377" s="108"/>
      <c r="H377" s="21"/>
      <c r="I377" s="109"/>
    </row>
    <row r="378" spans="2:9" ht="15.75" x14ac:dyDescent="0.25">
      <c r="B378" s="199"/>
      <c r="C378" s="200"/>
      <c r="D378" s="96"/>
      <c r="E378" s="104"/>
      <c r="F378" s="27"/>
      <c r="G378" s="108"/>
      <c r="H378" s="21"/>
      <c r="I378" s="109"/>
    </row>
    <row r="379" spans="2:9" ht="15.75" x14ac:dyDescent="0.25">
      <c r="B379" s="199"/>
      <c r="C379" s="200"/>
      <c r="D379" s="96"/>
      <c r="E379" s="104"/>
      <c r="F379" s="27"/>
      <c r="G379" s="108"/>
      <c r="H379" s="21"/>
      <c r="I379" s="109"/>
    </row>
    <row r="380" spans="2:9" ht="15.75" x14ac:dyDescent="0.25">
      <c r="B380" s="199"/>
      <c r="C380" s="200"/>
      <c r="D380" s="96"/>
      <c r="E380" s="104"/>
      <c r="F380" s="27"/>
      <c r="G380" s="108"/>
      <c r="H380" s="21"/>
      <c r="I380" s="109"/>
    </row>
    <row r="381" spans="2:9" ht="15.75" x14ac:dyDescent="0.25">
      <c r="B381" s="199"/>
      <c r="C381" s="200"/>
      <c r="D381" s="96"/>
      <c r="E381" s="104"/>
      <c r="F381" s="27"/>
      <c r="G381" s="108"/>
      <c r="H381" s="21"/>
      <c r="I381" s="109"/>
    </row>
    <row r="382" spans="2:9" ht="15.75" x14ac:dyDescent="0.25">
      <c r="B382" s="199"/>
      <c r="C382" s="200"/>
      <c r="D382" s="96"/>
      <c r="E382" s="104"/>
      <c r="F382" s="27"/>
      <c r="G382" s="108"/>
      <c r="H382" s="21"/>
      <c r="I382" s="109"/>
    </row>
    <row r="383" spans="2:9" ht="15.75" x14ac:dyDescent="0.25">
      <c r="B383" s="199"/>
      <c r="C383" s="200"/>
      <c r="D383" s="96"/>
      <c r="E383" s="104"/>
      <c r="F383" s="27"/>
      <c r="G383" s="108"/>
      <c r="H383" s="21"/>
      <c r="I383" s="109"/>
    </row>
    <row r="384" spans="2:9" ht="15.75" x14ac:dyDescent="0.25">
      <c r="B384" s="199"/>
      <c r="C384" s="200"/>
      <c r="D384" s="96"/>
      <c r="E384" s="104"/>
      <c r="F384" s="27"/>
      <c r="G384" s="108"/>
      <c r="H384" s="21"/>
      <c r="I384" s="109"/>
    </row>
    <row r="385" spans="2:9" ht="15.75" x14ac:dyDescent="0.25">
      <c r="B385" s="199"/>
      <c r="C385" s="200"/>
      <c r="D385" s="96"/>
      <c r="E385" s="104"/>
      <c r="F385" s="27"/>
      <c r="G385" s="108"/>
      <c r="H385" s="21"/>
      <c r="I385" s="109"/>
    </row>
    <row r="386" spans="2:9" ht="15.75" x14ac:dyDescent="0.25">
      <c r="B386" s="199"/>
      <c r="C386" s="200"/>
      <c r="D386" s="96"/>
      <c r="E386" s="104"/>
      <c r="F386" s="27"/>
      <c r="G386" s="108"/>
      <c r="H386" s="21"/>
      <c r="I386" s="109"/>
    </row>
    <row r="387" spans="2:9" ht="15.75" x14ac:dyDescent="0.25">
      <c r="B387" s="199"/>
      <c r="C387" s="200"/>
      <c r="D387" s="96"/>
      <c r="E387" s="104"/>
      <c r="F387" s="27"/>
      <c r="G387" s="108"/>
      <c r="H387" s="21"/>
      <c r="I387" s="109"/>
    </row>
    <row r="388" spans="2:9" ht="15.75" x14ac:dyDescent="0.25">
      <c r="B388" s="199"/>
      <c r="C388" s="200"/>
      <c r="D388" s="96"/>
      <c r="E388" s="104"/>
      <c r="F388" s="27"/>
      <c r="G388" s="108"/>
      <c r="H388" s="21"/>
      <c r="I388" s="109"/>
    </row>
    <row r="389" spans="2:9" ht="15.75" x14ac:dyDescent="0.25">
      <c r="B389" s="199"/>
      <c r="C389" s="200"/>
      <c r="D389" s="96"/>
      <c r="E389" s="104"/>
      <c r="F389" s="27"/>
      <c r="G389" s="108"/>
      <c r="H389" s="21"/>
      <c r="I389" s="109"/>
    </row>
    <row r="390" spans="2:9" ht="15.75" x14ac:dyDescent="0.25">
      <c r="B390" s="199"/>
      <c r="C390" s="200"/>
      <c r="D390" s="96"/>
      <c r="E390" s="104"/>
      <c r="F390" s="27"/>
      <c r="G390" s="108"/>
      <c r="H390" s="21"/>
      <c r="I390" s="109"/>
    </row>
    <row r="391" spans="2:9" ht="15.75" x14ac:dyDescent="0.25">
      <c r="B391" s="199"/>
      <c r="C391" s="200"/>
      <c r="D391" s="96"/>
      <c r="E391" s="104"/>
      <c r="F391" s="27"/>
      <c r="G391" s="108"/>
      <c r="H391" s="21"/>
      <c r="I391" s="109"/>
    </row>
    <row r="392" spans="2:9" ht="15.75" x14ac:dyDescent="0.25">
      <c r="B392" s="199"/>
      <c r="C392" s="200"/>
      <c r="D392" s="96"/>
      <c r="E392" s="104"/>
      <c r="F392" s="27"/>
      <c r="G392" s="108"/>
      <c r="H392" s="21"/>
      <c r="I392" s="109"/>
    </row>
    <row r="393" spans="2:9" ht="15.75" x14ac:dyDescent="0.25">
      <c r="B393" s="199"/>
      <c r="C393" s="200"/>
      <c r="D393" s="96"/>
      <c r="E393" s="104"/>
      <c r="F393" s="27"/>
      <c r="G393" s="108"/>
      <c r="H393" s="21"/>
      <c r="I393" s="109"/>
    </row>
    <row r="394" spans="2:9" ht="15.75" x14ac:dyDescent="0.25">
      <c r="B394" s="199"/>
      <c r="C394" s="200"/>
      <c r="D394" s="96"/>
      <c r="E394" s="104"/>
      <c r="F394" s="27"/>
      <c r="G394" s="108"/>
      <c r="H394" s="21"/>
      <c r="I394" s="109"/>
    </row>
    <row r="395" spans="2:9" ht="15.75" x14ac:dyDescent="0.25">
      <c r="B395" s="199"/>
      <c r="C395" s="200"/>
      <c r="D395" s="96"/>
      <c r="E395" s="104"/>
      <c r="F395" s="27"/>
      <c r="G395" s="108"/>
      <c r="H395" s="21"/>
      <c r="I395" s="109"/>
    </row>
    <row r="396" spans="2:9" ht="15.75" x14ac:dyDescent="0.25">
      <c r="B396" s="199"/>
      <c r="C396" s="200"/>
      <c r="D396" s="96"/>
      <c r="E396" s="104"/>
      <c r="F396" s="27"/>
      <c r="G396" s="108"/>
      <c r="H396" s="21"/>
      <c r="I396" s="109"/>
    </row>
    <row r="397" spans="2:9" ht="15.75" x14ac:dyDescent="0.25">
      <c r="B397" s="199"/>
      <c r="C397" s="200"/>
      <c r="D397" s="96"/>
      <c r="E397" s="104"/>
      <c r="F397" s="27"/>
      <c r="G397" s="108"/>
      <c r="H397" s="21"/>
      <c r="I397" s="109"/>
    </row>
    <row r="398" spans="2:9" ht="15.75" x14ac:dyDescent="0.25">
      <c r="B398" s="199"/>
      <c r="C398" s="200"/>
      <c r="D398" s="96"/>
      <c r="E398" s="104"/>
      <c r="F398" s="27"/>
      <c r="G398" s="108"/>
      <c r="H398" s="21"/>
      <c r="I398" s="109"/>
    </row>
    <row r="399" spans="2:9" ht="15.75" x14ac:dyDescent="0.25">
      <c r="B399" s="199"/>
      <c r="C399" s="200"/>
      <c r="D399" s="96"/>
      <c r="E399" s="104"/>
      <c r="F399" s="27"/>
      <c r="G399" s="108"/>
      <c r="H399" s="21"/>
      <c r="I399" s="109"/>
    </row>
    <row r="400" spans="2:9" ht="15.75" x14ac:dyDescent="0.25">
      <c r="B400" s="199"/>
      <c r="C400" s="200"/>
      <c r="D400" s="96"/>
      <c r="E400" s="104"/>
      <c r="F400" s="27"/>
      <c r="G400" s="108"/>
      <c r="H400" s="21"/>
      <c r="I400" s="109"/>
    </row>
    <row r="401" spans="2:9" ht="15.75" x14ac:dyDescent="0.25">
      <c r="B401" s="199"/>
      <c r="C401" s="200"/>
      <c r="D401" s="96"/>
      <c r="E401" s="104"/>
      <c r="F401" s="27"/>
      <c r="G401" s="108"/>
      <c r="H401" s="21"/>
      <c r="I401" s="109"/>
    </row>
    <row r="402" spans="2:9" ht="15.75" x14ac:dyDescent="0.25">
      <c r="B402" s="199"/>
      <c r="C402" s="200"/>
      <c r="D402" s="96"/>
      <c r="E402" s="104"/>
      <c r="F402" s="27"/>
      <c r="G402" s="108"/>
      <c r="H402" s="21"/>
      <c r="I402" s="109"/>
    </row>
    <row r="403" spans="2:9" ht="15.75" x14ac:dyDescent="0.25">
      <c r="B403" s="199"/>
      <c r="C403" s="200"/>
      <c r="D403" s="96"/>
      <c r="E403" s="104"/>
      <c r="F403" s="27"/>
      <c r="G403" s="108"/>
      <c r="H403" s="21"/>
      <c r="I403" s="109"/>
    </row>
    <row r="404" spans="2:9" ht="15.75" x14ac:dyDescent="0.25">
      <c r="B404" s="199"/>
      <c r="C404" s="200"/>
      <c r="D404" s="96"/>
      <c r="E404" s="104"/>
      <c r="F404" s="27"/>
      <c r="G404" s="108"/>
      <c r="H404" s="21"/>
      <c r="I404" s="109"/>
    </row>
    <row r="405" spans="2:9" ht="15.75" x14ac:dyDescent="0.25">
      <c r="B405" s="199"/>
      <c r="C405" s="200"/>
      <c r="D405" s="96"/>
      <c r="E405" s="104"/>
      <c r="F405" s="27"/>
      <c r="G405" s="108"/>
      <c r="H405" s="21"/>
      <c r="I405" s="109"/>
    </row>
    <row r="406" spans="2:9" ht="15.75" x14ac:dyDescent="0.25">
      <c r="B406" s="199"/>
      <c r="C406" s="200"/>
      <c r="D406" s="96"/>
      <c r="E406" s="104"/>
      <c r="F406" s="27"/>
      <c r="G406" s="108"/>
      <c r="H406" s="21"/>
      <c r="I406" s="109"/>
    </row>
    <row r="407" spans="2:9" ht="15.75" x14ac:dyDescent="0.25">
      <c r="B407" s="199"/>
      <c r="C407" s="200"/>
      <c r="D407" s="96"/>
      <c r="E407" s="104"/>
      <c r="F407" s="27"/>
      <c r="G407" s="108"/>
      <c r="H407" s="21"/>
      <c r="I407" s="109"/>
    </row>
    <row r="408" spans="2:9" ht="15.75" x14ac:dyDescent="0.25">
      <c r="B408" s="199"/>
      <c r="C408" s="200"/>
      <c r="D408" s="96"/>
      <c r="E408" s="104"/>
      <c r="F408" s="27"/>
      <c r="G408" s="108"/>
      <c r="H408" s="21"/>
      <c r="I408" s="109"/>
    </row>
    <row r="409" spans="2:9" ht="15.75" x14ac:dyDescent="0.25">
      <c r="B409" s="199"/>
      <c r="C409" s="200"/>
      <c r="D409" s="96"/>
      <c r="E409" s="104"/>
      <c r="F409" s="27"/>
      <c r="G409" s="108"/>
      <c r="H409" s="21"/>
      <c r="I409" s="109"/>
    </row>
    <row r="410" spans="2:9" ht="15.75" x14ac:dyDescent="0.25">
      <c r="B410" s="199"/>
      <c r="C410" s="200"/>
      <c r="D410" s="96"/>
      <c r="E410" s="104"/>
      <c r="F410" s="27"/>
      <c r="G410" s="108"/>
      <c r="H410" s="21"/>
      <c r="I410" s="109"/>
    </row>
    <row r="411" spans="2:9" ht="15.75" x14ac:dyDescent="0.25">
      <c r="B411" s="199"/>
      <c r="C411" s="200"/>
      <c r="D411" s="96"/>
      <c r="E411" s="104"/>
      <c r="F411" s="27"/>
      <c r="G411" s="108"/>
      <c r="H411" s="21"/>
      <c r="I411" s="109"/>
    </row>
    <row r="412" spans="2:9" ht="15.75" x14ac:dyDescent="0.25">
      <c r="B412" s="199"/>
      <c r="C412" s="200"/>
      <c r="D412" s="96"/>
      <c r="E412" s="104"/>
      <c r="F412" s="27"/>
      <c r="G412" s="108"/>
      <c r="H412" s="21"/>
      <c r="I412" s="109"/>
    </row>
    <row r="413" spans="2:9" ht="15.75" x14ac:dyDescent="0.25">
      <c r="B413" s="199"/>
      <c r="C413" s="200"/>
      <c r="D413" s="96"/>
      <c r="E413" s="104"/>
      <c r="F413" s="27"/>
      <c r="G413" s="108"/>
      <c r="H413" s="21"/>
      <c r="I413" s="109"/>
    </row>
    <row r="414" spans="2:9" ht="15.75" x14ac:dyDescent="0.25">
      <c r="B414" s="199"/>
      <c r="C414" s="200"/>
      <c r="D414" s="96"/>
      <c r="E414" s="104"/>
      <c r="F414" s="27"/>
      <c r="G414" s="108"/>
      <c r="H414" s="21"/>
      <c r="I414" s="109"/>
    </row>
    <row r="415" spans="2:9" ht="15.75" x14ac:dyDescent="0.25">
      <c r="B415" s="199"/>
      <c r="C415" s="200"/>
      <c r="D415" s="96"/>
      <c r="E415" s="104"/>
      <c r="F415" s="27"/>
      <c r="G415" s="108"/>
      <c r="H415" s="21"/>
      <c r="I415" s="109"/>
    </row>
    <row r="416" spans="2:9" ht="15.75" x14ac:dyDescent="0.25">
      <c r="B416" s="199"/>
      <c r="C416" s="200"/>
      <c r="D416" s="96"/>
      <c r="E416" s="104"/>
      <c r="F416" s="27"/>
      <c r="G416" s="108"/>
      <c r="H416" s="21"/>
      <c r="I416" s="109"/>
    </row>
    <row r="417" spans="2:9" ht="15.75" x14ac:dyDescent="0.25">
      <c r="B417" s="199"/>
      <c r="C417" s="200"/>
      <c r="D417" s="96"/>
      <c r="E417" s="104"/>
      <c r="F417" s="27"/>
      <c r="G417" s="108"/>
      <c r="H417" s="21"/>
      <c r="I417" s="109"/>
    </row>
    <row r="418" spans="2:9" ht="15.75" x14ac:dyDescent="0.25">
      <c r="B418" s="199"/>
      <c r="C418" s="200"/>
      <c r="D418" s="96"/>
      <c r="E418" s="104"/>
      <c r="F418" s="27"/>
      <c r="G418" s="108"/>
      <c r="H418" s="21"/>
      <c r="I418" s="109"/>
    </row>
    <row r="419" spans="2:9" ht="15.75" x14ac:dyDescent="0.25">
      <c r="B419" s="199"/>
      <c r="C419" s="200"/>
      <c r="D419" s="96"/>
      <c r="E419" s="104"/>
      <c r="F419" s="27"/>
      <c r="G419" s="108"/>
      <c r="H419" s="21"/>
      <c r="I419" s="109"/>
    </row>
    <row r="420" spans="2:9" ht="15.75" x14ac:dyDescent="0.25">
      <c r="B420" s="199"/>
      <c r="C420" s="200"/>
      <c r="D420" s="96"/>
      <c r="E420" s="104"/>
      <c r="F420" s="27"/>
      <c r="G420" s="108"/>
      <c r="H420" s="21"/>
      <c r="I420" s="109"/>
    </row>
    <row r="421" spans="2:9" ht="15.75" x14ac:dyDescent="0.25">
      <c r="B421" s="199"/>
      <c r="C421" s="200"/>
      <c r="D421" s="96"/>
      <c r="E421" s="104"/>
      <c r="F421" s="27"/>
      <c r="G421" s="108"/>
      <c r="H421" s="21"/>
      <c r="I421" s="109"/>
    </row>
    <row r="422" spans="2:9" ht="15.75" x14ac:dyDescent="0.25">
      <c r="B422" s="199"/>
      <c r="C422" s="200"/>
      <c r="D422" s="96"/>
      <c r="E422" s="104"/>
      <c r="F422" s="27"/>
      <c r="G422" s="108"/>
      <c r="H422" s="21"/>
      <c r="I422" s="109"/>
    </row>
    <row r="423" spans="2:9" ht="15.75" x14ac:dyDescent="0.25">
      <c r="B423" s="199"/>
      <c r="C423" s="200"/>
      <c r="D423" s="96"/>
      <c r="E423" s="104"/>
      <c r="F423" s="27"/>
      <c r="G423" s="108"/>
      <c r="H423" s="21"/>
      <c r="I423" s="109"/>
    </row>
    <row r="424" spans="2:9" ht="15.75" x14ac:dyDescent="0.25">
      <c r="B424" s="199"/>
      <c r="C424" s="200"/>
      <c r="D424" s="96"/>
      <c r="E424" s="104"/>
      <c r="F424" s="27"/>
      <c r="G424" s="108"/>
      <c r="H424" s="21"/>
      <c r="I424" s="109"/>
    </row>
    <row r="425" spans="2:9" ht="15.75" x14ac:dyDescent="0.25">
      <c r="B425" s="199"/>
      <c r="C425" s="200"/>
      <c r="D425" s="96"/>
      <c r="E425" s="104"/>
      <c r="F425" s="27"/>
      <c r="G425" s="108"/>
      <c r="H425" s="21"/>
      <c r="I425" s="109"/>
    </row>
    <row r="426" spans="2:9" ht="15.75" x14ac:dyDescent="0.25">
      <c r="B426" s="199"/>
      <c r="C426" s="200"/>
      <c r="D426" s="96"/>
      <c r="E426" s="104"/>
      <c r="F426" s="27"/>
      <c r="G426" s="108"/>
      <c r="H426" s="21"/>
      <c r="I426" s="109"/>
    </row>
    <row r="427" spans="2:9" ht="15.75" x14ac:dyDescent="0.25">
      <c r="B427" s="199"/>
      <c r="C427" s="200"/>
      <c r="D427" s="96"/>
      <c r="E427" s="104"/>
      <c r="F427" s="27"/>
      <c r="G427" s="108"/>
      <c r="H427" s="21"/>
      <c r="I427" s="109"/>
    </row>
    <row r="428" spans="2:9" ht="15.75" x14ac:dyDescent="0.25">
      <c r="B428" s="199"/>
      <c r="C428" s="200"/>
      <c r="D428" s="96"/>
      <c r="E428" s="104"/>
      <c r="F428" s="27"/>
      <c r="G428" s="108"/>
      <c r="H428" s="21"/>
      <c r="I428" s="109"/>
    </row>
    <row r="429" spans="2:9" ht="15.75" x14ac:dyDescent="0.25">
      <c r="B429" s="199"/>
      <c r="C429" s="200"/>
      <c r="D429" s="96"/>
      <c r="E429" s="104"/>
      <c r="F429" s="27"/>
      <c r="G429" s="108"/>
      <c r="H429" s="21"/>
      <c r="I429" s="109"/>
    </row>
    <row r="430" spans="2:9" ht="15.75" x14ac:dyDescent="0.25">
      <c r="B430" s="199"/>
      <c r="C430" s="200"/>
      <c r="D430" s="96"/>
      <c r="E430" s="104"/>
      <c r="F430" s="27"/>
      <c r="G430" s="108"/>
      <c r="H430" s="21"/>
      <c r="I430" s="109"/>
    </row>
    <row r="431" spans="2:9" ht="15.75" x14ac:dyDescent="0.25">
      <c r="B431" s="199"/>
      <c r="C431" s="200"/>
      <c r="D431" s="96"/>
      <c r="E431" s="104"/>
      <c r="F431" s="27"/>
      <c r="G431" s="108"/>
      <c r="H431" s="21"/>
      <c r="I431" s="109"/>
    </row>
    <row r="432" spans="2:9" ht="15.75" x14ac:dyDescent="0.25">
      <c r="B432" s="199"/>
      <c r="C432" s="200"/>
      <c r="D432" s="96"/>
      <c r="E432" s="104"/>
      <c r="F432" s="27"/>
      <c r="G432" s="108"/>
      <c r="H432" s="21"/>
      <c r="I432" s="109"/>
    </row>
    <row r="433" spans="2:9" ht="15.75" x14ac:dyDescent="0.25">
      <c r="B433" s="199"/>
      <c r="C433" s="200"/>
      <c r="D433" s="96"/>
      <c r="E433" s="104"/>
      <c r="F433" s="27"/>
      <c r="G433" s="108"/>
      <c r="H433" s="21"/>
      <c r="I433" s="109"/>
    </row>
    <row r="434" spans="2:9" ht="15.75" x14ac:dyDescent="0.25">
      <c r="B434" s="199"/>
      <c r="C434" s="200"/>
      <c r="D434" s="96"/>
      <c r="E434" s="104"/>
      <c r="F434" s="27"/>
      <c r="G434" s="108"/>
      <c r="H434" s="21"/>
      <c r="I434" s="109"/>
    </row>
    <row r="435" spans="2:9" ht="15.75" x14ac:dyDescent="0.25">
      <c r="B435" s="199"/>
      <c r="C435" s="200"/>
      <c r="D435" s="96"/>
      <c r="E435" s="104"/>
      <c r="F435" s="27"/>
      <c r="G435" s="108"/>
      <c r="H435" s="21"/>
      <c r="I435" s="109"/>
    </row>
    <row r="436" spans="2:9" ht="15.75" x14ac:dyDescent="0.25">
      <c r="B436" s="199"/>
      <c r="C436" s="200"/>
      <c r="D436" s="96"/>
      <c r="E436" s="104"/>
      <c r="F436" s="27"/>
      <c r="G436" s="108"/>
      <c r="H436" s="21"/>
      <c r="I436" s="109"/>
    </row>
    <row r="437" spans="2:9" ht="15.75" x14ac:dyDescent="0.25">
      <c r="B437" s="199"/>
      <c r="C437" s="200"/>
      <c r="D437" s="96"/>
      <c r="E437" s="104"/>
      <c r="F437" s="27"/>
      <c r="G437" s="108"/>
      <c r="H437" s="21"/>
      <c r="I437" s="109"/>
    </row>
    <row r="438" spans="2:9" ht="15.75" x14ac:dyDescent="0.25">
      <c r="B438" s="199"/>
      <c r="C438" s="200"/>
      <c r="D438" s="96"/>
      <c r="E438" s="104"/>
      <c r="F438" s="27"/>
      <c r="G438" s="108"/>
      <c r="H438" s="21"/>
      <c r="I438" s="109"/>
    </row>
    <row r="439" spans="2:9" ht="15.75" x14ac:dyDescent="0.25">
      <c r="B439" s="199"/>
      <c r="C439" s="200"/>
      <c r="D439" s="96"/>
      <c r="E439" s="104"/>
      <c r="F439" s="27"/>
      <c r="G439" s="108"/>
      <c r="H439" s="21"/>
      <c r="I439" s="109"/>
    </row>
    <row r="440" spans="2:9" ht="15.75" x14ac:dyDescent="0.25">
      <c r="B440" s="199"/>
      <c r="C440" s="200"/>
      <c r="D440" s="96"/>
      <c r="E440" s="104"/>
      <c r="F440" s="27"/>
      <c r="G440" s="108"/>
      <c r="H440" s="21"/>
      <c r="I440" s="109"/>
    </row>
    <row r="441" spans="2:9" ht="15.75" x14ac:dyDescent="0.25">
      <c r="B441" s="199"/>
      <c r="C441" s="200"/>
      <c r="D441" s="96"/>
      <c r="E441" s="104"/>
      <c r="F441" s="27"/>
      <c r="G441" s="108"/>
      <c r="H441" s="21"/>
      <c r="I441" s="109"/>
    </row>
    <row r="442" spans="2:9" ht="15.75" x14ac:dyDescent="0.25">
      <c r="B442" s="199"/>
      <c r="C442" s="200"/>
      <c r="D442" s="96"/>
      <c r="E442" s="104"/>
      <c r="F442" s="27"/>
      <c r="G442" s="108"/>
      <c r="H442" s="21"/>
      <c r="I442" s="109"/>
    </row>
    <row r="443" spans="2:9" ht="15.75" x14ac:dyDescent="0.25">
      <c r="B443" s="199"/>
      <c r="C443" s="200"/>
      <c r="D443" s="96"/>
      <c r="E443" s="104"/>
      <c r="F443" s="27"/>
      <c r="G443" s="108"/>
      <c r="H443" s="21"/>
      <c r="I443" s="109"/>
    </row>
    <row r="444" spans="2:9" ht="15.75" x14ac:dyDescent="0.25">
      <c r="B444" s="199"/>
      <c r="C444" s="200"/>
      <c r="D444" s="96"/>
      <c r="E444" s="104"/>
      <c r="F444" s="27"/>
      <c r="G444" s="108"/>
      <c r="H444" s="21"/>
      <c r="I444" s="109"/>
    </row>
    <row r="445" spans="2:9" ht="15.75" x14ac:dyDescent="0.25">
      <c r="B445" s="199"/>
      <c r="C445" s="200"/>
      <c r="D445" s="96"/>
      <c r="E445" s="104"/>
      <c r="F445" s="27"/>
      <c r="G445" s="108"/>
      <c r="H445" s="21"/>
      <c r="I445" s="109"/>
    </row>
    <row r="446" spans="2:9" ht="15.75" x14ac:dyDescent="0.25">
      <c r="B446" s="199"/>
      <c r="C446" s="200"/>
      <c r="D446" s="96"/>
      <c r="E446" s="104"/>
      <c r="F446" s="27"/>
      <c r="G446" s="108"/>
      <c r="H446" s="21"/>
      <c r="I446" s="109"/>
    </row>
    <row r="447" spans="2:9" ht="15.75" x14ac:dyDescent="0.25">
      <c r="B447" s="199"/>
      <c r="C447" s="200"/>
      <c r="D447" s="96"/>
      <c r="E447" s="104"/>
      <c r="F447" s="27"/>
      <c r="G447" s="108"/>
      <c r="H447" s="21"/>
      <c r="I447" s="109"/>
    </row>
    <row r="448" spans="2:9" ht="15.75" x14ac:dyDescent="0.25">
      <c r="B448" s="199"/>
      <c r="C448" s="200"/>
      <c r="D448" s="96"/>
      <c r="E448" s="104"/>
      <c r="F448" s="27"/>
      <c r="G448" s="108"/>
      <c r="H448" s="21"/>
      <c r="I448" s="109"/>
    </row>
    <row r="449" spans="2:9" ht="15.75" x14ac:dyDescent="0.25">
      <c r="B449" s="199"/>
      <c r="C449" s="200"/>
      <c r="D449" s="96"/>
      <c r="E449" s="104"/>
      <c r="F449" s="27"/>
      <c r="G449" s="108"/>
      <c r="H449" s="21"/>
      <c r="I449" s="109"/>
    </row>
    <row r="450" spans="2:9" ht="15.75" x14ac:dyDescent="0.25">
      <c r="B450" s="199"/>
      <c r="C450" s="200"/>
      <c r="D450" s="96"/>
      <c r="E450" s="104"/>
      <c r="F450" s="27"/>
      <c r="G450" s="108"/>
      <c r="H450" s="21"/>
      <c r="I450" s="109"/>
    </row>
    <row r="451" spans="2:9" ht="15.75" x14ac:dyDescent="0.25">
      <c r="B451" s="199"/>
      <c r="C451" s="200"/>
      <c r="D451" s="96"/>
      <c r="E451" s="104"/>
      <c r="F451" s="27"/>
      <c r="G451" s="108"/>
      <c r="H451" s="21"/>
      <c r="I451" s="109"/>
    </row>
    <row r="452" spans="2:9" ht="15.75" x14ac:dyDescent="0.25">
      <c r="B452" s="199"/>
      <c r="C452" s="200"/>
      <c r="D452" s="96"/>
      <c r="E452" s="104"/>
      <c r="F452" s="27"/>
      <c r="G452" s="108"/>
      <c r="H452" s="21"/>
      <c r="I452" s="109"/>
    </row>
    <row r="453" spans="2:9" ht="15.75" x14ac:dyDescent="0.25">
      <c r="B453" s="199"/>
      <c r="C453" s="200"/>
      <c r="D453" s="96"/>
      <c r="E453" s="104"/>
      <c r="F453" s="27"/>
      <c r="G453" s="108"/>
      <c r="H453" s="21"/>
      <c r="I453" s="109"/>
    </row>
    <row r="454" spans="2:9" ht="15.75" x14ac:dyDescent="0.25">
      <c r="B454" s="199"/>
      <c r="C454" s="200"/>
      <c r="D454" s="96"/>
      <c r="E454" s="104"/>
      <c r="F454" s="27"/>
      <c r="G454" s="108"/>
      <c r="H454" s="21"/>
      <c r="I454" s="109"/>
    </row>
    <row r="455" spans="2:9" ht="15.75" x14ac:dyDescent="0.25">
      <c r="B455" s="199"/>
      <c r="C455" s="200"/>
      <c r="D455" s="96"/>
      <c r="E455" s="104"/>
      <c r="F455" s="27"/>
      <c r="G455" s="108"/>
      <c r="H455" s="21"/>
      <c r="I455" s="109"/>
    </row>
    <row r="456" spans="2:9" ht="15.75" x14ac:dyDescent="0.25">
      <c r="B456" s="199"/>
      <c r="C456" s="200"/>
      <c r="D456" s="96"/>
      <c r="E456" s="104"/>
      <c r="F456" s="27"/>
      <c r="G456" s="108"/>
      <c r="H456" s="21"/>
      <c r="I456" s="109"/>
    </row>
    <row r="457" spans="2:9" ht="15.75" x14ac:dyDescent="0.25">
      <c r="B457" s="199"/>
      <c r="C457" s="200"/>
      <c r="D457" s="96"/>
      <c r="E457" s="104"/>
      <c r="F457" s="27"/>
      <c r="G457" s="108"/>
      <c r="H457" s="21"/>
      <c r="I457" s="109"/>
    </row>
    <row r="458" spans="2:9" ht="15.75" x14ac:dyDescent="0.25">
      <c r="B458" s="199"/>
      <c r="C458" s="200"/>
      <c r="D458" s="96"/>
      <c r="E458" s="104"/>
      <c r="F458" s="27"/>
      <c r="G458" s="108"/>
      <c r="H458" s="21"/>
      <c r="I458" s="109"/>
    </row>
    <row r="459" spans="2:9" ht="15.75" x14ac:dyDescent="0.25">
      <c r="B459" s="199"/>
      <c r="C459" s="200"/>
      <c r="D459" s="96"/>
      <c r="E459" s="104"/>
      <c r="F459" s="27"/>
      <c r="G459" s="108"/>
      <c r="H459" s="21"/>
      <c r="I459" s="109"/>
    </row>
    <row r="460" spans="2:9" ht="15.75" x14ac:dyDescent="0.25">
      <c r="B460" s="199"/>
      <c r="C460" s="200"/>
      <c r="D460" s="96"/>
      <c r="E460" s="104"/>
      <c r="F460" s="27"/>
      <c r="G460" s="108"/>
      <c r="H460" s="21"/>
      <c r="I460" s="109"/>
    </row>
    <row r="461" spans="2:9" ht="15.75" x14ac:dyDescent="0.25">
      <c r="B461" s="199"/>
      <c r="C461" s="200"/>
      <c r="D461" s="96"/>
      <c r="E461" s="104"/>
      <c r="F461" s="27"/>
      <c r="G461" s="108"/>
      <c r="H461" s="21"/>
      <c r="I461" s="109"/>
    </row>
    <row r="462" spans="2:9" ht="15.75" x14ac:dyDescent="0.25">
      <c r="B462" s="199"/>
      <c r="C462" s="200"/>
      <c r="D462" s="96"/>
      <c r="E462" s="104"/>
      <c r="F462" s="27"/>
      <c r="G462" s="108"/>
      <c r="H462" s="21"/>
      <c r="I462" s="109"/>
    </row>
    <row r="463" spans="2:9" ht="15.75" x14ac:dyDescent="0.25">
      <c r="B463" s="199"/>
      <c r="C463" s="200"/>
      <c r="D463" s="96"/>
      <c r="E463" s="104"/>
      <c r="F463" s="27"/>
      <c r="G463" s="108"/>
      <c r="H463" s="21"/>
      <c r="I463" s="109"/>
    </row>
    <row r="464" spans="2:9" ht="15.75" x14ac:dyDescent="0.25">
      <c r="B464" s="199"/>
      <c r="C464" s="200"/>
      <c r="D464" s="96"/>
      <c r="E464" s="104"/>
      <c r="F464" s="27"/>
      <c r="G464" s="108"/>
      <c r="H464" s="21"/>
      <c r="I464" s="109"/>
    </row>
    <row r="465" spans="2:9" ht="15.75" x14ac:dyDescent="0.25">
      <c r="B465" s="199"/>
      <c r="C465" s="200"/>
      <c r="D465" s="96"/>
      <c r="E465" s="104"/>
      <c r="F465" s="27"/>
      <c r="G465" s="108"/>
      <c r="H465" s="21"/>
      <c r="I465" s="109"/>
    </row>
    <row r="466" spans="2:9" ht="15.75" x14ac:dyDescent="0.25">
      <c r="B466" s="199"/>
      <c r="C466" s="200"/>
      <c r="D466" s="96"/>
      <c r="E466" s="104"/>
      <c r="F466" s="27"/>
      <c r="G466" s="108"/>
      <c r="H466" s="21"/>
      <c r="I466" s="109"/>
    </row>
    <row r="467" spans="2:9" ht="15.75" x14ac:dyDescent="0.25">
      <c r="B467" s="199"/>
      <c r="C467" s="200"/>
      <c r="D467" s="96"/>
      <c r="E467" s="104"/>
      <c r="F467" s="27"/>
      <c r="G467" s="108"/>
      <c r="H467" s="21"/>
      <c r="I467" s="109"/>
    </row>
    <row r="468" spans="2:9" ht="15.75" x14ac:dyDescent="0.25">
      <c r="B468" s="199"/>
      <c r="C468" s="200"/>
      <c r="D468" s="96"/>
      <c r="E468" s="104"/>
      <c r="F468" s="27"/>
      <c r="G468" s="108"/>
      <c r="H468" s="21"/>
      <c r="I468" s="109"/>
    </row>
    <row r="469" spans="2:9" ht="15.75" x14ac:dyDescent="0.25">
      <c r="B469" s="199"/>
      <c r="C469" s="200"/>
      <c r="D469" s="96"/>
      <c r="E469" s="104"/>
      <c r="F469" s="27"/>
      <c r="G469" s="108"/>
      <c r="H469" s="21"/>
      <c r="I469" s="109"/>
    </row>
    <row r="470" spans="2:9" ht="15.75" x14ac:dyDescent="0.25">
      <c r="B470" s="199"/>
      <c r="C470" s="200"/>
      <c r="D470" s="96"/>
      <c r="E470" s="104"/>
      <c r="F470" s="27"/>
      <c r="G470" s="108"/>
      <c r="H470" s="21"/>
      <c r="I470" s="109"/>
    </row>
    <row r="471" spans="2:9" ht="15.75" x14ac:dyDescent="0.25">
      <c r="B471" s="199"/>
      <c r="C471" s="200"/>
      <c r="D471" s="96"/>
      <c r="E471" s="104"/>
      <c r="F471" s="27"/>
      <c r="G471" s="108"/>
      <c r="H471" s="21"/>
      <c r="I471" s="109"/>
    </row>
    <row r="472" spans="2:9" ht="15.75" x14ac:dyDescent="0.25">
      <c r="B472" s="199"/>
      <c r="C472" s="200"/>
      <c r="D472" s="96"/>
      <c r="E472" s="104"/>
      <c r="F472" s="27"/>
      <c r="G472" s="108"/>
      <c r="H472" s="21"/>
      <c r="I472" s="109"/>
    </row>
    <row r="473" spans="2:9" ht="15.75" x14ac:dyDescent="0.25">
      <c r="B473" s="199"/>
      <c r="C473" s="200"/>
      <c r="D473" s="96"/>
      <c r="E473" s="104"/>
      <c r="F473" s="27"/>
      <c r="G473" s="108"/>
      <c r="H473" s="21"/>
      <c r="I473" s="109"/>
    </row>
    <row r="474" spans="2:9" ht="15.75" x14ac:dyDescent="0.25">
      <c r="B474" s="199"/>
      <c r="C474" s="200"/>
      <c r="D474" s="96"/>
      <c r="E474" s="104"/>
      <c r="F474" s="27"/>
      <c r="G474" s="108"/>
      <c r="H474" s="21"/>
      <c r="I474" s="109"/>
    </row>
    <row r="475" spans="2:9" ht="15.75" x14ac:dyDescent="0.25">
      <c r="B475" s="199"/>
      <c r="C475" s="200"/>
      <c r="D475" s="96"/>
      <c r="E475" s="104"/>
      <c r="F475" s="27"/>
      <c r="G475" s="108"/>
      <c r="H475" s="21"/>
      <c r="I475" s="109"/>
    </row>
    <row r="476" spans="2:9" ht="15.75" x14ac:dyDescent="0.25">
      <c r="B476" s="199"/>
      <c r="C476" s="200"/>
      <c r="D476" s="96"/>
      <c r="E476" s="104"/>
      <c r="F476" s="27"/>
      <c r="G476" s="108"/>
      <c r="H476" s="21"/>
      <c r="I476" s="109"/>
    </row>
    <row r="477" spans="2:9" ht="15.75" x14ac:dyDescent="0.25">
      <c r="B477" s="199"/>
      <c r="C477" s="200"/>
      <c r="D477" s="96"/>
      <c r="E477" s="104"/>
      <c r="F477" s="27"/>
      <c r="G477" s="108"/>
      <c r="H477" s="21"/>
      <c r="I477" s="109"/>
    </row>
    <row r="478" spans="2:9" ht="15.75" x14ac:dyDescent="0.25">
      <c r="B478" s="199"/>
      <c r="C478" s="200"/>
      <c r="D478" s="96"/>
      <c r="E478" s="104"/>
      <c r="F478" s="27"/>
      <c r="G478" s="108"/>
      <c r="H478" s="21"/>
      <c r="I478" s="109"/>
    </row>
    <row r="479" spans="2:9" ht="15.75" x14ac:dyDescent="0.25">
      <c r="B479" s="199"/>
      <c r="C479" s="200"/>
      <c r="D479" s="96"/>
      <c r="E479" s="104"/>
      <c r="F479" s="27"/>
      <c r="G479" s="108"/>
      <c r="H479" s="21"/>
      <c r="I479" s="109"/>
    </row>
    <row r="480" spans="2:9" ht="15.75" x14ac:dyDescent="0.25">
      <c r="B480" s="199"/>
      <c r="C480" s="200"/>
      <c r="D480" s="96"/>
      <c r="E480" s="104"/>
      <c r="F480" s="27"/>
      <c r="G480" s="108"/>
      <c r="H480" s="21"/>
      <c r="I480" s="109"/>
    </row>
    <row r="481" spans="2:9" ht="15.75" x14ac:dyDescent="0.25">
      <c r="B481" s="199"/>
      <c r="C481" s="200"/>
      <c r="D481" s="96"/>
      <c r="E481" s="104"/>
      <c r="F481" s="27"/>
      <c r="G481" s="108"/>
      <c r="H481" s="21"/>
      <c r="I481" s="109"/>
    </row>
    <row r="482" spans="2:9" ht="15.75" x14ac:dyDescent="0.25">
      <c r="B482" s="199"/>
      <c r="C482" s="200"/>
      <c r="D482" s="96"/>
      <c r="E482" s="104"/>
      <c r="F482" s="27"/>
      <c r="G482" s="108"/>
      <c r="H482" s="21"/>
      <c r="I482" s="109"/>
    </row>
    <row r="483" spans="2:9" ht="15.75" x14ac:dyDescent="0.25">
      <c r="B483" s="199"/>
      <c r="C483" s="200"/>
      <c r="D483" s="96"/>
      <c r="E483" s="104"/>
      <c r="F483" s="27"/>
      <c r="G483" s="108"/>
      <c r="H483" s="21"/>
      <c r="I483" s="109"/>
    </row>
    <row r="484" spans="2:9" ht="15.75" x14ac:dyDescent="0.25">
      <c r="B484" s="199"/>
      <c r="C484" s="200"/>
      <c r="D484" s="96"/>
      <c r="E484" s="104"/>
      <c r="F484" s="27"/>
      <c r="G484" s="108"/>
      <c r="H484" s="21"/>
      <c r="I484" s="109"/>
    </row>
    <row r="485" spans="2:9" ht="15.75" x14ac:dyDescent="0.25">
      <c r="B485" s="199"/>
      <c r="C485" s="200"/>
      <c r="D485" s="96"/>
      <c r="E485" s="104"/>
      <c r="F485" s="27"/>
      <c r="G485" s="108"/>
      <c r="H485" s="21"/>
      <c r="I485" s="109"/>
    </row>
    <row r="486" spans="2:9" ht="15.75" x14ac:dyDescent="0.25">
      <c r="B486" s="199"/>
      <c r="C486" s="200"/>
      <c r="D486" s="96"/>
      <c r="E486" s="104"/>
      <c r="F486" s="27"/>
      <c r="G486" s="108"/>
      <c r="H486" s="21"/>
      <c r="I486" s="109"/>
    </row>
    <row r="487" spans="2:9" ht="15.75" x14ac:dyDescent="0.25">
      <c r="B487" s="199"/>
      <c r="C487" s="200"/>
      <c r="D487" s="96"/>
      <c r="E487" s="104"/>
      <c r="F487" s="27"/>
      <c r="G487" s="108"/>
      <c r="H487" s="21"/>
      <c r="I487" s="109"/>
    </row>
    <row r="488" spans="2:9" ht="15.75" x14ac:dyDescent="0.25">
      <c r="B488" s="199"/>
      <c r="C488" s="200"/>
      <c r="D488" s="96"/>
      <c r="E488" s="104"/>
      <c r="F488" s="27"/>
      <c r="G488" s="108"/>
      <c r="H488" s="21"/>
      <c r="I488" s="109"/>
    </row>
    <row r="489" spans="2:9" ht="15.75" x14ac:dyDescent="0.25">
      <c r="B489" s="199"/>
      <c r="C489" s="200"/>
      <c r="D489" s="96"/>
      <c r="E489" s="104"/>
      <c r="F489" s="27"/>
      <c r="G489" s="108"/>
      <c r="H489" s="21"/>
      <c r="I489" s="109"/>
    </row>
    <row r="490" spans="2:9" ht="15.75" x14ac:dyDescent="0.25">
      <c r="B490" s="199"/>
      <c r="C490" s="200"/>
      <c r="D490" s="96"/>
      <c r="E490" s="104"/>
      <c r="F490" s="27"/>
      <c r="G490" s="108"/>
      <c r="H490" s="21"/>
      <c r="I490" s="109"/>
    </row>
    <row r="491" spans="2:9" ht="15.75" x14ac:dyDescent="0.25">
      <c r="B491" s="199"/>
      <c r="C491" s="200"/>
      <c r="D491" s="96"/>
      <c r="E491" s="104"/>
      <c r="F491" s="27"/>
      <c r="G491" s="108"/>
      <c r="H491" s="21"/>
      <c r="I491" s="109"/>
    </row>
    <row r="492" spans="2:9" ht="15.75" x14ac:dyDescent="0.25">
      <c r="B492" s="199"/>
      <c r="C492" s="200"/>
      <c r="D492" s="96"/>
      <c r="E492" s="104"/>
      <c r="F492" s="27"/>
      <c r="G492" s="108"/>
      <c r="H492" s="21"/>
      <c r="I492" s="109"/>
    </row>
    <row r="493" spans="2:9" ht="15.75" x14ac:dyDescent="0.25">
      <c r="B493" s="199"/>
      <c r="C493" s="200"/>
      <c r="D493" s="96"/>
      <c r="E493" s="104"/>
      <c r="F493" s="27"/>
      <c r="G493" s="108"/>
      <c r="H493" s="21"/>
      <c r="I493" s="109"/>
    </row>
    <row r="494" spans="2:9" ht="15.75" x14ac:dyDescent="0.25">
      <c r="B494" s="199"/>
      <c r="C494" s="200"/>
      <c r="D494" s="96"/>
      <c r="E494" s="104"/>
      <c r="F494" s="27"/>
      <c r="G494" s="108"/>
      <c r="H494" s="21"/>
      <c r="I494" s="109"/>
    </row>
    <row r="495" spans="2:9" ht="15.75" x14ac:dyDescent="0.25">
      <c r="B495" s="199"/>
      <c r="C495" s="200"/>
      <c r="D495" s="96"/>
      <c r="E495" s="104"/>
      <c r="F495" s="27"/>
      <c r="G495" s="108"/>
      <c r="H495" s="21"/>
      <c r="I495" s="109"/>
    </row>
    <row r="496" spans="2:9" ht="15.75" x14ac:dyDescent="0.25">
      <c r="B496" s="199"/>
      <c r="C496" s="200"/>
      <c r="D496" s="96"/>
      <c r="E496" s="104"/>
      <c r="F496" s="27"/>
      <c r="G496" s="108"/>
      <c r="H496" s="21"/>
      <c r="I496" s="109"/>
    </row>
    <row r="497" spans="2:9" ht="15.75" x14ac:dyDescent="0.25">
      <c r="B497" s="199"/>
      <c r="C497" s="200"/>
      <c r="D497" s="96"/>
      <c r="E497" s="104"/>
      <c r="F497" s="27"/>
      <c r="G497" s="108"/>
      <c r="H497" s="21"/>
      <c r="I497" s="109"/>
    </row>
    <row r="498" spans="2:9" ht="15.75" x14ac:dyDescent="0.25">
      <c r="B498" s="199"/>
      <c r="C498" s="200"/>
      <c r="D498" s="96"/>
      <c r="E498" s="104"/>
      <c r="F498" s="27"/>
      <c r="G498" s="108"/>
      <c r="H498" s="21"/>
      <c r="I498" s="109"/>
    </row>
    <row r="499" spans="2:9" ht="15.75" x14ac:dyDescent="0.25">
      <c r="B499" s="199"/>
      <c r="C499" s="200"/>
      <c r="D499" s="96"/>
      <c r="E499" s="104"/>
      <c r="F499" s="27"/>
      <c r="G499" s="108"/>
      <c r="H499" s="21"/>
      <c r="I499" s="109"/>
    </row>
    <row r="500" spans="2:9" ht="15.75" x14ac:dyDescent="0.25">
      <c r="B500" s="199"/>
      <c r="C500" s="200"/>
      <c r="D500" s="96"/>
      <c r="E500" s="104"/>
      <c r="F500" s="27"/>
      <c r="G500" s="108"/>
      <c r="H500" s="21"/>
      <c r="I500" s="109"/>
    </row>
    <row r="501" spans="2:9" ht="15.75" x14ac:dyDescent="0.25">
      <c r="B501" s="199"/>
      <c r="C501" s="200"/>
      <c r="D501" s="96"/>
      <c r="E501" s="104"/>
      <c r="F501" s="27"/>
      <c r="G501" s="108"/>
      <c r="H501" s="21"/>
      <c r="I501" s="109"/>
    </row>
    <row r="502" spans="2:9" ht="15.75" x14ac:dyDescent="0.25">
      <c r="B502" s="199"/>
      <c r="C502" s="200"/>
      <c r="D502" s="96"/>
      <c r="E502" s="104"/>
      <c r="F502" s="27"/>
      <c r="G502" s="108"/>
      <c r="H502" s="21"/>
      <c r="I502" s="109"/>
    </row>
    <row r="503" spans="2:9" ht="15.75" x14ac:dyDescent="0.25">
      <c r="B503" s="199"/>
      <c r="C503" s="200"/>
      <c r="D503" s="96"/>
      <c r="E503" s="104"/>
      <c r="F503" s="27"/>
      <c r="G503" s="108"/>
      <c r="H503" s="21"/>
      <c r="I503" s="109"/>
    </row>
    <row r="504" spans="2:9" ht="15.75" x14ac:dyDescent="0.25">
      <c r="B504" s="199"/>
      <c r="C504" s="200"/>
      <c r="D504" s="96"/>
      <c r="E504" s="104"/>
      <c r="F504" s="27"/>
      <c r="G504" s="108"/>
      <c r="H504" s="21"/>
      <c r="I504" s="109"/>
    </row>
    <row r="505" spans="2:9" ht="15.75" x14ac:dyDescent="0.25">
      <c r="B505" s="199"/>
      <c r="C505" s="200"/>
      <c r="D505" s="96"/>
      <c r="E505" s="104"/>
      <c r="F505" s="27"/>
      <c r="G505" s="108"/>
      <c r="H505" s="21"/>
      <c r="I505" s="109"/>
    </row>
    <row r="506" spans="2:9" ht="15.75" x14ac:dyDescent="0.25">
      <c r="B506" s="199"/>
      <c r="C506" s="200"/>
      <c r="D506" s="96"/>
      <c r="E506" s="104"/>
      <c r="F506" s="27"/>
      <c r="G506" s="108"/>
      <c r="H506" s="21"/>
      <c r="I506" s="109"/>
    </row>
    <row r="507" spans="2:9" ht="15.75" x14ac:dyDescent="0.25">
      <c r="B507" s="199"/>
      <c r="C507" s="200"/>
      <c r="D507" s="96"/>
      <c r="E507" s="104"/>
      <c r="F507" s="27"/>
      <c r="G507" s="108"/>
      <c r="H507" s="21"/>
      <c r="I507" s="109"/>
    </row>
    <row r="508" spans="2:9" ht="15.75" x14ac:dyDescent="0.25">
      <c r="B508" s="199"/>
      <c r="C508" s="200"/>
      <c r="D508" s="96"/>
      <c r="E508" s="104"/>
      <c r="F508" s="27"/>
      <c r="G508" s="108"/>
      <c r="H508" s="21"/>
      <c r="I508" s="109"/>
    </row>
    <row r="509" spans="2:9" ht="15.75" x14ac:dyDescent="0.25">
      <c r="B509" s="199"/>
      <c r="C509" s="200"/>
      <c r="D509" s="96"/>
      <c r="E509" s="104"/>
      <c r="F509" s="27"/>
      <c r="G509" s="108"/>
      <c r="H509" s="21"/>
      <c r="I509" s="109"/>
    </row>
    <row r="510" spans="2:9" ht="15.75" x14ac:dyDescent="0.25">
      <c r="B510" s="199"/>
      <c r="C510" s="200"/>
      <c r="D510" s="96"/>
      <c r="E510" s="104"/>
      <c r="F510" s="27"/>
      <c r="G510" s="108"/>
      <c r="H510" s="21"/>
      <c r="I510" s="109"/>
    </row>
    <row r="511" spans="2:9" ht="15.75" x14ac:dyDescent="0.25">
      <c r="B511" s="199"/>
      <c r="C511" s="200"/>
      <c r="D511" s="96"/>
      <c r="E511" s="104"/>
      <c r="F511" s="27"/>
      <c r="G511" s="108"/>
      <c r="H511" s="21"/>
      <c r="I511" s="109"/>
    </row>
    <row r="512" spans="2:9" ht="15.75" x14ac:dyDescent="0.25">
      <c r="B512" s="199"/>
      <c r="C512" s="200"/>
      <c r="D512" s="96"/>
      <c r="E512" s="104"/>
      <c r="F512" s="27"/>
      <c r="G512" s="108"/>
      <c r="H512" s="21"/>
      <c r="I512" s="109"/>
    </row>
    <row r="513" spans="2:9" ht="15.75" x14ac:dyDescent="0.25">
      <c r="B513" s="199"/>
      <c r="C513" s="200"/>
      <c r="D513" s="96"/>
      <c r="E513" s="104"/>
      <c r="F513" s="27"/>
      <c r="G513" s="108"/>
      <c r="H513" s="21"/>
      <c r="I513" s="109"/>
    </row>
    <row r="514" spans="2:9" ht="15.75" x14ac:dyDescent="0.25">
      <c r="B514" s="199"/>
      <c r="C514" s="200"/>
      <c r="D514" s="96"/>
      <c r="E514" s="104"/>
      <c r="F514" s="27"/>
      <c r="G514" s="108"/>
      <c r="H514" s="21"/>
      <c r="I514" s="109"/>
    </row>
    <row r="515" spans="2:9" ht="15.75" x14ac:dyDescent="0.25">
      <c r="B515" s="199"/>
      <c r="C515" s="200"/>
      <c r="D515" s="96"/>
      <c r="E515" s="104"/>
      <c r="F515" s="27"/>
      <c r="G515" s="108"/>
      <c r="H515" s="21"/>
      <c r="I515" s="109"/>
    </row>
    <row r="516" spans="2:9" ht="15.75" x14ac:dyDescent="0.25">
      <c r="B516" s="199"/>
      <c r="C516" s="200"/>
      <c r="D516" s="96"/>
      <c r="E516" s="104"/>
      <c r="F516" s="27"/>
      <c r="G516" s="108"/>
      <c r="H516" s="21"/>
      <c r="I516" s="109"/>
    </row>
    <row r="517" spans="2:9" ht="15.75" x14ac:dyDescent="0.25">
      <c r="B517" s="199"/>
      <c r="C517" s="200"/>
      <c r="D517" s="96"/>
      <c r="E517" s="104"/>
      <c r="F517" s="27"/>
      <c r="G517" s="108"/>
      <c r="H517" s="21"/>
      <c r="I517" s="109"/>
    </row>
    <row r="518" spans="2:9" ht="15.75" x14ac:dyDescent="0.25">
      <c r="B518" s="199"/>
      <c r="C518" s="200"/>
      <c r="D518" s="96"/>
      <c r="E518" s="104"/>
      <c r="F518" s="27"/>
      <c r="G518" s="108"/>
      <c r="H518" s="21"/>
      <c r="I518" s="109"/>
    </row>
    <row r="519" spans="2:9" ht="15.75" x14ac:dyDescent="0.25">
      <c r="B519" s="199"/>
      <c r="C519" s="200"/>
      <c r="D519" s="96"/>
      <c r="E519" s="104"/>
      <c r="F519" s="27"/>
      <c r="G519" s="108"/>
      <c r="H519" s="21"/>
      <c r="I519" s="109"/>
    </row>
    <row r="520" spans="2:9" ht="15.75" x14ac:dyDescent="0.25">
      <c r="B520" s="199"/>
      <c r="C520" s="200"/>
      <c r="D520" s="96"/>
      <c r="E520" s="104"/>
      <c r="F520" s="27"/>
      <c r="G520" s="108"/>
      <c r="H520" s="21"/>
      <c r="I520" s="109"/>
    </row>
    <row r="521" spans="2:9" ht="15.75" x14ac:dyDescent="0.25">
      <c r="B521" s="199"/>
      <c r="C521" s="200"/>
      <c r="D521" s="96"/>
      <c r="E521" s="104"/>
      <c r="F521" s="27"/>
      <c r="G521" s="108"/>
      <c r="H521" s="21"/>
      <c r="I521" s="109"/>
    </row>
    <row r="522" spans="2:9" ht="15.75" x14ac:dyDescent="0.25">
      <c r="B522" s="199"/>
      <c r="C522" s="200"/>
      <c r="D522" s="96"/>
      <c r="E522" s="104"/>
      <c r="F522" s="27"/>
      <c r="G522" s="108"/>
      <c r="H522" s="21"/>
      <c r="I522" s="109"/>
    </row>
    <row r="523" spans="2:9" ht="15.75" x14ac:dyDescent="0.25">
      <c r="B523" s="199"/>
      <c r="C523" s="200"/>
      <c r="D523" s="96"/>
      <c r="E523" s="104"/>
      <c r="F523" s="27"/>
      <c r="G523" s="108"/>
      <c r="H523" s="21"/>
      <c r="I523" s="109"/>
    </row>
    <row r="524" spans="2:9" ht="15.75" x14ac:dyDescent="0.25">
      <c r="B524" s="199"/>
      <c r="C524" s="200"/>
      <c r="D524" s="96"/>
      <c r="E524" s="104"/>
      <c r="F524" s="27"/>
      <c r="G524" s="108"/>
      <c r="H524" s="21"/>
      <c r="I524" s="109"/>
    </row>
    <row r="525" spans="2:9" ht="15.75" x14ac:dyDescent="0.25">
      <c r="B525" s="199"/>
      <c r="C525" s="200"/>
      <c r="D525" s="96"/>
      <c r="E525" s="104"/>
      <c r="F525" s="27"/>
      <c r="G525" s="108"/>
      <c r="H525" s="21"/>
      <c r="I525" s="109"/>
    </row>
    <row r="526" spans="2:9" ht="15.75" x14ac:dyDescent="0.25">
      <c r="B526" s="199"/>
      <c r="C526" s="200"/>
      <c r="D526" s="96"/>
      <c r="E526" s="104"/>
      <c r="F526" s="27"/>
      <c r="G526" s="108"/>
      <c r="H526" s="21"/>
      <c r="I526" s="109"/>
    </row>
    <row r="527" spans="2:9" ht="15.75" x14ac:dyDescent="0.25">
      <c r="B527" s="199"/>
      <c r="C527" s="200"/>
      <c r="D527" s="96"/>
      <c r="E527" s="104"/>
      <c r="F527" s="27"/>
      <c r="G527" s="108"/>
      <c r="H527" s="21"/>
      <c r="I527" s="109"/>
    </row>
    <row r="528" spans="2:9" ht="15.75" x14ac:dyDescent="0.25">
      <c r="B528" s="199"/>
      <c r="C528" s="200"/>
      <c r="D528" s="96"/>
      <c r="E528" s="104"/>
      <c r="F528" s="27"/>
      <c r="G528" s="108"/>
      <c r="H528" s="21"/>
      <c r="I528" s="109"/>
    </row>
    <row r="529" spans="2:9" ht="15.75" x14ac:dyDescent="0.25">
      <c r="B529" s="199"/>
      <c r="C529" s="200"/>
      <c r="D529" s="96"/>
      <c r="E529" s="104"/>
      <c r="F529" s="27"/>
      <c r="G529" s="108"/>
      <c r="H529" s="21"/>
      <c r="I529" s="109"/>
    </row>
    <row r="530" spans="2:9" ht="15.75" x14ac:dyDescent="0.25">
      <c r="B530" s="199"/>
      <c r="C530" s="200"/>
      <c r="D530" s="96"/>
      <c r="E530" s="104"/>
      <c r="F530" s="27"/>
      <c r="G530" s="108"/>
      <c r="H530" s="21"/>
      <c r="I530" s="109"/>
    </row>
    <row r="531" spans="2:9" ht="15.75" x14ac:dyDescent="0.25">
      <c r="B531" s="199"/>
      <c r="C531" s="200"/>
      <c r="D531" s="96"/>
      <c r="E531" s="104"/>
      <c r="F531" s="27"/>
      <c r="G531" s="108"/>
      <c r="H531" s="21"/>
      <c r="I531" s="109"/>
    </row>
    <row r="532" spans="2:9" ht="15.75" x14ac:dyDescent="0.25">
      <c r="B532" s="199"/>
      <c r="C532" s="200"/>
      <c r="D532" s="96"/>
      <c r="E532" s="104"/>
      <c r="F532" s="27"/>
      <c r="G532" s="108"/>
      <c r="H532" s="21"/>
      <c r="I532" s="109"/>
    </row>
    <row r="533" spans="2:9" ht="15.75" x14ac:dyDescent="0.25">
      <c r="B533" s="199"/>
      <c r="C533" s="200"/>
      <c r="D533" s="96"/>
      <c r="E533" s="104"/>
      <c r="F533" s="27"/>
      <c r="G533" s="108"/>
      <c r="H533" s="21"/>
      <c r="I533" s="109"/>
    </row>
    <row r="534" spans="2:9" ht="15.75" x14ac:dyDescent="0.25">
      <c r="B534" s="199"/>
      <c r="C534" s="200"/>
      <c r="D534" s="96"/>
      <c r="E534" s="104"/>
      <c r="F534" s="27"/>
      <c r="G534" s="108"/>
      <c r="H534" s="21"/>
      <c r="I534" s="109"/>
    </row>
    <row r="535" spans="2:9" ht="15.75" x14ac:dyDescent="0.25">
      <c r="B535" s="199"/>
      <c r="C535" s="200"/>
      <c r="D535" s="96"/>
      <c r="E535" s="104"/>
      <c r="F535" s="27"/>
      <c r="G535" s="108"/>
      <c r="H535" s="21"/>
      <c r="I535" s="109"/>
    </row>
    <row r="536" spans="2:9" ht="15.75" x14ac:dyDescent="0.25">
      <c r="B536" s="199"/>
      <c r="C536" s="200"/>
      <c r="D536" s="96"/>
      <c r="E536" s="104"/>
      <c r="F536" s="27"/>
      <c r="G536" s="108"/>
      <c r="H536" s="21"/>
      <c r="I536" s="109"/>
    </row>
    <row r="537" spans="2:9" ht="15.75" x14ac:dyDescent="0.25">
      <c r="B537" s="199"/>
      <c r="C537" s="200"/>
      <c r="D537" s="96"/>
      <c r="E537" s="104"/>
      <c r="F537" s="27"/>
      <c r="G537" s="108"/>
      <c r="H537" s="21"/>
      <c r="I537" s="109"/>
    </row>
    <row r="538" spans="2:9" ht="15.75" x14ac:dyDescent="0.25">
      <c r="B538" s="199"/>
      <c r="C538" s="200"/>
      <c r="D538" s="96"/>
      <c r="E538" s="104"/>
      <c r="F538" s="27"/>
      <c r="G538" s="108"/>
      <c r="H538" s="21"/>
      <c r="I538" s="109"/>
    </row>
    <row r="539" spans="2:9" ht="15.75" x14ac:dyDescent="0.25">
      <c r="B539" s="199"/>
      <c r="C539" s="200"/>
      <c r="D539" s="96"/>
      <c r="E539" s="104"/>
      <c r="F539" s="27"/>
      <c r="G539" s="108"/>
      <c r="H539" s="21"/>
      <c r="I539" s="109"/>
    </row>
    <row r="540" spans="2:9" ht="15.75" x14ac:dyDescent="0.25">
      <c r="B540" s="199"/>
      <c r="C540" s="200"/>
      <c r="D540" s="96"/>
      <c r="E540" s="104"/>
      <c r="F540" s="27"/>
      <c r="G540" s="108"/>
      <c r="H540" s="21"/>
      <c r="I540" s="109"/>
    </row>
    <row r="541" spans="2:9" ht="15.75" x14ac:dyDescent="0.25">
      <c r="B541" s="199"/>
      <c r="C541" s="200"/>
      <c r="D541" s="96"/>
      <c r="E541" s="104"/>
      <c r="F541" s="27"/>
      <c r="G541" s="108"/>
      <c r="H541" s="21"/>
      <c r="I541" s="109"/>
    </row>
    <row r="542" spans="2:9" ht="15.75" x14ac:dyDescent="0.25">
      <c r="B542" s="199"/>
      <c r="C542" s="200"/>
      <c r="D542" s="96"/>
      <c r="E542" s="104"/>
      <c r="F542" s="27"/>
      <c r="G542" s="108"/>
      <c r="H542" s="21"/>
      <c r="I542" s="109"/>
    </row>
    <row r="543" spans="2:9" ht="15.75" x14ac:dyDescent="0.25">
      <c r="B543" s="199"/>
      <c r="C543" s="200"/>
      <c r="D543" s="96"/>
      <c r="E543" s="104"/>
      <c r="F543" s="27"/>
      <c r="G543" s="108"/>
      <c r="H543" s="21"/>
      <c r="I543" s="109"/>
    </row>
    <row r="544" spans="2:9" ht="15.75" x14ac:dyDescent="0.25">
      <c r="B544" s="199"/>
      <c r="C544" s="200"/>
      <c r="D544" s="96"/>
      <c r="E544" s="104"/>
      <c r="F544" s="27"/>
      <c r="G544" s="108"/>
      <c r="H544" s="21"/>
      <c r="I544" s="109"/>
    </row>
    <row r="545" spans="2:9" ht="15.75" x14ac:dyDescent="0.25">
      <c r="B545" s="199"/>
      <c r="C545" s="200"/>
      <c r="D545" s="96"/>
      <c r="E545" s="104"/>
      <c r="F545" s="27"/>
      <c r="G545" s="108"/>
      <c r="H545" s="21"/>
      <c r="I545" s="109"/>
    </row>
    <row r="546" spans="2:9" ht="15.75" x14ac:dyDescent="0.25">
      <c r="B546" s="199"/>
      <c r="C546" s="200"/>
      <c r="D546" s="96"/>
      <c r="E546" s="104"/>
      <c r="F546" s="27"/>
      <c r="G546" s="108"/>
      <c r="H546" s="21"/>
      <c r="I546" s="109"/>
    </row>
    <row r="547" spans="2:9" ht="15.75" x14ac:dyDescent="0.25">
      <c r="B547" s="199"/>
      <c r="C547" s="200"/>
      <c r="D547" s="96"/>
      <c r="E547" s="104"/>
      <c r="F547" s="27"/>
      <c r="G547" s="108"/>
      <c r="H547" s="21"/>
      <c r="I547" s="109"/>
    </row>
    <row r="548" spans="2:9" ht="15.75" x14ac:dyDescent="0.25">
      <c r="B548" s="199"/>
      <c r="C548" s="200"/>
      <c r="D548" s="96"/>
      <c r="E548" s="104"/>
      <c r="F548" s="27"/>
      <c r="G548" s="108"/>
      <c r="H548" s="21"/>
      <c r="I548" s="109"/>
    </row>
    <row r="549" spans="2:9" ht="15.75" x14ac:dyDescent="0.25">
      <c r="B549" s="199"/>
      <c r="C549" s="200"/>
      <c r="D549" s="96"/>
      <c r="E549" s="104"/>
      <c r="F549" s="27"/>
      <c r="G549" s="108"/>
      <c r="H549" s="21"/>
      <c r="I549" s="109"/>
    </row>
    <row r="550" spans="2:9" ht="15.75" x14ac:dyDescent="0.25">
      <c r="B550" s="199"/>
      <c r="C550" s="200"/>
      <c r="D550" s="96"/>
      <c r="E550" s="104"/>
      <c r="F550" s="27"/>
      <c r="G550" s="108"/>
      <c r="H550" s="21"/>
      <c r="I550" s="109"/>
    </row>
    <row r="551" spans="2:9" ht="15.75" x14ac:dyDescent="0.25">
      <c r="B551" s="199"/>
      <c r="C551" s="200"/>
      <c r="D551" s="96"/>
      <c r="E551" s="104"/>
      <c r="F551" s="27"/>
      <c r="G551" s="108"/>
      <c r="H551" s="21"/>
      <c r="I551" s="109"/>
    </row>
    <row r="552" spans="2:9" ht="15.75" x14ac:dyDescent="0.25">
      <c r="B552" s="199"/>
      <c r="C552" s="200"/>
      <c r="D552" s="96"/>
      <c r="E552" s="104"/>
      <c r="F552" s="27"/>
      <c r="G552" s="108"/>
      <c r="H552" s="21"/>
      <c r="I552" s="109"/>
    </row>
    <row r="553" spans="2:9" ht="15.75" x14ac:dyDescent="0.25">
      <c r="B553" s="199"/>
      <c r="C553" s="200"/>
      <c r="D553" s="96"/>
      <c r="E553" s="104"/>
      <c r="F553" s="27"/>
      <c r="G553" s="108"/>
      <c r="H553" s="21"/>
      <c r="I553" s="109"/>
    </row>
    <row r="554" spans="2:9" ht="15.75" x14ac:dyDescent="0.25">
      <c r="B554" s="199"/>
      <c r="C554" s="200"/>
      <c r="D554" s="96"/>
      <c r="E554" s="104"/>
      <c r="F554" s="27"/>
      <c r="G554" s="108"/>
      <c r="H554" s="21"/>
      <c r="I554" s="109"/>
    </row>
    <row r="555" spans="2:9" ht="15.75" x14ac:dyDescent="0.25">
      <c r="B555" s="199"/>
      <c r="C555" s="200"/>
      <c r="D555" s="96"/>
      <c r="E555" s="104"/>
      <c r="F555" s="27"/>
      <c r="G555" s="108"/>
      <c r="H555" s="21"/>
      <c r="I555" s="109"/>
    </row>
    <row r="556" spans="2:9" ht="15.75" x14ac:dyDescent="0.25">
      <c r="B556" s="199"/>
      <c r="C556" s="200"/>
      <c r="D556" s="96"/>
      <c r="E556" s="104"/>
      <c r="F556" s="27"/>
      <c r="G556" s="108"/>
      <c r="H556" s="21"/>
      <c r="I556" s="109"/>
    </row>
    <row r="557" spans="2:9" ht="15.75" x14ac:dyDescent="0.25">
      <c r="B557" s="199"/>
      <c r="C557" s="200"/>
      <c r="D557" s="96"/>
      <c r="E557" s="104"/>
      <c r="F557" s="27"/>
      <c r="G557" s="108"/>
      <c r="H557" s="21"/>
      <c r="I557" s="109"/>
    </row>
    <row r="558" spans="2:9" ht="15.75" x14ac:dyDescent="0.25">
      <c r="B558" s="199"/>
      <c r="C558" s="200"/>
      <c r="D558" s="96"/>
      <c r="E558" s="104"/>
      <c r="F558" s="27"/>
      <c r="G558" s="108"/>
      <c r="H558" s="21"/>
      <c r="I558" s="109"/>
    </row>
    <row r="559" spans="2:9" ht="15.75" x14ac:dyDescent="0.25">
      <c r="B559" s="199"/>
      <c r="C559" s="200"/>
      <c r="D559" s="96"/>
      <c r="E559" s="104"/>
      <c r="F559" s="27"/>
      <c r="G559" s="108"/>
      <c r="H559" s="21"/>
      <c r="I559" s="109"/>
    </row>
    <row r="560" spans="2:9" ht="15.75" x14ac:dyDescent="0.25">
      <c r="B560" s="199"/>
      <c r="C560" s="200"/>
      <c r="D560" s="96"/>
      <c r="E560" s="104"/>
      <c r="F560" s="27"/>
      <c r="G560" s="108"/>
      <c r="H560" s="21"/>
      <c r="I560" s="109"/>
    </row>
    <row r="561" spans="2:9" ht="15.75" x14ac:dyDescent="0.25">
      <c r="B561" s="199"/>
      <c r="C561" s="200"/>
      <c r="D561" s="96"/>
      <c r="E561" s="104"/>
      <c r="F561" s="27"/>
      <c r="G561" s="108"/>
      <c r="H561" s="21"/>
      <c r="I561" s="109"/>
    </row>
  </sheetData>
  <mergeCells count="554">
    <mergeCell ref="B557:C557"/>
    <mergeCell ref="B558:C558"/>
    <mergeCell ref="B559:C559"/>
    <mergeCell ref="B560:C560"/>
    <mergeCell ref="B561:C561"/>
    <mergeCell ref="B552:C552"/>
    <mergeCell ref="B553:C553"/>
    <mergeCell ref="B554:C554"/>
    <mergeCell ref="B555:C555"/>
    <mergeCell ref="B556:C556"/>
    <mergeCell ref="B547:C547"/>
    <mergeCell ref="B548:C548"/>
    <mergeCell ref="B549:C549"/>
    <mergeCell ref="B550:C550"/>
    <mergeCell ref="B551:C551"/>
    <mergeCell ref="B542:C542"/>
    <mergeCell ref="B543:C543"/>
    <mergeCell ref="B544:C544"/>
    <mergeCell ref="B545:C545"/>
    <mergeCell ref="B546:C546"/>
    <mergeCell ref="B537:C537"/>
    <mergeCell ref="B538:C538"/>
    <mergeCell ref="B539:C539"/>
    <mergeCell ref="B540:C540"/>
    <mergeCell ref="B541:C541"/>
    <mergeCell ref="B532:C532"/>
    <mergeCell ref="B533:C533"/>
    <mergeCell ref="B534:C534"/>
    <mergeCell ref="B535:C535"/>
    <mergeCell ref="B536:C536"/>
    <mergeCell ref="B527:C527"/>
    <mergeCell ref="B528:C528"/>
    <mergeCell ref="B529:C529"/>
    <mergeCell ref="B530:C530"/>
    <mergeCell ref="B531:C531"/>
    <mergeCell ref="B522:C522"/>
    <mergeCell ref="B523:C523"/>
    <mergeCell ref="B524:C524"/>
    <mergeCell ref="B525:C525"/>
    <mergeCell ref="B526:C526"/>
    <mergeCell ref="B517:C517"/>
    <mergeCell ref="B518:C518"/>
    <mergeCell ref="B519:C519"/>
    <mergeCell ref="B520:C520"/>
    <mergeCell ref="B521:C521"/>
    <mergeCell ref="B512:C512"/>
    <mergeCell ref="B513:C513"/>
    <mergeCell ref="B514:C514"/>
    <mergeCell ref="B515:C515"/>
    <mergeCell ref="B516:C516"/>
    <mergeCell ref="B507:C507"/>
    <mergeCell ref="B508:C508"/>
    <mergeCell ref="B509:C509"/>
    <mergeCell ref="B510:C510"/>
    <mergeCell ref="B511:C511"/>
    <mergeCell ref="B502:C502"/>
    <mergeCell ref="B503:C503"/>
    <mergeCell ref="B504:C504"/>
    <mergeCell ref="B505:C505"/>
    <mergeCell ref="B506:C506"/>
    <mergeCell ref="B497:C497"/>
    <mergeCell ref="B498:C498"/>
    <mergeCell ref="B499:C499"/>
    <mergeCell ref="B500:C500"/>
    <mergeCell ref="B501:C501"/>
    <mergeCell ref="B492:C492"/>
    <mergeCell ref="B493:C493"/>
    <mergeCell ref="B494:C494"/>
    <mergeCell ref="B495:C495"/>
    <mergeCell ref="B496:C496"/>
    <mergeCell ref="B487:C487"/>
    <mergeCell ref="B488:C488"/>
    <mergeCell ref="B489:C489"/>
    <mergeCell ref="B490:C490"/>
    <mergeCell ref="B491:C491"/>
    <mergeCell ref="B482:C482"/>
    <mergeCell ref="B483:C483"/>
    <mergeCell ref="B484:C484"/>
    <mergeCell ref="B485:C485"/>
    <mergeCell ref="B486:C486"/>
    <mergeCell ref="B477:C477"/>
    <mergeCell ref="B478:C478"/>
    <mergeCell ref="B479:C479"/>
    <mergeCell ref="B480:C480"/>
    <mergeCell ref="B481:C481"/>
    <mergeCell ref="B472:C472"/>
    <mergeCell ref="B473:C473"/>
    <mergeCell ref="B474:C474"/>
    <mergeCell ref="B475:C475"/>
    <mergeCell ref="B476:C476"/>
    <mergeCell ref="B467:C467"/>
    <mergeCell ref="B468:C468"/>
    <mergeCell ref="B469:C469"/>
    <mergeCell ref="B470:C470"/>
    <mergeCell ref="B471:C471"/>
    <mergeCell ref="B462:C462"/>
    <mergeCell ref="B463:C463"/>
    <mergeCell ref="B464:C464"/>
    <mergeCell ref="B465:C465"/>
    <mergeCell ref="B466:C466"/>
    <mergeCell ref="B457:C457"/>
    <mergeCell ref="B458:C458"/>
    <mergeCell ref="B459:C459"/>
    <mergeCell ref="B460:C460"/>
    <mergeCell ref="B461:C461"/>
    <mergeCell ref="B452:C452"/>
    <mergeCell ref="B453:C453"/>
    <mergeCell ref="B454:C454"/>
    <mergeCell ref="B455:C455"/>
    <mergeCell ref="B456:C456"/>
    <mergeCell ref="B447:C447"/>
    <mergeCell ref="B448:C448"/>
    <mergeCell ref="B449:C449"/>
    <mergeCell ref="B450:C450"/>
    <mergeCell ref="B451:C451"/>
    <mergeCell ref="B442:C442"/>
    <mergeCell ref="B443:C443"/>
    <mergeCell ref="B444:C444"/>
    <mergeCell ref="B445:C445"/>
    <mergeCell ref="B446:C446"/>
    <mergeCell ref="B437:C437"/>
    <mergeCell ref="B438:C438"/>
    <mergeCell ref="B439:C439"/>
    <mergeCell ref="B440:C440"/>
    <mergeCell ref="B441:C441"/>
    <mergeCell ref="B432:C432"/>
    <mergeCell ref="B433:C433"/>
    <mergeCell ref="B434:C434"/>
    <mergeCell ref="B435:C435"/>
    <mergeCell ref="B436:C436"/>
    <mergeCell ref="B427:C427"/>
    <mergeCell ref="B428:C428"/>
    <mergeCell ref="B429:C429"/>
    <mergeCell ref="B430:C430"/>
    <mergeCell ref="B431:C431"/>
    <mergeCell ref="B422:C422"/>
    <mergeCell ref="B423:C423"/>
    <mergeCell ref="B424:C424"/>
    <mergeCell ref="B425:C425"/>
    <mergeCell ref="B426:C426"/>
    <mergeCell ref="B417:C417"/>
    <mergeCell ref="B418:C418"/>
    <mergeCell ref="B419:C419"/>
    <mergeCell ref="B420:C420"/>
    <mergeCell ref="B421:C421"/>
    <mergeCell ref="B412:C412"/>
    <mergeCell ref="B413:C413"/>
    <mergeCell ref="B414:C414"/>
    <mergeCell ref="B415:C415"/>
    <mergeCell ref="B416:C416"/>
    <mergeCell ref="B407:C407"/>
    <mergeCell ref="B408:C408"/>
    <mergeCell ref="B409:C409"/>
    <mergeCell ref="B410:C410"/>
    <mergeCell ref="B411:C411"/>
    <mergeCell ref="B402:C402"/>
    <mergeCell ref="B403:C403"/>
    <mergeCell ref="B404:C404"/>
    <mergeCell ref="B405:C405"/>
    <mergeCell ref="B406:C406"/>
    <mergeCell ref="B397:C397"/>
    <mergeCell ref="B398:C398"/>
    <mergeCell ref="B399:C399"/>
    <mergeCell ref="B400:C400"/>
    <mergeCell ref="B401:C401"/>
    <mergeCell ref="B392:C392"/>
    <mergeCell ref="B393:C393"/>
    <mergeCell ref="B394:C394"/>
    <mergeCell ref="B395:C395"/>
    <mergeCell ref="B396:C396"/>
    <mergeCell ref="B387:C387"/>
    <mergeCell ref="B388:C388"/>
    <mergeCell ref="B389:C389"/>
    <mergeCell ref="B390:C390"/>
    <mergeCell ref="B391:C391"/>
    <mergeCell ref="B382:C382"/>
    <mergeCell ref="B383:C383"/>
    <mergeCell ref="B384:C384"/>
    <mergeCell ref="B385:C385"/>
    <mergeCell ref="B386:C386"/>
    <mergeCell ref="B377:C377"/>
    <mergeCell ref="B378:C378"/>
    <mergeCell ref="B379:C379"/>
    <mergeCell ref="B380:C380"/>
    <mergeCell ref="B381:C381"/>
    <mergeCell ref="B372:C372"/>
    <mergeCell ref="B373:C373"/>
    <mergeCell ref="B374:C374"/>
    <mergeCell ref="B375:C375"/>
    <mergeCell ref="B376:C376"/>
    <mergeCell ref="B367:C367"/>
    <mergeCell ref="B368:C368"/>
    <mergeCell ref="B369:C369"/>
    <mergeCell ref="B370:C370"/>
    <mergeCell ref="B371:C371"/>
    <mergeCell ref="B362:C362"/>
    <mergeCell ref="B363:C363"/>
    <mergeCell ref="B364:C364"/>
    <mergeCell ref="B365:C365"/>
    <mergeCell ref="B366:C366"/>
    <mergeCell ref="B357:C357"/>
    <mergeCell ref="B358:C358"/>
    <mergeCell ref="B359:C359"/>
    <mergeCell ref="B360:C360"/>
    <mergeCell ref="B361:C361"/>
    <mergeCell ref="B352:C352"/>
    <mergeCell ref="B353:C353"/>
    <mergeCell ref="B354:C354"/>
    <mergeCell ref="B355:C355"/>
    <mergeCell ref="B356:C356"/>
    <mergeCell ref="B347:C347"/>
    <mergeCell ref="B348:C348"/>
    <mergeCell ref="B349:C349"/>
    <mergeCell ref="B350:C350"/>
    <mergeCell ref="B351:C351"/>
    <mergeCell ref="B342:C342"/>
    <mergeCell ref="B343:C343"/>
    <mergeCell ref="B344:C344"/>
    <mergeCell ref="B345:C345"/>
    <mergeCell ref="B346:C346"/>
    <mergeCell ref="B337:C337"/>
    <mergeCell ref="B338:C338"/>
    <mergeCell ref="B339:C339"/>
    <mergeCell ref="B340:C340"/>
    <mergeCell ref="B341:C341"/>
    <mergeCell ref="B332:C332"/>
    <mergeCell ref="B333:C333"/>
    <mergeCell ref="B334:C334"/>
    <mergeCell ref="B335:C335"/>
    <mergeCell ref="B336:C336"/>
    <mergeCell ref="B327:C327"/>
    <mergeCell ref="B328:C328"/>
    <mergeCell ref="B329:C329"/>
    <mergeCell ref="B330:C330"/>
    <mergeCell ref="B331:C331"/>
    <mergeCell ref="B322:C322"/>
    <mergeCell ref="B323:C323"/>
    <mergeCell ref="B324:C324"/>
    <mergeCell ref="B325:C325"/>
    <mergeCell ref="B326:C326"/>
    <mergeCell ref="B317:C317"/>
    <mergeCell ref="B318:C318"/>
    <mergeCell ref="B319:C319"/>
    <mergeCell ref="B320:C320"/>
    <mergeCell ref="B321:C321"/>
    <mergeCell ref="B312:C312"/>
    <mergeCell ref="B313:C313"/>
    <mergeCell ref="B314:C314"/>
    <mergeCell ref="B315:C315"/>
    <mergeCell ref="B316:C316"/>
    <mergeCell ref="B307:C307"/>
    <mergeCell ref="B308:C308"/>
    <mergeCell ref="B309:C309"/>
    <mergeCell ref="B310:C310"/>
    <mergeCell ref="B311:C311"/>
    <mergeCell ref="B302:C302"/>
    <mergeCell ref="B303:C303"/>
    <mergeCell ref="B304:C304"/>
    <mergeCell ref="B305:C305"/>
    <mergeCell ref="B306:C306"/>
    <mergeCell ref="B297:C297"/>
    <mergeCell ref="B298:C298"/>
    <mergeCell ref="B299:C299"/>
    <mergeCell ref="B300:C300"/>
    <mergeCell ref="B301:C301"/>
    <mergeCell ref="B292:C292"/>
    <mergeCell ref="B293:C293"/>
    <mergeCell ref="B294:C294"/>
    <mergeCell ref="B295:C295"/>
    <mergeCell ref="B296:C296"/>
    <mergeCell ref="B287:C287"/>
    <mergeCell ref="B288:C288"/>
    <mergeCell ref="B289:C289"/>
    <mergeCell ref="B290:C290"/>
    <mergeCell ref="B291:C291"/>
    <mergeCell ref="B282:C282"/>
    <mergeCell ref="B283:C283"/>
    <mergeCell ref="B284:C284"/>
    <mergeCell ref="B285:C285"/>
    <mergeCell ref="B286:C286"/>
    <mergeCell ref="B277:C277"/>
    <mergeCell ref="B278:C278"/>
    <mergeCell ref="B279:C279"/>
    <mergeCell ref="B280:C280"/>
    <mergeCell ref="B281:C281"/>
    <mergeCell ref="B272:C272"/>
    <mergeCell ref="B273:C273"/>
    <mergeCell ref="B274:C274"/>
    <mergeCell ref="B275:C275"/>
    <mergeCell ref="B276:C276"/>
    <mergeCell ref="B267:C267"/>
    <mergeCell ref="B268:C268"/>
    <mergeCell ref="B269:C269"/>
    <mergeCell ref="B270:C270"/>
    <mergeCell ref="B271:C271"/>
    <mergeCell ref="B262:C262"/>
    <mergeCell ref="B263:C263"/>
    <mergeCell ref="B264:C264"/>
    <mergeCell ref="B265:C265"/>
    <mergeCell ref="B266:C266"/>
    <mergeCell ref="B257:C257"/>
    <mergeCell ref="B258:C258"/>
    <mergeCell ref="B259:C259"/>
    <mergeCell ref="B260:C260"/>
    <mergeCell ref="B261:C261"/>
    <mergeCell ref="B252:C252"/>
    <mergeCell ref="B253:C253"/>
    <mergeCell ref="B254:C254"/>
    <mergeCell ref="B255:C255"/>
    <mergeCell ref="B256:C256"/>
    <mergeCell ref="B247:C247"/>
    <mergeCell ref="B248:C248"/>
    <mergeCell ref="B249:C249"/>
    <mergeCell ref="B250:C250"/>
    <mergeCell ref="B251:C251"/>
    <mergeCell ref="B242:C242"/>
    <mergeCell ref="B243:C243"/>
    <mergeCell ref="B244:C244"/>
    <mergeCell ref="B245:C245"/>
    <mergeCell ref="B246:C246"/>
    <mergeCell ref="B237:C237"/>
    <mergeCell ref="B238:C238"/>
    <mergeCell ref="B239:C239"/>
    <mergeCell ref="B240:C240"/>
    <mergeCell ref="B241:C241"/>
    <mergeCell ref="B232:C232"/>
    <mergeCell ref="B233:C233"/>
    <mergeCell ref="B234:C234"/>
    <mergeCell ref="B235:C235"/>
    <mergeCell ref="B236:C236"/>
    <mergeCell ref="B227:C227"/>
    <mergeCell ref="B228:C228"/>
    <mergeCell ref="B229:C229"/>
    <mergeCell ref="B230:C230"/>
    <mergeCell ref="B231:C231"/>
    <mergeCell ref="B222:C222"/>
    <mergeCell ref="B223:C223"/>
    <mergeCell ref="B224:C224"/>
    <mergeCell ref="B225:C225"/>
    <mergeCell ref="B226:C226"/>
    <mergeCell ref="B217:C217"/>
    <mergeCell ref="B218:C218"/>
    <mergeCell ref="B219:C219"/>
    <mergeCell ref="B220:C220"/>
    <mergeCell ref="B221:C221"/>
    <mergeCell ref="B212:C212"/>
    <mergeCell ref="B213:C213"/>
    <mergeCell ref="B214:C214"/>
    <mergeCell ref="B215:C215"/>
    <mergeCell ref="B216:C216"/>
    <mergeCell ref="B207:C207"/>
    <mergeCell ref="B208:C208"/>
    <mergeCell ref="B209:C209"/>
    <mergeCell ref="B210:C210"/>
    <mergeCell ref="B211:C211"/>
    <mergeCell ref="B202:C202"/>
    <mergeCell ref="B203:C203"/>
    <mergeCell ref="B204:C204"/>
    <mergeCell ref="B205:C205"/>
    <mergeCell ref="B206:C206"/>
    <mergeCell ref="B197:C197"/>
    <mergeCell ref="B198:C198"/>
    <mergeCell ref="B199:C199"/>
    <mergeCell ref="B200:C200"/>
    <mergeCell ref="B201:C201"/>
    <mergeCell ref="B192:C192"/>
    <mergeCell ref="B193:C193"/>
    <mergeCell ref="B194:C194"/>
    <mergeCell ref="B195:C195"/>
    <mergeCell ref="B196:C196"/>
    <mergeCell ref="B187:C187"/>
    <mergeCell ref="B188:C188"/>
    <mergeCell ref="B189:C189"/>
    <mergeCell ref="B190:C190"/>
    <mergeCell ref="B191:C191"/>
    <mergeCell ref="B182:C182"/>
    <mergeCell ref="B183:C183"/>
    <mergeCell ref="B184:C184"/>
    <mergeCell ref="B185:C185"/>
    <mergeCell ref="B186:C186"/>
    <mergeCell ref="B177:C177"/>
    <mergeCell ref="B178:C178"/>
    <mergeCell ref="B179:C179"/>
    <mergeCell ref="B180:C180"/>
    <mergeCell ref="B181:C181"/>
    <mergeCell ref="B172:C172"/>
    <mergeCell ref="B173:C173"/>
    <mergeCell ref="B174:C174"/>
    <mergeCell ref="B175:C175"/>
    <mergeCell ref="B176:C176"/>
    <mergeCell ref="B167:C167"/>
    <mergeCell ref="B168:C168"/>
    <mergeCell ref="B169:C169"/>
    <mergeCell ref="B170:C170"/>
    <mergeCell ref="B171:C171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2:C122"/>
    <mergeCell ref="B123:C123"/>
    <mergeCell ref="B124:C124"/>
    <mergeCell ref="B125:C125"/>
    <mergeCell ref="B126:C126"/>
    <mergeCell ref="B117:C117"/>
    <mergeCell ref="B118:C118"/>
    <mergeCell ref="B119:C119"/>
    <mergeCell ref="B120:C120"/>
    <mergeCell ref="B121:C121"/>
    <mergeCell ref="B112:C112"/>
    <mergeCell ref="B113:C113"/>
    <mergeCell ref="B114:C114"/>
    <mergeCell ref="B115:C115"/>
    <mergeCell ref="B116:C116"/>
    <mergeCell ref="B107:C107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06:C106"/>
    <mergeCell ref="B97:C97"/>
    <mergeCell ref="B98:C98"/>
    <mergeCell ref="B99:C99"/>
    <mergeCell ref="B100:C100"/>
    <mergeCell ref="B101:C101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68:C68"/>
    <mergeCell ref="B69:C69"/>
    <mergeCell ref="B70:C70"/>
    <mergeCell ref="B76:C76"/>
    <mergeCell ref="B71:C71"/>
    <mergeCell ref="B72:C72"/>
    <mergeCell ref="B73:C73"/>
    <mergeCell ref="B74:C74"/>
    <mergeCell ref="B75:C75"/>
    <mergeCell ref="B63:C63"/>
    <mergeCell ref="B64:C64"/>
    <mergeCell ref="B65:C65"/>
    <mergeCell ref="B66:C66"/>
    <mergeCell ref="B67:C67"/>
    <mergeCell ref="B37:C37"/>
    <mergeCell ref="B38:C38"/>
    <mergeCell ref="B39:C39"/>
    <mergeCell ref="B27:C27"/>
    <mergeCell ref="B44:C44"/>
    <mergeCell ref="B45:C45"/>
    <mergeCell ref="B46:C46"/>
    <mergeCell ref="B47:C47"/>
    <mergeCell ref="B29:C29"/>
    <mergeCell ref="B30:C30"/>
    <mergeCell ref="B31:C31"/>
    <mergeCell ref="B32:C32"/>
    <mergeCell ref="B33:C33"/>
    <mergeCell ref="B34:C34"/>
    <mergeCell ref="B43:C43"/>
    <mergeCell ref="B40:C40"/>
    <mergeCell ref="B41:C41"/>
    <mergeCell ref="B42:C42"/>
    <mergeCell ref="B35:C35"/>
    <mergeCell ref="B26:C26"/>
    <mergeCell ref="B2:D5"/>
    <mergeCell ref="B17:C19"/>
    <mergeCell ref="D17:D19"/>
    <mergeCell ref="B28:C28"/>
    <mergeCell ref="F17:F18"/>
    <mergeCell ref="B23:C23"/>
    <mergeCell ref="B22:C22"/>
    <mergeCell ref="B25:C25"/>
    <mergeCell ref="B24:C24"/>
    <mergeCell ref="AH17:AH18"/>
    <mergeCell ref="B20:C20"/>
    <mergeCell ref="B21:C21"/>
    <mergeCell ref="K17:Q17"/>
    <mergeCell ref="G17:I17"/>
    <mergeCell ref="S17:T17"/>
    <mergeCell ref="V17:AB17"/>
    <mergeCell ref="AD17:AE17"/>
    <mergeCell ref="AG17:AG18"/>
    <mergeCell ref="E17:E18"/>
    <mergeCell ref="B56:C56"/>
    <mergeCell ref="B62:C62"/>
    <mergeCell ref="B57:C57"/>
    <mergeCell ref="B58:C58"/>
    <mergeCell ref="B59:C59"/>
    <mergeCell ref="B60:C60"/>
    <mergeCell ref="B61:C61"/>
    <mergeCell ref="B36:C36"/>
    <mergeCell ref="B48:C48"/>
    <mergeCell ref="B49:C49"/>
    <mergeCell ref="B50:C50"/>
    <mergeCell ref="B51:C51"/>
    <mergeCell ref="B52:C52"/>
    <mergeCell ref="B53:C53"/>
    <mergeCell ref="B54:C54"/>
    <mergeCell ref="B55:C55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422B-54C7-43D0-A5F0-3CE11E6640C9}">
  <dimension ref="B1:CV92"/>
  <sheetViews>
    <sheetView zoomScale="75" zoomScaleNormal="75" workbookViewId="0">
      <pane ySplit="19" topLeftCell="A57" activePane="bottomLeft" state="frozen"/>
      <selection activeCell="M121" sqref="M121"/>
      <selection pane="bottomLeft" activeCell="K79" sqref="K7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62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809076.96499999997</v>
      </c>
      <c r="F14" s="133">
        <v>9156238.8440000005</v>
      </c>
      <c r="G14" s="133">
        <v>2749.1985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45250.291666666664</v>
      </c>
      <c r="E20" s="26">
        <v>0</v>
      </c>
      <c r="F20" s="25">
        <v>0</v>
      </c>
      <c r="G20" s="111">
        <v>809076.96499999997</v>
      </c>
      <c r="H20" s="112">
        <v>9156238.8440000005</v>
      </c>
      <c r="I20" s="110">
        <v>2749.1985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5" si="0">(G20-$G$20)*100</f>
        <v>0</v>
      </c>
      <c r="W20" s="64">
        <f t="shared" ref="W20:W25" si="1">(H20-$H$20)*100</f>
        <v>0</v>
      </c>
      <c r="X20" s="64">
        <v>0</v>
      </c>
      <c r="Y20" s="64">
        <f t="shared" ref="Y20:Y25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591.19993779184347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45257.291666666664</v>
      </c>
      <c r="E21" s="28">
        <f t="shared" ref="E21:E26" si="4">D21-D20</f>
        <v>7</v>
      </c>
      <c r="F21" s="27">
        <f t="shared" ref="F21" si="5">D21-D$20</f>
        <v>7</v>
      </c>
      <c r="G21" s="108">
        <v>809076.95400000003</v>
      </c>
      <c r="H21" s="21">
        <v>9156238.8579999991</v>
      </c>
      <c r="I21" s="109">
        <v>2749.1725000000001</v>
      </c>
      <c r="J21" s="10"/>
      <c r="K21" s="20">
        <f t="shared" ref="K21:L23" si="6">(G21-G20)*100</f>
        <v>-1.0999999940395355</v>
      </c>
      <c r="L21" s="21">
        <f t="shared" si="6"/>
        <v>1.3999998569488525</v>
      </c>
      <c r="M21" s="21">
        <f t="shared" ref="M21" si="7">SQRT(K21^2+L21^2)</f>
        <v>1.7804492653102435</v>
      </c>
      <c r="N21" s="21">
        <f t="shared" ref="N21:N26" si="8">(I21-I20)*100</f>
        <v>-2.5999999999839929</v>
      </c>
      <c r="O21" s="22">
        <f t="shared" ref="O21:O26" si="9">(SQRT((G21-G20)^2+(H21-H20)^2+(I21-I20)^2)*100)</f>
        <v>3.1511901856696225</v>
      </c>
      <c r="P21" s="22">
        <f t="shared" ref="P21" si="10">O21/(F21-F20)</f>
        <v>0.45017002652423177</v>
      </c>
      <c r="Q21" s="23">
        <f t="shared" ref="Q21" si="11">(P21-P20)/(F21-F20)</f>
        <v>6.4310003789175965E-2</v>
      </c>
      <c r="R21" s="29"/>
      <c r="S21" s="56">
        <f t="shared" ref="S21:S26" si="12">IF(K21&lt;0, ATAN2(L21,K21)*180/PI()+360,ATAN2(L21,K21)*180/PI())</f>
        <v>321.84277071933849</v>
      </c>
      <c r="T21" s="57">
        <f t="shared" ref="T21:T26" si="13">ATAN(N21/M21)*180/PI()</f>
        <v>-55.597117876012561</v>
      </c>
      <c r="U21" s="29"/>
      <c r="V21" s="24">
        <f t="shared" si="0"/>
        <v>-1.0999999940395355</v>
      </c>
      <c r="W21" s="22">
        <f t="shared" si="1"/>
        <v>1.3999998569488525</v>
      </c>
      <c r="X21" s="22">
        <f t="shared" ref="X21" si="14">SQRT(V21^2+W21^2)</f>
        <v>1.7804492653102435</v>
      </c>
      <c r="Y21" s="22">
        <f t="shared" si="2"/>
        <v>-2.5999999999839929</v>
      </c>
      <c r="Z21" s="22">
        <f t="shared" ref="Z21:Z26" si="15">SQRT((G21-$G$20)^2+(H21-$H$20)^2+(I21-$I$20)^2)*100</f>
        <v>3.1511901856696225</v>
      </c>
      <c r="AA21" s="22">
        <f t="shared" ref="AA21" si="16">Z21/F21</f>
        <v>0.45017002652423177</v>
      </c>
      <c r="AB21" s="23">
        <f t="shared" ref="AB21" si="17">(AA21-$AA$20)/(F21-$F$20)</f>
        <v>6.4310003789175965E-2</v>
      </c>
      <c r="AC21" s="29"/>
      <c r="AD21" s="56">
        <f t="shared" ref="AD21" si="18">IF(F21&lt;=0,NA(),IF((G21-$G$20)&lt;0,ATAN2((H21-$H$20),(G21-$G$20))*180/PI()+360,ATAN2((H21-$H$20),(G21-$G$20))*180/PI()))</f>
        <v>321.84277071933849</v>
      </c>
      <c r="AE21" s="57">
        <f t="shared" ref="AE21" si="19">IF(E21&lt;=0,NA(),ATAN(Y21/X21)*180/PI())</f>
        <v>-55.597117876012561</v>
      </c>
      <c r="AF21" s="29"/>
      <c r="AG21" s="71">
        <f t="shared" ref="AG21:AG26" si="20">1/(O21/E21)</f>
        <v>2.2213829021914502</v>
      </c>
      <c r="AH21" s="71">
        <f t="shared" ref="AH21" si="21">1/(Z21/F21)</f>
        <v>2.2213829021914502</v>
      </c>
      <c r="AI21" s="29"/>
      <c r="AJ21" s="21">
        <f t="shared" si="3"/>
        <v>591.19697848804901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99">
        <v>3</v>
      </c>
      <c r="C22" s="200"/>
      <c r="D22" s="96">
        <v>45265.625</v>
      </c>
      <c r="E22" s="28">
        <f t="shared" si="4"/>
        <v>8.3333333333357587</v>
      </c>
      <c r="F22" s="27">
        <f t="shared" ref="F22:F23" si="22">D22-D$20</f>
        <v>15.333333333335759</v>
      </c>
      <c r="G22" s="108">
        <v>809077.01549999998</v>
      </c>
      <c r="H22" s="21">
        <v>9156238.8135000002</v>
      </c>
      <c r="I22" s="109">
        <v>2749.1774999999998</v>
      </c>
      <c r="K22" s="20">
        <f t="shared" si="6"/>
        <v>6.1499999952502549</v>
      </c>
      <c r="L22" s="21">
        <f t="shared" si="6"/>
        <v>-4.4499998912215233</v>
      </c>
      <c r="M22" s="21">
        <f t="shared" ref="M22:M23" si="23">SQRT(K22^2+L22^2)</f>
        <v>7.5911131577292208</v>
      </c>
      <c r="N22" s="21">
        <f t="shared" si="8"/>
        <v>0.4999999999654392</v>
      </c>
      <c r="O22" s="22">
        <f t="shared" si="9"/>
        <v>7.6075619598801252</v>
      </c>
      <c r="P22" s="22">
        <f t="shared" ref="P22:P23" si="24">O22/(F22-F21)</f>
        <v>0.91290743518534934</v>
      </c>
      <c r="Q22" s="23">
        <f t="shared" ref="Q22:Q23" si="25">(P22-P21)/(F22-F21)</f>
        <v>5.5528489039317945E-2</v>
      </c>
      <c r="R22" s="29"/>
      <c r="S22" s="56">
        <f t="shared" si="12"/>
        <v>125.88864231106601</v>
      </c>
      <c r="T22" s="57">
        <f t="shared" si="13"/>
        <v>3.7684286939235778</v>
      </c>
      <c r="U22" s="29"/>
      <c r="V22" s="24">
        <f t="shared" si="0"/>
        <v>5.0500000012107193</v>
      </c>
      <c r="W22" s="22">
        <f t="shared" si="1"/>
        <v>-3.0500000342726707</v>
      </c>
      <c r="X22" s="22">
        <f t="shared" ref="X22:X23" si="26">SQRT(V22^2+W22^2)</f>
        <v>5.8995762747244447</v>
      </c>
      <c r="Y22" s="22">
        <f t="shared" si="2"/>
        <v>-2.1000000000185537</v>
      </c>
      <c r="Z22" s="22">
        <f t="shared" si="15"/>
        <v>6.2621881336613869</v>
      </c>
      <c r="AA22" s="22">
        <f t="shared" ref="AA22:AA23" si="27">Z22/F22</f>
        <v>0.40840357393437365</v>
      </c>
      <c r="AB22" s="23">
        <f t="shared" ref="AB22:AB23" si="28">(AA22-$AA$20)/(F22-$F$20)</f>
        <v>2.6635015691367982E-2</v>
      </c>
      <c r="AC22" s="29"/>
      <c r="AD22" s="56">
        <f t="shared" ref="AD22:AD23" si="29">IF(F22&lt;=0,NA(),IF((G22-$G$20)&lt;0,ATAN2((H22-$H$20),(G22-$G$20))*180/PI()+360,ATAN2((H22-$H$20),(G22-$G$20))*180/PI()))</f>
        <v>121.13031384033434</v>
      </c>
      <c r="AE22" s="57">
        <f t="shared" ref="AE22:AE23" si="30">IF(E22&lt;=0,NA(),ATAN(Y22/X22)*180/PI())</f>
        <v>-19.593581900311605</v>
      </c>
      <c r="AF22" s="29"/>
      <c r="AG22" s="71">
        <f t="shared" si="20"/>
        <v>1.0954013095500401</v>
      </c>
      <c r="AH22" s="71">
        <f t="shared" ref="AH22:AH23" si="31">1/(Z22/F22)</f>
        <v>2.4485583962120026</v>
      </c>
      <c r="AI22" s="29"/>
      <c r="AJ22" s="21">
        <f t="shared" ref="AJ22:AJ23" si="32">SQRT((G22-$E$11)^2+(H22-$F$11)^2+(I22-$G$11)^2)</f>
        <v>591.19616046697831</v>
      </c>
    </row>
    <row r="23" spans="2:100" ht="15.75" x14ac:dyDescent="0.25">
      <c r="B23" s="199">
        <v>4</v>
      </c>
      <c r="C23" s="200"/>
      <c r="D23" s="96">
        <v>45271.625</v>
      </c>
      <c r="E23" s="28">
        <f t="shared" si="4"/>
        <v>6</v>
      </c>
      <c r="F23" s="27">
        <f t="shared" si="22"/>
        <v>21.333333333335759</v>
      </c>
      <c r="G23" s="108">
        <v>809077.01050000009</v>
      </c>
      <c r="H23" s="21">
        <v>9156238.8245000001</v>
      </c>
      <c r="I23" s="109">
        <v>2749.1354999999999</v>
      </c>
      <c r="K23" s="20">
        <f t="shared" si="6"/>
        <v>-0.4999999888241291</v>
      </c>
      <c r="L23" s="21">
        <f t="shared" si="6"/>
        <v>1.0999999940395355</v>
      </c>
      <c r="M23" s="21">
        <f t="shared" si="23"/>
        <v>1.2083045873086418</v>
      </c>
      <c r="N23" s="21">
        <f t="shared" si="8"/>
        <v>-4.1999999999916326</v>
      </c>
      <c r="O23" s="22">
        <f t="shared" si="9"/>
        <v>4.3703546738955668</v>
      </c>
      <c r="P23" s="22">
        <f t="shared" si="24"/>
        <v>0.72839244564926109</v>
      </c>
      <c r="Q23" s="23">
        <f t="shared" si="25"/>
        <v>-3.0752498256014709E-2</v>
      </c>
      <c r="R23" s="29"/>
      <c r="S23" s="56">
        <f t="shared" si="12"/>
        <v>335.55604558506877</v>
      </c>
      <c r="T23" s="57">
        <f t="shared" si="13"/>
        <v>-73.949919124633041</v>
      </c>
      <c r="U23" s="29"/>
      <c r="V23" s="24">
        <f t="shared" si="0"/>
        <v>4.5500000123865902</v>
      </c>
      <c r="W23" s="22">
        <f t="shared" si="1"/>
        <v>-1.9500000402331352</v>
      </c>
      <c r="X23" s="22">
        <f t="shared" si="26"/>
        <v>4.9502525460452214</v>
      </c>
      <c r="Y23" s="22">
        <f t="shared" si="2"/>
        <v>-6.3000000000101863</v>
      </c>
      <c r="Z23" s="22">
        <f t="shared" si="15"/>
        <v>8.0121782475027068</v>
      </c>
      <c r="AA23" s="22">
        <f t="shared" si="27"/>
        <v>0.37557085535164669</v>
      </c>
      <c r="AB23" s="23">
        <f t="shared" si="28"/>
        <v>1.7604883844606439E-2</v>
      </c>
      <c r="AC23" s="29"/>
      <c r="AD23" s="56">
        <f t="shared" si="29"/>
        <v>113.19859088519259</v>
      </c>
      <c r="AE23" s="57">
        <f t="shared" si="30"/>
        <v>-51.841353338576269</v>
      </c>
      <c r="AF23" s="29"/>
      <c r="AG23" s="71">
        <f t="shared" si="20"/>
        <v>1.3728862867442815</v>
      </c>
      <c r="AH23" s="71">
        <f t="shared" si="31"/>
        <v>2.6626134210113315</v>
      </c>
      <c r="AI23" s="29"/>
      <c r="AJ23" s="21">
        <f t="shared" si="32"/>
        <v>591.19319435940395</v>
      </c>
    </row>
    <row r="24" spans="2:100" ht="15.75" x14ac:dyDescent="0.25">
      <c r="B24" s="199">
        <v>5</v>
      </c>
      <c r="C24" s="200"/>
      <c r="D24" s="96">
        <v>45280.625</v>
      </c>
      <c r="E24" s="28">
        <f t="shared" si="4"/>
        <v>9</v>
      </c>
      <c r="F24" s="27">
        <f t="shared" ref="F24:F25" si="33">D24-D$20</f>
        <v>30.333333333335759</v>
      </c>
      <c r="G24" s="108">
        <v>809077.00150000001</v>
      </c>
      <c r="H24" s="21">
        <v>9156238.8220000006</v>
      </c>
      <c r="I24" s="109">
        <v>2749.1804999999999</v>
      </c>
      <c r="K24" s="20">
        <f t="shared" ref="K24:K25" si="34">(G24-G23)*100</f>
        <v>-0.90000000782310963</v>
      </c>
      <c r="L24" s="21">
        <f t="shared" ref="L24:L25" si="35">(H24-H23)*100</f>
        <v>-0.24999994784593582</v>
      </c>
      <c r="M24" s="21">
        <f t="shared" ref="M24:M25" si="36">SQRT(K24^2+L24^2)</f>
        <v>0.93407707819246266</v>
      </c>
      <c r="N24" s="21">
        <f t="shared" si="8"/>
        <v>4.500000000007276</v>
      </c>
      <c r="O24" s="22">
        <f t="shared" si="9"/>
        <v>4.5959221042213114</v>
      </c>
      <c r="P24" s="22">
        <f t="shared" ref="P24:P25" si="37">O24/(F24-F23)</f>
        <v>0.51065801158014568</v>
      </c>
      <c r="Q24" s="23">
        <f t="shared" ref="Q24:Q25" si="38">(P24-P23)/(F24-F23)</f>
        <v>-2.4192714896568379E-2</v>
      </c>
      <c r="R24" s="29"/>
      <c r="S24" s="56">
        <f t="shared" si="12"/>
        <v>254.47589221407071</v>
      </c>
      <c r="T24" s="57">
        <f t="shared" si="13"/>
        <v>78.27348650442498</v>
      </c>
      <c r="U24" s="29"/>
      <c r="V24" s="24">
        <f t="shared" si="0"/>
        <v>3.6500000045634806</v>
      </c>
      <c r="W24" s="22">
        <f t="shared" si="1"/>
        <v>-2.199999988079071</v>
      </c>
      <c r="X24" s="22">
        <f t="shared" ref="X24:X25" si="39">SQRT(V24^2+W24^2)</f>
        <v>4.2617484652266047</v>
      </c>
      <c r="Y24" s="22">
        <f t="shared" si="2"/>
        <v>-1.8000000000029104</v>
      </c>
      <c r="Z24" s="22">
        <f t="shared" si="15"/>
        <v>4.6262836035928236</v>
      </c>
      <c r="AA24" s="22">
        <f t="shared" ref="AA24:AA25" si="40">Z24/F24</f>
        <v>0.15251484407447649</v>
      </c>
      <c r="AB24" s="23">
        <f t="shared" ref="AB24:AB25" si="41">(AA24-$AA$20)/(F24-$F$20)</f>
        <v>5.0279618925647574E-3</v>
      </c>
      <c r="AC24" s="29"/>
      <c r="AD24" s="56">
        <f t="shared" ref="AD24:AD25" si="42">IF(F24&lt;=0,NA(),IF((G24-$G$20)&lt;0,ATAN2((H24-$H$20),(G24-$G$20))*180/PI()+360,ATAN2((H24-$H$20),(G24-$G$20))*180/PI()))</f>
        <v>121.07903946614606</v>
      </c>
      <c r="AE24" s="57">
        <f t="shared" ref="AE24:AE25" si="43">IF(E24&lt;=0,NA(),ATAN(Y24/X24)*180/PI())</f>
        <v>-22.897341380308443</v>
      </c>
      <c r="AF24" s="29"/>
      <c r="AG24" s="71">
        <f t="shared" si="20"/>
        <v>1.9582577328135271</v>
      </c>
      <c r="AH24" s="71">
        <f t="shared" ref="AH24:AH25" si="44">1/(Z24/F24)</f>
        <v>6.5567388280689389</v>
      </c>
      <c r="AI24" s="29"/>
      <c r="AJ24" s="21">
        <f t="shared" ref="AJ24:AJ25" si="45">SQRT((G24-$E$11)^2+(H24-$F$11)^2+(I24-$G$11)^2)</f>
        <v>591.19736824277584</v>
      </c>
    </row>
    <row r="25" spans="2:100" ht="15.75" x14ac:dyDescent="0.25">
      <c r="B25" s="199">
        <v>6</v>
      </c>
      <c r="C25" s="200"/>
      <c r="D25" s="96">
        <v>45292.625</v>
      </c>
      <c r="E25" s="28">
        <f t="shared" si="4"/>
        <v>12</v>
      </c>
      <c r="F25" s="27">
        <f t="shared" si="33"/>
        <v>42.333333333335759</v>
      </c>
      <c r="G25" s="108">
        <v>809076.93699999992</v>
      </c>
      <c r="H25" s="21">
        <v>9156238.8724999987</v>
      </c>
      <c r="I25" s="109">
        <v>2749.165</v>
      </c>
      <c r="K25" s="20">
        <f t="shared" si="34"/>
        <v>-6.4500000094994903</v>
      </c>
      <c r="L25" s="21">
        <f t="shared" si="35"/>
        <v>5.0499998033046722</v>
      </c>
      <c r="M25" s="21">
        <f t="shared" si="36"/>
        <v>8.1917640429836993</v>
      </c>
      <c r="N25" s="21">
        <f t="shared" si="8"/>
        <v>-1.5499999999974534</v>
      </c>
      <c r="O25" s="22">
        <f t="shared" si="9"/>
        <v>8.3371156964451902</v>
      </c>
      <c r="P25" s="22">
        <f t="shared" si="37"/>
        <v>0.69475964137043256</v>
      </c>
      <c r="Q25" s="23">
        <f t="shared" si="38"/>
        <v>1.5341802482523906E-2</v>
      </c>
      <c r="R25" s="29"/>
      <c r="S25" s="56">
        <f t="shared" si="12"/>
        <v>308.05901544706535</v>
      </c>
      <c r="T25" s="57">
        <f t="shared" si="13"/>
        <v>-10.714519476575571</v>
      </c>
      <c r="U25" s="29"/>
      <c r="V25" s="24">
        <f t="shared" si="0"/>
        <v>-2.8000000049360096</v>
      </c>
      <c r="W25" s="22">
        <f t="shared" si="1"/>
        <v>2.8499998152256012</v>
      </c>
      <c r="X25" s="22">
        <f t="shared" si="39"/>
        <v>3.9953096218475501</v>
      </c>
      <c r="Y25" s="22">
        <f t="shared" si="2"/>
        <v>-3.3500000000003638</v>
      </c>
      <c r="Z25" s="22">
        <f t="shared" si="15"/>
        <v>5.2139235681423308</v>
      </c>
      <c r="AA25" s="22">
        <f t="shared" si="40"/>
        <v>0.12316354885374879</v>
      </c>
      <c r="AB25" s="23">
        <f t="shared" si="41"/>
        <v>2.9093751697734267E-3</v>
      </c>
      <c r="AC25" s="29"/>
      <c r="AD25" s="56">
        <f t="shared" si="42"/>
        <v>315.50702715337911</v>
      </c>
      <c r="AE25" s="57">
        <f t="shared" si="43"/>
        <v>-39.979267751477344</v>
      </c>
      <c r="AF25" s="29"/>
      <c r="AG25" s="71">
        <f t="shared" si="20"/>
        <v>1.4393467041745147</v>
      </c>
      <c r="AH25" s="71">
        <f t="shared" si="44"/>
        <v>8.1192853673569871</v>
      </c>
      <c r="AI25" s="29"/>
      <c r="AJ25" s="21">
        <f t="shared" si="45"/>
        <v>591.1958646141494</v>
      </c>
    </row>
    <row r="26" spans="2:100" ht="15.75" x14ac:dyDescent="0.25">
      <c r="B26" s="199">
        <v>7</v>
      </c>
      <c r="C26" s="200"/>
      <c r="D26" s="96">
        <v>45300.625</v>
      </c>
      <c r="E26" s="28">
        <f t="shared" si="4"/>
        <v>8</v>
      </c>
      <c r="F26" s="27">
        <f t="shared" ref="F26:F28" si="46">D26-D$20</f>
        <v>50.333333333335759</v>
      </c>
      <c r="G26" s="108">
        <v>809077.01249999995</v>
      </c>
      <c r="H26" s="21">
        <v>9156238.8244999982</v>
      </c>
      <c r="I26" s="109">
        <v>2749.1605</v>
      </c>
      <c r="K26" s="20">
        <f t="shared" ref="K26:K27" si="47">(G26-G25)*100</f>
        <v>7.5500000035390258</v>
      </c>
      <c r="L26" s="21">
        <f t="shared" ref="L26:L27" si="48">(H26-H25)*100</f>
        <v>-4.8000000417232513</v>
      </c>
      <c r="M26" s="21">
        <f t="shared" ref="M26:M27" si="49">SQRT(K26^2+L26^2)</f>
        <v>8.9466474421418063</v>
      </c>
      <c r="N26" s="21">
        <f t="shared" si="8"/>
        <v>-0.4500000000007276</v>
      </c>
      <c r="O26" s="22">
        <f t="shared" si="9"/>
        <v>8.9579573817909601</v>
      </c>
      <c r="P26" s="22">
        <f t="shared" ref="P26:P27" si="50">O26/(F26-F25)</f>
        <v>1.11974467272387</v>
      </c>
      <c r="Q26" s="23">
        <f t="shared" ref="Q26:Q27" si="51">(P26-P25)/(F26-F25)</f>
        <v>5.3123128919179682E-2</v>
      </c>
      <c r="R26" s="29"/>
      <c r="S26" s="56">
        <f t="shared" si="12"/>
        <v>122.44663366319951</v>
      </c>
      <c r="T26" s="57">
        <f t="shared" si="13"/>
        <v>-2.8794462900585591</v>
      </c>
      <c r="U26" s="29"/>
      <c r="V26" s="24">
        <f t="shared" ref="V26:V27" si="52">(G26-$G$20)*100</f>
        <v>4.7499999986030161</v>
      </c>
      <c r="W26" s="22">
        <f t="shared" ref="W26:W27" si="53">(H26-$H$20)*100</f>
        <v>-1.9500002264976501</v>
      </c>
      <c r="X26" s="22">
        <f t="shared" ref="X26:X27" si="54">SQRT(V26^2+W26^2)</f>
        <v>5.1346860537008041</v>
      </c>
      <c r="Y26" s="22">
        <f t="shared" ref="Y26:Y27" si="55">(I26-$I$20)*100</f>
        <v>-3.8000000000010914</v>
      </c>
      <c r="Z26" s="22">
        <f t="shared" si="15"/>
        <v>6.3878792153638786</v>
      </c>
      <c r="AA26" s="22">
        <f t="shared" ref="AA26:AA27" si="56">Z26/F26</f>
        <v>0.12691150759000472</v>
      </c>
      <c r="AB26" s="23">
        <f t="shared" ref="AB26:AB27" si="57">(AA26-$AA$20)/(F26-$F$20)</f>
        <v>2.5214206805959987E-3</v>
      </c>
      <c r="AC26" s="29"/>
      <c r="AD26" s="56">
        <f t="shared" ref="AD26:AD27" si="58">IF(F26&lt;=0,NA(),IF((G26-$G$20)&lt;0,ATAN2((H26-$H$20),(G26-$G$20))*180/PI()+360,ATAN2((H26-$H$20),(G26-$G$20))*180/PI()))</f>
        <v>112.31944273693627</v>
      </c>
      <c r="AE26" s="57">
        <f t="shared" ref="AE26:AE27" si="59">IF(E26&lt;=0,NA(),ATAN(Y26/X26)*180/PI())</f>
        <v>-36.503837156834919</v>
      </c>
      <c r="AF26" s="29"/>
      <c r="AG26" s="71">
        <f t="shared" si="20"/>
        <v>0.893060734611417</v>
      </c>
      <c r="AH26" s="71">
        <f t="shared" ref="AH26:AH27" si="60">1/(Z26/F26)</f>
        <v>7.8795061140598879</v>
      </c>
      <c r="AI26" s="29"/>
      <c r="AJ26" s="21">
        <f t="shared" ref="AJ26:AJ27" si="61">SQRT((G26-$E$11)^2+(H26-$F$11)^2+(I26-$G$11)^2)</f>
        <v>591.19026716002691</v>
      </c>
    </row>
    <row r="27" spans="2:100" ht="15.75" x14ac:dyDescent="0.25">
      <c r="B27" s="199">
        <v>8</v>
      </c>
      <c r="C27" s="200"/>
      <c r="D27" s="96">
        <v>45307.625</v>
      </c>
      <c r="E27" s="28">
        <f t="shared" ref="E27:E28" si="62">D27-D26</f>
        <v>7</v>
      </c>
      <c r="F27" s="27">
        <f t="shared" si="46"/>
        <v>57.333333333335759</v>
      </c>
      <c r="G27" s="108">
        <v>809076.96100000001</v>
      </c>
      <c r="H27" s="21">
        <v>9156238.8599999994</v>
      </c>
      <c r="I27" s="109">
        <v>2749.1684999999998</v>
      </c>
      <c r="K27" s="20">
        <f t="shared" si="47"/>
        <v>-5.1499999943189323</v>
      </c>
      <c r="L27" s="21">
        <f t="shared" si="48"/>
        <v>3.5500001162290573</v>
      </c>
      <c r="M27" s="21">
        <f t="shared" si="49"/>
        <v>6.2549980628862967</v>
      </c>
      <c r="N27" s="21">
        <f t="shared" ref="N27:N28" si="63">(I27-I26)*100</f>
        <v>0.79999999998108251</v>
      </c>
      <c r="O27" s="22">
        <f t="shared" ref="O27:O28" si="64">(SQRT((G27-G26)^2+(H27-H26)^2+(I27-I26)^2)*100)</f>
        <v>6.3059496324250048</v>
      </c>
      <c r="P27" s="22">
        <f t="shared" si="50"/>
        <v>0.90084994748928637</v>
      </c>
      <c r="Q27" s="23">
        <f t="shared" si="51"/>
        <v>-3.1270675033511948E-2</v>
      </c>
      <c r="R27" s="29"/>
      <c r="S27" s="56">
        <f t="shared" ref="S27:S28" si="65">IF(K27&lt;0, ATAN2(L27,K27)*180/PI()+360,ATAN2(L27,K27)*180/PI())</f>
        <v>304.57928850931711</v>
      </c>
      <c r="T27" s="57">
        <f t="shared" ref="T27:T28" si="66">ATAN(N27/M27)*180/PI()</f>
        <v>7.2884305702677938</v>
      </c>
      <c r="U27" s="29"/>
      <c r="V27" s="24">
        <f t="shared" si="52"/>
        <v>-0.39999999571591616</v>
      </c>
      <c r="W27" s="22">
        <f t="shared" si="53"/>
        <v>1.5999998897314072</v>
      </c>
      <c r="X27" s="22">
        <f t="shared" si="54"/>
        <v>1.6492421422317729</v>
      </c>
      <c r="Y27" s="22">
        <f t="shared" si="55"/>
        <v>-3.0000000000200089</v>
      </c>
      <c r="Z27" s="22">
        <f t="shared" ref="Z27:Z28" si="67">SQRT((G27-$G$20)^2+(H27-$H$20)^2+(I27-$I$20)^2)*100</f>
        <v>3.4234485017060354</v>
      </c>
      <c r="AA27" s="22">
        <f t="shared" si="56"/>
        <v>5.9711311076265532E-2</v>
      </c>
      <c r="AB27" s="23">
        <f t="shared" si="57"/>
        <v>1.0414763559813316E-3</v>
      </c>
      <c r="AC27" s="29"/>
      <c r="AD27" s="56">
        <f t="shared" si="58"/>
        <v>345.96375574735504</v>
      </c>
      <c r="AE27" s="57">
        <f t="shared" si="59"/>
        <v>-61.200319931780093</v>
      </c>
      <c r="AF27" s="29"/>
      <c r="AG27" s="71">
        <f t="shared" ref="AG27:AG28" si="68">1/(O27/E27)</f>
        <v>1.1100627832493632</v>
      </c>
      <c r="AH27" s="71">
        <f t="shared" si="60"/>
        <v>16.747245739132445</v>
      </c>
      <c r="AI27" s="29"/>
      <c r="AJ27" s="21">
        <f t="shared" si="61"/>
        <v>591.1915202268201</v>
      </c>
    </row>
    <row r="28" spans="2:100" ht="15.75" x14ac:dyDescent="0.25">
      <c r="B28" s="199">
        <v>9</v>
      </c>
      <c r="C28" s="200"/>
      <c r="D28" s="96">
        <v>45313.625</v>
      </c>
      <c r="E28" s="28">
        <f t="shared" si="62"/>
        <v>6</v>
      </c>
      <c r="F28" s="27">
        <f t="shared" si="46"/>
        <v>63.333333333335759</v>
      </c>
      <c r="G28" s="108">
        <v>809077.05099999998</v>
      </c>
      <c r="H28" s="21">
        <v>9156238.7980000004</v>
      </c>
      <c r="I28" s="109">
        <v>2749.1590000000001</v>
      </c>
      <c r="K28" s="20">
        <f t="shared" ref="K28:K29" si="69">(G28-G27)*100</f>
        <v>8.999999996740371</v>
      </c>
      <c r="L28" s="21">
        <f t="shared" ref="L28:L29" si="70">(H28-H27)*100</f>
        <v>-6.1999998986721039</v>
      </c>
      <c r="M28" s="21">
        <f t="shared" ref="M28:M29" si="71">SQRT(K28^2+L28^2)</f>
        <v>10.928860813683226</v>
      </c>
      <c r="N28" s="21">
        <f t="shared" si="63"/>
        <v>-0.9499999999661668</v>
      </c>
      <c r="O28" s="22">
        <f t="shared" si="64"/>
        <v>10.970072865974798</v>
      </c>
      <c r="P28" s="22">
        <f t="shared" ref="P28:P29" si="72">O28/(F28-F27)</f>
        <v>1.8283454776624664</v>
      </c>
      <c r="Q28" s="23">
        <f t="shared" ref="Q28:Q29" si="73">(P28-P27)/(F28-F27)</f>
        <v>0.15458258836219665</v>
      </c>
      <c r="R28" s="29"/>
      <c r="S28" s="56">
        <f t="shared" si="65"/>
        <v>124.56252422111042</v>
      </c>
      <c r="T28" s="57">
        <f t="shared" si="66"/>
        <v>-4.9679938669095947</v>
      </c>
      <c r="U28" s="29"/>
      <c r="V28" s="24">
        <f t="shared" ref="V28:V29" si="74">(G28-$G$20)*100</f>
        <v>8.6000000010244548</v>
      </c>
      <c r="W28" s="22">
        <f t="shared" ref="W28:W29" si="75">(H28-$H$20)*100</f>
        <v>-4.6000000089406967</v>
      </c>
      <c r="X28" s="22">
        <f t="shared" ref="X28:X29" si="76">SQRT(V28^2+W28^2)</f>
        <v>9.7529482773095353</v>
      </c>
      <c r="Y28" s="22">
        <f t="shared" ref="Y28:Y29" si="77">(I28-$I$20)*100</f>
        <v>-3.9499999999861757</v>
      </c>
      <c r="Z28" s="22">
        <f t="shared" si="67"/>
        <v>10.522475949117956</v>
      </c>
      <c r="AA28" s="22">
        <f t="shared" ref="AA28:AA29" si="78">Z28/F28</f>
        <v>0.16614435709132977</v>
      </c>
      <c r="AB28" s="23">
        <f t="shared" ref="AB28:AB29" si="79">(AA28-$AA$20)/(F28-$F$20)</f>
        <v>2.6233319540735277E-3</v>
      </c>
      <c r="AC28" s="29"/>
      <c r="AD28" s="56">
        <f t="shared" ref="AD28:AD29" si="80">IF(F28&lt;=0,NA(),IF((G28-$G$20)&lt;0,ATAN2((H28-$H$20),(G28-$G$20))*180/PI()+360,ATAN2((H28-$H$20),(G28-$G$20))*180/PI()))</f>
        <v>118.14160127573804</v>
      </c>
      <c r="AE28" s="57">
        <f t="shared" ref="AE28:AE29" si="81">IF(E28&lt;=0,NA(),ATAN(Y28/X28)*180/PI())</f>
        <v>-22.048229825129358</v>
      </c>
      <c r="AF28" s="29"/>
      <c r="AG28" s="71">
        <f t="shared" si="68"/>
        <v>0.54694258400140916</v>
      </c>
      <c r="AH28" s="71">
        <f t="shared" ref="AH28:AH29" si="82">1/(Z28/F28)</f>
        <v>6.018862256334705</v>
      </c>
      <c r="AI28" s="29"/>
      <c r="AJ28" s="21">
        <f t="shared" ref="AJ28:AJ29" si="83">SQRT((G28-$E$11)^2+(H28-$F$11)^2+(I28-$G$11)^2)</f>
        <v>591.18899037271274</v>
      </c>
    </row>
    <row r="29" spans="2:100" ht="15.75" x14ac:dyDescent="0.25">
      <c r="B29" s="199">
        <v>10</v>
      </c>
      <c r="C29" s="200"/>
      <c r="D29" s="96">
        <v>45321.625</v>
      </c>
      <c r="E29" s="28">
        <f t="shared" ref="E29:E30" si="84">D29-D28</f>
        <v>8</v>
      </c>
      <c r="F29" s="27">
        <f t="shared" ref="F29:F30" si="85">D29-D$20</f>
        <v>71.333333333335759</v>
      </c>
      <c r="G29" s="108">
        <v>809077.01650000003</v>
      </c>
      <c r="H29" s="21">
        <v>9156238.8265000004</v>
      </c>
      <c r="I29" s="109">
        <v>2749.1395000000002</v>
      </c>
      <c r="K29" s="20">
        <f t="shared" si="69"/>
        <v>-3.4499999950639904</v>
      </c>
      <c r="L29" s="21">
        <f t="shared" si="70"/>
        <v>2.8500000014901161</v>
      </c>
      <c r="M29" s="21">
        <f t="shared" si="71"/>
        <v>4.4749301641964419</v>
      </c>
      <c r="N29" s="21">
        <f t="shared" ref="N29:N30" si="86">(I29-I28)*100</f>
        <v>-1.9499999999879947</v>
      </c>
      <c r="O29" s="22">
        <f t="shared" ref="O29:O30" si="87">(SQRT((G29-G28)^2+(H29-H28)^2+(I29-I28)^2)*100)</f>
        <v>4.8813420259584737</v>
      </c>
      <c r="P29" s="22">
        <f t="shared" si="72"/>
        <v>0.61016775324480921</v>
      </c>
      <c r="Q29" s="23">
        <f t="shared" si="73"/>
        <v>-0.15227221555220716</v>
      </c>
      <c r="R29" s="29"/>
      <c r="S29" s="56">
        <f t="shared" ref="S29:S30" si="88">IF(K29&lt;0, ATAN2(L29,K29)*180/PI()+360,ATAN2(L29,K29)*180/PI())</f>
        <v>309.55966802395415</v>
      </c>
      <c r="T29" s="57">
        <f t="shared" ref="T29:T30" si="89">ATAN(N29/M29)*180/PI()</f>
        <v>-23.545693838506281</v>
      </c>
      <c r="U29" s="29"/>
      <c r="V29" s="24">
        <f t="shared" si="74"/>
        <v>5.1500000059604645</v>
      </c>
      <c r="W29" s="22">
        <f t="shared" si="75"/>
        <v>-1.7500000074505806</v>
      </c>
      <c r="X29" s="22">
        <f t="shared" si="76"/>
        <v>5.4392095094296389</v>
      </c>
      <c r="Y29" s="22">
        <f t="shared" si="77"/>
        <v>-5.8999999999741704</v>
      </c>
      <c r="Z29" s="22">
        <f t="shared" ref="Z29:Z30" si="90">SQRT((G29-$G$20)^2+(H29-$H$20)^2+(I29-$I$20)^2)*100</f>
        <v>8.024649530488233</v>
      </c>
      <c r="AA29" s="22">
        <f t="shared" si="78"/>
        <v>0.11249508687599945</v>
      </c>
      <c r="AB29" s="23">
        <f t="shared" si="79"/>
        <v>1.577033928168163E-3</v>
      </c>
      <c r="AC29" s="29"/>
      <c r="AD29" s="56">
        <f t="shared" si="80"/>
        <v>108.76806012095275</v>
      </c>
      <c r="AE29" s="57">
        <f t="shared" si="81"/>
        <v>-47.327043345236639</v>
      </c>
      <c r="AF29" s="29"/>
      <c r="AG29" s="71">
        <f t="shared" ref="AG29:AG30" si="91">1/(O29/E29)</f>
        <v>1.6388935578488097</v>
      </c>
      <c r="AH29" s="71">
        <f t="shared" si="82"/>
        <v>8.8892771032949671</v>
      </c>
      <c r="AI29" s="29"/>
      <c r="AJ29" s="21">
        <f t="shared" si="83"/>
        <v>591.18776714391583</v>
      </c>
    </row>
    <row r="30" spans="2:100" ht="15.75" x14ac:dyDescent="0.25">
      <c r="B30" s="199">
        <v>11</v>
      </c>
      <c r="C30" s="200"/>
      <c r="D30" s="96">
        <v>45328.625</v>
      </c>
      <c r="E30" s="28">
        <f t="shared" si="84"/>
        <v>7</v>
      </c>
      <c r="F30" s="27">
        <f t="shared" si="85"/>
        <v>78.333333333335759</v>
      </c>
      <c r="G30" s="108">
        <v>809077.05649999995</v>
      </c>
      <c r="H30" s="21">
        <v>9156238.8339999989</v>
      </c>
      <c r="I30" s="109">
        <v>2749.1009999999997</v>
      </c>
      <c r="K30" s="20">
        <f t="shared" ref="K30:K31" si="92">(G30-G29)*100</f>
        <v>3.9999999920837581</v>
      </c>
      <c r="L30" s="21">
        <f t="shared" ref="L30:L31" si="93">(H30-H29)*100</f>
        <v>0.74999984353780746</v>
      </c>
      <c r="M30" s="21">
        <f t="shared" ref="M30:M31" si="94">SQRT(K30^2+L30^2)</f>
        <v>4.0697051124100874</v>
      </c>
      <c r="N30" s="21">
        <f t="shared" si="86"/>
        <v>-3.8500000000567525</v>
      </c>
      <c r="O30" s="22">
        <f t="shared" si="87"/>
        <v>5.6022316716121079</v>
      </c>
      <c r="P30" s="22">
        <f t="shared" ref="P30:P31" si="95">O30/(F30-F29)</f>
        <v>0.80031881023030116</v>
      </c>
      <c r="Q30" s="23">
        <f t="shared" ref="Q30:Q31" si="96">(P30-P29)/(F30-F29)</f>
        <v>2.7164436712213136E-2</v>
      </c>
      <c r="R30" s="29"/>
      <c r="S30" s="56">
        <f t="shared" si="88"/>
        <v>79.38034686834709</v>
      </c>
      <c r="T30" s="57">
        <f t="shared" si="89"/>
        <v>-43.410932260643783</v>
      </c>
      <c r="U30" s="29"/>
      <c r="V30" s="24">
        <f t="shared" ref="V30:V31" si="97">(G30-$G$20)*100</f>
        <v>9.1499999980442226</v>
      </c>
      <c r="W30" s="22">
        <f t="shared" ref="W30:W31" si="98">(H30-$H$20)*100</f>
        <v>-1.0000001639127731</v>
      </c>
      <c r="X30" s="22">
        <f t="shared" ref="X30:X31" si="99">SQRT(V30^2+W30^2)</f>
        <v>9.2044826194650859</v>
      </c>
      <c r="Y30" s="22">
        <f t="shared" ref="Y30:Y31" si="100">(I30-$I$20)*100</f>
        <v>-9.7500000000309228</v>
      </c>
      <c r="Z30" s="22">
        <f t="shared" si="90"/>
        <v>13.408392904917346</v>
      </c>
      <c r="AA30" s="22">
        <f t="shared" ref="AA30:AA31" si="101">Z30/F30</f>
        <v>0.17117097325425867</v>
      </c>
      <c r="AB30" s="23">
        <f t="shared" ref="AB30:AB31" si="102">(AA30-$AA$20)/(F30-$F$20)</f>
        <v>2.1851613606925962E-3</v>
      </c>
      <c r="AC30" s="29"/>
      <c r="AD30" s="56">
        <f t="shared" ref="AD30:AD31" si="103">IF(F30&lt;=0,NA(),IF((G30-$G$20)&lt;0,ATAN2((H30-$H$20),(G30-$G$20))*180/PI()+360,ATAN2((H30-$H$20),(G30-$G$20))*180/PI()))</f>
        <v>96.23708109206089</v>
      </c>
      <c r="AE30" s="57">
        <f t="shared" ref="AE30:AE31" si="104">IF(E30&lt;=0,NA(),ATAN(Y30/X30)*180/PI())</f>
        <v>-46.648539747581601</v>
      </c>
      <c r="AF30" s="29"/>
      <c r="AG30" s="71">
        <f t="shared" si="91"/>
        <v>1.2495020574516276</v>
      </c>
      <c r="AH30" s="71">
        <f t="shared" ref="AH30:AH31" si="105">1/(Z30/F30)</f>
        <v>5.8421120181083062</v>
      </c>
      <c r="AI30" s="29"/>
      <c r="AJ30" s="21">
        <f t="shared" ref="AJ30:AJ31" si="106">SQRT((G30-$E$11)^2+(H30-$F$11)^2+(I30-$G$11)^2)</f>
        <v>591.16083797698616</v>
      </c>
    </row>
    <row r="31" spans="2:100" ht="15.75" x14ac:dyDescent="0.25">
      <c r="B31" s="199">
        <v>12</v>
      </c>
      <c r="C31" s="200"/>
      <c r="D31" s="96">
        <v>45334.625</v>
      </c>
      <c r="E31" s="28">
        <f t="shared" ref="E31:E32" si="107">D31-D30</f>
        <v>6</v>
      </c>
      <c r="F31" s="27">
        <f t="shared" ref="F31:F32" si="108">D31-D$20</f>
        <v>84.333333333335759</v>
      </c>
      <c r="G31" s="108">
        <v>809077.03850000002</v>
      </c>
      <c r="H31" s="21">
        <v>9156238.8500000015</v>
      </c>
      <c r="I31" s="109">
        <v>2749.0965000000001</v>
      </c>
      <c r="K31" s="20">
        <f t="shared" si="92"/>
        <v>-1.7999999923631549</v>
      </c>
      <c r="L31" s="21">
        <f t="shared" si="93"/>
        <v>1.600000262260437</v>
      </c>
      <c r="M31" s="21">
        <f t="shared" si="94"/>
        <v>2.4083190842869691</v>
      </c>
      <c r="N31" s="21">
        <f t="shared" ref="N31:N32" si="109">(I31-I30)*100</f>
        <v>-0.44999999995525286</v>
      </c>
      <c r="O31" s="22">
        <f t="shared" ref="O31:O32" si="110">(SQRT((G31-G30)^2+(H31-H30)^2+(I31-I30)^2)*100)</f>
        <v>2.4500001656531678</v>
      </c>
      <c r="P31" s="22">
        <f t="shared" si="95"/>
        <v>0.40833336094219463</v>
      </c>
      <c r="Q31" s="23">
        <f t="shared" si="96"/>
        <v>-6.5330908214684416E-2</v>
      </c>
      <c r="R31" s="29"/>
      <c r="S31" s="56">
        <f t="shared" ref="S31:S32" si="111">IF(K31&lt;0, ATAN2(L31,K31)*180/PI()+360,ATAN2(L31,K31)*180/PI())</f>
        <v>311.63354412064632</v>
      </c>
      <c r="T31" s="57">
        <f t="shared" ref="T31:T32" si="112">ATAN(N31/M31)*180/PI()</f>
        <v>-10.583801871585589</v>
      </c>
      <c r="U31" s="29"/>
      <c r="V31" s="24">
        <f t="shared" si="97"/>
        <v>7.3500000056810677</v>
      </c>
      <c r="W31" s="22">
        <f t="shared" si="98"/>
        <v>0.60000009834766388</v>
      </c>
      <c r="X31" s="22">
        <f t="shared" si="99"/>
        <v>7.3744491456331094</v>
      </c>
      <c r="Y31" s="22">
        <f t="shared" si="100"/>
        <v>-10.199999999986176</v>
      </c>
      <c r="Z31" s="22">
        <f t="shared" ref="Z31:Z32" si="113">SQRT((G31-$G$20)^2+(H31-$H$20)^2+(I31-$I$20)^2)*100</f>
        <v>12.586600025473397</v>
      </c>
      <c r="AA31" s="22">
        <f t="shared" si="101"/>
        <v>0.1492482216459253</v>
      </c>
      <c r="AB31" s="23">
        <f t="shared" si="102"/>
        <v>1.7697417586472848E-3</v>
      </c>
      <c r="AC31" s="29"/>
      <c r="AD31" s="56">
        <f t="shared" si="103"/>
        <v>85.333140870573445</v>
      </c>
      <c r="AE31" s="57">
        <f t="shared" si="104"/>
        <v>-54.133627258319514</v>
      </c>
      <c r="AF31" s="29"/>
      <c r="AG31" s="71">
        <f t="shared" ref="AG31:AG32" si="114">1/(O31/E31)</f>
        <v>2.4489794262525715</v>
      </c>
      <c r="AH31" s="71">
        <f t="shared" si="105"/>
        <v>6.7002473394449424</v>
      </c>
      <c r="AI31" s="29"/>
      <c r="AJ31" s="21">
        <f t="shared" si="106"/>
        <v>591.15889425293642</v>
      </c>
    </row>
    <row r="32" spans="2:100" ht="15.75" x14ac:dyDescent="0.25">
      <c r="B32" s="199">
        <v>13</v>
      </c>
      <c r="C32" s="200"/>
      <c r="D32" s="96">
        <v>45341.625</v>
      </c>
      <c r="E32" s="28">
        <f t="shared" si="107"/>
        <v>7</v>
      </c>
      <c r="F32" s="27">
        <f t="shared" si="108"/>
        <v>91.333333333335759</v>
      </c>
      <c r="G32" s="108">
        <v>809077.07050000003</v>
      </c>
      <c r="H32" s="21">
        <v>9156238.8310000002</v>
      </c>
      <c r="I32" s="109">
        <v>2749.078</v>
      </c>
      <c r="K32" s="20">
        <f t="shared" ref="K32" si="115">(G32-G31)*100</f>
        <v>3.2000000006519258</v>
      </c>
      <c r="L32" s="21">
        <f t="shared" ref="L32" si="116">(H32-H31)*100</f>
        <v>-1.900000125169754</v>
      </c>
      <c r="M32" s="21">
        <f t="shared" ref="M32" si="117">SQRT(K32^2+L32^2)</f>
        <v>3.7215588776502524</v>
      </c>
      <c r="N32" s="21">
        <f t="shared" si="109"/>
        <v>-1.8500000000130967</v>
      </c>
      <c r="O32" s="22">
        <f t="shared" si="110"/>
        <v>4.1560197881946932</v>
      </c>
      <c r="P32" s="22">
        <f t="shared" ref="P32" si="118">O32/(F32-F31)</f>
        <v>0.59371711259924187</v>
      </c>
      <c r="Q32" s="23">
        <f t="shared" ref="Q32" si="119">(P32-P31)/(F32-F31)</f>
        <v>2.648339309386389E-2</v>
      </c>
      <c r="R32" s="29"/>
      <c r="S32" s="56">
        <f t="shared" si="111"/>
        <v>120.69972420268917</v>
      </c>
      <c r="T32" s="57">
        <f t="shared" si="112"/>
        <v>-26.43213233159539</v>
      </c>
      <c r="U32" s="29"/>
      <c r="V32" s="24">
        <f t="shared" ref="V32" si="120">(G32-$G$20)*100</f>
        <v>10.550000006332994</v>
      </c>
      <c r="W32" s="22">
        <f t="shared" ref="W32" si="121">(H32-$H$20)*100</f>
        <v>-1.3000000268220901</v>
      </c>
      <c r="X32" s="22">
        <f t="shared" ref="X32" si="122">SQRT(V32^2+W32^2)</f>
        <v>10.629793046121058</v>
      </c>
      <c r="Y32" s="22">
        <f t="shared" ref="Y32" si="123">(I32-$I$20)*100</f>
        <v>-12.049999999999272</v>
      </c>
      <c r="Z32" s="22">
        <f t="shared" si="113"/>
        <v>16.068447348868091</v>
      </c>
      <c r="AA32" s="22">
        <f t="shared" ref="AA32" si="124">Z32/F32</f>
        <v>0.17593190527957298</v>
      </c>
      <c r="AB32" s="23">
        <f t="shared" ref="AB32" si="125">(AA32-$AA$20)/(F32-$F$20)</f>
        <v>1.9262617366376091E-3</v>
      </c>
      <c r="AC32" s="29"/>
      <c r="AD32" s="56">
        <f t="shared" ref="AD32" si="126">IF(F32&lt;=0,NA(),IF((G32-$G$20)&lt;0,ATAN2((H32-$H$20),(G32-$G$20))*180/PI()+360,ATAN2((H32-$H$20),(G32-$G$20))*180/PI()))</f>
        <v>97.024732262420855</v>
      </c>
      <c r="AE32" s="57">
        <f t="shared" ref="AE32" si="127">IF(E32&lt;=0,NA(),ATAN(Y32/X32)*180/PI())</f>
        <v>-48.583178820070636</v>
      </c>
      <c r="AF32" s="29"/>
      <c r="AG32" s="71">
        <f t="shared" si="114"/>
        <v>1.684303818736312</v>
      </c>
      <c r="AH32" s="71">
        <f t="shared" ref="AH32" si="128">1/(Z32/F32)</f>
        <v>5.6840173384748054</v>
      </c>
      <c r="AI32" s="29"/>
      <c r="AJ32" s="21">
        <f t="shared" ref="AJ32" si="129">SQRT((G32-$E$11)^2+(H32-$F$11)^2+(I32-$G$11)^2)</f>
        <v>591.15660661477057</v>
      </c>
    </row>
    <row r="33" spans="2:37" ht="15.75" x14ac:dyDescent="0.25">
      <c r="B33" s="199">
        <v>14</v>
      </c>
      <c r="C33" s="200"/>
      <c r="D33" s="96">
        <v>45348.625</v>
      </c>
      <c r="E33" s="28">
        <f t="shared" ref="E33:E34" si="130">D33-D32</f>
        <v>7</v>
      </c>
      <c r="F33" s="27">
        <f t="shared" ref="F33:F34" si="131">D33-D$20</f>
        <v>98.333333333335759</v>
      </c>
      <c r="G33" s="108">
        <v>809077.04150000005</v>
      </c>
      <c r="H33" s="21">
        <v>9156238.8585000001</v>
      </c>
      <c r="I33" s="109">
        <v>2749.0794999999998</v>
      </c>
      <c r="K33" s="20">
        <f t="shared" ref="K33:K34" si="132">(G33-G32)*100</f>
        <v>-2.8999999980442226</v>
      </c>
      <c r="L33" s="21">
        <f t="shared" ref="L33:L34" si="133">(H33-H32)*100</f>
        <v>2.7499999850988388</v>
      </c>
      <c r="M33" s="21">
        <f t="shared" ref="M33:M34" si="134">SQRT(K33^2+L33^2)</f>
        <v>3.9965610100059905</v>
      </c>
      <c r="N33" s="21">
        <f t="shared" ref="N33:N34" si="135">(I33-I32)*100</f>
        <v>0.14999999998508429</v>
      </c>
      <c r="O33" s="22">
        <f t="shared" ref="O33:O34" si="136">(SQRT((G33-G32)^2+(H33-H32)^2+(I33-I32)^2)*100)</f>
        <v>3.9993749394993747</v>
      </c>
      <c r="P33" s="22">
        <f t="shared" ref="P33:P34" si="137">O33/(F33-F32)</f>
        <v>0.57133927707133925</v>
      </c>
      <c r="Q33" s="23">
        <f t="shared" ref="Q33:Q34" si="138">(P33-P32)/(F33-F32)</f>
        <v>-3.1968336468432318E-3</v>
      </c>
      <c r="R33" s="29"/>
      <c r="S33" s="56">
        <f t="shared" ref="S33:S34" si="139">IF(K33&lt;0, ATAN2(L33,K33)*180/PI()+360,ATAN2(L33,K33)*180/PI())</f>
        <v>313.47923020313641</v>
      </c>
      <c r="T33" s="57">
        <f t="shared" ref="T33:T34" si="140">ATAN(N33/M33)*180/PI()</f>
        <v>2.1494316654776422</v>
      </c>
      <c r="U33" s="29"/>
      <c r="V33" s="24">
        <f t="shared" ref="V33:V34" si="141">(G33-$G$20)*100</f>
        <v>7.6500000082887709</v>
      </c>
      <c r="W33" s="22">
        <f t="shared" ref="W33:W34" si="142">(H33-$H$20)*100</f>
        <v>1.4499999582767487</v>
      </c>
      <c r="X33" s="22">
        <f t="shared" ref="X33:X34" si="143">SQRT(V33^2+W33^2)</f>
        <v>7.7862057515725054</v>
      </c>
      <c r="Y33" s="22">
        <f t="shared" ref="Y33:Y34" si="144">(I33-$I$20)*100</f>
        <v>-11.900000000014188</v>
      </c>
      <c r="Z33" s="22">
        <f t="shared" ref="Z33:Z34" si="145">SQRT((G33-$G$20)^2+(H33-$H$20)^2+(I33-$I$20)^2)*100</f>
        <v>14.220935271850388</v>
      </c>
      <c r="AA33" s="22">
        <f t="shared" ref="AA33:AA34" si="146">Z33/F33</f>
        <v>0.14461968073067835</v>
      </c>
      <c r="AB33" s="23">
        <f t="shared" ref="AB33:AB34" si="147">(AA33-$AA$20)/(F33-$F$20)</f>
        <v>1.4707086176000827E-3</v>
      </c>
      <c r="AC33" s="29"/>
      <c r="AD33" s="56">
        <f t="shared" ref="AD33:AD34" si="148">IF(F33&lt;=0,NA(),IF((G33-$G$20)&lt;0,ATAN2((H33-$H$20),(G33-$G$20))*180/PI()+360,ATAN2((H33-$H$20),(G33-$G$20))*180/PI()))</f>
        <v>79.26733575635788</v>
      </c>
      <c r="AE33" s="57">
        <f t="shared" ref="AE33:AE34" si="149">IF(E33&lt;=0,NA(),ATAN(Y33/X33)*180/PI())</f>
        <v>-56.803155691544838</v>
      </c>
      <c r="AF33" s="29"/>
      <c r="AG33" s="71">
        <f t="shared" ref="AG33:AG34" si="150">1/(O33/E33)</f>
        <v>1.7502735067085835</v>
      </c>
      <c r="AH33" s="71">
        <f t="shared" ref="AH33:AH34" si="151">1/(Z33/F33)</f>
        <v>6.9146882011327024</v>
      </c>
      <c r="AI33" s="29"/>
      <c r="AJ33" s="21">
        <f t="shared" ref="AJ33:AJ34" si="152">SQRT((G33-$E$11)^2+(H33-$F$11)^2+(I33-$G$11)^2)</f>
        <v>591.15147653111615</v>
      </c>
    </row>
    <row r="34" spans="2:37" ht="15.75" x14ac:dyDescent="0.25">
      <c r="B34" s="199">
        <v>15</v>
      </c>
      <c r="C34" s="200"/>
      <c r="D34" s="96">
        <v>45355.666666666664</v>
      </c>
      <c r="E34" s="28">
        <f t="shared" si="130"/>
        <v>7.0416666666642413</v>
      </c>
      <c r="F34" s="27">
        <f t="shared" si="131"/>
        <v>105.375</v>
      </c>
      <c r="G34" s="108">
        <v>809077.08600000001</v>
      </c>
      <c r="H34" s="21">
        <v>9156238.8249999993</v>
      </c>
      <c r="I34" s="109">
        <v>2749.0965000000001</v>
      </c>
      <c r="K34" s="20">
        <f t="shared" si="132"/>
        <v>4.4499999959953129</v>
      </c>
      <c r="L34" s="21">
        <f t="shared" si="133"/>
        <v>-3.3500000834465027</v>
      </c>
      <c r="M34" s="21">
        <f t="shared" si="134"/>
        <v>5.570009023641691</v>
      </c>
      <c r="N34" s="21">
        <f t="shared" si="135"/>
        <v>1.7000000000280124</v>
      </c>
      <c r="O34" s="22">
        <f t="shared" si="136"/>
        <v>5.8236586887922188</v>
      </c>
      <c r="P34" s="22">
        <f t="shared" si="137"/>
        <v>0.82702845284651716</v>
      </c>
      <c r="Q34" s="23">
        <f t="shared" si="138"/>
        <v>3.6310888867493396E-2</v>
      </c>
      <c r="R34" s="29"/>
      <c r="S34" s="56">
        <f t="shared" si="139"/>
        <v>126.97276320011444</v>
      </c>
      <c r="T34" s="57">
        <f t="shared" si="140"/>
        <v>16.972502036617175</v>
      </c>
      <c r="U34" s="29"/>
      <c r="V34" s="24">
        <f t="shared" si="141"/>
        <v>12.100000004284084</v>
      </c>
      <c r="W34" s="22">
        <f t="shared" si="142"/>
        <v>-1.900000125169754</v>
      </c>
      <c r="X34" s="22">
        <f t="shared" si="143"/>
        <v>12.248265206931139</v>
      </c>
      <c r="Y34" s="22">
        <f t="shared" si="144"/>
        <v>-10.199999999986176</v>
      </c>
      <c r="Z34" s="22">
        <f t="shared" si="145"/>
        <v>15.939259724938228</v>
      </c>
      <c r="AA34" s="22">
        <f t="shared" si="146"/>
        <v>0.1512622512449654</v>
      </c>
      <c r="AB34" s="23">
        <f t="shared" si="147"/>
        <v>1.4354662039854367E-3</v>
      </c>
      <c r="AC34" s="29"/>
      <c r="AD34" s="56">
        <f t="shared" si="148"/>
        <v>98.923989018962544</v>
      </c>
      <c r="AE34" s="57">
        <f t="shared" si="149"/>
        <v>-39.786550969667445</v>
      </c>
      <c r="AF34" s="29"/>
      <c r="AG34" s="71">
        <f t="shared" si="150"/>
        <v>1.2091482421894177</v>
      </c>
      <c r="AH34" s="71">
        <f t="shared" si="151"/>
        <v>6.6110347543388421</v>
      </c>
      <c r="AI34" s="29"/>
      <c r="AJ34" s="21">
        <f t="shared" si="152"/>
        <v>591.15099933962767</v>
      </c>
    </row>
    <row r="35" spans="2:37" ht="15.75" x14ac:dyDescent="0.25">
      <c r="B35" s="199">
        <v>16</v>
      </c>
      <c r="C35" s="200"/>
      <c r="D35" s="96">
        <v>45362.666666666664</v>
      </c>
      <c r="E35" s="28">
        <f t="shared" ref="E35" si="153">D35-D34</f>
        <v>7</v>
      </c>
      <c r="F35" s="27">
        <f t="shared" ref="F35" si="154">D35-D$20</f>
        <v>112.375</v>
      </c>
      <c r="G35" s="108">
        <v>809077.07349999994</v>
      </c>
      <c r="H35" s="21">
        <v>9156238.8369999994</v>
      </c>
      <c r="I35" s="109">
        <v>2749.0720000000001</v>
      </c>
      <c r="K35" s="20">
        <f t="shared" ref="K35" si="155">(G35-G34)*100</f>
        <v>-1.2500000069849193</v>
      </c>
      <c r="L35" s="21">
        <f t="shared" ref="L35" si="156">(H35-H34)*100</f>
        <v>1.2000000104308128</v>
      </c>
      <c r="M35" s="21">
        <f t="shared" ref="M35" si="157">SQRT(K35^2+L35^2)</f>
        <v>1.7327723573788476</v>
      </c>
      <c r="N35" s="21">
        <f t="shared" ref="N35" si="158">(I35-I34)*100</f>
        <v>-2.4499999999989086</v>
      </c>
      <c r="O35" s="22">
        <f t="shared" ref="O35" si="159">(SQRT((G35-G34)^2+(H35-H34)^2+(I35-I34)^2)*100)</f>
        <v>3.0008332247045821</v>
      </c>
      <c r="P35" s="22">
        <f t="shared" ref="P35" si="160">O35/(F35-F34)</f>
        <v>0.42869046067208316</v>
      </c>
      <c r="Q35" s="23">
        <f t="shared" ref="Q35" si="161">(P35-P34)/(F35-F34)</f>
        <v>-5.6905427453490573E-2</v>
      </c>
      <c r="R35" s="29"/>
      <c r="S35" s="56">
        <f t="shared" ref="S35" si="162">IF(K35&lt;0, ATAN2(L35,K35)*180/PI()+360,ATAN2(L35,K35)*180/PI())</f>
        <v>313.83086076095327</v>
      </c>
      <c r="T35" s="57">
        <f t="shared" ref="T35" si="163">ATAN(N35/M35)*180/PI()</f>
        <v>-54.729986468580158</v>
      </c>
      <c r="U35" s="29"/>
      <c r="V35" s="24">
        <f t="shared" ref="V35" si="164">(G35-$G$20)*100</f>
        <v>10.849999997299165</v>
      </c>
      <c r="W35" s="22">
        <f t="shared" ref="W35" si="165">(H35-$H$20)*100</f>
        <v>-0.70000011473894119</v>
      </c>
      <c r="X35" s="22">
        <f t="shared" ref="X35" si="166">SQRT(V35^2+W35^2)</f>
        <v>10.872557201598271</v>
      </c>
      <c r="Y35" s="22">
        <f t="shared" ref="Y35" si="167">(I35-$I$20)*100</f>
        <v>-12.649999999985084</v>
      </c>
      <c r="Z35" s="22">
        <f t="shared" ref="Z35" si="168">SQRT((G35-$G$20)^2+(H35-$H$20)^2+(I35-$I$20)^2)*100</f>
        <v>16.680377696612538</v>
      </c>
      <c r="AA35" s="22">
        <f t="shared" ref="AA35" si="169">Z35/F35</f>
        <v>0.14843495169399368</v>
      </c>
      <c r="AB35" s="23">
        <f t="shared" ref="AB35" si="170">(AA35-$AA$20)/(F35-$F$20)</f>
        <v>1.3208894477774744E-3</v>
      </c>
      <c r="AC35" s="29"/>
      <c r="AD35" s="56">
        <f t="shared" ref="AD35" si="171">IF(F35&lt;=0,NA(),IF((G35-$G$20)&lt;0,ATAN2((H35-$H$20),(G35-$G$20))*180/PI()+360,ATAN2((H35-$H$20),(G35-$G$20))*180/PI()))</f>
        <v>93.691386590759961</v>
      </c>
      <c r="AE35" s="57">
        <f t="shared" ref="AE35" si="172">IF(E35&lt;=0,NA(),ATAN(Y35/X35)*180/PI())</f>
        <v>-49.321247980840333</v>
      </c>
      <c r="AF35" s="29"/>
      <c r="AG35" s="71">
        <f t="shared" ref="AG35" si="173">1/(O35/E35)</f>
        <v>2.3326854496184528</v>
      </c>
      <c r="AH35" s="71">
        <f t="shared" ref="AH35" si="174">1/(Z35/F35)</f>
        <v>6.7369577622226853</v>
      </c>
      <c r="AI35" s="29"/>
      <c r="AJ35" s="21">
        <f t="shared" ref="AJ35" si="175">SQRT((G35-$E$11)^2+(H35-$F$11)^2+(I35-$G$11)^2)</f>
        <v>591.1504302148395</v>
      </c>
    </row>
    <row r="36" spans="2:37" ht="15.75" x14ac:dyDescent="0.25">
      <c r="B36" s="199">
        <v>17</v>
      </c>
      <c r="C36" s="200"/>
      <c r="D36" s="96">
        <v>45373.375</v>
      </c>
      <c r="E36" s="28">
        <f t="shared" ref="E36" si="176">D36-D35</f>
        <v>10.708333333335759</v>
      </c>
      <c r="F36" s="27">
        <f t="shared" ref="F36" si="177">D36-D$20</f>
        <v>123.08333333333576</v>
      </c>
      <c r="G36" s="108">
        <v>809076.95900000003</v>
      </c>
      <c r="H36" s="21">
        <v>9156238.9220000003</v>
      </c>
      <c r="I36" s="109">
        <v>2749.0659999999998</v>
      </c>
      <c r="K36" s="20">
        <f t="shared" ref="K36" si="178">(G36-G35)*100</f>
        <v>-11.449999990873039</v>
      </c>
      <c r="L36" s="21">
        <f t="shared" ref="L36" si="179">(H36-H35)*100</f>
        <v>8.5000000894069672</v>
      </c>
      <c r="M36" s="21">
        <f t="shared" ref="M36" si="180">SQRT(K36^2+L36^2)</f>
        <v>14.260171854185737</v>
      </c>
      <c r="N36" s="21">
        <f t="shared" ref="N36" si="181">(I36-I35)*100</f>
        <v>-0.60000000003128662</v>
      </c>
      <c r="O36" s="22">
        <f t="shared" ref="O36" si="182">(SQRT((G36-G35)^2+(H36-H35)^2+(I36-I35)^2)*100)</f>
        <v>14.27278884139146</v>
      </c>
      <c r="P36" s="22">
        <f t="shared" ref="P36" si="183">O36/(F36-F35)</f>
        <v>1.332867440440924</v>
      </c>
      <c r="Q36" s="23">
        <f t="shared" ref="Q36" si="184">(P36-P35)/(F36-F35)</f>
        <v>8.443676075660414E-2</v>
      </c>
      <c r="R36" s="29"/>
      <c r="S36" s="56">
        <f t="shared" ref="S36" si="185">IF(K36&lt;0, ATAN2(L36,K36)*180/PI()+360,ATAN2(L36,K36)*180/PI())</f>
        <v>306.58864463555619</v>
      </c>
      <c r="T36" s="57">
        <f t="shared" ref="T36" si="186">ATAN(N36/M36)*180/PI()</f>
        <v>-2.4093119741235305</v>
      </c>
      <c r="U36" s="29"/>
      <c r="V36" s="24">
        <f t="shared" ref="V36" si="187">(G36-$G$20)*100</f>
        <v>-0.59999999357387424</v>
      </c>
      <c r="W36" s="22">
        <f t="shared" ref="W36" si="188">(H36-$H$20)*100</f>
        <v>7.799999974668026</v>
      </c>
      <c r="X36" s="22">
        <f t="shared" ref="X36" si="189">SQRT(V36^2+W36^2)</f>
        <v>7.8230428604929587</v>
      </c>
      <c r="Y36" s="22">
        <f t="shared" ref="Y36" si="190">(I36-$I$20)*100</f>
        <v>-13.250000000016371</v>
      </c>
      <c r="Z36" s="22">
        <f t="shared" ref="Z36" si="191">SQRT((G36-$G$20)^2+(H36-$H$20)^2+(I36-$I$20)^2)*100</f>
        <v>15.387088730411079</v>
      </c>
      <c r="AA36" s="22">
        <f t="shared" ref="AA36" si="192">Z36/F36</f>
        <v>0.12501358481037869</v>
      </c>
      <c r="AB36" s="23">
        <f t="shared" ref="AB36" si="193">(AA36-$AA$20)/(F36-$F$20)</f>
        <v>1.0156824764553248E-3</v>
      </c>
      <c r="AC36" s="29"/>
      <c r="AD36" s="56">
        <f t="shared" ref="AD36" si="194">IF(F36&lt;=0,NA(),IF((G36-$G$20)&lt;0,ATAN2((H36-$H$20),(G36-$G$20))*180/PI()+360,ATAN2((H36-$H$20),(G36-$G$20))*180/PI()))</f>
        <v>355.60129467770105</v>
      </c>
      <c r="AE36" s="57">
        <f t="shared" ref="AE36" si="195">IF(E36&lt;=0,NA(),ATAN(Y36/X36)*180/PI())</f>
        <v>-59.441618944330472</v>
      </c>
      <c r="AF36" s="29"/>
      <c r="AG36" s="71">
        <f t="shared" ref="AG36" si="196">1/(O36/E36)</f>
        <v>0.75026215635456694</v>
      </c>
      <c r="AH36" s="71">
        <f t="shared" ref="AH36" si="197">1/(Z36/F36)</f>
        <v>7.9991306666135973</v>
      </c>
      <c r="AI36" s="29"/>
      <c r="AJ36" s="21">
        <f t="shared" ref="AJ36" si="198">SQRT((G36-$E$11)^2+(H36-$F$11)^2+(I36-$G$11)^2)</f>
        <v>591.14999315658099</v>
      </c>
    </row>
    <row r="37" spans="2:37" ht="15.75" x14ac:dyDescent="0.25">
      <c r="B37" s="199">
        <v>18</v>
      </c>
      <c r="C37" s="200"/>
      <c r="D37" s="96">
        <v>45376.666666666664</v>
      </c>
      <c r="E37" s="28">
        <f t="shared" ref="E37" si="199">D37-D36</f>
        <v>3.2916666666642413</v>
      </c>
      <c r="F37" s="27">
        <f t="shared" ref="F37" si="200">D37-D$20</f>
        <v>126.375</v>
      </c>
      <c r="G37" s="108">
        <v>809077.02399999998</v>
      </c>
      <c r="H37" s="21">
        <v>9156238.8825000003</v>
      </c>
      <c r="I37" s="109">
        <v>2749.0529999999999</v>
      </c>
      <c r="K37" s="20">
        <f t="shared" ref="K37" si="201">(G37-G36)*100</f>
        <v>6.4999999944120646</v>
      </c>
      <c r="L37" s="21">
        <f t="shared" ref="L37" si="202">(H37-H36)*100</f>
        <v>-3.9499999955296516</v>
      </c>
      <c r="M37" s="21">
        <f t="shared" ref="M37" si="203">SQRT(K37^2+L37^2)</f>
        <v>7.6060830847448075</v>
      </c>
      <c r="N37" s="21">
        <f t="shared" ref="N37" si="204">(I37-I36)*100</f>
        <v>-1.2999999999919964</v>
      </c>
      <c r="O37" s="22">
        <f t="shared" ref="O37" si="205">(SQRT((G37-G36)^2+(H37-H36)^2+(I37-I36)^2)*100)</f>
        <v>7.7163786773343537</v>
      </c>
      <c r="P37" s="22">
        <f t="shared" ref="P37" si="206">O37/(F37-F36)</f>
        <v>2.3442163070400119</v>
      </c>
      <c r="Q37" s="23">
        <f t="shared" ref="Q37" si="207">(P37-P36)/(F37-F36)</f>
        <v>0.30724522529615184</v>
      </c>
      <c r="R37" s="29"/>
      <c r="S37" s="56">
        <f t="shared" ref="S37" si="208">IF(K37&lt;0, ATAN2(L37,K37)*180/PI()+360,ATAN2(L37,K37)*180/PI())</f>
        <v>121.28672818612978</v>
      </c>
      <c r="T37" s="57">
        <f t="shared" ref="T37" si="209">ATAN(N37/M37)*180/PI()</f>
        <v>-9.6990368747620259</v>
      </c>
      <c r="U37" s="29"/>
      <c r="V37" s="24">
        <f t="shared" ref="V37" si="210">(G37-$G$20)*100</f>
        <v>5.9000000008381903</v>
      </c>
      <c r="W37" s="22">
        <f t="shared" ref="W37" si="211">(H37-$H$20)*100</f>
        <v>3.8499999791383743</v>
      </c>
      <c r="X37" s="22">
        <f t="shared" ref="X37" si="212">SQRT(V37^2+W37^2)</f>
        <v>7.0450337010731277</v>
      </c>
      <c r="Y37" s="22">
        <f t="shared" ref="Y37" si="213">(I37-$I$20)*100</f>
        <v>-14.550000000008367</v>
      </c>
      <c r="Z37" s="22">
        <f t="shared" ref="Z37" si="214">SQRT((G37-$G$20)^2+(H37-$H$20)^2+(I37-$I$20)^2)*100</f>
        <v>16.165859081703626</v>
      </c>
      <c r="AA37" s="22">
        <f t="shared" ref="AA37" si="215">Z37/F37</f>
        <v>0.12791975534483582</v>
      </c>
      <c r="AB37" s="23">
        <f t="shared" ref="AB37" si="216">(AA37-$AA$20)/(F37-$F$20)</f>
        <v>1.0122235833419254E-3</v>
      </c>
      <c r="AC37" s="29"/>
      <c r="AD37" s="56">
        <f t="shared" ref="AD37" si="217">IF(F37&lt;=0,NA(),IF((G37-$G$20)&lt;0,ATAN2((H37-$H$20),(G37-$G$20))*180/PI()+360,ATAN2((H37-$H$20),(G37-$G$20))*180/PI()))</f>
        <v>56.87384924818663</v>
      </c>
      <c r="AE37" s="57">
        <f t="shared" ref="AE37" si="218">IF(E37&lt;=0,NA(),ATAN(Y37/X37)*180/PI())</f>
        <v>-64.163977734303941</v>
      </c>
      <c r="AF37" s="29"/>
      <c r="AG37" s="71">
        <f t="shared" ref="AG37" si="219">1/(O37/E37)</f>
        <v>0.42658179494650689</v>
      </c>
      <c r="AH37" s="71">
        <f t="shared" ref="AH37" si="220">1/(Z37/F37)</f>
        <v>7.8174008174443435</v>
      </c>
      <c r="AI37" s="29"/>
      <c r="AJ37" s="21">
        <f t="shared" ref="AJ37" si="221">SQRT((G37-$E$11)^2+(H37-$F$11)^2+(I37-$G$11)^2)</f>
        <v>591.1443441311709</v>
      </c>
    </row>
    <row r="38" spans="2:37" ht="15.75" x14ac:dyDescent="0.25">
      <c r="B38" s="199">
        <v>19</v>
      </c>
      <c r="C38" s="200"/>
      <c r="D38" s="96">
        <v>45377.666666666664</v>
      </c>
      <c r="E38" s="28">
        <f t="shared" ref="E38:E39" si="222">D38-D37</f>
        <v>1</v>
      </c>
      <c r="F38" s="27">
        <f t="shared" ref="F38:F39" si="223">D38-D$20</f>
        <v>127.375</v>
      </c>
      <c r="G38" s="108">
        <v>809077.06150000007</v>
      </c>
      <c r="H38" s="21">
        <v>9156238.8515000008</v>
      </c>
      <c r="I38" s="109">
        <v>2749.0630000000001</v>
      </c>
      <c r="K38" s="20">
        <f t="shared" ref="K38:K39" si="224">(G38-G37)*100</f>
        <v>3.7500000093132257</v>
      </c>
      <c r="L38" s="21">
        <f t="shared" ref="L38:L39" si="225">(H38-H37)*100</f>
        <v>-3.0999999493360519</v>
      </c>
      <c r="M38" s="21">
        <f t="shared" ref="M38:M39" si="226">SQRT(K38^2+L38^2)</f>
        <v>4.8654393178553486</v>
      </c>
      <c r="N38" s="21">
        <f t="shared" ref="N38:N39" si="227">(I38-I37)*100</f>
        <v>1.0000000000218279</v>
      </c>
      <c r="O38" s="22">
        <f t="shared" ref="O38:O39" si="228">(SQRT((G38-G37)^2+(H38-H37)^2+(I38-I37)^2)*100)</f>
        <v>4.9671420108324238</v>
      </c>
      <c r="P38" s="22">
        <f t="shared" ref="P38:P39" si="229">O38/(F38-F37)</f>
        <v>4.9671420108324238</v>
      </c>
      <c r="Q38" s="23">
        <f t="shared" ref="Q38:Q39" si="230">(P38-P37)/(F38-F37)</f>
        <v>2.6229257037924119</v>
      </c>
      <c r="R38" s="29"/>
      <c r="S38" s="56">
        <f t="shared" ref="S38:S39" si="231">IF(K38&lt;0, ATAN2(L38,K38)*180/PI()+360,ATAN2(L38,K38)*180/PI())</f>
        <v>129.57940418651748</v>
      </c>
      <c r="T38" s="57">
        <f t="shared" ref="T38:T39" si="232">ATAN(N38/M38)*180/PI()</f>
        <v>11.614335948557944</v>
      </c>
      <c r="U38" s="29"/>
      <c r="V38" s="24">
        <f t="shared" ref="V38:V39" si="233">(G38-$G$20)*100</f>
        <v>9.6500000101514161</v>
      </c>
      <c r="W38" s="22">
        <f t="shared" ref="W38:W39" si="234">(H38-$H$20)*100</f>
        <v>0.75000002980232239</v>
      </c>
      <c r="X38" s="22">
        <f t="shared" ref="X38:X39" si="235">SQRT(V38^2+W38^2)</f>
        <v>9.6791012103720568</v>
      </c>
      <c r="Y38" s="22">
        <f t="shared" ref="Y38:Y39" si="236">(I38-$I$20)*100</f>
        <v>-13.549999999986539</v>
      </c>
      <c r="Z38" s="22">
        <f t="shared" ref="Z38:Z39" si="237">SQRT((G38-$G$20)^2+(H38-$H$20)^2+(I38-$I$20)^2)*100</f>
        <v>16.651951844761655</v>
      </c>
      <c r="AA38" s="22">
        <f t="shared" ref="AA38:AA39" si="238">Z38/F38</f>
        <v>0.13073171222580299</v>
      </c>
      <c r="AB38" s="23">
        <f t="shared" ref="AB38:AB39" si="239">(AA38-$AA$20)/(F38-$F$20)</f>
        <v>1.0263529909778448E-3</v>
      </c>
      <c r="AC38" s="29"/>
      <c r="AD38" s="56">
        <f t="shared" ref="AD38:AD39" si="240">IF(F38&lt;=0,NA(),IF((G38-$G$20)&lt;0,ATAN2((H38-$H$20),(G38-$G$20))*180/PI()+360,ATAN2((H38-$H$20),(G38-$G$20))*180/PI()))</f>
        <v>85.555893707118116</v>
      </c>
      <c r="AE38" s="57">
        <f t="shared" ref="AE38:AE39" si="241">IF(E38&lt;=0,NA(),ATAN(Y38/X38)*180/PI())</f>
        <v>-54.460838881683756</v>
      </c>
      <c r="AF38" s="29"/>
      <c r="AG38" s="71">
        <f t="shared" ref="AG38:AG39" si="242">1/(O38/E38)</f>
        <v>0.2013230138818628</v>
      </c>
      <c r="AH38" s="71">
        <f t="shared" ref="AH38:AH39" si="243">1/(Z38/F38)</f>
        <v>7.6492534441281981</v>
      </c>
      <c r="AI38" s="29"/>
      <c r="AJ38" s="21">
        <f t="shared" ref="AJ38:AJ39" si="244">SQRT((G38-$E$11)^2+(H38-$F$11)^2+(I38-$G$11)^2)</f>
        <v>591.14647019412655</v>
      </c>
    </row>
    <row r="39" spans="2:37" ht="15.75" x14ac:dyDescent="0.25">
      <c r="B39" s="199">
        <v>20</v>
      </c>
      <c r="C39" s="200"/>
      <c r="D39" s="96">
        <v>45384.666666666664</v>
      </c>
      <c r="E39" s="28">
        <f t="shared" si="222"/>
        <v>7</v>
      </c>
      <c r="F39" s="27">
        <f t="shared" si="223"/>
        <v>134.375</v>
      </c>
      <c r="G39" s="108">
        <v>809077.11550000007</v>
      </c>
      <c r="H39" s="21">
        <v>9156238.8154999986</v>
      </c>
      <c r="I39" s="109">
        <v>2749.0559999999996</v>
      </c>
      <c r="K39" s="20">
        <f t="shared" si="224"/>
        <v>5.400000000372529</v>
      </c>
      <c r="L39" s="21">
        <f t="shared" si="225"/>
        <v>-3.6000002175569534</v>
      </c>
      <c r="M39" s="21">
        <f t="shared" si="226"/>
        <v>6.4899924168240304</v>
      </c>
      <c r="N39" s="21">
        <f t="shared" si="227"/>
        <v>-0.7000000000516593</v>
      </c>
      <c r="O39" s="22">
        <f t="shared" si="228"/>
        <v>6.5276336884437498</v>
      </c>
      <c r="P39" s="22">
        <f t="shared" si="229"/>
        <v>0.93251909834910707</v>
      </c>
      <c r="Q39" s="23">
        <f t="shared" si="230"/>
        <v>-0.57637470178333106</v>
      </c>
      <c r="R39" s="29"/>
      <c r="S39" s="56">
        <f t="shared" si="231"/>
        <v>123.69006912224458</v>
      </c>
      <c r="T39" s="57">
        <f t="shared" si="232"/>
        <v>-6.1560310509672957</v>
      </c>
      <c r="U39" s="29"/>
      <c r="V39" s="24">
        <f t="shared" si="233"/>
        <v>15.050000010523945</v>
      </c>
      <c r="W39" s="22">
        <f t="shared" si="234"/>
        <v>-2.850000187754631</v>
      </c>
      <c r="X39" s="22">
        <f t="shared" si="235"/>
        <v>15.317473727314573</v>
      </c>
      <c r="Y39" s="22">
        <f t="shared" si="236"/>
        <v>-14.250000000038199</v>
      </c>
      <c r="Z39" s="22">
        <f t="shared" si="237"/>
        <v>20.920982323687884</v>
      </c>
      <c r="AA39" s="22">
        <f t="shared" si="238"/>
        <v>0.15569103124604938</v>
      </c>
      <c r="AB39" s="23">
        <f t="shared" si="239"/>
        <v>1.1586309302031581E-3</v>
      </c>
      <c r="AC39" s="29"/>
      <c r="AD39" s="56">
        <f t="shared" si="240"/>
        <v>100.7230570929807</v>
      </c>
      <c r="AE39" s="57">
        <f t="shared" si="241"/>
        <v>-42.932350007330513</v>
      </c>
      <c r="AF39" s="29"/>
      <c r="AG39" s="71">
        <f t="shared" si="242"/>
        <v>1.0723640961030807</v>
      </c>
      <c r="AH39" s="71">
        <f t="shared" si="243"/>
        <v>6.4229775600858492</v>
      </c>
      <c r="AI39" s="29"/>
      <c r="AJ39" s="21">
        <f t="shared" si="244"/>
        <v>591.1440859706222</v>
      </c>
    </row>
    <row r="40" spans="2:37" ht="15.75" x14ac:dyDescent="0.25">
      <c r="B40" s="199">
        <v>21</v>
      </c>
      <c r="C40" s="200"/>
      <c r="D40" s="96">
        <v>45390.666666666664</v>
      </c>
      <c r="E40" s="28">
        <f t="shared" ref="E40" si="245">D40-D39</f>
        <v>6</v>
      </c>
      <c r="F40" s="27">
        <f t="shared" ref="F40" si="246">D40-D$20</f>
        <v>140.375</v>
      </c>
      <c r="G40" s="108">
        <v>809077.09050000005</v>
      </c>
      <c r="H40" s="21">
        <v>9156238.8430000003</v>
      </c>
      <c r="I40" s="109">
        <v>2749.0405000000001</v>
      </c>
      <c r="K40" s="20">
        <f t="shared" ref="K40" si="247">(G40-G39)*100</f>
        <v>-2.5000000023283064</v>
      </c>
      <c r="L40" s="21">
        <f t="shared" ref="L40" si="248">(H40-H39)*100</f>
        <v>2.7500001713633537</v>
      </c>
      <c r="M40" s="21">
        <f t="shared" ref="M40" si="249">SQRT(K40^2+L40^2)</f>
        <v>3.7165173151944288</v>
      </c>
      <c r="N40" s="21">
        <f t="shared" ref="N40" si="250">(I40-I39)*100</f>
        <v>-1.5499999999519787</v>
      </c>
      <c r="O40" s="22">
        <f t="shared" ref="O40" si="251">(SQRT((G40-G39)^2+(H40-H39)^2+(I40-I39)^2)*100)</f>
        <v>4.0267854367958495</v>
      </c>
      <c r="P40" s="22">
        <f t="shared" ref="P40" si="252">O40/(F40-F39)</f>
        <v>0.67113090613264159</v>
      </c>
      <c r="Q40" s="23">
        <f t="shared" ref="Q40" si="253">(P40-P39)/(F40-F39)</f>
        <v>-4.3564698702744244E-2</v>
      </c>
      <c r="R40" s="29"/>
      <c r="S40" s="56">
        <f t="shared" ref="S40" si="254">IF(K40&lt;0, ATAN2(L40,K40)*180/PI()+360,ATAN2(L40,K40)*180/PI())</f>
        <v>317.72631274443194</v>
      </c>
      <c r="T40" s="57">
        <f t="shared" ref="T40" si="255">ATAN(N40/M40)*180/PI()</f>
        <v>-22.638924160879263</v>
      </c>
      <c r="U40" s="29"/>
      <c r="V40" s="24">
        <f t="shared" ref="V40" si="256">(G40-$G$20)*100</f>
        <v>12.550000008195639</v>
      </c>
      <c r="W40" s="22">
        <f t="shared" ref="W40" si="257">(H40-$H$20)*100</f>
        <v>-0.10000001639127731</v>
      </c>
      <c r="X40" s="22">
        <f t="shared" ref="X40" si="258">SQRT(V40^2+W40^2)</f>
        <v>12.550398408376875</v>
      </c>
      <c r="Y40" s="22">
        <f t="shared" ref="Y40" si="259">(I40-$I$20)*100</f>
        <v>-15.799999999990177</v>
      </c>
      <c r="Z40" s="22">
        <f t="shared" ref="Z40" si="260">SQRT((G40-$G$20)^2+(H40-$H$20)^2+(I40-$I$20)^2)*100</f>
        <v>20.178020225202435</v>
      </c>
      <c r="AA40" s="22">
        <f t="shared" ref="AA40" si="261">Z40/F40</f>
        <v>0.14374368815816516</v>
      </c>
      <c r="AB40" s="23">
        <f t="shared" ref="AB40" si="262">(AA40-$AA$20)/(F40-$F$20)</f>
        <v>1.0239977785087455E-3</v>
      </c>
      <c r="AC40" s="29"/>
      <c r="AD40" s="56">
        <f t="shared" ref="AD40" si="263">IF(F40&lt;=0,NA(),IF((G40-$G$20)&lt;0,ATAN2((H40-$H$20),(G40-$G$20))*180/PI()+360,ATAN2((H40-$H$20),(G40-$G$20))*180/PI()))</f>
        <v>90.456530488628928</v>
      </c>
      <c r="AE40" s="57">
        <f t="shared" ref="AE40" si="264">IF(E40&lt;=0,NA(),ATAN(Y40/X40)*180/PI())</f>
        <v>-51.538864700219882</v>
      </c>
      <c r="AF40" s="29"/>
      <c r="AG40" s="71">
        <f t="shared" ref="AG40" si="265">1/(O40/E40)</f>
        <v>1.49002227562794</v>
      </c>
      <c r="AH40" s="71">
        <f t="shared" ref="AH40" si="266">1/(Z40/F40)</f>
        <v>6.9568272027337459</v>
      </c>
      <c r="AI40" s="29"/>
      <c r="AJ40" s="21">
        <f t="shared" ref="AJ40" si="267">SQRT((G40-$E$11)^2+(H40-$F$11)^2+(I40-$G$11)^2)</f>
        <v>591.13778559861009</v>
      </c>
    </row>
    <row r="41" spans="2:37" ht="15.75" x14ac:dyDescent="0.25">
      <c r="B41" s="199">
        <v>22</v>
      </c>
      <c r="C41" s="200"/>
      <c r="D41" s="96">
        <v>45397.666666666664</v>
      </c>
      <c r="E41" s="28">
        <f t="shared" ref="E41" si="268">D41-D40</f>
        <v>7</v>
      </c>
      <c r="F41" s="27">
        <f t="shared" ref="F41" si="269">D41-D$20</f>
        <v>147.375</v>
      </c>
      <c r="G41" s="108">
        <v>809077.01750000007</v>
      </c>
      <c r="H41" s="21">
        <v>9156238.9000000004</v>
      </c>
      <c r="I41" s="109">
        <v>2749.0264999999999</v>
      </c>
      <c r="K41" s="20">
        <f t="shared" ref="K41" si="270">(G41-G40)*100</f>
        <v>-7.299999997485429</v>
      </c>
      <c r="L41" s="21">
        <f t="shared" ref="L41" si="271">(H41-H40)*100</f>
        <v>5.7000000029802322</v>
      </c>
      <c r="M41" s="21">
        <f t="shared" ref="M41" si="272">SQRT(K41^2+L41^2)</f>
        <v>9.2617492946668509</v>
      </c>
      <c r="N41" s="21">
        <f t="shared" ref="N41" si="273">(I41-I40)*100</f>
        <v>-1.4000000000123691</v>
      </c>
      <c r="O41" s="22">
        <f t="shared" ref="O41" si="274">(SQRT((G41-G40)^2+(H41-H40)^2+(I41-I40)^2)*100)</f>
        <v>9.3669632217328864</v>
      </c>
      <c r="P41" s="22">
        <f t="shared" ref="P41" si="275">O41/(F41-F40)</f>
        <v>1.3381376031046981</v>
      </c>
      <c r="Q41" s="23">
        <f t="shared" ref="Q41" si="276">(P41-P40)/(F41-F40)</f>
        <v>9.5286670996008072E-2</v>
      </c>
      <c r="R41" s="29"/>
      <c r="S41" s="56">
        <f t="shared" ref="S41" si="277">IF(K41&lt;0, ATAN2(L41,K41)*180/PI()+360,ATAN2(L41,K41)*180/PI())</f>
        <v>307.98349827938216</v>
      </c>
      <c r="T41" s="57">
        <f t="shared" ref="T41" si="278">ATAN(N41/M41)*180/PI()</f>
        <v>-8.5957186838136543</v>
      </c>
      <c r="U41" s="29"/>
      <c r="V41" s="24">
        <f t="shared" ref="V41" si="279">(G41-$G$20)*100</f>
        <v>5.2500000107102096</v>
      </c>
      <c r="W41" s="22">
        <f t="shared" ref="W41" si="280">(H41-$H$20)*100</f>
        <v>5.5999999865889549</v>
      </c>
      <c r="X41" s="22">
        <f t="shared" ref="X41" si="281">SQRT(V41^2+W41^2)</f>
        <v>7.6760992673527548</v>
      </c>
      <c r="Y41" s="22">
        <f t="shared" ref="Y41" si="282">(I41-$I$20)*100</f>
        <v>-17.200000000002547</v>
      </c>
      <c r="Z41" s="22">
        <f t="shared" ref="Z41" si="283">SQRT((G41-$G$20)^2+(H41-$H$20)^2+(I41-$I$20)^2)*100</f>
        <v>18.835140030335349</v>
      </c>
      <c r="AA41" s="22">
        <f t="shared" ref="AA41" si="284">Z41/F41</f>
        <v>0.12780417323382764</v>
      </c>
      <c r="AB41" s="23">
        <f t="shared" ref="AB41" si="285">(AA41-$AA$20)/(F41-$F$20)</f>
        <v>8.6720388962732925E-4</v>
      </c>
      <c r="AC41" s="29"/>
      <c r="AD41" s="56">
        <f t="shared" ref="AD41" si="286">IF(F41&lt;=0,NA(),IF((G41-$G$20)&lt;0,ATAN2((H41-$H$20),(G41-$G$20))*180/PI()+360,ATAN2((H41-$H$20),(G41-$G$20))*180/PI()))</f>
        <v>43.152389860790919</v>
      </c>
      <c r="AE41" s="57">
        <f t="shared" ref="AE41" si="287">IF(E41&lt;=0,NA(),ATAN(Y41/X41)*180/PI())</f>
        <v>-65.949517548130302</v>
      </c>
      <c r="AF41" s="29"/>
      <c r="AG41" s="71">
        <f t="shared" ref="AG41" si="288">1/(O41/E41)</f>
        <v>0.74730730059437567</v>
      </c>
      <c r="AH41" s="71">
        <f t="shared" ref="AH41" si="289">1/(Z41/F41)</f>
        <v>7.8244706310992092</v>
      </c>
      <c r="AI41" s="29"/>
      <c r="AJ41" s="21">
        <f t="shared" ref="AJ41" si="290">SQRT((G41-$E$11)^2+(H41-$F$11)^2+(I41-$G$11)^2)</f>
        <v>591.13595601974885</v>
      </c>
    </row>
    <row r="42" spans="2:37" ht="15.75" x14ac:dyDescent="0.25">
      <c r="B42" s="199">
        <v>23</v>
      </c>
      <c r="C42" s="200"/>
      <c r="D42" s="96">
        <v>45404.666666666664</v>
      </c>
      <c r="E42" s="28">
        <f t="shared" ref="E42" si="291">D42-D41</f>
        <v>7</v>
      </c>
      <c r="F42" s="27">
        <f t="shared" ref="F42" si="292">D42-D$20</f>
        <v>154.375</v>
      </c>
      <c r="G42" s="108">
        <v>809077.02799999993</v>
      </c>
      <c r="H42" s="21">
        <v>9156238.8920000009</v>
      </c>
      <c r="I42" s="109">
        <v>2749.0420000000004</v>
      </c>
      <c r="K42" s="20">
        <f t="shared" ref="K42" si="293">(G42-G41)*100</f>
        <v>1.0499999858438969</v>
      </c>
      <c r="L42" s="21">
        <f t="shared" ref="L42" si="294">(H42-H41)*100</f>
        <v>-0.79999994486570358</v>
      </c>
      <c r="M42" s="21">
        <f t="shared" ref="M42" si="295">SQRT(K42^2+L42^2)</f>
        <v>1.3200378335704293</v>
      </c>
      <c r="N42" s="21">
        <f t="shared" ref="N42" si="296">(I42-I41)*100</f>
        <v>1.5500000000429281</v>
      </c>
      <c r="O42" s="22">
        <f t="shared" ref="O42" si="297">(SQRT((G42-G41)^2+(H42-H41)^2+(I42-I41)^2)*100)</f>
        <v>2.0359272782175668</v>
      </c>
      <c r="P42" s="22">
        <f t="shared" ref="P42" si="298">O42/(F42-F41)</f>
        <v>0.29084675403108096</v>
      </c>
      <c r="Q42" s="23">
        <f t="shared" ref="Q42" si="299">(P42-P41)/(F42-F41)</f>
        <v>-0.14961297843908813</v>
      </c>
      <c r="R42" s="29"/>
      <c r="S42" s="56">
        <f t="shared" ref="S42" si="300">IF(K42&lt;0, ATAN2(L42,K42)*180/PI()+360,ATAN2(L42,K42)*180/PI())</f>
        <v>127.30394674682549</v>
      </c>
      <c r="T42" s="57">
        <f t="shared" ref="T42" si="301">ATAN(N42/M42)*180/PI()</f>
        <v>49.581045254422186</v>
      </c>
      <c r="U42" s="29"/>
      <c r="V42" s="24">
        <f t="shared" ref="V42" si="302">(G42-$G$20)*100</f>
        <v>6.2999999965541065</v>
      </c>
      <c r="W42" s="22">
        <f t="shared" ref="W42" si="303">(H42-$H$20)*100</f>
        <v>4.8000000417232513</v>
      </c>
      <c r="X42" s="22">
        <f t="shared" ref="X42" si="304">SQRT(V42^2+W42^2)</f>
        <v>7.9202272920115719</v>
      </c>
      <c r="Y42" s="22">
        <f t="shared" ref="Y42" si="305">(I42-$I$20)*100</f>
        <v>-15.649999999959618</v>
      </c>
      <c r="Z42" s="22">
        <f t="shared" ref="Z42" si="306">SQRT((G42-$G$20)^2+(H42-$H$20)^2+(I42-$I$20)^2)*100</f>
        <v>17.540025665769736</v>
      </c>
      <c r="AA42" s="22">
        <f t="shared" ref="AA42" si="307">Z42/F42</f>
        <v>0.11361959945437886</v>
      </c>
      <c r="AB42" s="23">
        <f t="shared" ref="AB42" si="308">(AA42-$AA$20)/(F42-$F$20)</f>
        <v>7.3599740537249464E-4</v>
      </c>
      <c r="AC42" s="29"/>
      <c r="AD42" s="56">
        <f t="shared" ref="AD42" si="309">IF(F42&lt;=0,NA(),IF((G42-$G$20)&lt;0,ATAN2((H42-$H$20),(G42-$G$20))*180/PI()+360,ATAN2((H42-$H$20),(G42-$G$20))*180/PI()))</f>
        <v>52.696051466823583</v>
      </c>
      <c r="AE42" s="57">
        <f t="shared" ref="AE42" si="310">IF(E42&lt;=0,NA(),ATAN(Y42/X42)*180/PI())</f>
        <v>-63.15672100945752</v>
      </c>
      <c r="AF42" s="29"/>
      <c r="AG42" s="71">
        <f t="shared" ref="AG42" si="311">1/(O42/E42)</f>
        <v>3.438236755749168</v>
      </c>
      <c r="AH42" s="71">
        <f t="shared" ref="AH42" si="312">1/(Z42/F42)</f>
        <v>8.80129840980055</v>
      </c>
      <c r="AI42" s="29"/>
      <c r="AJ42" s="21">
        <f t="shared" ref="AJ42" si="313">SQRT((G42-$E$11)^2+(H42-$F$11)^2+(I42-$G$11)^2)</f>
        <v>591.13511297626087</v>
      </c>
    </row>
    <row r="43" spans="2:37" ht="15.75" x14ac:dyDescent="0.25">
      <c r="B43" s="199">
        <v>24</v>
      </c>
      <c r="C43" s="200"/>
      <c r="D43" s="96">
        <v>45413.666666666664</v>
      </c>
      <c r="E43" s="28">
        <f t="shared" ref="E43" si="314">D43-D42</f>
        <v>9</v>
      </c>
      <c r="F43" s="27">
        <f t="shared" ref="F43" si="315">D43-D$20</f>
        <v>163.375</v>
      </c>
      <c r="G43" s="108">
        <v>809077.03300000005</v>
      </c>
      <c r="H43" s="21">
        <v>9156238.8914999999</v>
      </c>
      <c r="I43" s="109">
        <v>2749.0405000000001</v>
      </c>
      <c r="K43" s="20">
        <f t="shared" ref="K43" si="316">(G43-G42)*100</f>
        <v>0.50000001210719347</v>
      </c>
      <c r="L43" s="21">
        <f t="shared" ref="L43" si="317">(H43-H42)*100</f>
        <v>-5.0000101327896118E-2</v>
      </c>
      <c r="M43" s="21">
        <f t="shared" ref="M43" si="318">SQRT(K43^2+L43^2)</f>
        <v>0.50249380318566472</v>
      </c>
      <c r="N43" s="21">
        <f t="shared" ref="N43" si="319">(I43-I42)*100</f>
        <v>-0.15000000003055902</v>
      </c>
      <c r="O43" s="22">
        <f t="shared" ref="O43" si="320">(SQRT((G43-G42)^2+(H43-H42)^2+(I43-I42)^2)*100)</f>
        <v>0.52440444529881824</v>
      </c>
      <c r="P43" s="22">
        <f t="shared" ref="P43" si="321">O43/(F43-F42)</f>
        <v>5.8267160588757583E-2</v>
      </c>
      <c r="Q43" s="23">
        <f t="shared" ref="Q43" si="322">(P43-P42)/(F43-F42)</f>
        <v>-2.5842177049147042E-2</v>
      </c>
      <c r="R43" s="29"/>
      <c r="S43" s="56">
        <f t="shared" ref="S43" si="323">IF(K43&lt;0, ATAN2(L43,K43)*180/PI()+360,ATAN2(L43,K43)*180/PI())</f>
        <v>95.710604496492579</v>
      </c>
      <c r="T43" s="57">
        <f t="shared" ref="T43" si="324">ATAN(N43/M43)*180/PI()</f>
        <v>-16.620950579232602</v>
      </c>
      <c r="U43" s="29"/>
      <c r="V43" s="24">
        <f t="shared" ref="V43" si="325">(G43-$G$20)*100</f>
        <v>6.8000000086612999</v>
      </c>
      <c r="W43" s="22">
        <f t="shared" ref="W43" si="326">(H43-$H$20)*100</f>
        <v>4.7499999403953552</v>
      </c>
      <c r="X43" s="22">
        <f t="shared" ref="X43" si="327">SQRT(V43^2+W43^2)</f>
        <v>8.29472721381177</v>
      </c>
      <c r="Y43" s="22">
        <f t="shared" ref="Y43" si="328">(I43-$I$20)*100</f>
        <v>-15.799999999990177</v>
      </c>
      <c r="Z43" s="22">
        <f t="shared" ref="Z43" si="329">SQRT((G43-$G$20)^2+(H43-$H$20)^2+(I43-$I$20)^2)*100</f>
        <v>17.844957258319202</v>
      </c>
      <c r="AA43" s="22">
        <f t="shared" ref="AA43" si="330">Z43/F43</f>
        <v>0.10922697633248173</v>
      </c>
      <c r="AB43" s="23">
        <f t="shared" ref="AB43" si="331">(AA43-$AA$20)/(F43-$F$20)</f>
        <v>6.6856603723018659E-4</v>
      </c>
      <c r="AC43" s="29"/>
      <c r="AD43" s="56">
        <f t="shared" ref="AD43" si="332">IF(F43&lt;=0,NA(),IF((G43-$G$20)&lt;0,ATAN2((H43-$H$20),(G43-$G$20))*180/PI()+360,ATAN2((H43-$H$20),(G43-$G$20))*180/PI()))</f>
        <v>55.064568579038628</v>
      </c>
      <c r="AE43" s="57">
        <f t="shared" ref="AE43" si="333">IF(E43&lt;=0,NA(),ATAN(Y43/X43)*180/PI())</f>
        <v>-62.301302667260856</v>
      </c>
      <c r="AF43" s="29"/>
      <c r="AG43" s="71">
        <f t="shared" ref="AG43" si="334">1/(O43/E43)</f>
        <v>17.162325912152756</v>
      </c>
      <c r="AH43" s="71">
        <f t="shared" ref="AH43" si="335">1/(Z43/F43)</f>
        <v>9.1552474816848122</v>
      </c>
      <c r="AI43" s="29"/>
      <c r="AJ43" s="21">
        <f t="shared" ref="AJ43" si="336">SQRT((G43-$E$11)^2+(H43-$F$11)^2+(I43-$G$11)^2)</f>
        <v>591.13267161174247</v>
      </c>
    </row>
    <row r="44" spans="2:37" ht="15.75" x14ac:dyDescent="0.25">
      <c r="B44" s="199">
        <v>25</v>
      </c>
      <c r="C44" s="200"/>
      <c r="D44" s="96">
        <v>45425.666666666664</v>
      </c>
      <c r="E44" s="28">
        <f t="shared" ref="E44" si="337">D44-D43</f>
        <v>12</v>
      </c>
      <c r="F44" s="27">
        <f t="shared" ref="F44" si="338">D44-D$20</f>
        <v>175.375</v>
      </c>
      <c r="G44" s="108">
        <v>809077.07000000007</v>
      </c>
      <c r="H44" s="21">
        <v>9156238.8784999996</v>
      </c>
      <c r="I44" s="109">
        <v>2749.0015000000003</v>
      </c>
      <c r="K44" s="20">
        <f t="shared" ref="K44" si="339">(G44-G43)*100</f>
        <v>3.7000000011175871</v>
      </c>
      <c r="L44" s="21">
        <f t="shared" ref="L44" si="340">(H44-H43)*100</f>
        <v>-1.3000000268220901</v>
      </c>
      <c r="M44" s="21">
        <f t="shared" ref="M44" si="341">SQRT(K44^2+L44^2)</f>
        <v>3.9217343201710619</v>
      </c>
      <c r="N44" s="21">
        <f t="shared" ref="N44" si="342">(I44-I43)*100</f>
        <v>-3.8999999999759893</v>
      </c>
      <c r="O44" s="22">
        <f t="shared" ref="O44" si="343">(SQRT((G44-G43)^2+(H44-H43)^2+(I44-I43)^2)*100)</f>
        <v>5.5308227306450792</v>
      </c>
      <c r="P44" s="22">
        <f t="shared" ref="P44" si="344">O44/(F44-F43)</f>
        <v>0.46090189422042327</v>
      </c>
      <c r="Q44" s="23">
        <f t="shared" ref="Q44" si="345">(P44-P43)/(F44-F43)</f>
        <v>3.3552894469305476E-2</v>
      </c>
      <c r="R44" s="29"/>
      <c r="S44" s="56">
        <f t="shared" ref="S44" si="346">IF(K44&lt;0, ATAN2(L44,K44)*180/PI()+360,ATAN2(L44,K44)*180/PI())</f>
        <v>109.35899453999183</v>
      </c>
      <c r="T44" s="57">
        <f t="shared" ref="T44" si="347">ATAN(N44/M44)*180/PI()</f>
        <v>-44.84079213614671</v>
      </c>
      <c r="U44" s="29"/>
      <c r="V44" s="24">
        <f t="shared" ref="V44" si="348">(G44-$G$20)*100</f>
        <v>10.500000009778887</v>
      </c>
      <c r="W44" s="22">
        <f t="shared" ref="W44" si="349">(H44-$H$20)*100</f>
        <v>3.4499999135732651</v>
      </c>
      <c r="X44" s="22">
        <f t="shared" ref="X44" si="350">SQRT(V44^2+W44^2)</f>
        <v>11.052262194185051</v>
      </c>
      <c r="Y44" s="22">
        <f t="shared" ref="Y44" si="351">(I44-$I$20)*100</f>
        <v>-19.699999999966167</v>
      </c>
      <c r="Z44" s="22">
        <f t="shared" ref="Z44" si="352">SQRT((G44-$G$20)^2+(H44-$H$20)^2+(I44-$I$20)^2)*100</f>
        <v>22.588547974752142</v>
      </c>
      <c r="AA44" s="22">
        <f t="shared" ref="AA44" si="353">Z44/F44</f>
        <v>0.12880141396865086</v>
      </c>
      <c r="AB44" s="23">
        <f t="shared" ref="AB44" si="354">(AA44-$AA$20)/(F44-$F$20)</f>
        <v>7.3443429205217884E-4</v>
      </c>
      <c r="AC44" s="29"/>
      <c r="AD44" s="56">
        <f t="shared" ref="AD44" si="355">IF(F44&lt;=0,NA(),IF((G44-$G$20)&lt;0,ATAN2((H44-$H$20),(G44-$G$20))*180/PI()+360,ATAN2((H44-$H$20),(G44-$G$20))*180/PI()))</f>
        <v>71.810954741828084</v>
      </c>
      <c r="AE44" s="57">
        <f t="shared" ref="AE44" si="356">IF(E44&lt;=0,NA(),ATAN(Y44/X44)*180/PI())</f>
        <v>-60.706331220358571</v>
      </c>
      <c r="AF44" s="29"/>
      <c r="AG44" s="71">
        <f t="shared" ref="AG44" si="357">1/(O44/E44)</f>
        <v>2.1696591238606553</v>
      </c>
      <c r="AH44" s="71">
        <f t="shared" ref="AH44" si="358">1/(Z44/F44)</f>
        <v>7.7638899231602476</v>
      </c>
      <c r="AI44" s="29"/>
      <c r="AJ44" s="21">
        <f t="shared" ref="AJ44" si="359">SQRT((G44-$E$11)^2+(H44-$F$11)^2+(I44-$G$11)^2)</f>
        <v>591.12404610037947</v>
      </c>
    </row>
    <row r="45" spans="2:37" ht="15.75" x14ac:dyDescent="0.25">
      <c r="B45" s="199">
        <v>26</v>
      </c>
      <c r="C45" s="200"/>
      <c r="D45" s="96">
        <v>45433.666666666664</v>
      </c>
      <c r="E45" s="28">
        <f t="shared" ref="E45" si="360">D45-D44</f>
        <v>8</v>
      </c>
      <c r="F45" s="27">
        <f t="shared" ref="F45" si="361">D45-D$20</f>
        <v>183.375</v>
      </c>
      <c r="G45" s="108">
        <v>809077.42449999996</v>
      </c>
      <c r="H45" s="21">
        <v>9156238.6215000004</v>
      </c>
      <c r="I45" s="109">
        <v>2749.0105000000003</v>
      </c>
      <c r="K45" s="20">
        <f t="shared" ref="K45" si="362">(G45-G44)*100</f>
        <v>35.449999989941716</v>
      </c>
      <c r="L45" s="21">
        <f t="shared" ref="L45" si="363">(H45-H44)*100</f>
        <v>-25.699999928474426</v>
      </c>
      <c r="M45" s="21">
        <f t="shared" ref="M45" si="364">SQRT(K45^2+L45^2)</f>
        <v>43.78575676644693</v>
      </c>
      <c r="N45" s="21">
        <f t="shared" ref="N45" si="365">(I45-I44)*100</f>
        <v>0.90000000000145519</v>
      </c>
      <c r="O45" s="22">
        <f t="shared" ref="O45" si="366">(SQRT((G45-G44)^2+(H45-H44)^2+(I45-I44)^2)*100)</f>
        <v>43.795005372878492</v>
      </c>
      <c r="P45" s="22">
        <f t="shared" ref="P45" si="367">O45/(F45-F44)</f>
        <v>5.4743756716098115</v>
      </c>
      <c r="Q45" s="23">
        <f t="shared" ref="Q45" si="368">(P45-P44)/(F45-F44)</f>
        <v>0.62668422217367348</v>
      </c>
      <c r="R45" s="29"/>
      <c r="S45" s="56">
        <f t="shared" ref="S45" si="369">IF(K45&lt;0, ATAN2(L45,K45)*180/PI()+360,ATAN2(L45,K45)*180/PI())</f>
        <v>125.94078753532617</v>
      </c>
      <c r="T45" s="57">
        <f t="shared" ref="T45" si="370">ATAN(N45/M45)*180/PI()</f>
        <v>1.177527696076317</v>
      </c>
      <c r="U45" s="29"/>
      <c r="V45" s="24">
        <f t="shared" ref="V45" si="371">(G45-$G$20)*100</f>
        <v>45.949999999720603</v>
      </c>
      <c r="W45" s="22">
        <f t="shared" ref="W45" si="372">(H45-$H$20)*100</f>
        <v>-22.250000014901161</v>
      </c>
      <c r="X45" s="22">
        <f t="shared" ref="X45" si="373">SQRT(V45^2+W45^2)</f>
        <v>51.0535503235321</v>
      </c>
      <c r="Y45" s="22">
        <f t="shared" ref="Y45" si="374">(I45-$I$20)*100</f>
        <v>-18.799999999964712</v>
      </c>
      <c r="Z45" s="22">
        <f t="shared" ref="Z45" si="375">SQRT((G45-$G$20)^2+(H45-$H$20)^2+(I45-$I$20)^2)*100</f>
        <v>54.405008966418691</v>
      </c>
      <c r="AA45" s="22">
        <f t="shared" ref="AA45" si="376">Z45/F45</f>
        <v>0.29668716546104262</v>
      </c>
      <c r="AB45" s="23">
        <f t="shared" ref="AB45" si="377">(AA45-$AA$20)/(F45-$F$20)</f>
        <v>1.617925919351289E-3</v>
      </c>
      <c r="AC45" s="29"/>
      <c r="AD45" s="56">
        <f t="shared" ref="AD45" si="378">IF(F45&lt;=0,NA(),IF((G45-$G$20)&lt;0,ATAN2((H45-$H$20),(G45-$G$20))*180/PI()+360,ATAN2((H45-$H$20),(G45-$G$20))*180/PI()))</f>
        <v>115.83728586321662</v>
      </c>
      <c r="AE45" s="57">
        <f t="shared" ref="AE45" si="379">IF(E45&lt;=0,NA(),ATAN(Y45/X45)*180/PI())</f>
        <v>-20.21576526085931</v>
      </c>
      <c r="AF45" s="29"/>
      <c r="AG45" s="71">
        <f t="shared" ref="AG45" si="380">1/(O45/E45)</f>
        <v>0.18266923207079375</v>
      </c>
      <c r="AH45" s="71">
        <f t="shared" ref="AH45" si="381">1/(Z45/F45)</f>
        <v>3.3705536215091447</v>
      </c>
      <c r="AI45" s="29"/>
      <c r="AJ45" s="21">
        <f t="shared" ref="AJ45" si="382">SQRT((G45-$E$11)^2+(H45-$F$11)^2+(I45-$G$11)^2)</f>
        <v>591.12130311191049</v>
      </c>
      <c r="AK45" t="s">
        <v>53</v>
      </c>
    </row>
    <row r="46" spans="2:37" ht="15.75" x14ac:dyDescent="0.25">
      <c r="B46" s="199">
        <v>27</v>
      </c>
      <c r="C46" s="200"/>
      <c r="D46" s="96">
        <v>45440.625</v>
      </c>
      <c r="E46" s="28">
        <f t="shared" ref="E46:E47" si="383">D46-D45</f>
        <v>6.9583333333357587</v>
      </c>
      <c r="F46" s="27">
        <f t="shared" ref="F46:F47" si="384">D46-D$20</f>
        <v>190.33333333333576</v>
      </c>
      <c r="G46" s="108">
        <v>809077.18650000007</v>
      </c>
      <c r="H46" s="21">
        <v>9156238.7939999998</v>
      </c>
      <c r="I46" s="109">
        <v>2749.0370000000003</v>
      </c>
      <c r="K46" s="20">
        <f t="shared" ref="K46" si="385">(G46-G45)*100</f>
        <v>-23.799999989569187</v>
      </c>
      <c r="L46" s="21">
        <f t="shared" ref="L46" si="386">(H46-H45)*100</f>
        <v>17.249999940395355</v>
      </c>
      <c r="M46" s="21">
        <f t="shared" ref="M46" si="387">SQRT(K46^2+L46^2)</f>
        <v>29.393919395805877</v>
      </c>
      <c r="N46" s="21">
        <f t="shared" ref="N46" si="388">(I46-I45)*100</f>
        <v>2.6499999999941792</v>
      </c>
      <c r="O46" s="22">
        <f t="shared" ref="O46" si="389">(SQRT((G46-G45)^2+(H46-H45)^2+(I46-I45)^2)*100)</f>
        <v>29.513132626800264</v>
      </c>
      <c r="P46" s="22">
        <f t="shared" ref="P46" si="390">O46/(F46-F45)</f>
        <v>4.2414082816943681</v>
      </c>
      <c r="Q46" s="23">
        <f t="shared" ref="Q46" si="391">(P46-P45)/(F46-F45)</f>
        <v>-0.17719291831113967</v>
      </c>
      <c r="R46" s="29"/>
      <c r="S46" s="56">
        <f t="shared" ref="S46" si="392">IF(K46&lt;0, ATAN2(L46,K46)*180/PI()+360,ATAN2(L46,K46)*180/PI())</f>
        <v>305.93422116722036</v>
      </c>
      <c r="T46" s="57">
        <f t="shared" ref="T46" si="393">ATAN(N46/M46)*180/PI()</f>
        <v>5.1515569038058766</v>
      </c>
      <c r="U46" s="29"/>
      <c r="V46" s="24">
        <f t="shared" ref="V46" si="394">(G46-$G$20)*100</f>
        <v>22.150000010151416</v>
      </c>
      <c r="W46" s="22">
        <f t="shared" ref="W46" si="395">(H46-$H$20)*100</f>
        <v>-5.000000074505806</v>
      </c>
      <c r="X46" s="22">
        <f t="shared" ref="X46" si="396">SQRT(V46^2+W46^2)</f>
        <v>22.707322633784148</v>
      </c>
      <c r="Y46" s="22">
        <f t="shared" ref="Y46" si="397">(I46-$I$20)*100</f>
        <v>-16.149999999970532</v>
      </c>
      <c r="Z46" s="22">
        <f t="shared" ref="Z46" si="398">SQRT((G46-$G$20)^2+(H46-$H$20)^2+(I46-$I$20)^2)*100</f>
        <v>27.864762715548359</v>
      </c>
      <c r="AA46" s="22">
        <f t="shared" ref="AA46" si="399">Z46/F46</f>
        <v>0.14639980410970929</v>
      </c>
      <c r="AB46" s="23">
        <f t="shared" ref="AB46" si="400">(AA46-$AA$20)/(F46-$F$20)</f>
        <v>7.6917585346606354E-4</v>
      </c>
      <c r="AC46" s="29"/>
      <c r="AD46" s="56">
        <f t="shared" ref="AD46" si="401">IF(F46&lt;=0,NA(),IF((G46-$G$20)&lt;0,ATAN2((H46-$H$20),(G46-$G$20))*180/PI()+360,ATAN2((H46-$H$20),(G46-$G$20))*180/PI()))</f>
        <v>102.72038608699616</v>
      </c>
      <c r="AE46" s="57">
        <f t="shared" ref="AE46" si="402">IF(E46&lt;=0,NA(),ATAN(Y46/X46)*180/PI())</f>
        <v>-35.421362830896413</v>
      </c>
      <c r="AF46" s="29"/>
      <c r="AG46" s="71">
        <f t="shared" ref="AG46" si="403">1/(O46/E46)</f>
        <v>0.23577074725768149</v>
      </c>
      <c r="AH46" s="71">
        <f t="shared" ref="AH46" si="404">1/(Z46/F46)</f>
        <v>6.8306102325834983</v>
      </c>
      <c r="AI46" s="29"/>
      <c r="AJ46" s="21">
        <f t="shared" ref="AJ46" si="405">SQRT((G46-$E$11)^2+(H46-$F$11)^2+(I46-$G$11)^2)</f>
        <v>591.12086006054426</v>
      </c>
    </row>
    <row r="47" spans="2:37" ht="15.75" x14ac:dyDescent="0.25">
      <c r="B47" s="199">
        <v>28</v>
      </c>
      <c r="C47" s="200"/>
      <c r="D47" s="96">
        <v>45447.625</v>
      </c>
      <c r="E47" s="28">
        <f t="shared" si="383"/>
        <v>7</v>
      </c>
      <c r="F47" s="27">
        <f t="shared" si="384"/>
        <v>197.33333333333576</v>
      </c>
      <c r="G47" s="108">
        <v>809076.77850000001</v>
      </c>
      <c r="H47" s="21">
        <v>9156239.0999999996</v>
      </c>
      <c r="I47" s="109">
        <v>2748.9879999999998</v>
      </c>
      <c r="K47" s="20">
        <f t="shared" ref="K47" si="406">(G47-G46)*100</f>
        <v>-40.800000005401671</v>
      </c>
      <c r="L47" s="21">
        <f t="shared" ref="L47" si="407">(H47-H46)*100</f>
        <v>30.599999986588955</v>
      </c>
      <c r="M47" s="21">
        <f t="shared" ref="M47" si="408">SQRT(K47^2+L47^2)</f>
        <v>50.99999999627471</v>
      </c>
      <c r="N47" s="21">
        <f t="shared" ref="N47" si="409">(I47-I46)*100</f>
        <v>-4.9000000000432919</v>
      </c>
      <c r="O47" s="22">
        <f t="shared" ref="O47" si="410">(SQRT((G47-G46)^2+(H47-H46)^2+(I47-I46)^2)*100)</f>
        <v>51.234851416008276</v>
      </c>
      <c r="P47" s="22">
        <f t="shared" ref="P47" si="411">O47/(F47-F46)</f>
        <v>7.3192644880011821</v>
      </c>
      <c r="Q47" s="23">
        <f t="shared" ref="Q47" si="412">(P47-P46)/(F47-F46)</f>
        <v>0.43969374375811626</v>
      </c>
      <c r="R47" s="29"/>
      <c r="S47" s="56">
        <f t="shared" ref="S47" si="413">IF(K47&lt;0, ATAN2(L47,K47)*180/PI()+360,ATAN2(L47,K47)*180/PI())</f>
        <v>306.86989763014964</v>
      </c>
      <c r="T47" s="57">
        <f t="shared" ref="T47" si="414">ATAN(N47/M47)*180/PI()</f>
        <v>-5.4880431617656162</v>
      </c>
      <c r="U47" s="29"/>
      <c r="V47" s="24">
        <f t="shared" ref="V47" si="415">(G47-$G$20)*100</f>
        <v>-18.649999995250255</v>
      </c>
      <c r="W47" s="22">
        <f t="shared" ref="W47" si="416">(H47-$H$20)*100</f>
        <v>25.599999912083149</v>
      </c>
      <c r="X47" s="22">
        <f t="shared" ref="X47" si="417">SQRT(V47^2+W47^2)</f>
        <v>31.67305629902949</v>
      </c>
      <c r="Y47" s="22">
        <f t="shared" ref="Y47" si="418">(I47-$I$20)*100</f>
        <v>-21.050000000013824</v>
      </c>
      <c r="Z47" s="22">
        <f t="shared" ref="Z47" si="419">SQRT((G47-$G$20)^2+(H47-$H$20)^2+(I47-$I$20)^2)*100</f>
        <v>38.030053843270764</v>
      </c>
      <c r="AA47" s="22">
        <f t="shared" ref="AA47" si="420">Z47/F47</f>
        <v>0.19271986744900488</v>
      </c>
      <c r="AB47" s="23">
        <f t="shared" ref="AB47" si="421">(AA47-$AA$20)/(F47-$F$20)</f>
        <v>9.7662094991048565E-4</v>
      </c>
      <c r="AC47" s="29"/>
      <c r="AD47" s="56">
        <f t="shared" ref="AD47" si="422">IF(F47&lt;=0,NA(),IF((G47-$G$20)&lt;0,ATAN2((H47-$H$20),(G47-$G$20))*180/PI()+360,ATAN2((H47-$H$20),(G47-$G$20))*180/PI()))</f>
        <v>323.92607704254556</v>
      </c>
      <c r="AE47" s="57">
        <f t="shared" ref="AE47" si="423">IF(E47&lt;=0,NA(),ATAN(Y47/X47)*180/PI())</f>
        <v>-33.608121167899448</v>
      </c>
      <c r="AF47" s="29"/>
      <c r="AG47" s="71">
        <f t="shared" ref="AG47" si="424">1/(O47/E47)</f>
        <v>0.13662574998339622</v>
      </c>
      <c r="AH47" s="71">
        <f t="shared" ref="AH47" si="425">1/(Z47/F47)</f>
        <v>5.1888786207504394</v>
      </c>
      <c r="AI47" s="29"/>
      <c r="AJ47" s="21">
        <f t="shared" ref="AJ47" si="426">SQRT((G47-$E$11)^2+(H47-$F$11)^2+(I47-$G$11)^2)</f>
        <v>591.11879177867672</v>
      </c>
    </row>
    <row r="48" spans="2:37" ht="15.75" x14ac:dyDescent="0.25">
      <c r="B48" s="199">
        <v>30</v>
      </c>
      <c r="C48" s="200"/>
      <c r="D48" s="96">
        <v>45462.666666666664</v>
      </c>
      <c r="E48" s="28">
        <f t="shared" ref="E48" si="427">D48-D47</f>
        <v>15.041666666664241</v>
      </c>
      <c r="F48" s="27">
        <f t="shared" ref="F48" si="428">D48-D$20</f>
        <v>212.375</v>
      </c>
      <c r="G48" s="108">
        <v>809077.02899999998</v>
      </c>
      <c r="H48" s="21">
        <v>9156238.9215000011</v>
      </c>
      <c r="I48" s="109">
        <v>2748.9974999999999</v>
      </c>
      <c r="K48" s="20">
        <f t="shared" ref="K48" si="429">(G48-G47)*100</f>
        <v>25.049999996554106</v>
      </c>
      <c r="L48" s="21">
        <f t="shared" ref="L48" si="430">(H48-H47)*100</f>
        <v>-17.849999852478504</v>
      </c>
      <c r="M48" s="21">
        <f t="shared" ref="M48" si="431">SQRT(K48^2+L48^2)</f>
        <v>30.75914489319954</v>
      </c>
      <c r="N48" s="21">
        <f t="shared" ref="N48" si="432">(I48-I47)*100</f>
        <v>0.95000000001164153</v>
      </c>
      <c r="O48" s="22">
        <f t="shared" ref="O48" si="433">(SQRT((G48-G47)^2+(H48-H47)^2+(I48-I47)^2)*100)</f>
        <v>30.773811830204998</v>
      </c>
      <c r="P48" s="22">
        <f t="shared" ref="P48" si="434">O48/(F48-F47)</f>
        <v>2.0459043876039864</v>
      </c>
      <c r="Q48" s="23">
        <f t="shared" ref="Q48" si="435">(P48-P47)/(F48-F47)</f>
        <v>-0.35058349697937147</v>
      </c>
      <c r="R48" s="29"/>
      <c r="S48" s="56">
        <f t="shared" ref="S48" si="436">IF(K48&lt;0, ATAN2(L48,K48)*180/PI()+360,ATAN2(L48,K48)*180/PI())</f>
        <v>125.47271639848435</v>
      </c>
      <c r="T48" s="57">
        <f t="shared" ref="T48" si="437">ATAN(N48/M48)*180/PI()</f>
        <v>1.7690249046465849</v>
      </c>
      <c r="U48" s="29"/>
      <c r="V48" s="24">
        <f t="shared" ref="V48" si="438">(G48-$G$20)*100</f>
        <v>6.4000000013038516</v>
      </c>
      <c r="W48" s="22">
        <f t="shared" ref="W48" si="439">(H48-$H$20)*100</f>
        <v>7.7500000596046448</v>
      </c>
      <c r="X48" s="22">
        <f t="shared" ref="X48" si="440">SQRT(V48^2+W48^2)</f>
        <v>10.050995022412522</v>
      </c>
      <c r="Y48" s="22">
        <f t="shared" ref="Y48" si="441">(I48-$I$20)*100</f>
        <v>-20.100000000002183</v>
      </c>
      <c r="Z48" s="22">
        <f t="shared" ref="Z48" si="442">SQRT((G48-$G$20)^2+(H48-$H$20)^2+(I48-$I$20)^2)*100</f>
        <v>22.472928179047987</v>
      </c>
      <c r="AA48" s="22">
        <f t="shared" ref="AA48" si="443">Z48/F48</f>
        <v>0.10581720154937251</v>
      </c>
      <c r="AB48" s="23">
        <f t="shared" ref="AB48" si="444">(AA48-$AA$20)/(F48-$F$20)</f>
        <v>4.9825639340493231E-4</v>
      </c>
      <c r="AC48" s="29"/>
      <c r="AD48" s="56">
        <f t="shared" ref="AD48" si="445">IF(F48&lt;=0,NA(),IF((G48-$G$20)&lt;0,ATAN2((H48-$H$20),(G48-$G$20))*180/PI()+360,ATAN2((H48-$H$20),(G48-$G$20))*180/PI()))</f>
        <v>39.550113684837939</v>
      </c>
      <c r="AE48" s="57">
        <f t="shared" ref="AE48" si="446">IF(E48&lt;=0,NA(),ATAN(Y48/X48)*180/PI())</f>
        <v>-63.43267978985547</v>
      </c>
      <c r="AF48" s="29"/>
      <c r="AG48" s="71">
        <f t="shared" ref="AG48" si="447">1/(O48/E48)</f>
        <v>0.48878139470199133</v>
      </c>
      <c r="AH48" s="71">
        <f t="shared" ref="AH48" si="448">1/(Z48/F48)</f>
        <v>9.4502593657555476</v>
      </c>
      <c r="AI48" s="29"/>
      <c r="AJ48" s="21">
        <f t="shared" ref="AJ48" si="449">SQRT((G48-$E$11)^2+(H48-$F$11)^2+(I48-$G$11)^2)</f>
        <v>591.11391081732597</v>
      </c>
    </row>
    <row r="49" spans="2:36" ht="15.75" x14ac:dyDescent="0.25">
      <c r="B49" s="199">
        <v>31</v>
      </c>
      <c r="C49" s="200"/>
      <c r="D49" s="96">
        <v>45469.666666666664</v>
      </c>
      <c r="E49" s="28">
        <f t="shared" ref="E49:E50" si="450">D49-D48</f>
        <v>7</v>
      </c>
      <c r="F49" s="27">
        <f t="shared" ref="F49:F50" si="451">D49-D$20</f>
        <v>219.375</v>
      </c>
      <c r="G49" s="108">
        <v>809077.15049999999</v>
      </c>
      <c r="H49" s="21">
        <v>9156238.8350000009</v>
      </c>
      <c r="I49" s="109">
        <v>2748.9930000000004</v>
      </c>
      <c r="K49" s="20">
        <f t="shared" ref="K49" si="452">(G49-G48)*100</f>
        <v>12.15000000083819</v>
      </c>
      <c r="L49" s="21">
        <f t="shared" ref="L49" si="453">(H49-H48)*100</f>
        <v>-8.6500000208616257</v>
      </c>
      <c r="M49" s="21">
        <f t="shared" ref="M49" si="454">SQRT(K49^2+L49^2)</f>
        <v>14.914590184824863</v>
      </c>
      <c r="N49" s="21">
        <f t="shared" ref="N49" si="455">(I49-I48)*100</f>
        <v>-0.44999999995525286</v>
      </c>
      <c r="O49" s="22">
        <f t="shared" ref="O49" si="456">(SQRT((G49-G48)^2+(H49-H48)^2+(I49-I48)^2)*100)</f>
        <v>14.921377295050005</v>
      </c>
      <c r="P49" s="22">
        <f t="shared" ref="P49" si="457">O49/(F49-F48)</f>
        <v>2.1316253278642865</v>
      </c>
      <c r="Q49" s="23">
        <f t="shared" ref="Q49" si="458">(P49-P48)/(F49-F48)</f>
        <v>1.2245848608614298E-2</v>
      </c>
      <c r="R49" s="29"/>
      <c r="S49" s="56">
        <f t="shared" ref="S49" si="459">IF(K49&lt;0, ATAN2(L49,K49)*180/PI()+360,ATAN2(L49,K49)*180/PI())</f>
        <v>125.44836260503729</v>
      </c>
      <c r="T49" s="57">
        <f t="shared" ref="T49" si="460">ATAN(N49/M49)*180/PI()</f>
        <v>-1.7281923912078156</v>
      </c>
      <c r="U49" s="29"/>
      <c r="V49" s="24">
        <f t="shared" ref="V49" si="461">(G49-$G$20)*100</f>
        <v>18.550000002142042</v>
      </c>
      <c r="W49" s="22">
        <f t="shared" ref="W49" si="462">(H49-$H$20)*100</f>
        <v>-0.8999999612569809</v>
      </c>
      <c r="X49" s="22">
        <f t="shared" ref="X49" si="463">SQRT(V49^2+W49^2)</f>
        <v>18.571820051080948</v>
      </c>
      <c r="Y49" s="22">
        <f t="shared" ref="Y49" si="464">(I49-$I$20)*100</f>
        <v>-20.549999999957436</v>
      </c>
      <c r="Z49" s="22">
        <f t="shared" ref="Z49" si="465">SQRT((G49-$G$20)^2+(H49-$H$20)^2+(I49-$I$20)^2)*100</f>
        <v>27.698646176446655</v>
      </c>
      <c r="AA49" s="22">
        <f t="shared" ref="AA49" si="466">Z49/F49</f>
        <v>0.12626163499234944</v>
      </c>
      <c r="AB49" s="23">
        <f t="shared" ref="AB49" si="467">(AA49-$AA$20)/(F49-$F$20)</f>
        <v>5.7555161250073816E-4</v>
      </c>
      <c r="AC49" s="29"/>
      <c r="AD49" s="56">
        <f t="shared" ref="AD49" si="468">IF(F49&lt;=0,NA(),IF((G49-$G$20)&lt;0,ATAN2((H49-$H$20),(G49-$G$20))*180/PI()+360,ATAN2((H49-$H$20),(G49-$G$20))*180/PI()))</f>
        <v>92.777670888180268</v>
      </c>
      <c r="AE49" s="57">
        <f t="shared" ref="AE49" si="469">IF(E49&lt;=0,NA(),ATAN(Y49/X49)*180/PI())</f>
        <v>-47.89467395989567</v>
      </c>
      <c r="AF49" s="29"/>
      <c r="AG49" s="71">
        <f t="shared" ref="AG49" si="470">1/(O49/E49)</f>
        <v>0.46912559488206018</v>
      </c>
      <c r="AH49" s="71">
        <f t="shared" ref="AH49" si="471">1/(Z49/F49)</f>
        <v>7.9200621793040531</v>
      </c>
      <c r="AI49" s="29"/>
      <c r="AJ49" s="21">
        <f t="shared" ref="AJ49" si="472">SQRT((G49-$E$11)^2+(H49-$F$11)^2+(I49-$G$11)^2)</f>
        <v>591.11217757773863</v>
      </c>
    </row>
    <row r="50" spans="2:36" ht="15.75" x14ac:dyDescent="0.25">
      <c r="B50" s="199">
        <v>32</v>
      </c>
      <c r="C50" s="200"/>
      <c r="D50" s="96">
        <v>45479.625</v>
      </c>
      <c r="E50" s="28">
        <f t="shared" si="450"/>
        <v>9.9583333333357587</v>
      </c>
      <c r="F50" s="27">
        <f t="shared" si="451"/>
        <v>229.33333333333576</v>
      </c>
      <c r="G50" s="108">
        <v>809077.08700000006</v>
      </c>
      <c r="H50" s="21">
        <v>9156238.8890000004</v>
      </c>
      <c r="I50" s="109">
        <v>2748.9745000000003</v>
      </c>
      <c r="K50" s="20">
        <f t="shared" ref="K50" si="473">(G50-G49)*100</f>
        <v>-6.3499999931082129</v>
      </c>
      <c r="L50" s="21">
        <f t="shared" ref="L50" si="474">(H50-H49)*100</f>
        <v>5.3999999538064003</v>
      </c>
      <c r="M50" s="21">
        <f t="shared" ref="M50" si="475">SQRT(K50^2+L50^2)</f>
        <v>8.3356163187603247</v>
      </c>
      <c r="N50" s="21">
        <f t="shared" ref="N50" si="476">(I50-I49)*100</f>
        <v>-1.8500000000130967</v>
      </c>
      <c r="O50" s="22">
        <f t="shared" ref="O50" si="477">(SQRT((G50-G49)^2+(H50-H49)^2+(I50-I49)^2)*100)</f>
        <v>8.5384424465842645</v>
      </c>
      <c r="P50" s="22">
        <f t="shared" ref="P50" si="478">O50/(F50-F49)</f>
        <v>0.85741681471955</v>
      </c>
      <c r="Q50" s="23">
        <f t="shared" ref="Q50" si="479">(P50-P49)/(F50-F49)</f>
        <v>-0.12795399295174154</v>
      </c>
      <c r="R50" s="29"/>
      <c r="S50" s="56">
        <f t="shared" ref="S50" si="480">IF(K50&lt;0, ATAN2(L50,K50)*180/PI()+360,ATAN2(L50,K50)*180/PI())</f>
        <v>310.37762954712252</v>
      </c>
      <c r="T50" s="57">
        <f t="shared" ref="T50" si="481">ATAN(N50/M50)*180/PI()</f>
        <v>-12.513353796164392</v>
      </c>
      <c r="U50" s="29"/>
      <c r="V50" s="24">
        <f t="shared" ref="V50" si="482">(G50-$G$20)*100</f>
        <v>12.200000009033829</v>
      </c>
      <c r="W50" s="22">
        <f t="shared" ref="W50" si="483">(H50-$H$20)*100</f>
        <v>4.4999999925494194</v>
      </c>
      <c r="X50" s="22">
        <f t="shared" ref="X50" si="484">SQRT(V50^2+W50^2)</f>
        <v>13.003461083625782</v>
      </c>
      <c r="Y50" s="22">
        <f t="shared" ref="Y50" si="485">(I50-$I$20)*100</f>
        <v>-22.399999999970532</v>
      </c>
      <c r="Z50" s="22">
        <f t="shared" ref="Z50" si="486">SQRT((G50-$G$20)^2+(H50-$H$20)^2+(I50-$I$20)^2)*100</f>
        <v>25.900772192196321</v>
      </c>
      <c r="AA50" s="22">
        <f t="shared" ref="AA50" si="487">Z50/F50</f>
        <v>0.11293941362876184</v>
      </c>
      <c r="AB50" s="23">
        <f t="shared" ref="AB50" si="488">(AA50-$AA$20)/(F50-$F$20)</f>
        <v>4.9246837338122375E-4</v>
      </c>
      <c r="AC50" s="29"/>
      <c r="AD50" s="56">
        <f t="shared" ref="AD50" si="489">IF(F50&lt;=0,NA(),IF((G50-$G$20)&lt;0,ATAN2((H50-$H$20),(G50-$G$20))*180/PI()+360,ATAN2((H50-$H$20),(G50-$G$20))*180/PI()))</f>
        <v>69.753379968986991</v>
      </c>
      <c r="AE50" s="57">
        <f t="shared" ref="AE50" si="490">IF(E50&lt;=0,NA(),ATAN(Y50/X50)*180/PI())</f>
        <v>-59.86433539733116</v>
      </c>
      <c r="AF50" s="29"/>
      <c r="AG50" s="71">
        <f t="shared" ref="AG50" si="491">1/(O50/E50)</f>
        <v>1.1662938991079701</v>
      </c>
      <c r="AH50" s="71">
        <f t="shared" ref="AH50" si="492">1/(Z50/F50)</f>
        <v>8.8543048690429362</v>
      </c>
      <c r="AI50" s="29"/>
      <c r="AJ50" s="21">
        <f t="shared" ref="AJ50" si="493">SQRT((G50-$E$11)^2+(H50-$F$11)^2+(I50-$G$11)^2)</f>
        <v>591.10746843199968</v>
      </c>
    </row>
    <row r="51" spans="2:36" ht="15.75" x14ac:dyDescent="0.25">
      <c r="B51" s="199">
        <v>33</v>
      </c>
      <c r="C51" s="200"/>
      <c r="D51" s="96">
        <v>45489.625</v>
      </c>
      <c r="E51" s="28">
        <f t="shared" ref="E51" si="494">D51-D50</f>
        <v>10</v>
      </c>
      <c r="F51" s="27">
        <f t="shared" ref="F51" si="495">D51-D$20</f>
        <v>239.33333333333576</v>
      </c>
      <c r="G51" s="108">
        <v>809077.11950000003</v>
      </c>
      <c r="H51" s="21">
        <v>9156238.8590000011</v>
      </c>
      <c r="I51" s="109">
        <v>2748.9849999999997</v>
      </c>
      <c r="K51" s="20">
        <f t="shared" ref="K51" si="496">(G51-G50)*100</f>
        <v>3.2499999972060323</v>
      </c>
      <c r="L51" s="21">
        <f t="shared" ref="L51" si="497">(H51-H50)*100</f>
        <v>-2.9999999329447746</v>
      </c>
      <c r="M51" s="21">
        <f t="shared" ref="M51" si="498">SQRT(K51^2+L51^2)</f>
        <v>4.4229514557032914</v>
      </c>
      <c r="N51" s="21">
        <f t="shared" ref="N51" si="499">(I51-I50)*100</f>
        <v>1.0499999999410647</v>
      </c>
      <c r="O51" s="22">
        <f t="shared" ref="O51" si="500">(SQRT((G51-G50)^2+(H51-H50)^2+(I51-I50)^2)*100)</f>
        <v>4.5458772068088358</v>
      </c>
      <c r="P51" s="22">
        <f t="shared" ref="P51" si="501">O51/(F51-F50)</f>
        <v>0.4545877206808836</v>
      </c>
      <c r="Q51" s="23">
        <f t="shared" ref="Q51" si="502">(P51-P50)/(F51-F50)</f>
        <v>-4.028290940386664E-2</v>
      </c>
      <c r="R51" s="29"/>
      <c r="S51" s="56">
        <f t="shared" ref="S51" si="503">IF(K51&lt;0, ATAN2(L51,K51)*180/PI()+360,ATAN2(L51,K51)*180/PI())</f>
        <v>132.70938934362641</v>
      </c>
      <c r="T51" s="57">
        <f t="shared" ref="T51" si="504">ATAN(N51/M51)*180/PI()</f>
        <v>13.354688282643398</v>
      </c>
      <c r="U51" s="29"/>
      <c r="V51" s="24">
        <f t="shared" ref="V51" si="505">(G51-$G$20)*100</f>
        <v>15.450000006239861</v>
      </c>
      <c r="W51" s="22">
        <f t="shared" ref="W51" si="506">(H51-$H$20)*100</f>
        <v>1.5000000596046448</v>
      </c>
      <c r="X51" s="22">
        <f t="shared" ref="X51" si="507">SQRT(V51^2+W51^2)</f>
        <v>15.522644760852632</v>
      </c>
      <c r="Y51" s="22">
        <f t="shared" ref="Y51" si="508">(I51-$I$20)*100</f>
        <v>-21.350000000029468</v>
      </c>
      <c r="Z51" s="22">
        <f t="shared" ref="Z51" si="509">SQRT((G51-$G$20)^2+(H51-$H$20)^2+(I51-$I$20)^2)*100</f>
        <v>26.396495986643455</v>
      </c>
      <c r="AA51" s="22">
        <f t="shared" ref="AA51" si="510">Z51/F51</f>
        <v>0.11029176596090469</v>
      </c>
      <c r="AB51" s="23">
        <f t="shared" ref="AB51" si="511">(AA51-$AA$20)/(F51-$F$20)</f>
        <v>4.6082910568622665E-4</v>
      </c>
      <c r="AC51" s="29"/>
      <c r="AD51" s="56">
        <f t="shared" ref="AD51" si="512">IF(F51&lt;=0,NA(),IF((G51-$G$20)&lt;0,ATAN2((H51-$H$20),(G51-$G$20))*180/PI()+360,ATAN2((H51-$H$20),(G51-$G$20))*180/PI()))</f>
        <v>84.454682474385962</v>
      </c>
      <c r="AE51" s="57">
        <f t="shared" ref="AE51" si="513">IF(E51&lt;=0,NA(),ATAN(Y51/X51)*180/PI())</f>
        <v>-53.980750679640792</v>
      </c>
      <c r="AF51" s="29"/>
      <c r="AG51" s="71">
        <f t="shared" ref="AG51" si="514">1/(O51/E51)</f>
        <v>2.1997954509246211</v>
      </c>
      <c r="AH51" s="71">
        <f t="shared" ref="AH51" si="515">1/(Z51/F51)</f>
        <v>9.0668599898425022</v>
      </c>
      <c r="AI51" s="29"/>
      <c r="AJ51" s="21">
        <f t="shared" ref="AJ51" si="516">SQRT((G51-$E$11)^2+(H51-$F$11)^2+(I51-$G$11)^2)</f>
        <v>591.11170535565361</v>
      </c>
    </row>
    <row r="52" spans="2:36" ht="15.75" x14ac:dyDescent="0.25">
      <c r="B52" s="199">
        <v>34</v>
      </c>
      <c r="C52" s="200"/>
      <c r="D52" s="96">
        <v>45498.583333333336</v>
      </c>
      <c r="E52" s="28">
        <f t="shared" ref="E52" si="517">D52-D51</f>
        <v>8.9583333333357587</v>
      </c>
      <c r="F52" s="27">
        <f t="shared" ref="F52" si="518">D52-D$20</f>
        <v>248.29166666667152</v>
      </c>
      <c r="G52" s="108">
        <v>809077.0845</v>
      </c>
      <c r="H52" s="21">
        <v>9156238.8935000002</v>
      </c>
      <c r="I52" s="109">
        <v>2748.9769999999999</v>
      </c>
      <c r="K52" s="20">
        <f t="shared" ref="K52" si="519">(G52-G51)*100</f>
        <v>-3.500000003259629</v>
      </c>
      <c r="L52" s="21">
        <f t="shared" ref="L52" si="520">(H52-H51)*100</f>
        <v>3.4499999135732651</v>
      </c>
      <c r="M52" s="21">
        <f t="shared" ref="M52" si="521">SQRT(K52^2+L52^2)</f>
        <v>4.9145192467293217</v>
      </c>
      <c r="N52" s="21">
        <f t="shared" ref="N52" si="522">(I52-I51)*100</f>
        <v>-0.79999999998108251</v>
      </c>
      <c r="O52" s="22">
        <f t="shared" ref="O52" si="523">(SQRT((G52-G51)^2+(H52-H51)^2+(I52-I51)^2)*100)</f>
        <v>4.9792067065389718</v>
      </c>
      <c r="P52" s="22">
        <f t="shared" ref="P52" si="524">O52/(F52-F51)</f>
        <v>0.55581842305536266</v>
      </c>
      <c r="Q52" s="23">
        <f t="shared" ref="Q52" si="525">(P52-P51)/(F52-F51)</f>
        <v>1.1300171427845767E-2</v>
      </c>
      <c r="R52" s="29"/>
      <c r="S52" s="56">
        <f t="shared" ref="S52" si="526">IF(K52&lt;0, ATAN2(L52,K52)*180/PI()+360,ATAN2(L52,K52)*180/PI())</f>
        <v>314.58780651432949</v>
      </c>
      <c r="T52" s="57">
        <f t="shared" ref="T52" si="527">ATAN(N52/M52)*180/PI()</f>
        <v>-9.2456809682175543</v>
      </c>
      <c r="U52" s="29"/>
      <c r="V52" s="24">
        <f t="shared" ref="V52" si="528">(G52-$G$20)*100</f>
        <v>11.950000002980232</v>
      </c>
      <c r="W52" s="22">
        <f t="shared" ref="W52" si="529">(H52-$H$20)*100</f>
        <v>4.9499999731779099</v>
      </c>
      <c r="X52" s="22">
        <f t="shared" ref="X52" si="530">SQRT(V52^2+W52^2)</f>
        <v>12.934643396927836</v>
      </c>
      <c r="Y52" s="22">
        <f t="shared" ref="Y52" si="531">(I52-$I$20)*100</f>
        <v>-22.15000000001055</v>
      </c>
      <c r="Z52" s="22">
        <f t="shared" ref="Z52" si="532">SQRT((G52-$G$20)^2+(H52-$H$20)^2+(I52-$I$20)^2)*100</f>
        <v>25.650097461923149</v>
      </c>
      <c r="AA52" s="22">
        <f t="shared" ref="AA52" si="533">Z52/F52</f>
        <v>0.10330631634269903</v>
      </c>
      <c r="AB52" s="23">
        <f t="shared" ref="AB52" si="534">(AA52-$AA$20)/(F52-$F$20)</f>
        <v>4.1606839943358421E-4</v>
      </c>
      <c r="AC52" s="29"/>
      <c r="AD52" s="56">
        <f t="shared" ref="AD52" si="535">IF(F52&lt;=0,NA(),IF((G52-$G$20)&lt;0,ATAN2((H52-$H$20),(G52-$G$20))*180/PI()+360,ATAN2((H52-$H$20),(G52-$G$20))*180/PI()))</f>
        <v>67.499394719968507</v>
      </c>
      <c r="AE52" s="57">
        <f t="shared" ref="AE52" si="536">IF(E52&lt;=0,NA(),ATAN(Y52/X52)*180/PI())</f>
        <v>-59.716916844157694</v>
      </c>
      <c r="AF52" s="29"/>
      <c r="AG52" s="71">
        <f t="shared" ref="AG52" si="537">1/(O52/E52)</f>
        <v>1.7991487120972856</v>
      </c>
      <c r="AH52" s="71">
        <f t="shared" ref="AH52" si="538">1/(Z52/F52)</f>
        <v>9.6799502237858377</v>
      </c>
      <c r="AI52" s="29"/>
      <c r="AJ52" s="21">
        <f t="shared" ref="AJ52" si="539">SQRT((G52-$E$11)^2+(H52-$F$11)^2+(I52-$G$11)^2)</f>
        <v>591.1051465531018</v>
      </c>
    </row>
    <row r="53" spans="2:36" ht="15.75" x14ac:dyDescent="0.25">
      <c r="B53" s="199">
        <v>35</v>
      </c>
      <c r="C53" s="200"/>
      <c r="D53" s="96">
        <v>45503.375</v>
      </c>
      <c r="E53" s="28">
        <f t="shared" ref="E53" si="540">D53-D52</f>
        <v>4.7916666666642413</v>
      </c>
      <c r="F53" s="27">
        <f t="shared" ref="F53" si="541">D53-D$20</f>
        <v>253.08333333333576</v>
      </c>
      <c r="G53" s="108">
        <v>809076.98950000003</v>
      </c>
      <c r="H53" s="21">
        <v>9156238.9649999999</v>
      </c>
      <c r="I53" s="109">
        <v>2748.9745000000003</v>
      </c>
      <c r="K53" s="20">
        <f t="shared" ref="K53" si="542">(G53-G52)*100</f>
        <v>-9.4999999972060323</v>
      </c>
      <c r="L53" s="21">
        <f t="shared" ref="L53" si="543">(H53-H52)*100</f>
        <v>7.1499999612569809</v>
      </c>
      <c r="M53" s="21">
        <f t="shared" ref="M53" si="544">SQRT(K53^2+L53^2)</f>
        <v>11.890016795315701</v>
      </c>
      <c r="N53" s="21">
        <f t="shared" ref="N53" si="545">(I53-I52)*100</f>
        <v>-0.24999999995998223</v>
      </c>
      <c r="O53" s="22">
        <f t="shared" ref="O53" si="546">(SQRT((G53-G52)^2+(H53-H52)^2+(I53-I52)^2)*100)</f>
        <v>11.892644760223414</v>
      </c>
      <c r="P53" s="22">
        <f t="shared" ref="P53" si="547">O53/(F53-F52)</f>
        <v>2.4819432543087512</v>
      </c>
      <c r="Q53" s="23">
        <f t="shared" ref="Q53" si="548">(P53-P52)/(F53-F52)</f>
        <v>0.40197387782699756</v>
      </c>
      <c r="R53" s="29"/>
      <c r="S53" s="56">
        <f t="shared" ref="S53" si="549">IF(K53&lt;0, ATAN2(L53,K53)*180/PI()+360,ATAN2(L53,K53)*180/PI())</f>
        <v>306.96627383021479</v>
      </c>
      <c r="T53" s="57">
        <f t="shared" ref="T53" si="550">ATAN(N53/M53)*180/PI()</f>
        <v>-1.2045260184796631</v>
      </c>
      <c r="U53" s="29"/>
      <c r="V53" s="24">
        <f t="shared" ref="V53" si="551">(G53-$G$20)*100</f>
        <v>2.4500000057742</v>
      </c>
      <c r="W53" s="22">
        <f t="shared" ref="W53" si="552">(H53-$H$20)*100</f>
        <v>12.099999934434891</v>
      </c>
      <c r="X53" s="22">
        <f t="shared" ref="X53" si="553">SQRT(V53^2+W53^2)</f>
        <v>12.34554569233851</v>
      </c>
      <c r="Y53" s="22">
        <f t="shared" ref="Y53" si="554">(I53-$I$20)*100</f>
        <v>-22.399999999970532</v>
      </c>
      <c r="Z53" s="22">
        <f t="shared" ref="Z53" si="555">SQRT((G53-$G$20)^2+(H53-$H$20)^2+(I53-$I$20)^2)*100</f>
        <v>25.576796094122066</v>
      </c>
      <c r="AA53" s="22">
        <f t="shared" ref="AA53" si="556">Z53/F53</f>
        <v>0.10106076823492323</v>
      </c>
      <c r="AB53" s="23">
        <f t="shared" ref="AB53" si="557">(AA53-$AA$20)/(F53-$F$20)</f>
        <v>3.9931814910077943E-4</v>
      </c>
      <c r="AC53" s="29"/>
      <c r="AD53" s="56">
        <f t="shared" ref="AD53" si="558">IF(F53&lt;=0,NA(),IF((G53-$G$20)&lt;0,ATAN2((H53-$H$20),(G53-$G$20))*180/PI()+360,ATAN2((H53-$H$20),(G53-$G$20))*180/PI()))</f>
        <v>11.446459179590297</v>
      </c>
      <c r="AE53" s="57">
        <f t="shared" ref="AE53" si="559">IF(E53&lt;=0,NA(),ATAN(Y53/X53)*180/PI())</f>
        <v>-61.139063829163959</v>
      </c>
      <c r="AF53" s="29"/>
      <c r="AG53" s="71">
        <f t="shared" ref="AG53" si="560">1/(O53/E53)</f>
        <v>0.4029100980709211</v>
      </c>
      <c r="AH53" s="71">
        <f t="shared" ref="AH53" si="561">1/(Z53/F53)</f>
        <v>9.895036594966566</v>
      </c>
      <c r="AI53" s="29"/>
      <c r="AJ53" s="21">
        <f t="shared" ref="AJ53" si="562">SQRT((G53-$E$11)^2+(H53-$F$11)^2+(I53-$G$11)^2)</f>
        <v>591.10382810375438</v>
      </c>
    </row>
    <row r="54" spans="2:36" ht="15.75" x14ac:dyDescent="0.25">
      <c r="B54" s="199">
        <v>36</v>
      </c>
      <c r="C54" s="200"/>
      <c r="D54" s="96">
        <v>45507.375</v>
      </c>
      <c r="E54" s="28">
        <f t="shared" ref="E54:E55" si="563">D54-D53</f>
        <v>4</v>
      </c>
      <c r="F54" s="27">
        <f t="shared" ref="F54:F55" si="564">D54-D$20</f>
        <v>257.08333333333576</v>
      </c>
      <c r="G54" s="108">
        <v>809077.14850000001</v>
      </c>
      <c r="H54" s="21">
        <v>9156238.8540000003</v>
      </c>
      <c r="I54" s="109">
        <v>2748.9614999999999</v>
      </c>
      <c r="K54" s="20">
        <f t="shared" ref="K54" si="565">(G54-G53)*100</f>
        <v>15.899999998509884</v>
      </c>
      <c r="L54" s="21">
        <f t="shared" ref="L54" si="566">(H54-H53)*100</f>
        <v>-11.099999956786633</v>
      </c>
      <c r="M54" s="21">
        <f t="shared" ref="M54" si="567">SQRT(K54^2+L54^2)</f>
        <v>19.391235107472593</v>
      </c>
      <c r="N54" s="21">
        <f t="shared" ref="N54" si="568">(I54-I53)*100</f>
        <v>-1.3000000000374712</v>
      </c>
      <c r="O54" s="22">
        <f t="shared" ref="O54" si="569">(SQRT((G54-G53)^2+(H54-H53)^2+(I54-I53)^2)*100)</f>
        <v>19.434762643093304</v>
      </c>
      <c r="P54" s="22">
        <f t="shared" ref="P54" si="570">O54/(F54-F53)</f>
        <v>4.858690660773326</v>
      </c>
      <c r="Q54" s="23">
        <f t="shared" ref="Q54" si="571">(P54-P53)/(F54-F53)</f>
        <v>0.59418685161614371</v>
      </c>
      <c r="R54" s="29"/>
      <c r="S54" s="56">
        <f t="shared" ref="S54" si="572">IF(K54&lt;0, ATAN2(L54,K54)*180/PI()+360,ATAN2(L54,K54)*180/PI())</f>
        <v>124.91940191028276</v>
      </c>
      <c r="T54" s="57">
        <f t="shared" ref="T54" si="573">ATAN(N54/M54)*180/PI()</f>
        <v>-3.8354041989471401</v>
      </c>
      <c r="U54" s="29"/>
      <c r="V54" s="24">
        <f t="shared" ref="V54" si="574">(G54-$G$20)*100</f>
        <v>18.350000004284084</v>
      </c>
      <c r="W54" s="22">
        <f t="shared" ref="W54" si="575">(H54-$H$20)*100</f>
        <v>0.99999997764825821</v>
      </c>
      <c r="X54" s="22">
        <f t="shared" ref="X54" si="576">SQRT(V54^2+W54^2)</f>
        <v>18.377227759173099</v>
      </c>
      <c r="Y54" s="22">
        <f t="shared" ref="Y54" si="577">(I54-$I$20)*100</f>
        <v>-23.700000000008004</v>
      </c>
      <c r="Z54" s="22">
        <f t="shared" ref="Z54" si="578">SQRT((G54-$G$20)^2+(H54-$H$20)^2+(I54-$I$20)^2)*100</f>
        <v>29.990206736748277</v>
      </c>
      <c r="AA54" s="22">
        <f t="shared" ref="AA54" si="579">Z54/F54</f>
        <v>0.1166555853617426</v>
      </c>
      <c r="AB54" s="23">
        <f t="shared" ref="AB54" si="580">(AA54-$AA$20)/(F54-$F$20)</f>
        <v>4.5376564808456986E-4</v>
      </c>
      <c r="AC54" s="29"/>
      <c r="AD54" s="56">
        <f t="shared" ref="AD54" si="581">IF(F54&lt;=0,NA(),IF((G54-$G$20)&lt;0,ATAN2((H54-$H$20),(G54-$G$20))*180/PI()+360,ATAN2((H54-$H$20),(G54-$G$20))*180/PI()))</f>
        <v>86.880699728198493</v>
      </c>
      <c r="AE54" s="57">
        <f t="shared" ref="AE54" si="582">IF(E54&lt;=0,NA(),ATAN(Y54/X54)*180/PI())</f>
        <v>-52.209626052788543</v>
      </c>
      <c r="AF54" s="29"/>
      <c r="AG54" s="71">
        <f t="shared" ref="AG54" si="583">1/(O54/E54)</f>
        <v>0.20581676624805675</v>
      </c>
      <c r="AH54" s="71">
        <f t="shared" ref="AH54" si="584">1/(Z54/F54)</f>
        <v>8.5722427854530459</v>
      </c>
      <c r="AI54" s="29"/>
      <c r="AJ54" s="21">
        <f t="shared" ref="AJ54" si="585">SQRT((G54-$E$11)^2+(H54-$F$11)^2+(I54-$G$11)^2)</f>
        <v>591.10027993523431</v>
      </c>
    </row>
    <row r="55" spans="2:36" ht="15.75" x14ac:dyDescent="0.25">
      <c r="B55" s="199">
        <v>37</v>
      </c>
      <c r="C55" s="200"/>
      <c r="D55" s="96">
        <v>45516.375</v>
      </c>
      <c r="E55" s="104">
        <f t="shared" si="563"/>
        <v>9</v>
      </c>
      <c r="F55" s="27">
        <f t="shared" si="564"/>
        <v>266.08333333333576</v>
      </c>
      <c r="G55" s="108">
        <v>809077.1605</v>
      </c>
      <c r="H55" s="21">
        <v>9156238.8454999998</v>
      </c>
      <c r="I55" s="109">
        <v>2748.9575</v>
      </c>
      <c r="K55" s="20">
        <f t="shared" ref="K55" si="586">(G55-G54)*100</f>
        <v>1.1999999987892807</v>
      </c>
      <c r="L55" s="21">
        <f t="shared" ref="L55" si="587">(H55-H54)*100</f>
        <v>-0.8500000461935997</v>
      </c>
      <c r="M55" s="21">
        <f t="shared" ref="M55" si="588">SQRT(K55^2+L55^2)</f>
        <v>1.4705441426979997</v>
      </c>
      <c r="N55" s="21">
        <f t="shared" ref="N55" si="589">(I55-I54)*100</f>
        <v>-0.39999999999054126</v>
      </c>
      <c r="O55" s="22">
        <f t="shared" ref="O55" si="590">(SQRT((G55-G54)^2+(H55-H54)^2+(I55-I54)^2)*100)</f>
        <v>1.5239750902215652</v>
      </c>
      <c r="P55" s="22">
        <f t="shared" ref="P55" si="591">O55/(F55-F54)</f>
        <v>0.1693305655801739</v>
      </c>
      <c r="Q55" s="23">
        <f t="shared" ref="Q55" si="592">(P55-P54)/(F55-F54)</f>
        <v>-0.52104001057701688</v>
      </c>
      <c r="R55" s="29"/>
      <c r="S55" s="56">
        <f t="shared" ref="S55" si="593">IF(K55&lt;0, ATAN2(L55,K55)*180/PI()+360,ATAN2(L55,K55)*180/PI())</f>
        <v>125.31121493558773</v>
      </c>
      <c r="T55" s="57">
        <f t="shared" ref="T55" si="594">ATAN(N55/M55)*180/PI()</f>
        <v>-15.216761803013236</v>
      </c>
      <c r="U55" s="29"/>
      <c r="V55" s="24">
        <f t="shared" ref="V55" si="595">(G55-$G$20)*100</f>
        <v>19.550000003073364</v>
      </c>
      <c r="W55" s="22">
        <f t="shared" ref="W55" si="596">(H55-$H$20)*100</f>
        <v>0.14999993145465851</v>
      </c>
      <c r="X55" s="22">
        <f t="shared" ref="X55" si="597">SQRT(V55^2+W55^2)</f>
        <v>19.550575441648899</v>
      </c>
      <c r="Y55" s="22">
        <f t="shared" ref="Y55" si="598">(I55-$I$20)*100</f>
        <v>-24.099999999998545</v>
      </c>
      <c r="Z55" s="22">
        <f t="shared" ref="Z55" si="599">SQRT((G55-$G$20)^2+(H55-$H$20)^2+(I55-$I$20)^2)*100</f>
        <v>31.032805224464237</v>
      </c>
      <c r="AA55" s="22">
        <f t="shared" ref="AA55" si="600">Z55/F55</f>
        <v>0.1166281436559873</v>
      </c>
      <c r="AB55" s="23">
        <f t="shared" ref="AB55" si="601">(AA55-$AA$20)/(F55-$F$20)</f>
        <v>4.3831435135353424E-4</v>
      </c>
      <c r="AC55" s="29"/>
      <c r="AD55" s="56">
        <f t="shared" ref="AD55" si="602">IF(F55&lt;=0,NA(),IF((G55-$G$20)&lt;0,ATAN2((H55-$H$20),(G55-$G$20))*180/PI()+360,ATAN2((H55-$H$20),(G55-$G$20))*180/PI()))</f>
        <v>89.560399265663889</v>
      </c>
      <c r="AE55" s="57">
        <f t="shared" ref="AE55" si="603">IF(E55&lt;=0,NA(),ATAN(Y55/X55)*180/PI())</f>
        <v>-50.950095829487047</v>
      </c>
      <c r="AF55" s="29"/>
      <c r="AG55" s="71">
        <f t="shared" ref="AG55" si="604">1/(O55/E55)</f>
        <v>5.9056083381858446</v>
      </c>
      <c r="AH55" s="71">
        <f t="shared" ref="AH55" si="605">1/(Z55/F55)</f>
        <v>8.5742597682910429</v>
      </c>
      <c r="AI55" s="29"/>
      <c r="AJ55" s="21">
        <f t="shared" ref="AJ55" si="606">SQRT((G55-$E$11)^2+(H55-$F$11)^2+(I55-$G$11)^2)</f>
        <v>591.10032547208948</v>
      </c>
    </row>
    <row r="56" spans="2:36" ht="15.75" x14ac:dyDescent="0.25">
      <c r="B56" s="199">
        <v>38</v>
      </c>
      <c r="C56" s="200"/>
      <c r="D56" s="96">
        <v>45523.375</v>
      </c>
      <c r="E56" s="104">
        <f t="shared" ref="E56:E57" si="607">D56-D55</f>
        <v>7</v>
      </c>
      <c r="F56" s="27">
        <f t="shared" ref="F56:F57" si="608">D56-D$20</f>
        <v>273.08333333333576</v>
      </c>
      <c r="G56" s="108">
        <v>809077.15950000007</v>
      </c>
      <c r="H56" s="21">
        <v>9156238.8460000008</v>
      </c>
      <c r="I56" s="109">
        <v>2748.9565000000002</v>
      </c>
      <c r="K56" s="20">
        <f t="shared" ref="K56:K57" si="609">(G56-G55)*100</f>
        <v>-9.9999993108212948E-2</v>
      </c>
      <c r="L56" s="21">
        <f t="shared" ref="L56:L57" si="610">(H56-H55)*100</f>
        <v>5.0000101327896118E-2</v>
      </c>
      <c r="M56" s="21">
        <f t="shared" ref="M56:M57" si="611">SQRT(K56^2+L56^2)</f>
        <v>0.11180343802603977</v>
      </c>
      <c r="N56" s="21">
        <f t="shared" ref="N56:N57" si="612">(I56-I55)*100</f>
        <v>-9.9999999974897946E-2</v>
      </c>
      <c r="O56" s="22">
        <f t="shared" ref="O56:O57" si="613">(SQRT((G56-G55)^2+(H56-H55)^2+(I56-I55)^2)*100)</f>
        <v>0.15000002916473751</v>
      </c>
      <c r="P56" s="22">
        <f t="shared" ref="P56:P57" si="614">O56/(F56-F55)</f>
        <v>2.1428575594962501E-2</v>
      </c>
      <c r="Q56" s="23">
        <f t="shared" ref="Q56:Q57" si="615">(P56-P55)/(F56-F55)</f>
        <v>-2.1128855712173055E-2</v>
      </c>
      <c r="R56" s="29"/>
      <c r="S56" s="56">
        <f t="shared" ref="S56:S57" si="616">IF(K56&lt;0, ATAN2(L56,K56)*180/PI()+360,ATAN2(L56,K56)*180/PI())</f>
        <v>296.56509920182879</v>
      </c>
      <c r="T56" s="57">
        <f t="shared" ref="T56:T57" si="617">ATAN(N56/M56)*180/PI()</f>
        <v>-41.810304918900769</v>
      </c>
      <c r="U56" s="29"/>
      <c r="V56" s="24">
        <f t="shared" ref="V56:V57" si="618">(G56-$G$20)*100</f>
        <v>19.450000009965152</v>
      </c>
      <c r="W56" s="22">
        <f t="shared" ref="W56:W57" si="619">(H56-$H$20)*100</f>
        <v>0.20000003278255463</v>
      </c>
      <c r="X56" s="22">
        <f t="shared" ref="X56:X57" si="620">SQRT(V56^2+W56^2)</f>
        <v>19.45102826075674</v>
      </c>
      <c r="Y56" s="22">
        <f t="shared" ref="Y56:Y57" si="621">(I56-$I$20)*100</f>
        <v>-24.199999999973443</v>
      </c>
      <c r="Z56" s="22">
        <f t="shared" ref="Z56:Z57" si="622">SQRT((G56-$G$20)^2+(H56-$H$20)^2+(I56-$I$20)^2)*100</f>
        <v>31.048067579150107</v>
      </c>
      <c r="AA56" s="22">
        <f t="shared" ref="AA56:AA57" si="623">Z56/F56</f>
        <v>0.11369447999688678</v>
      </c>
      <c r="AB56" s="23">
        <f t="shared" ref="AB56:AB57" si="624">(AA56-$AA$20)/(F56-$F$20)</f>
        <v>4.1633620993671933E-4</v>
      </c>
      <c r="AC56" s="29"/>
      <c r="AD56" s="56">
        <f t="shared" ref="AD56:AD57" si="625">IF(F56&lt;=0,NA(),IF((G56-$G$20)&lt;0,ATAN2((H56-$H$20),(G56-$G$20))*180/PI()+360,ATAN2((H56-$H$20),(G56-$G$20))*180/PI()))</f>
        <v>89.410860980943411</v>
      </c>
      <c r="AE56" s="57">
        <f t="shared" ref="AE56:AE57" si="626">IF(E56&lt;=0,NA(),ATAN(Y56/X56)*180/PI())</f>
        <v>-51.209019257396584</v>
      </c>
      <c r="AF56" s="29"/>
      <c r="AG56" s="71">
        <f t="shared" ref="AG56:AG57" si="627">1/(O56/E56)</f>
        <v>46.666657593194536</v>
      </c>
      <c r="AH56" s="71">
        <f t="shared" ref="AH56:AH57" si="628">1/(Z56/F56)</f>
        <v>8.7955017695439768</v>
      </c>
      <c r="AI56" s="29"/>
      <c r="AJ56" s="21">
        <f t="shared" ref="AJ56:AJ57" si="629">SQRT((G56-$E$11)^2+(H56-$F$11)^2+(I56-$G$11)^2)</f>
        <v>591.1005829560213</v>
      </c>
    </row>
    <row r="57" spans="2:36" ht="15.75" x14ac:dyDescent="0.25">
      <c r="B57" s="199">
        <v>39</v>
      </c>
      <c r="C57" s="200"/>
      <c r="D57" s="96">
        <v>45530.375</v>
      </c>
      <c r="E57" s="104">
        <f t="shared" si="607"/>
        <v>7</v>
      </c>
      <c r="F57" s="27">
        <f t="shared" si="608"/>
        <v>280.08333333333576</v>
      </c>
      <c r="G57" s="108">
        <v>809077.11049999995</v>
      </c>
      <c r="H57" s="21">
        <v>9156238.8880000003</v>
      </c>
      <c r="I57" s="109">
        <v>2748.9485</v>
      </c>
      <c r="K57" s="20">
        <f t="shared" si="609"/>
        <v>-4.9000000115483999</v>
      </c>
      <c r="L57" s="21">
        <f t="shared" si="610"/>
        <v>4.1999999433755875</v>
      </c>
      <c r="M57" s="21">
        <f t="shared" si="611"/>
        <v>6.4536810920225411</v>
      </c>
      <c r="N57" s="21">
        <f t="shared" si="612"/>
        <v>-0.80000000002655725</v>
      </c>
      <c r="O57" s="22">
        <f t="shared" si="613"/>
        <v>6.5030761672897341</v>
      </c>
      <c r="P57" s="22">
        <f t="shared" si="614"/>
        <v>0.92901088104139062</v>
      </c>
      <c r="Q57" s="23">
        <f t="shared" si="615"/>
        <v>0.12965461506377546</v>
      </c>
      <c r="R57" s="29"/>
      <c r="S57" s="56">
        <f t="shared" si="616"/>
        <v>310.60129419659393</v>
      </c>
      <c r="T57" s="57">
        <f t="shared" si="617"/>
        <v>-7.0663527733780587</v>
      </c>
      <c r="U57" s="29"/>
      <c r="V57" s="24">
        <f t="shared" si="618"/>
        <v>14.549999998416752</v>
      </c>
      <c r="W57" s="22">
        <f t="shared" si="619"/>
        <v>4.3999999761581421</v>
      </c>
      <c r="X57" s="22">
        <f t="shared" si="620"/>
        <v>15.200740105143536</v>
      </c>
      <c r="Y57" s="22">
        <f t="shared" si="621"/>
        <v>-25</v>
      </c>
      <c r="Z57" s="22">
        <f t="shared" si="622"/>
        <v>29.258545755797893</v>
      </c>
      <c r="AA57" s="22">
        <f t="shared" si="623"/>
        <v>0.10446371587907519</v>
      </c>
      <c r="AB57" s="23">
        <f t="shared" si="624"/>
        <v>3.7297369549208311E-4</v>
      </c>
      <c r="AC57" s="29"/>
      <c r="AD57" s="56">
        <f t="shared" si="625"/>
        <v>73.174394852711217</v>
      </c>
      <c r="AE57" s="57">
        <f t="shared" si="626"/>
        <v>-58.699160278617931</v>
      </c>
      <c r="AF57" s="29"/>
      <c r="AG57" s="71">
        <f t="shared" si="627"/>
        <v>1.0764136571565588</v>
      </c>
      <c r="AH57" s="71">
        <f t="shared" si="628"/>
        <v>9.5727017901371347</v>
      </c>
      <c r="AI57" s="29"/>
      <c r="AJ57" s="21">
        <f t="shared" si="629"/>
        <v>591.09624185200789</v>
      </c>
    </row>
    <row r="58" spans="2:36" ht="15.75" x14ac:dyDescent="0.25">
      <c r="B58" s="199">
        <v>40</v>
      </c>
      <c r="C58" s="200"/>
      <c r="D58" s="96">
        <v>45537.625</v>
      </c>
      <c r="E58" s="104">
        <f t="shared" ref="E58" si="630">D58-D57</f>
        <v>7.25</v>
      </c>
      <c r="F58" s="27">
        <f t="shared" ref="F58" si="631">D58-D$20</f>
        <v>287.33333333333576</v>
      </c>
      <c r="G58" s="108">
        <v>809077.11600000004</v>
      </c>
      <c r="H58" s="21">
        <v>9156238.8805</v>
      </c>
      <c r="I58" s="109">
        <v>2748.9674999999997</v>
      </c>
      <c r="K58" s="20">
        <f t="shared" ref="K58" si="632">(G58-G57)*100</f>
        <v>0.55000000866129994</v>
      </c>
      <c r="L58" s="21">
        <f t="shared" ref="L58" si="633">(H58-H57)*100</f>
        <v>-0.75000002980232239</v>
      </c>
      <c r="M58" s="21">
        <f t="shared" ref="M58" si="634">SQRT(K58^2+L58^2)</f>
        <v>0.93005379104163344</v>
      </c>
      <c r="N58" s="21">
        <f t="shared" ref="N58" si="635">(I58-I57)*100</f>
        <v>1.8999999999778083</v>
      </c>
      <c r="O58" s="22">
        <f t="shared" ref="O58" si="636">(SQRT((G58-G57)^2+(H58-H57)^2+(I58-I57)^2)*100)</f>
        <v>2.1154195929286903</v>
      </c>
      <c r="P58" s="22">
        <f t="shared" ref="P58" si="637">O58/(F58-F57)</f>
        <v>0.2917820128177504</v>
      </c>
      <c r="Q58" s="23">
        <f t="shared" ref="Q58" si="638">(P58-P57)/(F58-F57)</f>
        <v>-8.7893636996364169E-2</v>
      </c>
      <c r="R58" s="29"/>
      <c r="S58" s="56">
        <f t="shared" ref="S58" si="639">IF(K58&lt;0, ATAN2(L58,K58)*180/PI()+360,ATAN2(L58,K58)*180/PI())</f>
        <v>143.74616291799919</v>
      </c>
      <c r="T58" s="57">
        <f t="shared" ref="T58" si="640">ATAN(N58/M58)*180/PI()</f>
        <v>63.918159604573923</v>
      </c>
      <c r="U58" s="29"/>
      <c r="V58" s="24">
        <f t="shared" ref="V58" si="641">(G58-$G$20)*100</f>
        <v>15.100000007078052</v>
      </c>
      <c r="W58" s="22">
        <f t="shared" ref="W58" si="642">(H58-$H$20)*100</f>
        <v>3.6499999463558197</v>
      </c>
      <c r="X58" s="22">
        <f t="shared" ref="X58" si="643">SQRT(V58^2+W58^2)</f>
        <v>15.534880103243625</v>
      </c>
      <c r="Y58" s="22">
        <f t="shared" ref="Y58" si="644">(I58-$I$20)*100</f>
        <v>-23.100000000022192</v>
      </c>
      <c r="Z58" s="22">
        <f t="shared" ref="Z58" si="645">SQRT((G58-$G$20)^2+(H58-$H$20)^2+(I58-$I$20)^2)*100</f>
        <v>27.837789061331357</v>
      </c>
      <c r="AA58" s="22">
        <f t="shared" ref="AA58" si="646">Z58/F58</f>
        <v>9.6883256593959827E-2</v>
      </c>
      <c r="AB58" s="23">
        <f t="shared" ref="AB58" si="647">(AA58-$AA$20)/(F58-$F$20)</f>
        <v>3.3718070740356966E-4</v>
      </c>
      <c r="AC58" s="29"/>
      <c r="AD58" s="56">
        <f t="shared" ref="AD58" si="648">IF(F58&lt;=0,NA(),IF((G58-$G$20)&lt;0,ATAN2((H58-$H$20),(G58-$G$20))*180/PI()+360,ATAN2((H58-$H$20),(G58-$G$20))*180/PI()))</f>
        <v>76.411021489998163</v>
      </c>
      <c r="AE58" s="57">
        <f t="shared" ref="AE58" si="649">IF(E58&lt;=0,NA(),ATAN(Y58/X58)*180/PI())</f>
        <v>-56.078946006427373</v>
      </c>
      <c r="AF58" s="29"/>
      <c r="AG58" s="71">
        <f t="shared" ref="AG58" si="650">1/(O58/E58)</f>
        <v>3.4272160588069176</v>
      </c>
      <c r="AH58" s="71">
        <f t="shared" ref="AH58" si="651">1/(Z58/F58)</f>
        <v>10.321700933227557</v>
      </c>
      <c r="AI58" s="29"/>
      <c r="AJ58" s="21">
        <f t="shared" ref="AJ58" si="652">SQRT((G58-$E$11)^2+(H58-$F$11)^2+(I58-$G$11)^2)</f>
        <v>591.09769863685858</v>
      </c>
    </row>
    <row r="59" spans="2:36" ht="15.75" x14ac:dyDescent="0.25">
      <c r="B59" s="199">
        <v>41</v>
      </c>
      <c r="C59" s="200"/>
      <c r="D59" s="96">
        <v>45544.625</v>
      </c>
      <c r="E59" s="104">
        <f t="shared" ref="E59:E61" si="653">D59-D58</f>
        <v>7</v>
      </c>
      <c r="F59" s="27">
        <f t="shared" ref="F59:F61" si="654">D59-D$20</f>
        <v>294.33333333333576</v>
      </c>
      <c r="G59" s="108">
        <v>809077.054</v>
      </c>
      <c r="H59" s="21">
        <v>9156238.9389999993</v>
      </c>
      <c r="I59" s="109">
        <v>2748.8825000000002</v>
      </c>
      <c r="K59" s="20">
        <f t="shared" ref="K59:K61" si="655">(G59-G58)*100</f>
        <v>-6.2000000034458935</v>
      </c>
      <c r="L59" s="21">
        <f t="shared" ref="L59:L61" si="656">(H59-H58)*100</f>
        <v>5.8499999344348907</v>
      </c>
      <c r="M59" s="21">
        <f t="shared" ref="M59:M61" si="657">SQRT(K59^2+L59^2)</f>
        <v>8.5242301280301742</v>
      </c>
      <c r="N59" s="21">
        <f t="shared" ref="N59:N61" si="658">(I59-I58)*100</f>
        <v>-8.4999999999581632</v>
      </c>
      <c r="O59" s="22">
        <f t="shared" ref="O59:O61" si="659">(SQRT((G59-G58)^2+(H59-H58)^2+(I59-I58)^2)*100)</f>
        <v>12.037960760648213</v>
      </c>
      <c r="P59" s="22">
        <f t="shared" ref="P59:P61" si="660">O59/(F59-F58)</f>
        <v>1.7197086800926018</v>
      </c>
      <c r="Q59" s="23">
        <f t="shared" ref="Q59:Q61" si="661">(P59-P58)/(F59-F58)</f>
        <v>0.20398952389640734</v>
      </c>
      <c r="R59" s="29"/>
      <c r="S59" s="56">
        <f t="shared" ref="S59:S61" si="662">IF(K59&lt;0, ATAN2(L59,K59)*180/PI()+360,ATAN2(L59,K59)*180/PI())</f>
        <v>313.33627465927708</v>
      </c>
      <c r="T59" s="57">
        <f t="shared" ref="T59:T61" si="663">ATAN(N59/M59)*180/PI()</f>
        <v>-44.918452515753543</v>
      </c>
      <c r="U59" s="29"/>
      <c r="V59" s="24">
        <f t="shared" ref="V59:V61" si="664">(G59-$G$20)*100</f>
        <v>8.900000003632158</v>
      </c>
      <c r="W59" s="22">
        <f t="shared" ref="W59:W61" si="665">(H59-$H$20)*100</f>
        <v>9.4999998807907104</v>
      </c>
      <c r="X59" s="22">
        <f t="shared" ref="X59:X61" si="666">SQRT(V59^2+W59^2)</f>
        <v>13.017680200391924</v>
      </c>
      <c r="Y59" s="22">
        <f t="shared" ref="Y59:Y61" si="667">(I59-$I$20)*100</f>
        <v>-31.599999999980355</v>
      </c>
      <c r="Z59" s="22">
        <f t="shared" ref="Z59:Z61" si="668">SQRT((G59-$G$20)^2+(H59-$H$20)^2+(I59-$I$20)^2)*100</f>
        <v>34.176307550676597</v>
      </c>
      <c r="AA59" s="22">
        <f t="shared" ref="AA59:AA61" si="669">Z59/F59</f>
        <v>0.11611429518916075</v>
      </c>
      <c r="AB59" s="23">
        <f t="shared" ref="AB59:AB61" si="670">(AA59-$AA$20)/(F59-$F$20)</f>
        <v>3.9449930415343077E-4</v>
      </c>
      <c r="AC59" s="29"/>
      <c r="AD59" s="56">
        <f t="shared" ref="AD59:AD61" si="671">IF(F59&lt;=0,NA(),IF((G59-$G$20)&lt;0,ATAN2((H59-$H$20),(G59-$G$20))*180/PI()+360,ATAN2((H59-$H$20),(G59-$G$20))*180/PI()))</f>
        <v>43.132321530952375</v>
      </c>
      <c r="AE59" s="57">
        <f t="shared" ref="AE59:AE61" si="672">IF(E59&lt;=0,NA(),ATAN(Y59/X59)*180/PI())</f>
        <v>-67.610694741392422</v>
      </c>
      <c r="AF59" s="29"/>
      <c r="AG59" s="71">
        <f t="shared" ref="AG59:AG61" si="673">1/(O59/E59)</f>
        <v>0.58149383763426288</v>
      </c>
      <c r="AH59" s="71">
        <f t="shared" ref="AH59:AH61" si="674">1/(Z59/F59)</f>
        <v>8.6122040216573588</v>
      </c>
      <c r="AI59" s="29"/>
      <c r="AJ59" s="21">
        <f t="shared" ref="AJ59:AJ61" si="675">SQRT((G59-$E$11)^2+(H59-$F$11)^2+(I59-$G$11)^2)</f>
        <v>591.09316898623354</v>
      </c>
    </row>
    <row r="60" spans="2:36" ht="15.75" x14ac:dyDescent="0.25">
      <c r="B60" s="199">
        <v>42</v>
      </c>
      <c r="C60" s="200"/>
      <c r="D60" s="96">
        <v>45551.625</v>
      </c>
      <c r="E60" s="104">
        <f t="shared" si="653"/>
        <v>7</v>
      </c>
      <c r="F60" s="27">
        <f t="shared" si="654"/>
        <v>301.33333333333576</v>
      </c>
      <c r="G60" s="108">
        <v>809077.17050000001</v>
      </c>
      <c r="H60" s="21">
        <v>9156238.8460000008</v>
      </c>
      <c r="I60" s="109">
        <v>2748.9560000000001</v>
      </c>
      <c r="K60" s="20">
        <f t="shared" si="655"/>
        <v>11.650000000372529</v>
      </c>
      <c r="L60" s="21">
        <f t="shared" si="656"/>
        <v>-9.2999998480081558</v>
      </c>
      <c r="M60" s="21">
        <f t="shared" si="657"/>
        <v>14.906793658652139</v>
      </c>
      <c r="N60" s="21">
        <f t="shared" si="658"/>
        <v>7.3499999999967258</v>
      </c>
      <c r="O60" s="22">
        <f t="shared" si="659"/>
        <v>16.620318805052552</v>
      </c>
      <c r="P60" s="22">
        <f t="shared" si="660"/>
        <v>2.3743312578646503</v>
      </c>
      <c r="Q60" s="23">
        <f t="shared" si="661"/>
        <v>9.3517511110292634E-2</v>
      </c>
      <c r="R60" s="29"/>
      <c r="S60" s="56">
        <f t="shared" si="662"/>
        <v>128.59978081020117</v>
      </c>
      <c r="T60" s="57">
        <f t="shared" si="663"/>
        <v>26.246236917140354</v>
      </c>
      <c r="U60" s="29"/>
      <c r="V60" s="24">
        <f t="shared" si="664"/>
        <v>20.550000004004687</v>
      </c>
      <c r="W60" s="22">
        <f t="shared" si="665"/>
        <v>0.20000003278255463</v>
      </c>
      <c r="X60" s="22">
        <f t="shared" si="666"/>
        <v>20.550973217288412</v>
      </c>
      <c r="Y60" s="22">
        <f t="shared" si="667"/>
        <v>-24.249999999983629</v>
      </c>
      <c r="Z60" s="22">
        <f t="shared" si="668"/>
        <v>31.786868360644014</v>
      </c>
      <c r="AA60" s="22">
        <f t="shared" si="669"/>
        <v>0.10548739500213637</v>
      </c>
      <c r="AB60" s="23">
        <f t="shared" si="670"/>
        <v>3.5006878872390106E-4</v>
      </c>
      <c r="AC60" s="29"/>
      <c r="AD60" s="56">
        <f t="shared" si="671"/>
        <v>89.442394355242044</v>
      </c>
      <c r="AE60" s="57">
        <f t="shared" si="672"/>
        <v>-49.719963996637603</v>
      </c>
      <c r="AF60" s="29"/>
      <c r="AG60" s="71">
        <f t="shared" si="673"/>
        <v>0.42117122313393957</v>
      </c>
      <c r="AH60" s="71">
        <f t="shared" si="674"/>
        <v>9.4798056201856884</v>
      </c>
      <c r="AI60" s="29"/>
      <c r="AJ60" s="21">
        <f t="shared" si="675"/>
        <v>591.09413286949473</v>
      </c>
    </row>
    <row r="61" spans="2:36" ht="15.75" x14ac:dyDescent="0.25">
      <c r="B61" s="199">
        <v>43</v>
      </c>
      <c r="C61" s="200"/>
      <c r="D61" s="96">
        <v>45555.625</v>
      </c>
      <c r="E61" s="104">
        <f t="shared" si="653"/>
        <v>4</v>
      </c>
      <c r="F61" s="27">
        <f t="shared" si="654"/>
        <v>305.33333333333576</v>
      </c>
      <c r="G61" s="108">
        <v>809077.04499999993</v>
      </c>
      <c r="H61" s="21">
        <v>9156238.9484999999</v>
      </c>
      <c r="I61" s="109">
        <v>2748.951</v>
      </c>
      <c r="K61" s="20">
        <f t="shared" si="655"/>
        <v>-12.550000008195639</v>
      </c>
      <c r="L61" s="21">
        <f t="shared" si="656"/>
        <v>10.249999910593033</v>
      </c>
      <c r="M61" s="21">
        <f t="shared" si="657"/>
        <v>16.203857515198894</v>
      </c>
      <c r="N61" s="21">
        <f t="shared" si="658"/>
        <v>-0.50000000001091394</v>
      </c>
      <c r="O61" s="22">
        <f t="shared" si="659"/>
        <v>16.211569892298485</v>
      </c>
      <c r="P61" s="22">
        <f t="shared" si="660"/>
        <v>4.0528924730746212</v>
      </c>
      <c r="Q61" s="23">
        <f t="shared" si="661"/>
        <v>0.41964030380249273</v>
      </c>
      <c r="R61" s="29"/>
      <c r="S61" s="56">
        <f t="shared" si="662"/>
        <v>309.23964909596702</v>
      </c>
      <c r="T61" s="57">
        <f t="shared" si="663"/>
        <v>-1.7674064712241764</v>
      </c>
      <c r="U61" s="29"/>
      <c r="V61" s="24">
        <f t="shared" si="664"/>
        <v>7.9999999958090484</v>
      </c>
      <c r="W61" s="22">
        <f t="shared" si="665"/>
        <v>10.449999943375587</v>
      </c>
      <c r="X61" s="22">
        <f t="shared" si="666"/>
        <v>13.160642034091444</v>
      </c>
      <c r="Y61" s="22">
        <f t="shared" si="667"/>
        <v>-24.749999999994543</v>
      </c>
      <c r="Z61" s="22">
        <f t="shared" si="668"/>
        <v>28.031500115927159</v>
      </c>
      <c r="AA61" s="22">
        <f t="shared" si="669"/>
        <v>9.1806223087096947E-2</v>
      </c>
      <c r="AB61" s="23">
        <f t="shared" si="670"/>
        <v>3.0067540312367759E-4</v>
      </c>
      <c r="AC61" s="29"/>
      <c r="AD61" s="56">
        <f t="shared" si="671"/>
        <v>37.435871114773519</v>
      </c>
      <c r="AE61" s="57">
        <f t="shared" si="672"/>
        <v>-61.998495579745644</v>
      </c>
      <c r="AF61" s="29"/>
      <c r="AG61" s="71">
        <f t="shared" si="673"/>
        <v>0.24673736267209084</v>
      </c>
      <c r="AH61" s="71">
        <f t="shared" si="674"/>
        <v>10.892507788402272</v>
      </c>
      <c r="AI61" s="29"/>
      <c r="AJ61" s="21">
        <f t="shared" si="675"/>
        <v>591.08601764857144</v>
      </c>
    </row>
    <row r="62" spans="2:36" ht="15.75" x14ac:dyDescent="0.25">
      <c r="B62" s="199">
        <v>44</v>
      </c>
      <c r="C62" s="200"/>
      <c r="D62" s="96">
        <v>45565.625</v>
      </c>
      <c r="E62" s="104">
        <f t="shared" ref="E62:E63" si="676">D62-D61</f>
        <v>10</v>
      </c>
      <c r="F62" s="27">
        <f t="shared" ref="F62:F63" si="677">D62-D$20</f>
        <v>315.33333333333576</v>
      </c>
      <c r="G62" s="108">
        <v>809077.11499999999</v>
      </c>
      <c r="H62" s="21">
        <v>9156238.8945000004</v>
      </c>
      <c r="I62" s="109">
        <v>2748.9355</v>
      </c>
      <c r="K62" s="20">
        <f t="shared" ref="K62:K63" si="678">(G62-G61)*100</f>
        <v>7.000000006519258</v>
      </c>
      <c r="L62" s="21">
        <f t="shared" ref="L62:L63" si="679">(H62-H61)*100</f>
        <v>-5.3999999538064003</v>
      </c>
      <c r="M62" s="21">
        <f t="shared" ref="M62:M63" si="680">SQRT(K62^2+L62^2)</f>
        <v>8.8408144190667599</v>
      </c>
      <c r="N62" s="21">
        <f t="shared" ref="N62:N63" si="681">(I62-I61)*100</f>
        <v>-1.5499999999974534</v>
      </c>
      <c r="O62" s="22">
        <f t="shared" ref="O62:O63" si="682">(SQRT((G62-G61)^2+(H62-H61)^2+(I62-I61)^2)*100)</f>
        <v>8.9756615128006487</v>
      </c>
      <c r="P62" s="22">
        <f t="shared" ref="P62:P63" si="683">O62/(F62-F61)</f>
        <v>0.89756615128006489</v>
      </c>
      <c r="Q62" s="23">
        <f t="shared" ref="Q62:Q63" si="684">(P62-P61)/(F62-F61)</f>
        <v>-0.31553263217945565</v>
      </c>
      <c r="R62" s="29"/>
      <c r="S62" s="56">
        <f t="shared" ref="S62:S63" si="685">IF(K62&lt;0, ATAN2(L62,K62)*180/PI()+360,ATAN2(L62,K62)*180/PI())</f>
        <v>127.6476203772631</v>
      </c>
      <c r="T62" s="57">
        <f t="shared" ref="T62:T63" si="686">ATAN(N62/M62)*180/PI()</f>
        <v>-9.9442130428567719</v>
      </c>
      <c r="U62" s="29"/>
      <c r="V62" s="24">
        <f t="shared" ref="V62:V63" si="687">(G62-$G$20)*100</f>
        <v>15.000000002328306</v>
      </c>
      <c r="W62" s="22">
        <f t="shared" ref="W62:W63" si="688">(H62-$H$20)*100</f>
        <v>5.0499999895691872</v>
      </c>
      <c r="X62" s="22">
        <f t="shared" ref="X62:X63" si="689">SQRT(V62^2+W62^2)</f>
        <v>15.82727076802877</v>
      </c>
      <c r="Y62" s="22">
        <f t="shared" ref="Y62:Y63" si="690">(I62-$I$20)*100</f>
        <v>-26.299999999991996</v>
      </c>
      <c r="Z62" s="22">
        <f t="shared" ref="Z62:Z63" si="691">SQRT((G62-$G$20)^2+(H62-$H$20)^2+(I62-$I$20)^2)*100</f>
        <v>30.695154340124713</v>
      </c>
      <c r="AA62" s="22">
        <f t="shared" ref="AA62:AA63" si="692">Z62/F62</f>
        <v>9.7341927082847182E-2</v>
      </c>
      <c r="AB62" s="23">
        <f t="shared" ref="AB62:AB63" si="693">(AA62-$AA$20)/(F62-$F$20)</f>
        <v>3.0869532901536925E-4</v>
      </c>
      <c r="AC62" s="29"/>
      <c r="AD62" s="56">
        <f t="shared" ref="AD62:AD63" si="694">IF(F62&lt;=0,NA(),IF((G62-$G$20)&lt;0,ATAN2((H62-$H$20),(G62-$G$20))*180/PI()+360,ATAN2((H62-$H$20),(G62-$G$20))*180/PI()))</f>
        <v>71.393336106752884</v>
      </c>
      <c r="AE62" s="57">
        <f t="shared" ref="AE62:AE63" si="695">IF(E62&lt;=0,NA(),ATAN(Y62/X62)*180/PI())</f>
        <v>-58.960581759805116</v>
      </c>
      <c r="AF62" s="29"/>
      <c r="AG62" s="71">
        <f t="shared" ref="AG62:AG63" si="696">1/(O62/E62)</f>
        <v>1.1141240103293211</v>
      </c>
      <c r="AH62" s="71">
        <f t="shared" ref="AH62:AH63" si="697">1/(Z62/F62)</f>
        <v>10.273065573777941</v>
      </c>
      <c r="AI62" s="29"/>
      <c r="AJ62" s="21">
        <f t="shared" ref="AJ62:AJ63" si="698">SQRT((G62-$E$11)^2+(H62-$F$11)^2+(I62-$G$11)^2)</f>
        <v>591.08927206168494</v>
      </c>
    </row>
    <row r="63" spans="2:36" ht="15.75" x14ac:dyDescent="0.25">
      <c r="B63" s="199">
        <v>45</v>
      </c>
      <c r="C63" s="200"/>
      <c r="D63" s="96">
        <v>45572.625</v>
      </c>
      <c r="E63" s="104">
        <f t="shared" si="676"/>
        <v>7</v>
      </c>
      <c r="F63" s="27">
        <f t="shared" si="677"/>
        <v>322.33333333333576</v>
      </c>
      <c r="G63" s="108">
        <v>809077.174</v>
      </c>
      <c r="H63" s="22">
        <v>9156238.8535000011</v>
      </c>
      <c r="I63" s="109">
        <v>2748.9265</v>
      </c>
      <c r="K63" s="20">
        <f t="shared" si="678"/>
        <v>5.9000000008381903</v>
      </c>
      <c r="L63" s="21">
        <f t="shared" si="679"/>
        <v>-4.0999999269843102</v>
      </c>
      <c r="M63" s="21">
        <f t="shared" si="680"/>
        <v>7.1847059376958491</v>
      </c>
      <c r="N63" s="21">
        <f t="shared" si="681"/>
        <v>-0.90000000000145519</v>
      </c>
      <c r="O63" s="22">
        <f t="shared" si="682"/>
        <v>7.2408562622914019</v>
      </c>
      <c r="P63" s="22">
        <f t="shared" si="683"/>
        <v>1.0344080374702003</v>
      </c>
      <c r="Q63" s="23">
        <f t="shared" si="684"/>
        <v>1.9548840884305054E-2</v>
      </c>
      <c r="R63" s="29"/>
      <c r="S63" s="56">
        <f t="shared" si="685"/>
        <v>124.79602579629432</v>
      </c>
      <c r="T63" s="57">
        <f t="shared" si="686"/>
        <v>-7.1400269777941876</v>
      </c>
      <c r="U63" s="29"/>
      <c r="V63" s="24">
        <f t="shared" si="687"/>
        <v>20.900000003166497</v>
      </c>
      <c r="W63" s="22">
        <f t="shared" si="688"/>
        <v>0.95000006258487701</v>
      </c>
      <c r="X63" s="22">
        <f t="shared" si="689"/>
        <v>20.921579774273042</v>
      </c>
      <c r="Y63" s="22">
        <f t="shared" si="690"/>
        <v>-27.199999999993452</v>
      </c>
      <c r="Z63" s="22">
        <f t="shared" si="691"/>
        <v>34.315484846507921</v>
      </c>
      <c r="AA63" s="22">
        <f t="shared" si="692"/>
        <v>0.10645962206775904</v>
      </c>
      <c r="AB63" s="23">
        <f t="shared" si="693"/>
        <v>3.3027804157525825E-4</v>
      </c>
      <c r="AC63" s="29"/>
      <c r="AD63" s="56">
        <f t="shared" si="694"/>
        <v>87.39743762667598</v>
      </c>
      <c r="AE63" s="57">
        <f t="shared" si="695"/>
        <v>-52.433389337014098</v>
      </c>
      <c r="AF63" s="29"/>
      <c r="AG63" s="71">
        <f t="shared" si="696"/>
        <v>0.96673649447431764</v>
      </c>
      <c r="AH63" s="71">
        <f t="shared" si="697"/>
        <v>9.3932326695986532</v>
      </c>
      <c r="AI63" s="29"/>
      <c r="AJ63" s="21">
        <f t="shared" si="698"/>
        <v>591.08810744483105</v>
      </c>
    </row>
    <row r="64" spans="2:36" ht="15.75" x14ac:dyDescent="0.25">
      <c r="B64" s="199">
        <v>46</v>
      </c>
      <c r="C64" s="200"/>
      <c r="D64" s="96">
        <v>45581.458333333336</v>
      </c>
      <c r="E64" s="104">
        <f t="shared" ref="E64" si="699">D64-D63</f>
        <v>8.8333333333357587</v>
      </c>
      <c r="F64" s="27">
        <f t="shared" ref="F64" si="700">D64-D$20</f>
        <v>331.16666666667152</v>
      </c>
      <c r="G64" s="108">
        <v>809077.071</v>
      </c>
      <c r="H64" s="21">
        <v>9156238.9265000001</v>
      </c>
      <c r="I64" s="109">
        <v>2748.944</v>
      </c>
      <c r="K64" s="20">
        <f t="shared" ref="K64" si="701">(G64-G63)*100</f>
        <v>-10.300000000279397</v>
      </c>
      <c r="L64" s="21">
        <f t="shared" ref="L64" si="702">(H64-H63)*100</f>
        <v>7.2999998927116394</v>
      </c>
      <c r="M64" s="21">
        <f t="shared" ref="M64" si="703">SQRT(K64^2+L64^2)</f>
        <v>12.624579139097886</v>
      </c>
      <c r="N64" s="21">
        <f t="shared" ref="N64" si="704">(I64-I63)*100</f>
        <v>1.749999999992724</v>
      </c>
      <c r="O64" s="22">
        <f t="shared" ref="O64" si="705">(SQRT((G64-G63)^2+(H64-H63)^2+(I64-I63)^2)*100)</f>
        <v>12.745293187656378</v>
      </c>
      <c r="P64" s="22">
        <f t="shared" ref="P64" si="706">O64/(F64-F63)</f>
        <v>1.442863379734288</v>
      </c>
      <c r="Q64" s="23">
        <f t="shared" ref="Q64" si="707">(P64-P63)/(F64-F63)</f>
        <v>4.6240227426110447E-2</v>
      </c>
      <c r="R64" s="29"/>
      <c r="S64" s="56">
        <f t="shared" ref="S64" si="708">IF(K64&lt;0, ATAN2(L64,K64)*180/PI()+360,ATAN2(L64,K64)*180/PI())</f>
        <v>305.32664416959983</v>
      </c>
      <c r="T64" s="57">
        <f t="shared" ref="T64" si="709">ATAN(N64/M64)*180/PI()</f>
        <v>7.8919621960519404</v>
      </c>
      <c r="U64" s="29"/>
      <c r="V64" s="24">
        <f t="shared" ref="V64" si="710">(G64-$G$20)*100</f>
        <v>10.6000000028871</v>
      </c>
      <c r="W64" s="22">
        <f t="shared" ref="W64" si="711">(H64-$H$20)*100</f>
        <v>8.2499999552965164</v>
      </c>
      <c r="X64" s="22">
        <f t="shared" ref="X64" si="712">SQRT(V64^2+W64^2)</f>
        <v>13.432144256357546</v>
      </c>
      <c r="Y64" s="22">
        <f t="shared" ref="Y64" si="713">(I64-$I$20)*100</f>
        <v>-25.450000000000728</v>
      </c>
      <c r="Z64" s="22">
        <f t="shared" ref="Z64" si="714">SQRT((G64-$G$20)^2+(H64-$H$20)^2+(I64-$I$20)^2)*100</f>
        <v>28.777161071301599</v>
      </c>
      <c r="AA64" s="22">
        <f t="shared" ref="AA64" si="715">Z64/F64</f>
        <v>8.6896309223858617E-2</v>
      </c>
      <c r="AB64" s="23">
        <f t="shared" ref="AB64" si="716">(AA64-$AA$20)/(F64-$F$20)</f>
        <v>2.6239449186871871E-4</v>
      </c>
      <c r="AC64" s="29"/>
      <c r="AD64" s="56">
        <f t="shared" ref="AD64" si="717">IF(F64&lt;=0,NA(),IF((G64-$G$20)&lt;0,ATAN2((H64-$H$20),(G64-$G$20))*180/PI()+360,ATAN2((H64-$H$20),(G64-$G$20))*180/PI()))</f>
        <v>52.106310735650595</v>
      </c>
      <c r="AE64" s="57">
        <f t="shared" ref="AE64" si="718">IF(E64&lt;=0,NA(),ATAN(Y64/X64)*180/PI())</f>
        <v>-62.175551782149654</v>
      </c>
      <c r="AF64" s="29"/>
      <c r="AG64" s="71">
        <f t="shared" ref="AG64" si="719">1/(O64/E64)</f>
        <v>0.69306631109049011</v>
      </c>
      <c r="AH64" s="71">
        <f t="shared" ref="AH64" si="720">1/(Z64/F64)</f>
        <v>11.507968622969269</v>
      </c>
      <c r="AI64" s="29"/>
      <c r="AJ64" s="21">
        <f t="shared" ref="AJ64" si="721">SQRT((G64-$E$11)^2+(H64-$F$11)^2+(I64-$G$11)^2)</f>
        <v>591.08887527044919</v>
      </c>
    </row>
    <row r="65" spans="2:36" ht="15.75" x14ac:dyDescent="0.25">
      <c r="B65" s="199">
        <v>49</v>
      </c>
      <c r="C65" s="200"/>
      <c r="D65" s="96">
        <v>45588.583333333336</v>
      </c>
      <c r="E65" s="104">
        <f t="shared" ref="E65" si="722">D65-D64</f>
        <v>7.125</v>
      </c>
      <c r="F65" s="27">
        <f t="shared" ref="F65" si="723">D65-D$20</f>
        <v>338.29166666667152</v>
      </c>
      <c r="G65" s="108">
        <v>809077.12950000004</v>
      </c>
      <c r="H65" s="21">
        <v>9156238.8880000003</v>
      </c>
      <c r="I65" s="109">
        <v>2748.9359999999997</v>
      </c>
      <c r="K65" s="20">
        <f t="shared" ref="K65" si="724">(G65-G64)*100</f>
        <v>5.8500000042840838</v>
      </c>
      <c r="L65" s="21">
        <f t="shared" ref="L65" si="725">(H65-H64)*100</f>
        <v>-3.8499999791383743</v>
      </c>
      <c r="M65" s="21">
        <f t="shared" ref="M65" si="726">SQRT(K65^2+L65^2)</f>
        <v>7.0032135401891944</v>
      </c>
      <c r="N65" s="21">
        <f t="shared" ref="N65" si="727">(I65-I64)*100</f>
        <v>-0.80000000002655725</v>
      </c>
      <c r="O65" s="22">
        <f t="shared" ref="O65" si="728">(SQRT((G65-G64)^2+(H65-H64)^2+(I65-I64)^2)*100)</f>
        <v>7.0487587481436575</v>
      </c>
      <c r="P65" s="22">
        <f t="shared" ref="P65" si="729">O65/(F65-F64)</f>
        <v>0.98929947342367119</v>
      </c>
      <c r="Q65" s="23">
        <f t="shared" ref="Q65" si="730">(P65-P64)/(F65-F64)</f>
        <v>-6.3658092113770784E-2</v>
      </c>
      <c r="R65" s="29"/>
      <c r="S65" s="56">
        <f t="shared" ref="S65" si="731">IF(K65&lt;0, ATAN2(L65,K65)*180/PI()+360,ATAN2(L65,K65)*180/PI())</f>
        <v>123.34970040062267</v>
      </c>
      <c r="T65" s="57">
        <f t="shared" ref="T65" si="732">ATAN(N65/M65)*180/PI()</f>
        <v>-6.5168357745755916</v>
      </c>
      <c r="U65" s="29"/>
      <c r="V65" s="24">
        <f t="shared" ref="V65" si="733">(G65-$G$20)*100</f>
        <v>16.450000007171184</v>
      </c>
      <c r="W65" s="22">
        <f t="shared" ref="W65" si="734">(H65-$H$20)*100</f>
        <v>4.3999999761581421</v>
      </c>
      <c r="X65" s="22">
        <f t="shared" ref="X65" si="735">SQRT(V65^2+W65^2)</f>
        <v>17.028285293185675</v>
      </c>
      <c r="Y65" s="22">
        <f t="shared" ref="Y65" si="736">(I65-$I$20)*100</f>
        <v>-26.250000000027285</v>
      </c>
      <c r="Z65" s="22">
        <f t="shared" ref="Z65" si="737">SQRT((G65-$G$20)^2+(H65-$H$20)^2+(I65-$I$20)^2)*100</f>
        <v>31.289375193946523</v>
      </c>
      <c r="AA65" s="22">
        <f t="shared" ref="AA65" si="738">Z65/F65</f>
        <v>9.2492302580946636E-2</v>
      </c>
      <c r="AB65" s="23">
        <f t="shared" ref="AB65" si="739">(AA65-$AA$20)/(F65-$F$20)</f>
        <v>2.7340993496030146E-4</v>
      </c>
      <c r="AC65" s="29"/>
      <c r="AD65" s="56">
        <f t="shared" ref="AD65" si="740">IF(F65&lt;=0,NA(),IF((G65-$G$20)&lt;0,ATAN2((H65-$H$20),(G65-$G$20))*180/PI()+360,ATAN2((H65-$H$20),(G65-$G$20))*180/PI()))</f>
        <v>75.025234489796617</v>
      </c>
      <c r="AE65" s="57">
        <f t="shared" ref="AE65" si="741">IF(E65&lt;=0,NA(),ATAN(Y65/X65)*180/PI())</f>
        <v>-57.028663059510777</v>
      </c>
      <c r="AF65" s="29"/>
      <c r="AG65" s="71">
        <f t="shared" ref="AG65" si="742">1/(O65/E65)</f>
        <v>1.0108162663215594</v>
      </c>
      <c r="AH65" s="71">
        <f t="shared" ref="AH65" si="743">1/(Z65/F65)</f>
        <v>10.811710510989046</v>
      </c>
      <c r="AI65" s="29"/>
      <c r="AJ65" s="21">
        <f t="shared" ref="AJ65" si="744">SQRT((G65-$E$11)^2+(H65-$F$11)^2+(I65-$G$11)^2)</f>
        <v>591.08591693192659</v>
      </c>
    </row>
    <row r="66" spans="2:36" ht="15.75" x14ac:dyDescent="0.25">
      <c r="B66" s="199">
        <v>50</v>
      </c>
      <c r="C66" s="200"/>
      <c r="D66" s="96">
        <v>45593.458333333336</v>
      </c>
      <c r="E66" s="104">
        <f t="shared" ref="E66:E68" si="745">D66-D65</f>
        <v>4.875</v>
      </c>
      <c r="F66" s="27">
        <f t="shared" ref="F66:F68" si="746">D66-D$20</f>
        <v>343.16666666667152</v>
      </c>
      <c r="G66" s="108">
        <v>809077.16200000001</v>
      </c>
      <c r="H66" s="21">
        <v>9156238.8640000001</v>
      </c>
      <c r="I66" s="109">
        <v>2748.9409999999998</v>
      </c>
      <c r="K66" s="20">
        <f t="shared" ref="K66:K68" si="747">(G66-G65)*100</f>
        <v>3.2499999972060323</v>
      </c>
      <c r="L66" s="21">
        <f t="shared" ref="L66:L68" si="748">(H66-H65)*100</f>
        <v>-2.4000000208616257</v>
      </c>
      <c r="M66" s="21">
        <f t="shared" ref="M66:M68" si="749">SQRT(K66^2+L66^2)</f>
        <v>4.0401113947482949</v>
      </c>
      <c r="N66" s="21">
        <f t="shared" ref="N66:N68" si="750">(I66-I65)*100</f>
        <v>0.50000000001091394</v>
      </c>
      <c r="O66" s="22">
        <f t="shared" ref="O66:O68" si="751">(SQRT((G66-G65)^2+(H66-H65)^2+(I66-I65)^2)*100)</f>
        <v>4.0709335639366468</v>
      </c>
      <c r="P66" s="22">
        <f t="shared" ref="P66:P68" si="752">O66/(F66-F65)</f>
        <v>0.83506329516649169</v>
      </c>
      <c r="Q66" s="23">
        <f t="shared" ref="Q66:Q68" si="753">(P66-P65)/(F66-F65)</f>
        <v>-3.1638190411729127E-2</v>
      </c>
      <c r="R66" s="29"/>
      <c r="S66" s="56">
        <f t="shared" ref="S66:S68" si="754">IF(K66&lt;0, ATAN2(L66,K66)*180/PI()+360,ATAN2(L66,K66)*180/PI())</f>
        <v>126.44444201811984</v>
      </c>
      <c r="T66" s="57">
        <f t="shared" ref="T66:T68" si="755">ATAN(N66/M66)*180/PI()</f>
        <v>7.0549934945804358</v>
      </c>
      <c r="U66" s="29"/>
      <c r="V66" s="24">
        <f t="shared" ref="V66:V68" si="756">(G66-$G$20)*100</f>
        <v>19.700000004377216</v>
      </c>
      <c r="W66" s="22">
        <f t="shared" ref="W66:W68" si="757">(H66-$H$20)*100</f>
        <v>1.9999999552965164</v>
      </c>
      <c r="X66" s="22">
        <f t="shared" ref="X66:X68" si="758">SQRT(V66^2+W66^2)</f>
        <v>19.801262585846601</v>
      </c>
      <c r="Y66" s="22">
        <f t="shared" ref="Y66:Y68" si="759">(I66-$I$20)*100</f>
        <v>-25.750000000016371</v>
      </c>
      <c r="Z66" s="22">
        <f t="shared" ref="Z66:Z68" si="760">SQRT((G66-$G$20)^2+(H66-$H$20)^2+(I66-$I$20)^2)*100</f>
        <v>32.483110996246822</v>
      </c>
      <c r="AA66" s="22">
        <f t="shared" ref="AA66:AA68" si="761">Z66/F66</f>
        <v>9.465695287881408E-2</v>
      </c>
      <c r="AB66" s="23">
        <f t="shared" ref="AB66:AB68" si="762">(AA66-$AA$20)/(F66-$F$20)</f>
        <v>2.7583376263859953E-4</v>
      </c>
      <c r="AC66" s="29"/>
      <c r="AD66" s="56">
        <f t="shared" ref="AD66:AD68" si="763">IF(F66&lt;=0,NA(),IF((G66-$G$20)&lt;0,ATAN2((H66-$H$20),(G66-$G$20))*180/PI()+360,ATAN2((H66-$H$20),(G66-$G$20))*180/PI()))</f>
        <v>84.20303151089918</v>
      </c>
      <c r="AE66" s="57">
        <f t="shared" ref="AE66:AE68" si="764">IF(E66&lt;=0,NA(),ATAN(Y66/X66)*180/PI())</f>
        <v>-52.440397240999758</v>
      </c>
      <c r="AF66" s="29"/>
      <c r="AG66" s="71">
        <f t="shared" ref="AG66:AG68" si="765">1/(O66/E66)</f>
        <v>1.1975140157496971</v>
      </c>
      <c r="AH66" s="71">
        <f t="shared" ref="AH66:AH68" si="766">1/(Z66/F66)</f>
        <v>10.564464305968778</v>
      </c>
      <c r="AI66" s="29"/>
      <c r="AJ66" s="21">
        <f t="shared" ref="AJ66:AJ68" si="767">SQRT((G66-$E$11)^2+(H66-$F$11)^2+(I66-$G$11)^2)</f>
        <v>591.08571429465644</v>
      </c>
    </row>
    <row r="67" spans="2:36" ht="15.75" x14ac:dyDescent="0.25">
      <c r="B67" s="199">
        <v>51</v>
      </c>
      <c r="C67" s="200"/>
      <c r="D67" s="96">
        <v>45609.625</v>
      </c>
      <c r="E67" s="104">
        <f t="shared" si="745"/>
        <v>16.166666666664241</v>
      </c>
      <c r="F67" s="27">
        <f t="shared" si="746"/>
        <v>359.33333333333576</v>
      </c>
      <c r="G67" s="108">
        <v>809077.22900000005</v>
      </c>
      <c r="H67" s="21">
        <v>9156238.8220000006</v>
      </c>
      <c r="I67" s="109">
        <v>2748.9175</v>
      </c>
      <c r="K67" s="20">
        <f t="shared" si="747"/>
        <v>6.7000000039115548</v>
      </c>
      <c r="L67" s="21">
        <f t="shared" si="748"/>
        <v>-4.1999999433755875</v>
      </c>
      <c r="M67" s="21">
        <f t="shared" si="749"/>
        <v>7.9075912626266769</v>
      </c>
      <c r="N67" s="21">
        <f t="shared" si="750"/>
        <v>-2.3499999999785359</v>
      </c>
      <c r="O67" s="22">
        <f t="shared" si="751"/>
        <v>8.249393891472808</v>
      </c>
      <c r="P67" s="22">
        <f t="shared" si="752"/>
        <v>0.51027178710148735</v>
      </c>
      <c r="Q67" s="23">
        <f t="shared" si="753"/>
        <v>-2.0090196375157923E-2</v>
      </c>
      <c r="R67" s="29"/>
      <c r="S67" s="56">
        <f t="shared" si="754"/>
        <v>122.08218679338631</v>
      </c>
      <c r="T67" s="57">
        <f t="shared" si="755"/>
        <v>-16.551042966931192</v>
      </c>
      <c r="U67" s="29"/>
      <c r="V67" s="24">
        <f t="shared" si="756"/>
        <v>26.400000008288771</v>
      </c>
      <c r="W67" s="22">
        <f t="shared" si="757"/>
        <v>-2.199999988079071</v>
      </c>
      <c r="X67" s="22">
        <f t="shared" si="758"/>
        <v>26.491508080613208</v>
      </c>
      <c r="Y67" s="22">
        <f t="shared" si="759"/>
        <v>-28.099999999994907</v>
      </c>
      <c r="Z67" s="22">
        <f t="shared" si="760"/>
        <v>38.618777820963061</v>
      </c>
      <c r="AA67" s="22">
        <f t="shared" si="761"/>
        <v>0.10747340766501706</v>
      </c>
      <c r="AB67" s="23">
        <f t="shared" si="762"/>
        <v>2.9909111595088033E-4</v>
      </c>
      <c r="AC67" s="29"/>
      <c r="AD67" s="56">
        <f t="shared" si="763"/>
        <v>94.763641663543922</v>
      </c>
      <c r="AE67" s="57">
        <f t="shared" si="764"/>
        <v>-46.687682689400773</v>
      </c>
      <c r="AF67" s="29"/>
      <c r="AG67" s="71">
        <f t="shared" si="765"/>
        <v>1.9597399371819693</v>
      </c>
      <c r="AH67" s="71">
        <f t="shared" si="766"/>
        <v>9.3046272722354857</v>
      </c>
      <c r="AI67" s="29"/>
      <c r="AJ67" s="21">
        <f t="shared" si="767"/>
        <v>591.08166464957139</v>
      </c>
    </row>
    <row r="68" spans="2:36" ht="15.75" x14ac:dyDescent="0.25">
      <c r="B68" s="199">
        <v>52</v>
      </c>
      <c r="C68" s="200"/>
      <c r="D68" s="96">
        <v>45613.625</v>
      </c>
      <c r="E68" s="104">
        <f t="shared" si="745"/>
        <v>4</v>
      </c>
      <c r="F68" s="27">
        <f t="shared" si="746"/>
        <v>363.33333333333576</v>
      </c>
      <c r="G68" s="108">
        <v>809077.29650000005</v>
      </c>
      <c r="H68" s="22">
        <v>9156238.7754999995</v>
      </c>
      <c r="I68" s="109">
        <v>2748.9035000000003</v>
      </c>
      <c r="K68" s="20">
        <f t="shared" si="747"/>
        <v>6.7500000004656613</v>
      </c>
      <c r="L68" s="21">
        <f t="shared" si="748"/>
        <v>-4.6500001102685928</v>
      </c>
      <c r="M68" s="21">
        <f t="shared" si="749"/>
        <v>8.1966457183279768</v>
      </c>
      <c r="N68" s="21">
        <f t="shared" si="750"/>
        <v>-1.3999999999668944</v>
      </c>
      <c r="O68" s="22">
        <f t="shared" si="751"/>
        <v>8.315347318764962</v>
      </c>
      <c r="P68" s="22">
        <f t="shared" si="752"/>
        <v>2.0788368296912405</v>
      </c>
      <c r="Q68" s="23">
        <f t="shared" si="753"/>
        <v>0.39214126064743826</v>
      </c>
      <c r="R68" s="29"/>
      <c r="S68" s="56">
        <f t="shared" si="754"/>
        <v>124.56252528178989</v>
      </c>
      <c r="T68" s="57">
        <f t="shared" si="755"/>
        <v>-9.6926762659615875</v>
      </c>
      <c r="U68" s="29"/>
      <c r="V68" s="24">
        <f t="shared" si="756"/>
        <v>33.150000008754432</v>
      </c>
      <c r="W68" s="22">
        <f t="shared" si="757"/>
        <v>-6.8500000983476639</v>
      </c>
      <c r="X68" s="22">
        <f t="shared" si="758"/>
        <v>33.850332375440303</v>
      </c>
      <c r="Y68" s="22">
        <f t="shared" si="759"/>
        <v>-29.499999999961801</v>
      </c>
      <c r="Z68" s="22">
        <f t="shared" si="760"/>
        <v>44.900946559349144</v>
      </c>
      <c r="AA68" s="22">
        <f t="shared" si="761"/>
        <v>0.12358058686059314</v>
      </c>
      <c r="AB68" s="23">
        <f t="shared" si="762"/>
        <v>3.4013005557961189E-4</v>
      </c>
      <c r="AC68" s="29"/>
      <c r="AD68" s="56">
        <f t="shared" si="763"/>
        <v>101.67508039877548</v>
      </c>
      <c r="AE68" s="57">
        <f t="shared" si="764"/>
        <v>-41.071607294040604</v>
      </c>
      <c r="AF68" s="29"/>
      <c r="AG68" s="71">
        <f t="shared" si="765"/>
        <v>0.48103823528493339</v>
      </c>
      <c r="AH68" s="71">
        <f t="shared" si="766"/>
        <v>8.091885832586831</v>
      </c>
      <c r="AI68" s="29"/>
      <c r="AJ68" s="21">
        <f t="shared" si="767"/>
        <v>591.08028514361251</v>
      </c>
    </row>
    <row r="69" spans="2:36" ht="15.75" x14ac:dyDescent="0.25">
      <c r="B69" s="199">
        <v>53</v>
      </c>
      <c r="C69" s="200"/>
      <c r="D69" s="96">
        <v>45628.583333333336</v>
      </c>
      <c r="E69" s="104">
        <f t="shared" ref="E69:E70" si="768">D69-D68</f>
        <v>14.958333333335759</v>
      </c>
      <c r="F69" s="27">
        <f t="shared" ref="F69:F70" si="769">D69-D$20</f>
        <v>378.29166666667152</v>
      </c>
      <c r="G69" s="108">
        <v>809077.20900000003</v>
      </c>
      <c r="H69" s="21">
        <v>9156238.8405000009</v>
      </c>
      <c r="I69" s="109">
        <v>2748.9245000000001</v>
      </c>
      <c r="K69" s="20">
        <f t="shared" ref="K69:K70" si="770">(G69-G68)*100</f>
        <v>-8.7500000023283064</v>
      </c>
      <c r="L69" s="21">
        <f t="shared" ref="L69:L70" si="771">(H69-H68)*100</f>
        <v>6.5000001341104507</v>
      </c>
      <c r="M69" s="21">
        <f t="shared" ref="M69:M70" si="772">SQRT(K69^2+L69^2)</f>
        <v>10.900114760138136</v>
      </c>
      <c r="N69" s="21">
        <f t="shared" ref="N69:N70" si="773">(I69-I68)*100</f>
        <v>2.099999999973079</v>
      </c>
      <c r="O69" s="22">
        <f t="shared" ref="O69:O70" si="774">(SQRT((G69-G68)^2+(H69-H68)^2+(I69-I68)^2)*100)</f>
        <v>11.10056312914206</v>
      </c>
      <c r="P69" s="22">
        <f t="shared" ref="P69:P70" si="775">O69/(F69-F68)</f>
        <v>0.74209892785338782</v>
      </c>
      <c r="Q69" s="23">
        <f t="shared" ref="Q69:Q70" si="776">(P69-P68)/(F69-F68)</f>
        <v>-8.9364093716165077E-2</v>
      </c>
      <c r="R69" s="29"/>
      <c r="S69" s="56">
        <f t="shared" ref="S69:S70" si="777">IF(K69&lt;0, ATAN2(L69,K69)*180/PI()+360,ATAN2(L69,K69)*180/PI())</f>
        <v>306.60707537119822</v>
      </c>
      <c r="T69" s="57">
        <f t="shared" ref="T69:T70" si="778">ATAN(N69/M69)*180/PI()</f>
        <v>10.904909985934502</v>
      </c>
      <c r="U69" s="29"/>
      <c r="V69" s="24">
        <f t="shared" ref="V69:V70" si="779">(G69-$G$20)*100</f>
        <v>24.400000006426126</v>
      </c>
      <c r="W69" s="22">
        <f t="shared" ref="W69:W70" si="780">(H69-$H$20)*100</f>
        <v>-0.34999996423721313</v>
      </c>
      <c r="X69" s="22">
        <f t="shared" ref="X69:X70" si="781">SQRT(V69^2+W69^2)</f>
        <v>24.402510122701742</v>
      </c>
      <c r="Y69" s="22">
        <f t="shared" ref="Y69:Y70" si="782">(I69-$I$20)*100</f>
        <v>-27.399999999988722</v>
      </c>
      <c r="Z69" s="22">
        <f t="shared" ref="Z69:Z70" si="783">SQRT((G69-$G$20)^2+(H69-$H$20)^2+(I69-$I$20)^2)*100</f>
        <v>36.691177417574693</v>
      </c>
      <c r="AA69" s="22">
        <f t="shared" ref="AA69:AA70" si="784">Z69/F69</f>
        <v>9.6991767597949266E-2</v>
      </c>
      <c r="AB69" s="23">
        <f t="shared" ref="AB69:AB70" si="785">(AA69-$AA$20)/(F69-$F$20)</f>
        <v>2.5639414278563196E-4</v>
      </c>
      <c r="AC69" s="29"/>
      <c r="AD69" s="56">
        <f t="shared" ref="AD69:AD70" si="786">IF(F69&lt;=0,NA(),IF((G69-$G$20)&lt;0,ATAN2((H69-$H$20),(G69-$G$20))*180/PI()+360,ATAN2((H69-$H$20),(G69-$G$20))*180/PI()))</f>
        <v>90.821809244075837</v>
      </c>
      <c r="AE69" s="57">
        <f t="shared" ref="AE69:AE70" si="787">IF(E69&lt;=0,NA(),ATAN(Y69/X69)*180/PI())</f>
        <v>-48.31165853830958</v>
      </c>
      <c r="AF69" s="29"/>
      <c r="AG69" s="71">
        <f t="shared" ref="AG69:AG70" si="788">1/(O69/E69)</f>
        <v>1.3475292342661411</v>
      </c>
      <c r="AH69" s="71">
        <f t="shared" ref="AH69:AH70" si="789">1/(Z69/F69)</f>
        <v>10.310153374513234</v>
      </c>
      <c r="AI69" s="29"/>
      <c r="AJ69" s="21">
        <f t="shared" ref="AJ69:AJ70" si="790">SQRT((G69-$E$11)^2+(H69-$F$11)^2+(I69-$G$11)^2)</f>
        <v>591.07807518122729</v>
      </c>
    </row>
    <row r="70" spans="2:36" ht="15.75" x14ac:dyDescent="0.25">
      <c r="B70" s="199">
        <v>54</v>
      </c>
      <c r="C70" s="200"/>
      <c r="D70" s="96">
        <v>45634.583333333336</v>
      </c>
      <c r="E70" s="104">
        <f t="shared" si="768"/>
        <v>6</v>
      </c>
      <c r="F70" s="27">
        <f t="shared" si="769"/>
        <v>384.29166666667152</v>
      </c>
      <c r="G70" s="108">
        <v>809077.25949999993</v>
      </c>
      <c r="H70" s="21">
        <v>9156238.8020000011</v>
      </c>
      <c r="I70" s="109">
        <v>2748.9345000000003</v>
      </c>
      <c r="K70" s="20">
        <f t="shared" si="770"/>
        <v>5.0499999895691872</v>
      </c>
      <c r="L70" s="21">
        <f t="shared" si="771"/>
        <v>-3.8499999791383743</v>
      </c>
      <c r="M70" s="21">
        <f t="shared" si="772"/>
        <v>6.3501968263994995</v>
      </c>
      <c r="N70" s="21">
        <f t="shared" si="773"/>
        <v>1.0000000000218279</v>
      </c>
      <c r="O70" s="22">
        <f t="shared" si="774"/>
        <v>6.4284523591653011</v>
      </c>
      <c r="P70" s="22">
        <f t="shared" si="775"/>
        <v>1.0714087265275503</v>
      </c>
      <c r="Q70" s="23">
        <f t="shared" si="776"/>
        <v>5.4884966445693739E-2</v>
      </c>
      <c r="R70" s="29"/>
      <c r="S70" s="56">
        <f t="shared" si="777"/>
        <v>127.32103610000242</v>
      </c>
      <c r="T70" s="57">
        <f t="shared" si="778"/>
        <v>8.9491851826912807</v>
      </c>
      <c r="U70" s="29"/>
      <c r="V70" s="24">
        <f t="shared" si="779"/>
        <v>29.449999995995313</v>
      </c>
      <c r="W70" s="22">
        <f t="shared" si="780"/>
        <v>-4.1999999433755875</v>
      </c>
      <c r="X70" s="22">
        <f t="shared" si="781"/>
        <v>29.747983112952024</v>
      </c>
      <c r="Y70" s="22">
        <f t="shared" si="782"/>
        <v>-26.399999999966894</v>
      </c>
      <c r="Z70" s="22">
        <f t="shared" si="783"/>
        <v>39.773137910991267</v>
      </c>
      <c r="AA70" s="22">
        <f t="shared" si="784"/>
        <v>0.10349726876979057</v>
      </c>
      <c r="AB70" s="23">
        <f t="shared" si="785"/>
        <v>2.6931957611134582E-4</v>
      </c>
      <c r="AC70" s="29"/>
      <c r="AD70" s="56">
        <f t="shared" si="786"/>
        <v>98.116483093857525</v>
      </c>
      <c r="AE70" s="57">
        <f t="shared" si="787"/>
        <v>-41.587616656174404</v>
      </c>
      <c r="AF70" s="29"/>
      <c r="AG70" s="71">
        <f t="shared" si="788"/>
        <v>0.93335062076730801</v>
      </c>
      <c r="AH70" s="71">
        <f t="shared" si="789"/>
        <v>9.6620907187831637</v>
      </c>
      <c r="AI70" s="29"/>
      <c r="AJ70" s="21">
        <f t="shared" si="790"/>
        <v>591.07858626482039</v>
      </c>
    </row>
    <row r="71" spans="2:36" ht="15.75" x14ac:dyDescent="0.25">
      <c r="B71" s="199">
        <v>55</v>
      </c>
      <c r="C71" s="200"/>
      <c r="D71" s="96">
        <v>45643.583333333336</v>
      </c>
      <c r="E71" s="104">
        <f t="shared" ref="E71" si="791">D71-D70</f>
        <v>9</v>
      </c>
      <c r="F71" s="27">
        <f t="shared" ref="F71" si="792">D71-D$20</f>
        <v>393.29166666667152</v>
      </c>
      <c r="G71" s="108">
        <v>809077.23</v>
      </c>
      <c r="H71" s="21">
        <v>9156238.8275000006</v>
      </c>
      <c r="I71" s="109">
        <v>2748.9300000000003</v>
      </c>
      <c r="K71" s="20">
        <f t="shared" ref="K71" si="793">(G71-G70)*100</f>
        <v>-2.9499999945983291</v>
      </c>
      <c r="L71" s="21">
        <f t="shared" ref="L71" si="794">(H71-H70)*100</f>
        <v>2.5499999523162842</v>
      </c>
      <c r="M71" s="21">
        <f t="shared" ref="M71" si="795">SQRT(K71^2+L71^2)</f>
        <v>3.8993588863995567</v>
      </c>
      <c r="N71" s="21">
        <f t="shared" ref="N71" si="796">(I71-I70)*100</f>
        <v>-0.4500000000007276</v>
      </c>
      <c r="O71" s="22">
        <f t="shared" ref="O71" si="797">(SQRT((G71-G70)^2+(H71-H70)^2+(I71-I70)^2)*100)</f>
        <v>3.9252388111991157</v>
      </c>
      <c r="P71" s="22">
        <f t="shared" ref="P71" si="798">O71/(F71-F70)</f>
        <v>0.43613764568879065</v>
      </c>
      <c r="Q71" s="23">
        <f t="shared" ref="Q71" si="799">(P71-P70)/(F71-F70)</f>
        <v>-7.0585675648751067E-2</v>
      </c>
      <c r="R71" s="29"/>
      <c r="S71" s="56">
        <f t="shared" ref="S71" si="800">IF(K71&lt;0, ATAN2(L71,K71)*180/PI()+360,ATAN2(L71,K71)*180/PI())</f>
        <v>310.8403572281278</v>
      </c>
      <c r="T71" s="57">
        <f t="shared" ref="T71" si="801">ATAN(N71/M71)*180/PI()</f>
        <v>-6.5830173285784559</v>
      </c>
      <c r="U71" s="29"/>
      <c r="V71" s="24">
        <f t="shared" ref="V71" si="802">(G71-$G$20)*100</f>
        <v>26.500000001396984</v>
      </c>
      <c r="W71" s="22">
        <f t="shared" ref="W71" si="803">(H71-$H$20)*100</f>
        <v>-1.6499999910593033</v>
      </c>
      <c r="X71" s="22">
        <f t="shared" ref="X71" si="804">SQRT(V71^2+W71^2)</f>
        <v>26.551318235532786</v>
      </c>
      <c r="Y71" s="22">
        <f t="shared" ref="Y71" si="805">(I71-$I$20)*100</f>
        <v>-26.849999999967622</v>
      </c>
      <c r="Z71" s="22">
        <f t="shared" ref="Z71" si="806">SQRT((G71-$G$20)^2+(H71-$H$20)^2+(I71-$I$20)^2)*100</f>
        <v>37.761024880725856</v>
      </c>
      <c r="AA71" s="22">
        <f t="shared" ref="AA71" si="807">Z71/F71</f>
        <v>9.6012776473928321E-2</v>
      </c>
      <c r="AB71" s="23">
        <f t="shared" ref="AB71" si="808">(AA71-$AA$20)/(F71-$F$20)</f>
        <v>2.4412613999091548E-4</v>
      </c>
      <c r="AC71" s="29"/>
      <c r="AD71" s="56">
        <f t="shared" ref="AD71" si="809">IF(F71&lt;=0,NA(),IF((G71-$G$20)&lt;0,ATAN2((H71-$H$20),(G71-$G$20))*180/PI()+360,ATAN2((H71-$H$20),(G71-$G$20))*180/PI()))</f>
        <v>93.562873582980487</v>
      </c>
      <c r="AE71" s="57">
        <f t="shared" ref="AE71" si="810">IF(E71&lt;=0,NA(),ATAN(Y71/X71)*180/PI())</f>
        <v>-45.320460742085878</v>
      </c>
      <c r="AF71" s="29"/>
      <c r="AG71" s="71">
        <f t="shared" ref="AG71" si="811">1/(O71/E71)</f>
        <v>2.2928541250336312</v>
      </c>
      <c r="AH71" s="71">
        <f t="shared" ref="AH71" si="812">1/(Z71/F71)</f>
        <v>10.415280515000457</v>
      </c>
      <c r="AI71" s="29"/>
      <c r="AJ71" s="21">
        <f t="shared" ref="AJ71" si="813">SQRT((G71-$E$11)^2+(H71-$F$11)^2+(I71-$G$11)^2)</f>
        <v>591.07577042286607</v>
      </c>
    </row>
    <row r="72" spans="2:36" ht="15.75" x14ac:dyDescent="0.25">
      <c r="B72" s="199">
        <v>56</v>
      </c>
      <c r="C72" s="200"/>
      <c r="D72" s="96">
        <v>45649.625</v>
      </c>
      <c r="E72" s="104">
        <f t="shared" ref="E72:E73" si="814">D72-D71</f>
        <v>6.0416666666642413</v>
      </c>
      <c r="F72" s="27">
        <f t="shared" ref="F72:F73" si="815">D72-D$20</f>
        <v>399.33333333333576</v>
      </c>
      <c r="G72" s="108">
        <v>809077.31299999997</v>
      </c>
      <c r="H72" s="21">
        <v>9156238.7664999999</v>
      </c>
      <c r="I72" s="109">
        <v>2748.9030000000002</v>
      </c>
      <c r="K72" s="20">
        <f t="shared" ref="K72:K73" si="816">(G72-G71)*100</f>
        <v>8.2999999984167516</v>
      </c>
      <c r="L72" s="21">
        <f t="shared" ref="L72:L73" si="817">(H72-H71)*100</f>
        <v>-6.1000000685453415</v>
      </c>
      <c r="M72" s="21">
        <f t="shared" ref="M72:M73" si="818">SQRT(K72^2+L72^2)</f>
        <v>10.300485464771612</v>
      </c>
      <c r="N72" s="21">
        <f t="shared" ref="N72:N73" si="819">(I72-I71)*100</f>
        <v>-2.7000000000043656</v>
      </c>
      <c r="O72" s="22">
        <f t="shared" ref="O72:O73" si="820">(SQRT((G72-G71)^2+(H72-H71)^2+(I72-I71)^2)*100)</f>
        <v>10.648474107119519</v>
      </c>
      <c r="P72" s="22">
        <f t="shared" ref="P72:P73" si="821">O72/(F72-F71)</f>
        <v>1.7625060591101451</v>
      </c>
      <c r="Q72" s="23">
        <f t="shared" ref="Q72:Q73" si="822">(P72-P71)/(F72-F71)</f>
        <v>0.21953684084224334</v>
      </c>
      <c r="R72" s="29"/>
      <c r="S72" s="56">
        <f t="shared" ref="S72:S73" si="823">IF(K72&lt;0, ATAN2(L72,K72)*180/PI()+360,ATAN2(L72,K72)*180/PI())</f>
        <v>126.3136457312085</v>
      </c>
      <c r="T72" s="57">
        <f t="shared" ref="T72:T73" si="824">ATAN(N72/M72)*180/PI()</f>
        <v>-14.688124421860763</v>
      </c>
      <c r="U72" s="29"/>
      <c r="V72" s="24">
        <f t="shared" ref="V72:V73" si="825">(G72-$G$20)*100</f>
        <v>34.799999999813735</v>
      </c>
      <c r="W72" s="22">
        <f t="shared" ref="W72:W73" si="826">(H72-$H$20)*100</f>
        <v>-7.7500000596046448</v>
      </c>
      <c r="X72" s="22">
        <f t="shared" ref="X72:X73" si="827">SQRT(V72^2+W72^2)</f>
        <v>35.65252446757323</v>
      </c>
      <c r="Y72" s="22">
        <f t="shared" ref="Y72:Y73" si="828">(I72-$I$20)*100</f>
        <v>-29.549999999971988</v>
      </c>
      <c r="Z72" s="22">
        <f t="shared" ref="Z72:Z73" si="829">SQRT((G72-$G$20)^2+(H72-$H$20)^2+(I72-$I$20)^2)*100</f>
        <v>46.306641002228311</v>
      </c>
      <c r="AA72" s="22">
        <f t="shared" ref="AA72:AA73" si="830">Z72/F72</f>
        <v>0.11595986895382646</v>
      </c>
      <c r="AB72" s="23">
        <f t="shared" ref="AB72:AB73" si="831">(AA72-$AA$20)/(F72-$F$20)</f>
        <v>2.9038364512644176E-4</v>
      </c>
      <c r="AC72" s="29"/>
      <c r="AD72" s="56">
        <f t="shared" ref="AD72:AD73" si="832">IF(F72&lt;=0,NA(),IF((G72-$G$20)&lt;0,ATAN2((H72-$H$20),(G72-$G$20))*180/PI()+360,ATAN2((H72-$H$20),(G72-$G$20))*180/PI()))</f>
        <v>102.55495433855366</v>
      </c>
      <c r="AE72" s="57">
        <f t="shared" ref="AE72:AE73" si="833">IF(E72&lt;=0,NA(),ATAN(Y72/X72)*180/PI())</f>
        <v>-39.653070727000028</v>
      </c>
      <c r="AF72" s="29"/>
      <c r="AG72" s="71">
        <f t="shared" ref="AG72:AG73" si="834">1/(O72/E72)</f>
        <v>0.56737393601068264</v>
      </c>
      <c r="AH72" s="71">
        <f t="shared" ref="AH72:AH73" si="835">1/(Z72/F72)</f>
        <v>8.6236730777799124</v>
      </c>
      <c r="AI72" s="29"/>
      <c r="AJ72" s="21">
        <f t="shared" ref="AJ72:AJ73" si="836">SQRT((G72-$E$11)^2+(H72-$F$11)^2+(I72-$G$11)^2)</f>
        <v>591.07783941342939</v>
      </c>
    </row>
    <row r="73" spans="2:36" ht="15.75" x14ac:dyDescent="0.25">
      <c r="B73" s="199">
        <v>57</v>
      </c>
      <c r="C73" s="200"/>
      <c r="D73" s="96">
        <v>45672.625</v>
      </c>
      <c r="E73" s="104">
        <f t="shared" si="814"/>
        <v>23</v>
      </c>
      <c r="F73" s="27">
        <f t="shared" si="815"/>
        <v>422.33333333333576</v>
      </c>
      <c r="G73" s="108">
        <v>809077.77025000006</v>
      </c>
      <c r="H73" s="22">
        <v>9156238.7595499996</v>
      </c>
      <c r="I73" s="109">
        <v>2748.94695</v>
      </c>
      <c r="K73" s="20">
        <f t="shared" si="816"/>
        <v>45.725000009406358</v>
      </c>
      <c r="L73" s="21">
        <f t="shared" si="817"/>
        <v>-0.69500003010034561</v>
      </c>
      <c r="M73" s="21">
        <f t="shared" si="818"/>
        <v>45.730281552840353</v>
      </c>
      <c r="N73" s="21">
        <f t="shared" si="819"/>
        <v>4.3949999999767897</v>
      </c>
      <c r="O73" s="22">
        <f t="shared" si="820"/>
        <v>45.940991237693673</v>
      </c>
      <c r="P73" s="22">
        <f t="shared" si="821"/>
        <v>1.9974344016388554</v>
      </c>
      <c r="Q73" s="23">
        <f t="shared" si="822"/>
        <v>1.0214275762117839E-2</v>
      </c>
      <c r="R73" s="29"/>
      <c r="S73" s="56">
        <f t="shared" si="823"/>
        <v>90.870803769590822</v>
      </c>
      <c r="T73" s="57">
        <f t="shared" si="824"/>
        <v>5.4896648368358374</v>
      </c>
      <c r="U73" s="29"/>
      <c r="V73" s="24">
        <f t="shared" si="825"/>
        <v>80.525000009220093</v>
      </c>
      <c r="W73" s="22">
        <f t="shared" si="826"/>
        <v>-8.4450000897049904</v>
      </c>
      <c r="X73" s="22">
        <f t="shared" si="827"/>
        <v>80.966620609977383</v>
      </c>
      <c r="Y73" s="22">
        <f t="shared" si="828"/>
        <v>-25.154999999995198</v>
      </c>
      <c r="Z73" s="22">
        <f t="shared" si="829"/>
        <v>84.784241920298911</v>
      </c>
      <c r="AA73" s="22">
        <f t="shared" si="830"/>
        <v>0.20075195403385579</v>
      </c>
      <c r="AB73" s="23">
        <f t="shared" si="831"/>
        <v>4.7534006479997153E-4</v>
      </c>
      <c r="AC73" s="29"/>
      <c r="AD73" s="56">
        <f t="shared" si="832"/>
        <v>95.986967259532463</v>
      </c>
      <c r="AE73" s="57">
        <f t="shared" si="833"/>
        <v>-17.259161937400329</v>
      </c>
      <c r="AF73" s="29"/>
      <c r="AG73" s="71">
        <f t="shared" si="834"/>
        <v>0.50064222343398102</v>
      </c>
      <c r="AH73" s="71">
        <f t="shared" si="835"/>
        <v>4.9812715637694618</v>
      </c>
      <c r="AI73" s="29"/>
      <c r="AJ73" s="21">
        <f t="shared" si="836"/>
        <v>590.81098712328151</v>
      </c>
    </row>
    <row r="74" spans="2:36" ht="15.75" x14ac:dyDescent="0.25">
      <c r="B74" s="199">
        <v>58</v>
      </c>
      <c r="C74" s="200"/>
      <c r="D74" s="96">
        <v>45692.583333333336</v>
      </c>
      <c r="E74" s="104">
        <f t="shared" ref="E74" si="837">D74-D73</f>
        <v>19.958333333335759</v>
      </c>
      <c r="F74" s="27">
        <f t="shared" ref="F74" si="838">D74-D$20</f>
        <v>442.29166666667152</v>
      </c>
      <c r="G74" s="108">
        <v>809077.27099999995</v>
      </c>
      <c r="H74" s="21">
        <v>9156238.8605000004</v>
      </c>
      <c r="I74" s="109">
        <v>2748.9345000000003</v>
      </c>
      <c r="K74" s="20">
        <f t="shared" ref="K74" si="839">(G74-G73)*100</f>
        <v>-49.925000010989606</v>
      </c>
      <c r="L74" s="21">
        <f t="shared" ref="L74" si="840">(H74-H73)*100</f>
        <v>10.095000080764294</v>
      </c>
      <c r="M74" s="21">
        <f t="shared" ref="M74" si="841">SQRT(K74^2+L74^2)</f>
        <v>50.935396854524882</v>
      </c>
      <c r="N74" s="21">
        <f t="shared" ref="N74" si="842">(I74-I73)*100</f>
        <v>-1.2449999999716965</v>
      </c>
      <c r="O74" s="22">
        <f t="shared" ref="O74" si="843">(SQRT((G74-G73)^2+(H74-H73)^2+(I74-I73)^2)*100)</f>
        <v>50.950610180133005</v>
      </c>
      <c r="P74" s="22">
        <f t="shared" ref="P74" si="844">O74/(F74-F73)</f>
        <v>2.5528489443069802</v>
      </c>
      <c r="Q74" s="23">
        <f t="shared" ref="Q74" si="845">(P74-P73)/(F74-F73)</f>
        <v>2.7828703599234599E-2</v>
      </c>
      <c r="R74" s="29"/>
      <c r="S74" s="56">
        <f t="shared" ref="S74" si="846">IF(K74&lt;0, ATAN2(L74,K74)*180/PI()+360,ATAN2(L74,K74)*180/PI())</f>
        <v>281.43126565635924</v>
      </c>
      <c r="T74" s="57">
        <f t="shared" ref="T74" si="847">ATAN(N74/M74)*180/PI()</f>
        <v>-1.4001862956689712</v>
      </c>
      <c r="U74" s="29"/>
      <c r="V74" s="24">
        <f t="shared" ref="V74" si="848">(G74-$G$20)*100</f>
        <v>30.599999998230487</v>
      </c>
      <c r="W74" s="22">
        <f t="shared" ref="W74" si="849">(H74-$H$20)*100</f>
        <v>1.6499999910593033</v>
      </c>
      <c r="X74" s="22">
        <f t="shared" ref="X74" si="850">SQRT(V74^2+W74^2)</f>
        <v>30.644453003148897</v>
      </c>
      <c r="Y74" s="22">
        <f t="shared" ref="Y74" si="851">(I74-$I$20)*100</f>
        <v>-26.399999999966894</v>
      </c>
      <c r="Z74" s="22">
        <f t="shared" ref="Z74" si="852">SQRT((G74-$G$20)^2+(H74-$H$20)^2+(I74-$I$20)^2)*100</f>
        <v>40.448022199613831</v>
      </c>
      <c r="AA74" s="22">
        <f t="shared" ref="AA74" si="853">Z74/F74</f>
        <v>9.1451015806945007E-2</v>
      </c>
      <c r="AB74" s="23">
        <f t="shared" ref="AB74" si="854">(AA74-$AA$20)/(F74-$F$20)</f>
        <v>2.0676630987910091E-4</v>
      </c>
      <c r="AC74" s="29"/>
      <c r="AD74" s="56">
        <f t="shared" ref="AD74" si="855">IF(F74&lt;=0,NA(),IF((G74-$G$20)&lt;0,ATAN2((H74-$H$20),(G74-$G$20))*180/PI()+360,ATAN2((H74-$H$20),(G74-$G$20))*180/PI()))</f>
        <v>86.913510752732918</v>
      </c>
      <c r="AE74" s="57">
        <f t="shared" ref="AE74" si="856">IF(E74&lt;=0,NA(),ATAN(Y74/X74)*180/PI())</f>
        <v>-40.744688061756278</v>
      </c>
      <c r="AF74" s="29"/>
      <c r="AG74" s="71">
        <f t="shared" ref="AG74" si="857">1/(O74/E74)</f>
        <v>0.39171922108045809</v>
      </c>
      <c r="AH74" s="71">
        <f t="shared" ref="AH74" si="858">1/(Z74/F74)</f>
        <v>10.934815662529335</v>
      </c>
      <c r="AI74" s="29"/>
      <c r="AJ74" s="21">
        <f t="shared" ref="AJ74" si="859">SQRT((G74-$E$11)^2+(H74-$F$11)^2+(I74-$G$11)^2)</f>
        <v>591.02472993135143</v>
      </c>
    </row>
    <row r="75" spans="2:36" ht="15.75" x14ac:dyDescent="0.25">
      <c r="B75" s="199">
        <v>59</v>
      </c>
      <c r="C75" s="200"/>
      <c r="D75" s="96">
        <v>45699.625</v>
      </c>
      <c r="E75" s="104">
        <f t="shared" ref="E75" si="860">D75-D74</f>
        <v>7.0416666666642413</v>
      </c>
      <c r="F75" s="27">
        <f t="shared" ref="F75" si="861">D75-D$20</f>
        <v>449.33333333333576</v>
      </c>
      <c r="G75" s="108">
        <v>809077.32400000002</v>
      </c>
      <c r="H75" s="21">
        <v>9156238.8225000016</v>
      </c>
      <c r="I75" s="109">
        <v>2748.9209999999998</v>
      </c>
      <c r="K75" s="20">
        <f t="shared" ref="K75" si="862">(G75-G74)*100</f>
        <v>5.3000000072643161</v>
      </c>
      <c r="L75" s="21">
        <f t="shared" ref="L75" si="863">(H75-H74)*100</f>
        <v>-3.7999998778104782</v>
      </c>
      <c r="M75" s="21">
        <f t="shared" ref="M75" si="864">SQRT(K75^2+L75^2)</f>
        <v>6.5215028289774892</v>
      </c>
      <c r="N75" s="21">
        <f t="shared" ref="N75" si="865">(I75-I74)*100</f>
        <v>-1.3500000000476575</v>
      </c>
      <c r="O75" s="22">
        <f t="shared" ref="O75" si="866">(SQRT((G75-G74)^2+(H75-H74)^2+(I75-I74)^2)*100)</f>
        <v>6.6597671992713128</v>
      </c>
      <c r="P75" s="22">
        <f t="shared" ref="P75" si="867">O75/(F75-F74)</f>
        <v>0.94576575610986124</v>
      </c>
      <c r="Q75" s="23">
        <f t="shared" ref="Q75" si="868">(P75-P74)/(F75-F74)</f>
        <v>-0.22822483146002451</v>
      </c>
      <c r="R75" s="29"/>
      <c r="S75" s="56">
        <f t="shared" ref="S75" si="869">IF(K75&lt;0, ATAN2(L75,K75)*180/PI()+360,ATAN2(L75,K75)*180/PI())</f>
        <v>125.63980828845537</v>
      </c>
      <c r="T75" s="57">
        <f t="shared" ref="T75" si="870">ATAN(N75/M75)*180/PI()</f>
        <v>-11.695464992689661</v>
      </c>
      <c r="U75" s="29"/>
      <c r="V75" s="24">
        <f t="shared" ref="V75" si="871">(G75-$G$20)*100</f>
        <v>35.900000005494803</v>
      </c>
      <c r="W75" s="22">
        <f t="shared" ref="W75" si="872">(H75-$H$20)*100</f>
        <v>-2.1499998867511749</v>
      </c>
      <c r="X75" s="22">
        <f t="shared" ref="X75" si="873">SQRT(V75^2+W75^2)</f>
        <v>35.964322597646088</v>
      </c>
      <c r="Y75" s="22">
        <f t="shared" ref="Y75" si="874">(I75-$I$20)*100</f>
        <v>-27.750000000014552</v>
      </c>
      <c r="Z75" s="22">
        <f t="shared" ref="Z75" si="875">SQRT((G75-$G$20)^2+(H75-$H$20)^2+(I75-$I$20)^2)*100</f>
        <v>45.425708579045462</v>
      </c>
      <c r="AA75" s="22">
        <f t="shared" ref="AA75" si="876">Z75/F75</f>
        <v>0.10109579060618372</v>
      </c>
      <c r="AB75" s="23">
        <f t="shared" ref="AB75" si="877">(AA75-$AA$20)/(F75-$F$20)</f>
        <v>2.2499063191287055E-4</v>
      </c>
      <c r="AC75" s="29"/>
      <c r="AD75" s="56">
        <f t="shared" ref="AD75" si="878">IF(F75&lt;=0,NA(),IF((G75-$G$20)&lt;0,ATAN2((H75-$H$20),(G75-$G$20))*180/PI()+360,ATAN2((H75-$H$20),(G75-$G$20))*180/PI()))</f>
        <v>93.427269108330549</v>
      </c>
      <c r="AE75" s="57">
        <f t="shared" ref="AE75" si="879">IF(E75&lt;=0,NA(),ATAN(Y75/X75)*180/PI())</f>
        <v>-37.653706596841417</v>
      </c>
      <c r="AF75" s="29"/>
      <c r="AG75" s="71">
        <f t="shared" ref="AG75" si="880">1/(O75/E75)</f>
        <v>1.0573442668438493</v>
      </c>
      <c r="AH75" s="71">
        <f t="shared" ref="AH75" si="881">1/(Z75/F75)</f>
        <v>9.8916086812701884</v>
      </c>
      <c r="AI75" s="29"/>
      <c r="AJ75" s="21">
        <f t="shared" ref="AJ75" si="882">SQRT((G75-$E$11)^2+(H75-$F$11)^2+(I75-$G$11)^2)</f>
        <v>591.02502129856055</v>
      </c>
    </row>
    <row r="76" spans="2:36" ht="15.75" x14ac:dyDescent="0.25">
      <c r="B76" s="199">
        <v>60</v>
      </c>
      <c r="C76" s="200"/>
      <c r="D76" s="96">
        <v>45706.625</v>
      </c>
      <c r="E76" s="104">
        <f t="shared" ref="E76" si="883">D76-D75</f>
        <v>7</v>
      </c>
      <c r="F76" s="27">
        <f t="shared" ref="F76" si="884">D76-D$20</f>
        <v>456.33333333333576</v>
      </c>
      <c r="G76" s="108">
        <v>809077.36800000002</v>
      </c>
      <c r="H76" s="21">
        <v>9156238.7890000008</v>
      </c>
      <c r="I76" s="109">
        <v>2748.9324999999999</v>
      </c>
      <c r="K76" s="20">
        <f t="shared" ref="K76" si="885">(G76-G75)*100</f>
        <v>4.3999999994412065</v>
      </c>
      <c r="L76" s="21">
        <f t="shared" ref="L76" si="886">(H76-H75)*100</f>
        <v>-3.3500000834465027</v>
      </c>
      <c r="M76" s="21">
        <f t="shared" ref="M76" si="887">SQRT(K76^2+L76^2)</f>
        <v>5.5301447136737929</v>
      </c>
      <c r="N76" s="21">
        <f t="shared" ref="N76" si="888">(I76-I75)*100</f>
        <v>1.1500000000069122</v>
      </c>
      <c r="O76" s="22">
        <f t="shared" ref="O76" si="889">(SQRT((G76-G75)^2+(H76-H75)^2+(I76-I75)^2)*100)</f>
        <v>5.6484511641856381</v>
      </c>
      <c r="P76" s="22">
        <f t="shared" ref="P76" si="890">O76/(F76-F75)</f>
        <v>0.80692159488366255</v>
      </c>
      <c r="Q76" s="23">
        <f t="shared" ref="Q76" si="891">(P76-P75)/(F76-F75)</f>
        <v>-1.9834880175171241E-2</v>
      </c>
      <c r="R76" s="29"/>
      <c r="S76" s="56">
        <f t="shared" ref="S76" si="892">IF(K76&lt;0, ATAN2(L76,K76)*180/PI()+360,ATAN2(L76,K76)*180/PI())</f>
        <v>127.2843271278351</v>
      </c>
      <c r="T76" s="57">
        <f t="shared" ref="T76" si="893">ATAN(N76/M76)*180/PI()</f>
        <v>11.747301184806398</v>
      </c>
      <c r="U76" s="29"/>
      <c r="V76" s="24">
        <f t="shared" ref="V76" si="894">(G76-$G$20)*100</f>
        <v>40.30000000493601</v>
      </c>
      <c r="W76" s="22">
        <f t="shared" ref="W76" si="895">(H76-$H$20)*100</f>
        <v>-5.4999999701976776</v>
      </c>
      <c r="X76" s="22">
        <f t="shared" ref="X76" si="896">SQRT(V76^2+W76^2)</f>
        <v>40.673578648429952</v>
      </c>
      <c r="Y76" s="22">
        <f t="shared" ref="Y76" si="897">(I76-$I$20)*100</f>
        <v>-26.60000000000764</v>
      </c>
      <c r="Z76" s="22">
        <f t="shared" ref="Z76" si="898">SQRT((G76-$G$20)^2+(H76-$H$20)^2+(I76-$I$20)^2)*100</f>
        <v>48.599382712853703</v>
      </c>
      <c r="AA76" s="22">
        <f t="shared" ref="AA76" si="899">Z76/F76</f>
        <v>0.10649974297922596</v>
      </c>
      <c r="AB76" s="23">
        <f t="shared" ref="AB76" si="900">(AA76-$AA$20)/(F76-$F$20)</f>
        <v>2.3338146744899648E-4</v>
      </c>
      <c r="AC76" s="29"/>
      <c r="AD76" s="56">
        <f t="shared" ref="AD76" si="901">IF(F76&lt;=0,NA(),IF((G76-$G$20)&lt;0,ATAN2((H76-$H$20),(G76-$G$20))*180/PI()+360,ATAN2((H76-$H$20),(G76-$G$20))*180/PI()))</f>
        <v>97.771510320842893</v>
      </c>
      <c r="AE76" s="57">
        <f t="shared" ref="AE76" si="902">IF(E76&lt;=0,NA(),ATAN(Y76/X76)*180/PI())</f>
        <v>-33.18417260869478</v>
      </c>
      <c r="AF76" s="29"/>
      <c r="AG76" s="71">
        <f t="shared" ref="AG76" si="903">1/(O76/E76)</f>
        <v>1.2392777766025389</v>
      </c>
      <c r="AH76" s="71">
        <f t="shared" ref="AH76" si="904">1/(Z76/F76)</f>
        <v>9.389694022032165</v>
      </c>
      <c r="AI76" s="29"/>
      <c r="AJ76" s="21">
        <f t="shared" ref="AJ76" si="905">SQRT((G76-$E$11)^2+(H76-$F$11)^2+(I76-$G$11)^2)</f>
        <v>591.02524399450283</v>
      </c>
    </row>
    <row r="77" spans="2:36" ht="15.75" x14ac:dyDescent="0.25">
      <c r="B77" s="199">
        <v>61</v>
      </c>
      <c r="C77" s="200"/>
      <c r="D77" s="96">
        <v>45720.625</v>
      </c>
      <c r="E77" s="104">
        <f t="shared" ref="E77" si="906">D77-D76</f>
        <v>14</v>
      </c>
      <c r="F77" s="27">
        <f t="shared" ref="F77" si="907">D77-D$20</f>
        <v>470.33333333333576</v>
      </c>
      <c r="G77" s="108">
        <v>809077.53249999997</v>
      </c>
      <c r="H77" s="21">
        <v>9156238.681499999</v>
      </c>
      <c r="I77" s="109">
        <v>2748.9169999999999</v>
      </c>
      <c r="K77" s="20">
        <f t="shared" ref="K77" si="908">(G77-G76)*100</f>
        <v>16.449999995529652</v>
      </c>
      <c r="L77" s="21">
        <f t="shared" ref="L77" si="909">(H77-H76)*100</f>
        <v>-10.750000178813934</v>
      </c>
      <c r="M77" s="21">
        <f t="shared" ref="M77" si="910">SQRT(K77^2+L77^2)</f>
        <v>19.651081489257155</v>
      </c>
      <c r="N77" s="21">
        <f t="shared" ref="N77" si="911">(I77-I76)*100</f>
        <v>-1.5499999999974534</v>
      </c>
      <c r="O77" s="22">
        <f t="shared" ref="O77" si="912">(SQRT((G77-G76)^2+(H77-H76)^2+(I77-I76)^2)*100)</f>
        <v>19.712115657570024</v>
      </c>
      <c r="P77" s="22">
        <f t="shared" ref="P77" si="913">O77/(F77-F76)</f>
        <v>1.4080082612550018</v>
      </c>
      <c r="Q77" s="23">
        <f t="shared" ref="Q77" si="914">(P77-P76)/(F77-F76)</f>
        <v>4.2934761883667086E-2</v>
      </c>
      <c r="R77" s="29"/>
      <c r="S77" s="56">
        <f t="shared" ref="S77" si="915">IF(K77&lt;0, ATAN2(L77,K77)*180/PI()+360,ATAN2(L77,K77)*180/PI())</f>
        <v>123.16443336308473</v>
      </c>
      <c r="T77" s="57">
        <f t="shared" ref="T77" si="916">ATAN(N77/M77)*180/PI()</f>
        <v>-4.5099284108433952</v>
      </c>
      <c r="U77" s="29"/>
      <c r="V77" s="24">
        <f t="shared" ref="V77" si="917">(G77-$G$20)*100</f>
        <v>56.750000000465661</v>
      </c>
      <c r="W77" s="22">
        <f t="shared" ref="W77" si="918">(H77-$H$20)*100</f>
        <v>-16.250000149011612</v>
      </c>
      <c r="X77" s="22">
        <f t="shared" ref="X77" si="919">SQRT(V77^2+W77^2)</f>
        <v>59.030712386822252</v>
      </c>
      <c r="Y77" s="22">
        <f t="shared" ref="Y77" si="920">(I77-$I$20)*100</f>
        <v>-28.150000000005093</v>
      </c>
      <c r="Z77" s="22">
        <f t="shared" ref="Z77" si="921">SQRT((G77-$G$20)^2+(H77-$H$20)^2+(I77-$I$20)^2)*100</f>
        <v>65.399139940032981</v>
      </c>
      <c r="AA77" s="22">
        <f t="shared" ref="AA77" si="922">Z77/F77</f>
        <v>0.13904849030481781</v>
      </c>
      <c r="AB77" s="23">
        <f t="shared" ref="AB77" si="923">(AA77-$AA$20)/(F77-$F$20)</f>
        <v>2.9563817924482724E-4</v>
      </c>
      <c r="AC77" s="29"/>
      <c r="AD77" s="56">
        <f t="shared" ref="AD77" si="924">IF(F77&lt;=0,NA(),IF((G77-$G$20)&lt;0,ATAN2((H77-$H$20),(G77-$G$20))*180/PI()+360,ATAN2((H77-$H$20),(G77-$G$20))*180/PI()))</f>
        <v>105.97872691421708</v>
      </c>
      <c r="AE77" s="57">
        <f t="shared" ref="AE77" si="925">IF(E77&lt;=0,NA(),ATAN(Y77/X77)*180/PI())</f>
        <v>-25.495093015769989</v>
      </c>
      <c r="AF77" s="29"/>
      <c r="AG77" s="71">
        <f t="shared" ref="AG77" si="926">1/(O77/E77)</f>
        <v>0.71022310558651747</v>
      </c>
      <c r="AH77" s="71">
        <f t="shared" ref="AH77" si="927">1/(Z77/F77)</f>
        <v>7.191735759286785</v>
      </c>
      <c r="AI77" s="29"/>
      <c r="AJ77" s="21">
        <f t="shared" ref="AJ77" si="928">SQRT((G77-$E$11)^2+(H77-$F$11)^2+(I77-$G$11)^2)</f>
        <v>591.01594964496871</v>
      </c>
    </row>
    <row r="78" spans="2:36" ht="15.75" x14ac:dyDescent="0.25">
      <c r="B78" s="199">
        <v>62</v>
      </c>
      <c r="C78" s="200"/>
      <c r="D78" s="96"/>
      <c r="E78" s="28"/>
      <c r="F78" s="27"/>
      <c r="G78" s="108"/>
      <c r="H78" s="21"/>
      <c r="I78" s="109"/>
    </row>
    <row r="79" spans="2:36" ht="15.75" x14ac:dyDescent="0.25">
      <c r="B79" s="199"/>
      <c r="C79" s="200"/>
      <c r="D79" s="96"/>
      <c r="E79" s="28"/>
      <c r="F79" s="27"/>
      <c r="G79" s="108"/>
      <c r="H79" s="21"/>
      <c r="I79" s="109"/>
    </row>
    <row r="80" spans="2:36" ht="15.75" x14ac:dyDescent="0.25">
      <c r="B80" s="199"/>
      <c r="C80" s="200"/>
      <c r="D80" s="96"/>
      <c r="E80" s="28"/>
      <c r="F80" s="27"/>
      <c r="G80" s="108"/>
      <c r="H80" s="21"/>
      <c r="I80" s="109"/>
    </row>
    <row r="81" spans="2:9" ht="15.75" x14ac:dyDescent="0.25">
      <c r="B81" s="199"/>
      <c r="C81" s="200"/>
      <c r="D81" s="96"/>
      <c r="E81" s="28"/>
      <c r="F81" s="27"/>
      <c r="G81" s="108"/>
      <c r="H81" s="21"/>
      <c r="I81" s="109"/>
    </row>
    <row r="82" spans="2:9" ht="15.75" x14ac:dyDescent="0.25">
      <c r="B82" s="199"/>
      <c r="C82" s="200"/>
      <c r="D82" s="96"/>
      <c r="E82" s="28"/>
      <c r="F82" s="27"/>
      <c r="G82" s="108"/>
      <c r="H82" s="21"/>
      <c r="I82" s="109"/>
    </row>
    <row r="83" spans="2:9" ht="15.75" x14ac:dyDescent="0.25">
      <c r="B83" s="199"/>
      <c r="C83" s="200"/>
      <c r="D83" s="96"/>
      <c r="E83" s="28"/>
      <c r="F83" s="27"/>
      <c r="G83" s="108"/>
      <c r="H83" s="21"/>
      <c r="I83" s="109"/>
    </row>
    <row r="84" spans="2:9" ht="15.75" x14ac:dyDescent="0.25">
      <c r="B84" s="199"/>
      <c r="C84" s="200"/>
      <c r="D84" s="96"/>
      <c r="E84" s="28"/>
      <c r="F84" s="27"/>
      <c r="G84" s="108"/>
      <c r="H84" s="21"/>
      <c r="I84" s="109"/>
    </row>
    <row r="85" spans="2:9" ht="15.75" x14ac:dyDescent="0.25">
      <c r="B85" s="199"/>
      <c r="C85" s="200"/>
      <c r="D85" s="96"/>
      <c r="E85" s="28"/>
      <c r="F85" s="27"/>
      <c r="G85" s="108"/>
      <c r="H85" s="21"/>
      <c r="I85" s="109"/>
    </row>
    <row r="86" spans="2:9" ht="15.75" x14ac:dyDescent="0.25">
      <c r="B86" s="199"/>
      <c r="C86" s="200"/>
      <c r="D86" s="96"/>
      <c r="E86" s="28"/>
      <c r="F86" s="27"/>
      <c r="G86" s="108"/>
      <c r="H86" s="21"/>
      <c r="I86" s="109"/>
    </row>
    <row r="87" spans="2:9" ht="15.75" x14ac:dyDescent="0.25">
      <c r="B87" s="199"/>
      <c r="C87" s="200"/>
      <c r="D87" s="96"/>
      <c r="E87" s="28"/>
      <c r="F87" s="27"/>
      <c r="G87" s="108"/>
      <c r="H87" s="21"/>
      <c r="I87" s="109"/>
    </row>
    <row r="88" spans="2:9" ht="15.75" x14ac:dyDescent="0.25">
      <c r="B88" s="199"/>
      <c r="C88" s="200"/>
      <c r="D88" s="96"/>
      <c r="E88" s="28"/>
      <c r="F88" s="27"/>
      <c r="G88" s="108"/>
      <c r="H88" s="21"/>
      <c r="I88" s="109"/>
    </row>
    <row r="89" spans="2:9" ht="15.75" x14ac:dyDescent="0.25">
      <c r="B89" s="199"/>
      <c r="C89" s="200"/>
      <c r="D89" s="96"/>
      <c r="E89" s="28"/>
      <c r="F89" s="27"/>
      <c r="G89" s="108"/>
      <c r="H89" s="21"/>
      <c r="I89" s="109"/>
    </row>
    <row r="90" spans="2:9" ht="15.75" x14ac:dyDescent="0.25">
      <c r="B90" s="199"/>
      <c r="C90" s="200"/>
      <c r="D90" s="96"/>
      <c r="E90" s="28"/>
      <c r="F90" s="27"/>
      <c r="G90" s="108"/>
      <c r="H90" s="21"/>
      <c r="I90" s="109"/>
    </row>
    <row r="91" spans="2:9" ht="15.75" x14ac:dyDescent="0.25">
      <c r="B91" s="199"/>
      <c r="C91" s="200"/>
      <c r="D91" s="96"/>
      <c r="E91" s="28"/>
      <c r="F91" s="27"/>
      <c r="G91" s="108"/>
      <c r="H91" s="21"/>
      <c r="I91" s="109"/>
    </row>
    <row r="92" spans="2:9" ht="15.75" x14ac:dyDescent="0.25">
      <c r="B92" s="199"/>
      <c r="C92" s="200"/>
      <c r="D92" s="96"/>
      <c r="E92" s="28"/>
      <c r="F92" s="27"/>
      <c r="G92" s="108"/>
      <c r="H92" s="21"/>
      <c r="I92" s="109"/>
    </row>
  </sheetData>
  <mergeCells count="85">
    <mergeCell ref="B40:C40"/>
    <mergeCell ref="B41:C41"/>
    <mergeCell ref="B42:C42"/>
    <mergeCell ref="B43:C43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4:C24"/>
    <mergeCell ref="B27:C27"/>
    <mergeCell ref="B26:C26"/>
    <mergeCell ref="B2:D5"/>
    <mergeCell ref="B17:C19"/>
    <mergeCell ref="D17:D19"/>
    <mergeCell ref="B29:C29"/>
    <mergeCell ref="B28:C28"/>
    <mergeCell ref="F17:F18"/>
    <mergeCell ref="AH17:AH18"/>
    <mergeCell ref="B20:C20"/>
    <mergeCell ref="B21:C21"/>
    <mergeCell ref="K17:Q17"/>
    <mergeCell ref="G17:I17"/>
    <mergeCell ref="S17:T17"/>
    <mergeCell ref="V17:AB17"/>
    <mergeCell ref="AD17:AE17"/>
    <mergeCell ref="AG17:AG18"/>
    <mergeCell ref="E17:E18"/>
    <mergeCell ref="B23:C23"/>
    <mergeCell ref="B22:C22"/>
    <mergeCell ref="B25:C25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64:C64"/>
    <mergeCell ref="B65:C65"/>
    <mergeCell ref="B66:C66"/>
    <mergeCell ref="B59:C59"/>
    <mergeCell ref="B60:C60"/>
    <mergeCell ref="B61:C61"/>
    <mergeCell ref="B62:C62"/>
    <mergeCell ref="B63:C63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91:C91"/>
    <mergeCell ref="B92:C92"/>
    <mergeCell ref="B86:C86"/>
    <mergeCell ref="B87:C87"/>
    <mergeCell ref="B88:C88"/>
    <mergeCell ref="B89:C89"/>
    <mergeCell ref="B90:C90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4718-B912-4911-8AAF-E076333144AB}">
  <dimension ref="B1:CV565"/>
  <sheetViews>
    <sheetView zoomScale="75" zoomScaleNormal="75" workbookViewId="0">
      <pane ySplit="19" topLeftCell="A59" activePane="bottomLeft" state="frozen"/>
      <selection activeCell="M121" sqref="M121"/>
      <selection pane="bottomLeft" activeCell="G68" sqref="G68:I68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2.42578125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68"/>
      <c r="C2" s="169"/>
      <c r="D2" s="170"/>
      <c r="E2" s="37"/>
      <c r="F2" s="31"/>
      <c r="G2" s="31"/>
      <c r="H2" s="31"/>
      <c r="I2" s="32"/>
      <c r="J2" s="1"/>
      <c r="K2" s="1"/>
      <c r="L2" s="1"/>
      <c r="M2" s="1"/>
      <c r="N2" s="1"/>
    </row>
    <row r="3" spans="2:36" ht="21.2" customHeight="1" x14ac:dyDescent="0.25">
      <c r="B3" s="171"/>
      <c r="C3" s="172"/>
      <c r="D3" s="173"/>
      <c r="E3" s="38"/>
      <c r="F3" s="33"/>
      <c r="G3" s="33"/>
      <c r="H3" s="33"/>
      <c r="I3" s="34"/>
      <c r="J3" s="1"/>
      <c r="K3" s="76"/>
      <c r="L3" s="76"/>
      <c r="M3" s="76"/>
      <c r="N3" s="7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71"/>
      <c r="C4" s="172"/>
      <c r="D4" s="173"/>
      <c r="E4" s="38"/>
      <c r="F4" s="33"/>
      <c r="G4" s="33"/>
      <c r="H4" s="33"/>
      <c r="I4" s="34"/>
      <c r="J4" s="2"/>
      <c r="K4" s="73"/>
      <c r="L4" s="73"/>
      <c r="M4" s="73"/>
      <c r="N4" s="7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74"/>
      <c r="C5" s="175"/>
      <c r="D5" s="176"/>
      <c r="E5" s="39"/>
      <c r="F5" s="35"/>
      <c r="G5" s="35"/>
      <c r="H5" s="35"/>
      <c r="I5" s="36"/>
      <c r="J5" s="2"/>
      <c r="K5" s="73"/>
      <c r="L5" s="7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8"/>
      <c r="C6" s="79"/>
      <c r="D6" s="79"/>
      <c r="E6" s="80"/>
      <c r="F6" s="80"/>
      <c r="G6" s="81"/>
      <c r="H6" s="81"/>
      <c r="I6" s="82"/>
      <c r="J6" s="3"/>
      <c r="K6" s="7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83"/>
      <c r="C7" s="40" t="s">
        <v>33</v>
      </c>
      <c r="D7" s="84"/>
      <c r="E7" s="106" t="s">
        <v>47</v>
      </c>
      <c r="F7" s="41"/>
      <c r="G7" s="40" t="s">
        <v>31</v>
      </c>
      <c r="H7" s="84"/>
      <c r="I7" s="92" t="s">
        <v>40</v>
      </c>
      <c r="J7" s="3"/>
      <c r="K7" s="7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83"/>
      <c r="C8" s="40" t="s">
        <v>32</v>
      </c>
      <c r="D8" s="84"/>
      <c r="E8" s="106"/>
      <c r="F8" s="49"/>
      <c r="G8" s="40" t="s">
        <v>30</v>
      </c>
      <c r="H8" s="84"/>
      <c r="I8" s="92" t="s">
        <v>63</v>
      </c>
      <c r="J8" s="3"/>
      <c r="K8" s="7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83"/>
      <c r="C9" s="40"/>
      <c r="D9" s="84"/>
      <c r="E9" s="41"/>
      <c r="F9" s="85"/>
      <c r="G9" s="85"/>
      <c r="H9" s="85"/>
      <c r="I9" s="86"/>
      <c r="J9" s="3"/>
      <c r="K9" s="73"/>
      <c r="L9" s="7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83"/>
      <c r="C10" s="41" t="s">
        <v>37</v>
      </c>
      <c r="D10" s="84"/>
      <c r="E10" s="72" t="s">
        <v>27</v>
      </c>
      <c r="F10" s="72" t="s">
        <v>28</v>
      </c>
      <c r="G10" s="72" t="s">
        <v>29</v>
      </c>
      <c r="H10" s="85"/>
      <c r="I10" s="86"/>
      <c r="J10" s="3"/>
      <c r="K10" s="7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83"/>
      <c r="C11" s="103"/>
      <c r="E11" s="72">
        <v>809425.65500000003</v>
      </c>
      <c r="F11" s="72">
        <v>9156714.4790000003</v>
      </c>
      <c r="G11" s="72">
        <v>2790.4780000000001</v>
      </c>
      <c r="H11" s="87"/>
      <c r="I11" s="88"/>
      <c r="J11" s="3"/>
      <c r="K11" s="73"/>
      <c r="L11" s="7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9"/>
      <c r="C12" s="84"/>
      <c r="D12" s="84"/>
      <c r="E12" s="40"/>
      <c r="F12" s="40"/>
      <c r="G12" s="90"/>
      <c r="H12" s="90"/>
      <c r="I12" s="91"/>
      <c r="J12" s="4"/>
      <c r="K12" s="74"/>
      <c r="L12" s="74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9"/>
      <c r="C13" s="84"/>
      <c r="D13" s="84"/>
      <c r="E13" s="42" t="s">
        <v>27</v>
      </c>
      <c r="F13" s="43" t="s">
        <v>28</v>
      </c>
      <c r="G13" s="44" t="s">
        <v>29</v>
      </c>
      <c r="H13" s="90"/>
      <c r="I13" s="91"/>
      <c r="J13" s="4"/>
      <c r="K13" s="74"/>
      <c r="L13" s="74"/>
      <c r="M13" s="74"/>
      <c r="N13" s="7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9"/>
      <c r="C14" s="45" t="s">
        <v>25</v>
      </c>
      <c r="D14" s="45"/>
      <c r="E14" s="133">
        <v>809423.86899999995</v>
      </c>
      <c r="F14" s="133">
        <v>9156133.561999999</v>
      </c>
      <c r="G14" s="133">
        <v>2630.2335000000003</v>
      </c>
      <c r="H14" s="90"/>
      <c r="I14" s="91"/>
      <c r="J14" s="5"/>
      <c r="K14" s="77"/>
      <c r="L14" s="77"/>
      <c r="M14" s="77"/>
      <c r="N14" s="7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6"/>
      <c r="C15" s="47"/>
      <c r="D15" s="47"/>
      <c r="E15" s="47"/>
      <c r="F15" s="47"/>
      <c r="G15" s="47"/>
      <c r="H15" s="47"/>
      <c r="I15" s="4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77" t="s">
        <v>1</v>
      </c>
      <c r="C17" s="178"/>
      <c r="D17" s="183" t="s">
        <v>0</v>
      </c>
      <c r="E17" s="197" t="s">
        <v>19</v>
      </c>
      <c r="F17" s="183" t="s">
        <v>2</v>
      </c>
      <c r="G17" s="190" t="s">
        <v>22</v>
      </c>
      <c r="H17" s="191"/>
      <c r="I17" s="192"/>
      <c r="J17" s="9"/>
      <c r="K17" s="193" t="s">
        <v>21</v>
      </c>
      <c r="L17" s="194"/>
      <c r="M17" s="194"/>
      <c r="N17" s="194"/>
      <c r="O17" s="194"/>
      <c r="P17" s="194"/>
      <c r="Q17" s="195"/>
      <c r="R17" s="7"/>
      <c r="S17" s="190" t="s">
        <v>23</v>
      </c>
      <c r="T17" s="192"/>
      <c r="U17" s="7"/>
      <c r="V17" s="190" t="s">
        <v>24</v>
      </c>
      <c r="W17" s="196"/>
      <c r="X17" s="196"/>
      <c r="Y17" s="196"/>
      <c r="Z17" s="196"/>
      <c r="AA17" s="196"/>
      <c r="AB17" s="192"/>
      <c r="AC17" s="7"/>
      <c r="AD17" s="190" t="s">
        <v>34</v>
      </c>
      <c r="AE17" s="192"/>
      <c r="AF17" s="7"/>
      <c r="AG17" s="188" t="s">
        <v>35</v>
      </c>
      <c r="AH17" s="188" t="s">
        <v>35</v>
      </c>
      <c r="AI17" s="7"/>
      <c r="AJ17" s="101" t="s">
        <v>38</v>
      </c>
    </row>
    <row r="18" spans="2:100" ht="15.75" x14ac:dyDescent="0.25">
      <c r="B18" s="179"/>
      <c r="C18" s="180"/>
      <c r="D18" s="184"/>
      <c r="E18" s="198"/>
      <c r="F18" s="184"/>
      <c r="G18" s="58" t="s">
        <v>3</v>
      </c>
      <c r="H18" s="58" t="s">
        <v>4</v>
      </c>
      <c r="I18" s="59" t="s">
        <v>5</v>
      </c>
      <c r="J18" s="11"/>
      <c r="K18" s="58" t="s">
        <v>6</v>
      </c>
      <c r="L18" s="69" t="s">
        <v>7</v>
      </c>
      <c r="M18" s="69" t="s">
        <v>8</v>
      </c>
      <c r="N18" s="69" t="s">
        <v>9</v>
      </c>
      <c r="O18" s="68" t="s">
        <v>10</v>
      </c>
      <c r="P18" s="68" t="s">
        <v>11</v>
      </c>
      <c r="Q18" s="67" t="s">
        <v>12</v>
      </c>
      <c r="R18" s="60"/>
      <c r="S18" s="66" t="s">
        <v>13</v>
      </c>
      <c r="T18" s="67" t="s">
        <v>14</v>
      </c>
      <c r="U18" s="60"/>
      <c r="V18" s="66" t="s">
        <v>6</v>
      </c>
      <c r="W18" s="68" t="s">
        <v>7</v>
      </c>
      <c r="X18" s="68" t="s">
        <v>8</v>
      </c>
      <c r="Y18" s="68" t="s">
        <v>9</v>
      </c>
      <c r="Z18" s="93" t="s">
        <v>10</v>
      </c>
      <c r="AA18" s="68" t="s">
        <v>11</v>
      </c>
      <c r="AB18" s="67" t="s">
        <v>12</v>
      </c>
      <c r="AC18" s="60"/>
      <c r="AD18" s="66" t="s">
        <v>13</v>
      </c>
      <c r="AE18" s="67" t="s">
        <v>14</v>
      </c>
      <c r="AF18" s="7"/>
      <c r="AG18" s="189"/>
      <c r="AH18" s="189"/>
      <c r="AI18" s="7"/>
      <c r="AJ18" s="102" t="s">
        <v>39</v>
      </c>
    </row>
    <row r="19" spans="2:100" ht="18.75" thickBot="1" x14ac:dyDescent="0.3">
      <c r="B19" s="181"/>
      <c r="C19" s="182"/>
      <c r="D19" s="185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53" t="s">
        <v>15</v>
      </c>
      <c r="M19" s="53" t="s">
        <v>15</v>
      </c>
      <c r="N19" s="53" t="s">
        <v>15</v>
      </c>
      <c r="O19" s="61" t="s">
        <v>15</v>
      </c>
      <c r="P19" s="61" t="s">
        <v>16</v>
      </c>
      <c r="Q19" s="62" t="s">
        <v>36</v>
      </c>
      <c r="R19" s="60"/>
      <c r="S19" s="63" t="s">
        <v>17</v>
      </c>
      <c r="T19" s="62" t="s">
        <v>17</v>
      </c>
      <c r="U19" s="60"/>
      <c r="V19" s="63" t="s">
        <v>15</v>
      </c>
      <c r="W19" s="61" t="s">
        <v>15</v>
      </c>
      <c r="X19" s="61" t="s">
        <v>15</v>
      </c>
      <c r="Y19" s="61" t="s">
        <v>15</v>
      </c>
      <c r="Z19" s="94" t="s">
        <v>15</v>
      </c>
      <c r="AA19" s="61" t="s">
        <v>16</v>
      </c>
      <c r="AB19" s="62" t="s">
        <v>36</v>
      </c>
      <c r="AC19" s="60"/>
      <c r="AD19" s="63" t="s">
        <v>17</v>
      </c>
      <c r="AE19" s="62" t="s">
        <v>17</v>
      </c>
      <c r="AF19" s="7"/>
      <c r="AG19" s="65"/>
      <c r="AH19" s="65"/>
      <c r="AI19" s="7"/>
      <c r="AJ19" s="102" t="s">
        <v>18</v>
      </c>
    </row>
    <row r="20" spans="2:100" ht="15.75" x14ac:dyDescent="0.25">
      <c r="B20" s="199">
        <v>1</v>
      </c>
      <c r="C20" s="200"/>
      <c r="D20" s="96">
        <v>45300.625</v>
      </c>
      <c r="E20" s="26">
        <v>0</v>
      </c>
      <c r="F20" s="25">
        <v>0</v>
      </c>
      <c r="G20" s="111">
        <v>809423.86899999995</v>
      </c>
      <c r="H20" s="112">
        <v>9156133.561999999</v>
      </c>
      <c r="I20" s="110">
        <v>2630.2335000000003</v>
      </c>
      <c r="J20" s="10"/>
      <c r="K20" s="19">
        <f>(G20-G20)*100</f>
        <v>0</v>
      </c>
      <c r="L20" s="50">
        <f>(I20-I20)*100</f>
        <v>0</v>
      </c>
      <c r="M20" s="50">
        <v>0</v>
      </c>
      <c r="N20" s="50">
        <v>0</v>
      </c>
      <c r="O20" s="51">
        <v>0</v>
      </c>
      <c r="P20" s="51">
        <v>0</v>
      </c>
      <c r="Q20" s="52">
        <v>0</v>
      </c>
      <c r="R20" s="29"/>
      <c r="S20" s="54" t="s">
        <v>26</v>
      </c>
      <c r="T20" s="55" t="s">
        <v>26</v>
      </c>
      <c r="U20" s="29"/>
      <c r="V20" s="54">
        <f t="shared" ref="V20:V21" si="0">(G20-$G$20)*100</f>
        <v>0</v>
      </c>
      <c r="W20" s="64">
        <f t="shared" ref="W20:W21" si="1">(H20-$H$20)*100</f>
        <v>0</v>
      </c>
      <c r="X20" s="64">
        <v>0</v>
      </c>
      <c r="Y20" s="64">
        <f t="shared" ref="Y20:Y21" si="2">(I20-$I$20)*100</f>
        <v>0</v>
      </c>
      <c r="Z20" s="64">
        <v>0</v>
      </c>
      <c r="AA20" s="64">
        <v>0</v>
      </c>
      <c r="AB20" s="55">
        <v>0</v>
      </c>
      <c r="AC20" s="29"/>
      <c r="AD20" s="54">
        <v>0</v>
      </c>
      <c r="AE20" s="55">
        <v>0</v>
      </c>
      <c r="AF20" s="29"/>
      <c r="AG20" s="70">
        <v>0</v>
      </c>
      <c r="AH20" s="70">
        <v>0</v>
      </c>
      <c r="AI20" s="29"/>
      <c r="AJ20" s="21">
        <f t="shared" ref="AJ20:AJ21" si="3">SQRT((G20-$E$11)^2+(H20-$F$11)^2+(I20-$G$11)^2)</f>
        <v>602.61600581693517</v>
      </c>
      <c r="AK20" s="2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66">
        <v>2</v>
      </c>
      <c r="C21" s="167"/>
      <c r="D21" s="96">
        <v>45307.625</v>
      </c>
      <c r="E21" s="28">
        <f t="shared" ref="E21:E26" si="4">D21-D20</f>
        <v>7</v>
      </c>
      <c r="F21" s="27">
        <f t="shared" ref="F21" si="5">D21-D$20</f>
        <v>7</v>
      </c>
      <c r="G21" s="108">
        <v>809423.84950000001</v>
      </c>
      <c r="H21" s="21">
        <v>9156133.5784999989</v>
      </c>
      <c r="I21" s="109">
        <v>2630.2075000000004</v>
      </c>
      <c r="J21" s="10"/>
      <c r="K21" s="20">
        <f t="shared" ref="K21:L21" si="6">(G21-G20)*100</f>
        <v>-1.9499999936670065</v>
      </c>
      <c r="L21" s="21">
        <f t="shared" si="6"/>
        <v>1.6499999910593033</v>
      </c>
      <c r="M21" s="21">
        <f t="shared" ref="M21" si="7">SQRT(K21^2+L21^2)</f>
        <v>2.5544079442792662</v>
      </c>
      <c r="N21" s="21">
        <f t="shared" ref="N21:N26" si="8">(I21-I20)*100</f>
        <v>-2.5999999999839929</v>
      </c>
      <c r="O21" s="22">
        <f t="shared" ref="O21:O26" si="9">(SQRT((G21-G20)^2+(H21-H20)^2+(I21-I20)^2)*100)</f>
        <v>3.6448593862745642</v>
      </c>
      <c r="P21" s="22">
        <f t="shared" ref="P21" si="10">O21/(F21-F20)</f>
        <v>0.52069419803922345</v>
      </c>
      <c r="Q21" s="23">
        <f t="shared" ref="Q21" si="11">(P21-P20)/(F21-F20)</f>
        <v>7.4384885434174777E-2</v>
      </c>
      <c r="R21" s="29"/>
      <c r="S21" s="56">
        <f t="shared" ref="S21:S26" si="12">IF(K21&lt;0, ATAN2(L21,K21)*180/PI()+360,ATAN2(L21,K21)*180/PI())</f>
        <v>310.23635824793951</v>
      </c>
      <c r="T21" s="57">
        <f t="shared" ref="T21:T26" si="13">ATAN(N21/M21)*180/PI()</f>
        <v>-45.506782597903737</v>
      </c>
      <c r="U21" s="29"/>
      <c r="V21" s="24">
        <f t="shared" si="0"/>
        <v>-1.9499999936670065</v>
      </c>
      <c r="W21" s="22">
        <f t="shared" si="1"/>
        <v>1.6499999910593033</v>
      </c>
      <c r="X21" s="22">
        <f t="shared" ref="X21" si="14">SQRT(V21^2+W21^2)</f>
        <v>2.5544079442792662</v>
      </c>
      <c r="Y21" s="22">
        <f t="shared" si="2"/>
        <v>-2.5999999999839929</v>
      </c>
      <c r="Z21" s="22">
        <f t="shared" ref="Z21:Z26" si="15">SQRT((G21-$G$20)^2+(H21-$H$20)^2+(I21-$I$20)^2)*100</f>
        <v>3.6448593862745642</v>
      </c>
      <c r="AA21" s="22">
        <f t="shared" ref="AA21" si="16">Z21/F21</f>
        <v>0.52069419803922345</v>
      </c>
      <c r="AB21" s="23">
        <f t="shared" ref="AB21" si="17">(AA21-$AA$20)/(F21-$F$20)</f>
        <v>7.4384885434174777E-2</v>
      </c>
      <c r="AC21" s="29"/>
      <c r="AD21" s="56">
        <f t="shared" ref="AD21" si="18">IF(F21&lt;=0,NA(),IF((G21-$G$20)&lt;0,ATAN2((H21-$H$20),(G21-$G$20))*180/PI()+360,ATAN2((H21-$H$20),(G21-$G$20))*180/PI()))</f>
        <v>310.23635824793951</v>
      </c>
      <c r="AE21" s="57">
        <f t="shared" ref="AE21" si="19">IF(E21&lt;=0,NA(),ATAN(Y21/X21)*180/PI())</f>
        <v>-45.506782597903737</v>
      </c>
      <c r="AF21" s="29"/>
      <c r="AG21" s="71">
        <f t="shared" ref="AG21:AG26" si="20">1/(O21/E21)</f>
        <v>1.9205130454030348</v>
      </c>
      <c r="AH21" s="71">
        <f t="shared" ref="AH21" si="21">1/(Z21/F21)</f>
        <v>1.9205130454030348</v>
      </c>
      <c r="AI21" s="29"/>
      <c r="AJ21" s="21">
        <f t="shared" si="3"/>
        <v>602.60707256251146</v>
      </c>
      <c r="AK21" s="2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66">
        <v>3</v>
      </c>
      <c r="C22" s="167"/>
      <c r="D22" s="96">
        <v>45313.625</v>
      </c>
      <c r="E22" s="28">
        <f t="shared" si="4"/>
        <v>6</v>
      </c>
      <c r="F22" s="27">
        <f t="shared" ref="F22" si="22">D22-D$20</f>
        <v>13</v>
      </c>
      <c r="G22" s="108">
        <v>809423.94849999994</v>
      </c>
      <c r="H22" s="21">
        <v>9156133.5840000007</v>
      </c>
      <c r="I22" s="109">
        <v>2630.2115000000003</v>
      </c>
      <c r="K22" s="20">
        <f t="shared" ref="K22:K23" si="23">(G22-G21)*100</f>
        <v>9.8999999929219484</v>
      </c>
      <c r="L22" s="21">
        <f t="shared" ref="L22:L23" si="24">(H22-H21)*100</f>
        <v>0.55000018328428268</v>
      </c>
      <c r="M22" s="21">
        <f t="shared" ref="M22:M23" si="25">SQRT(K22^2+L22^2)</f>
        <v>9.9152660106256008</v>
      </c>
      <c r="N22" s="21">
        <f t="shared" si="8"/>
        <v>0.39999999999054126</v>
      </c>
      <c r="O22" s="22">
        <f t="shared" si="9"/>
        <v>9.9233310970389255</v>
      </c>
      <c r="P22" s="22">
        <f t="shared" ref="P22:P23" si="26">O22/(F22-F21)</f>
        <v>1.6538885161731542</v>
      </c>
      <c r="Q22" s="23">
        <f t="shared" ref="Q22:Q23" si="27">(P22-P21)/(F22-F21)</f>
        <v>0.18886571968898846</v>
      </c>
      <c r="R22" s="29"/>
      <c r="S22" s="56">
        <f t="shared" si="12"/>
        <v>86.820168820381767</v>
      </c>
      <c r="T22" s="57">
        <f t="shared" si="13"/>
        <v>2.3101640441735927</v>
      </c>
      <c r="U22" s="29"/>
      <c r="V22" s="24">
        <f t="shared" ref="V22:V23" si="28">(G22-$G$20)*100</f>
        <v>7.9499999992549419</v>
      </c>
      <c r="W22" s="22">
        <f t="shared" ref="W22:W23" si="29">(H22-$H$20)*100</f>
        <v>2.200000174343586</v>
      </c>
      <c r="X22" s="22">
        <f t="shared" ref="X22:X23" si="30">SQRT(V22^2+W22^2)</f>
        <v>8.2487878355104627</v>
      </c>
      <c r="Y22" s="22">
        <f t="shared" ref="Y22:Y23" si="31">(I22-$I$20)*100</f>
        <v>-2.1999999999934516</v>
      </c>
      <c r="Z22" s="22">
        <f t="shared" si="15"/>
        <v>8.5371248529722568</v>
      </c>
      <c r="AA22" s="22">
        <f t="shared" ref="AA22:AA23" si="32">Z22/F22</f>
        <v>0.65670191176709669</v>
      </c>
      <c r="AB22" s="23">
        <f t="shared" ref="AB22:AB23" si="33">(AA22-$AA$20)/(F22-$F$20)</f>
        <v>5.0515531674392052E-2</v>
      </c>
      <c r="AC22" s="29"/>
      <c r="AD22" s="56">
        <f t="shared" ref="AD22:AD23" si="34">IF(F22&lt;=0,NA(),IF((G22-$G$20)&lt;0,ATAN2((H22-$H$20),(G22-$G$20))*180/PI()+360,ATAN2((H22-$H$20),(G22-$G$20))*180/PI()))</f>
        <v>74.531659179408749</v>
      </c>
      <c r="AE22" s="57">
        <f t="shared" ref="AE22:AE23" si="35">IF(E22&lt;=0,NA(),ATAN(Y22/X22)*180/PI())</f>
        <v>-14.933513336152469</v>
      </c>
      <c r="AF22" s="29"/>
      <c r="AG22" s="71">
        <f t="shared" si="20"/>
        <v>0.60463567539234597</v>
      </c>
      <c r="AH22" s="71">
        <f t="shared" ref="AH22:AH23" si="36">1/(Z22/F22)</f>
        <v>1.5227609088408685</v>
      </c>
      <c r="AI22" s="29"/>
      <c r="AJ22" s="21">
        <f t="shared" ref="AJ22:AJ23" si="37">SQRT((G22-$E$11)^2+(H22-$F$11)^2+(I22-$G$11)^2)</f>
        <v>602.60041834451192</v>
      </c>
    </row>
    <row r="23" spans="2:100" ht="15.75" x14ac:dyDescent="0.25">
      <c r="B23" s="166">
        <v>4</v>
      </c>
      <c r="C23" s="167"/>
      <c r="D23" s="96">
        <v>45321.625</v>
      </c>
      <c r="E23" s="28">
        <f t="shared" si="4"/>
        <v>8</v>
      </c>
      <c r="F23" s="27">
        <f t="shared" ref="F23:F24" si="38">D23-D$20</f>
        <v>21</v>
      </c>
      <c r="G23" s="108">
        <v>809423.91200000001</v>
      </c>
      <c r="H23" s="21">
        <v>9156133.6035000011</v>
      </c>
      <c r="I23" s="109">
        <v>2630.1705000000002</v>
      </c>
      <c r="K23" s="20">
        <f t="shared" si="23"/>
        <v>-3.6499999929219484</v>
      </c>
      <c r="L23" s="21">
        <f t="shared" si="24"/>
        <v>1.9500000402331352</v>
      </c>
      <c r="M23" s="21">
        <f t="shared" si="25"/>
        <v>4.1382363520272074</v>
      </c>
      <c r="N23" s="21">
        <f t="shared" si="8"/>
        <v>-4.1000000000167347</v>
      </c>
      <c r="O23" s="22">
        <f t="shared" si="9"/>
        <v>5.8253755334207149</v>
      </c>
      <c r="P23" s="22">
        <f t="shared" si="26"/>
        <v>0.72817194167758936</v>
      </c>
      <c r="Q23" s="23">
        <f t="shared" si="27"/>
        <v>-0.11571457181194561</v>
      </c>
      <c r="R23" s="29"/>
      <c r="S23" s="56">
        <f t="shared" si="12"/>
        <v>298.11320941355945</v>
      </c>
      <c r="T23" s="57">
        <f t="shared" si="13"/>
        <v>-44.734073438834692</v>
      </c>
      <c r="U23" s="29"/>
      <c r="V23" s="24">
        <f t="shared" si="28"/>
        <v>4.3000000063329935</v>
      </c>
      <c r="W23" s="22">
        <f t="shared" si="29"/>
        <v>4.1500002145767212</v>
      </c>
      <c r="X23" s="22">
        <f t="shared" si="30"/>
        <v>5.9759937947968602</v>
      </c>
      <c r="Y23" s="22">
        <f t="shared" si="31"/>
        <v>-6.3000000000101863</v>
      </c>
      <c r="Z23" s="22">
        <f t="shared" si="15"/>
        <v>8.6834613971376022</v>
      </c>
      <c r="AA23" s="22">
        <f t="shared" si="32"/>
        <v>0.41349816176845727</v>
      </c>
      <c r="AB23" s="23">
        <f t="shared" si="33"/>
        <v>1.9690388655640823E-2</v>
      </c>
      <c r="AC23" s="29"/>
      <c r="AD23" s="56">
        <f t="shared" si="34"/>
        <v>46.01697659257232</v>
      </c>
      <c r="AE23" s="57">
        <f t="shared" si="35"/>
        <v>-46.511884048123306</v>
      </c>
      <c r="AF23" s="29"/>
      <c r="AG23" s="71">
        <f t="shared" si="20"/>
        <v>1.3733020221792165</v>
      </c>
      <c r="AH23" s="71">
        <f t="shared" si="36"/>
        <v>2.4183904366664652</v>
      </c>
      <c r="AI23" s="29"/>
      <c r="AJ23" s="21">
        <f t="shared" si="37"/>
        <v>602.59263114023668</v>
      </c>
    </row>
    <row r="24" spans="2:100" ht="15.75" x14ac:dyDescent="0.25">
      <c r="B24" s="199">
        <v>5</v>
      </c>
      <c r="C24" s="200"/>
      <c r="D24" s="96">
        <v>45328.625</v>
      </c>
      <c r="E24" s="28">
        <f t="shared" si="4"/>
        <v>7</v>
      </c>
      <c r="F24" s="27">
        <f t="shared" si="38"/>
        <v>28</v>
      </c>
      <c r="G24" s="108">
        <v>809423.92100000009</v>
      </c>
      <c r="H24" s="21">
        <v>9156133.6055000015</v>
      </c>
      <c r="I24" s="109">
        <v>2630.172</v>
      </c>
      <c r="K24" s="20">
        <f t="shared" ref="K24:K25" si="39">(G24-G23)*100</f>
        <v>0.90000000782310963</v>
      </c>
      <c r="L24" s="21">
        <f t="shared" ref="L24:L25" si="40">(H24-H23)*100</f>
        <v>0.20000003278255463</v>
      </c>
      <c r="M24" s="21">
        <f t="shared" ref="M24:M25" si="41">SQRT(K24^2+L24^2)</f>
        <v>0.92195446047764218</v>
      </c>
      <c r="N24" s="21">
        <f t="shared" si="8"/>
        <v>0.14999999998508429</v>
      </c>
      <c r="O24" s="22">
        <f t="shared" si="9"/>
        <v>0.9340770991680214</v>
      </c>
      <c r="P24" s="22">
        <f t="shared" ref="P24:P25" si="42">O24/(F24-F23)</f>
        <v>0.13343958559543162</v>
      </c>
      <c r="Q24" s="23">
        <f t="shared" ref="Q24:Q25" si="43">(P24-P23)/(F24-F23)</f>
        <v>-8.4961765154593971E-2</v>
      </c>
      <c r="R24" s="29"/>
      <c r="S24" s="56">
        <f t="shared" si="12"/>
        <v>77.471190407524304</v>
      </c>
      <c r="T24" s="57">
        <f t="shared" si="13"/>
        <v>9.2409297116873219</v>
      </c>
      <c r="U24" s="29"/>
      <c r="V24" s="24">
        <f t="shared" ref="V24:V25" si="44">(G24-$G$20)*100</f>
        <v>5.2000000141561031</v>
      </c>
      <c r="W24" s="22">
        <f t="shared" ref="W24:W25" si="45">(H24-$H$20)*100</f>
        <v>4.3500002473592758</v>
      </c>
      <c r="X24" s="22">
        <f t="shared" ref="X24:X25" si="46">SQRT(V24^2+W24^2)</f>
        <v>6.7795650523650286</v>
      </c>
      <c r="Y24" s="22">
        <f t="shared" ref="Y24:Y25" si="47">(I24-$I$20)*100</f>
        <v>-6.1500000000251021</v>
      </c>
      <c r="Z24" s="22">
        <f t="shared" si="15"/>
        <v>9.1534147890040458</v>
      </c>
      <c r="AA24" s="22">
        <f t="shared" ref="AA24:AA25" si="48">Z24/F24</f>
        <v>0.32690767103585877</v>
      </c>
      <c r="AB24" s="23">
        <f t="shared" ref="AB24:AB25" si="49">(AA24-$AA$20)/(F24-$F$20)</f>
        <v>1.1675273965566385E-2</v>
      </c>
      <c r="AC24" s="29"/>
      <c r="AD24" s="56">
        <f t="shared" ref="AD24:AD25" si="50">IF(F24&lt;=0,NA(),IF((G24-$G$20)&lt;0,ATAN2((H24-$H$20),(G24-$G$20))*180/PI()+360,ATAN2((H24-$H$20),(G24-$G$20))*180/PI()))</f>
        <v>50.086220182965732</v>
      </c>
      <c r="AE24" s="57">
        <f t="shared" ref="AE24:AE25" si="51">IF(E24&lt;=0,NA(),ATAN(Y24/X24)*180/PI())</f>
        <v>-42.212361474471678</v>
      </c>
      <c r="AF24" s="29"/>
      <c r="AG24" s="71">
        <f t="shared" si="20"/>
        <v>7.4940280692406134</v>
      </c>
      <c r="AH24" s="71">
        <f t="shared" ref="AH24:AH25" si="52">1/(Z24/F24)</f>
        <v>3.0589676798691858</v>
      </c>
      <c r="AI24" s="29"/>
      <c r="AJ24" s="21">
        <f t="shared" ref="AJ24:AJ25" si="53">SQRT((G24-$E$11)^2+(H24-$F$11)^2+(I24-$G$11)^2)</f>
        <v>602.59027820973199</v>
      </c>
    </row>
    <row r="25" spans="2:100" ht="15.75" x14ac:dyDescent="0.25">
      <c r="B25" s="166">
        <v>6</v>
      </c>
      <c r="C25" s="167"/>
      <c r="D25" s="96">
        <v>45334.625</v>
      </c>
      <c r="E25" s="28">
        <f t="shared" si="4"/>
        <v>6</v>
      </c>
      <c r="F25" s="27">
        <f t="shared" ref="F25:F26" si="54">D25-D$20</f>
        <v>34</v>
      </c>
      <c r="G25" s="108">
        <v>809423.93700000003</v>
      </c>
      <c r="H25" s="21">
        <v>9156133.6044999994</v>
      </c>
      <c r="I25" s="109">
        <v>2630.1905000000002</v>
      </c>
      <c r="K25" s="20">
        <f t="shared" si="39"/>
        <v>1.5999999945051968</v>
      </c>
      <c r="L25" s="21">
        <f t="shared" si="40"/>
        <v>-0.10000020265579224</v>
      </c>
      <c r="M25" s="21">
        <f t="shared" si="41"/>
        <v>1.6031219613453711</v>
      </c>
      <c r="N25" s="21">
        <f t="shared" si="8"/>
        <v>1.8500000000130967</v>
      </c>
      <c r="O25" s="22">
        <f t="shared" si="9"/>
        <v>2.4479583376757637</v>
      </c>
      <c r="P25" s="22">
        <f t="shared" si="42"/>
        <v>0.40799305627929394</v>
      </c>
      <c r="Q25" s="23">
        <f t="shared" si="43"/>
        <v>4.5758911780643723E-2</v>
      </c>
      <c r="R25" s="29"/>
      <c r="S25" s="56">
        <f t="shared" si="12"/>
        <v>93.576341616085799</v>
      </c>
      <c r="T25" s="57">
        <f t="shared" si="13"/>
        <v>49.089355381802775</v>
      </c>
      <c r="U25" s="29"/>
      <c r="V25" s="24">
        <f t="shared" si="44"/>
        <v>6.8000000086612999</v>
      </c>
      <c r="W25" s="22">
        <f t="shared" si="45"/>
        <v>4.2500000447034836</v>
      </c>
      <c r="X25" s="22">
        <f t="shared" si="46"/>
        <v>8.0188839932856801</v>
      </c>
      <c r="Y25" s="22">
        <f t="shared" si="47"/>
        <v>-4.3000000000120053</v>
      </c>
      <c r="Z25" s="22">
        <f t="shared" si="15"/>
        <v>9.0990384380920464</v>
      </c>
      <c r="AA25" s="22">
        <f t="shared" si="48"/>
        <v>0.26761877759094255</v>
      </c>
      <c r="AB25" s="23">
        <f t="shared" si="49"/>
        <v>7.871140517380663E-3</v>
      </c>
      <c r="AC25" s="29"/>
      <c r="AD25" s="56">
        <f t="shared" si="50"/>
        <v>57.994616553855863</v>
      </c>
      <c r="AE25" s="57">
        <f t="shared" si="51"/>
        <v>-28.201732149235479</v>
      </c>
      <c r="AF25" s="29"/>
      <c r="AG25" s="71">
        <f t="shared" si="20"/>
        <v>2.4510221059140878</v>
      </c>
      <c r="AH25" s="71">
        <f t="shared" si="52"/>
        <v>3.7366585745657503</v>
      </c>
      <c r="AI25" s="29"/>
      <c r="AJ25" s="21">
        <f t="shared" si="53"/>
        <v>602.58627509385474</v>
      </c>
    </row>
    <row r="26" spans="2:100" ht="15.75" x14ac:dyDescent="0.25">
      <c r="B26" s="166">
        <v>7</v>
      </c>
      <c r="C26" s="167"/>
      <c r="D26" s="96">
        <v>45341.625</v>
      </c>
      <c r="E26" s="28">
        <f t="shared" si="4"/>
        <v>7</v>
      </c>
      <c r="F26" s="27">
        <f t="shared" si="54"/>
        <v>41</v>
      </c>
      <c r="G26" s="108">
        <v>809423.96</v>
      </c>
      <c r="H26" s="21">
        <v>9156133.6184999999</v>
      </c>
      <c r="I26" s="109">
        <v>2630.1379999999999</v>
      </c>
      <c r="K26" s="20">
        <f t="shared" ref="K26:K27" si="55">(G26-G25)*100</f>
        <v>2.2999999928288162</v>
      </c>
      <c r="L26" s="21">
        <f t="shared" ref="L26:L27" si="56">(H26-H25)*100</f>
        <v>1.4000000432133675</v>
      </c>
      <c r="M26" s="21">
        <f t="shared" ref="M26:M27" si="57">SQRT(K26^2+L26^2)</f>
        <v>2.6925824199102961</v>
      </c>
      <c r="N26" s="21">
        <f t="shared" si="8"/>
        <v>-5.2500000000236469</v>
      </c>
      <c r="O26" s="22">
        <f t="shared" si="9"/>
        <v>5.90021186808222</v>
      </c>
      <c r="P26" s="22">
        <f t="shared" ref="P26:P27" si="58">O26/(F26-F25)</f>
        <v>0.84288740972603138</v>
      </c>
      <c r="Q26" s="23">
        <f t="shared" ref="Q26:Q27" si="59">(P26-P25)/(F26-F25)</f>
        <v>6.2127764778105346E-2</v>
      </c>
      <c r="R26" s="29"/>
      <c r="S26" s="56">
        <f t="shared" si="12"/>
        <v>58.671306267382022</v>
      </c>
      <c r="T26" s="57">
        <f t="shared" si="13"/>
        <v>-62.847944425135992</v>
      </c>
      <c r="U26" s="29"/>
      <c r="V26" s="24">
        <f t="shared" ref="V26:V27" si="60">(G26-$G$20)*100</f>
        <v>9.1000000014901161</v>
      </c>
      <c r="W26" s="22">
        <f t="shared" ref="W26:W27" si="61">(H26-$H$20)*100</f>
        <v>5.650000087916851</v>
      </c>
      <c r="X26" s="22">
        <f t="shared" ref="X26:X27" si="62">SQRT(V26^2+W26^2)</f>
        <v>10.711325829260378</v>
      </c>
      <c r="Y26" s="22">
        <f t="shared" ref="Y26:Y27" si="63">(I26-$I$20)*100</f>
        <v>-9.5500000000356522</v>
      </c>
      <c r="Z26" s="22">
        <f t="shared" si="15"/>
        <v>14.350435569043244</v>
      </c>
      <c r="AA26" s="22">
        <f t="shared" ref="AA26:AA27" si="64">Z26/F26</f>
        <v>0.35001062363520108</v>
      </c>
      <c r="AB26" s="23">
        <f t="shared" ref="AB26:AB27" si="65">(AA26-$AA$20)/(F26-$F$20)</f>
        <v>8.5368444789073426E-3</v>
      </c>
      <c r="AC26" s="29"/>
      <c r="AD26" s="56">
        <f t="shared" ref="AD26:AD27" si="66">IF(F26&lt;=0,NA(),IF((G26-$G$20)&lt;0,ATAN2((H26-$H$20),(G26-$G$20))*180/PI()+360,ATAN2((H26-$H$20),(G26-$G$20))*180/PI()))</f>
        <v>58.164717171989558</v>
      </c>
      <c r="AE26" s="57">
        <f t="shared" ref="AE26:AE27" si="67">IF(E26&lt;=0,NA(),ATAN(Y26/X26)*180/PI())</f>
        <v>-41.719546094389685</v>
      </c>
      <c r="AF26" s="29"/>
      <c r="AG26" s="71">
        <f t="shared" si="20"/>
        <v>1.1863980745957943</v>
      </c>
      <c r="AH26" s="71">
        <f t="shared" ref="AH26:AH27" si="68">1/(Z26/F26)</f>
        <v>2.8570561362224565</v>
      </c>
      <c r="AI26" s="29"/>
      <c r="AJ26" s="21">
        <f t="shared" ref="AJ26:AJ27" si="69">SQRT((G26-$E$11)^2+(H26-$F$11)^2+(I26-$G$11)^2)</f>
        <v>602.58668180248969</v>
      </c>
    </row>
    <row r="27" spans="2:100" ht="15.75" x14ac:dyDescent="0.25">
      <c r="B27" s="166">
        <v>8</v>
      </c>
      <c r="C27" s="167"/>
      <c r="D27" s="96">
        <v>45355.666666666664</v>
      </c>
      <c r="E27" s="28">
        <f t="shared" ref="E27:E28" si="70">D27-D26</f>
        <v>14.041666666664241</v>
      </c>
      <c r="F27" s="27">
        <f t="shared" ref="F27:F28" si="71">D27-D$20</f>
        <v>55.041666666664241</v>
      </c>
      <c r="G27" s="108">
        <v>809423.9425</v>
      </c>
      <c r="H27" s="21">
        <v>9156133.6165000014</v>
      </c>
      <c r="I27" s="109">
        <v>2630.1759999999999</v>
      </c>
      <c r="K27" s="20">
        <f t="shared" si="55"/>
        <v>-1.7499999958090484</v>
      </c>
      <c r="L27" s="21">
        <f t="shared" si="56"/>
        <v>-0.1999998465180397</v>
      </c>
      <c r="M27" s="21">
        <f t="shared" si="57"/>
        <v>1.7613914737896594</v>
      </c>
      <c r="N27" s="21">
        <f t="shared" ref="N27:N28" si="72">(I27-I26)*100</f>
        <v>3.8000000000010914</v>
      </c>
      <c r="O27" s="22">
        <f t="shared" ref="O27:O28" si="73">(SQRT((G27-G26)^2+(H27-H26)^2+(I27-I26)^2)*100)</f>
        <v>4.1883767648036629</v>
      </c>
      <c r="P27" s="22">
        <f t="shared" si="58"/>
        <v>0.29828202479319071</v>
      </c>
      <c r="Q27" s="23">
        <f t="shared" si="59"/>
        <v>-3.878495322964521E-2</v>
      </c>
      <c r="R27" s="29"/>
      <c r="S27" s="56">
        <f t="shared" ref="S27:S28" si="74">IF(K27&lt;0, ATAN2(L27,K27)*180/PI()+360,ATAN2(L27,K27)*180/PI())</f>
        <v>263.48020319314412</v>
      </c>
      <c r="T27" s="57">
        <f t="shared" ref="T27:T28" si="75">ATAN(N27/M27)*180/PI()</f>
        <v>65.131141829501772</v>
      </c>
      <c r="U27" s="29"/>
      <c r="V27" s="24">
        <f t="shared" si="60"/>
        <v>7.3500000056810677</v>
      </c>
      <c r="W27" s="22">
        <f t="shared" si="61"/>
        <v>5.4500002413988113</v>
      </c>
      <c r="X27" s="22">
        <f t="shared" si="62"/>
        <v>9.1501367593473049</v>
      </c>
      <c r="Y27" s="22">
        <f t="shared" si="63"/>
        <v>-5.7500000000345608</v>
      </c>
      <c r="Z27" s="22">
        <f t="shared" ref="Z27:Z28" si="76">SQRT((G27-$G$20)^2+(H27-$H$20)^2+(I27-$I$20)^2)*100</f>
        <v>10.806826671838326</v>
      </c>
      <c r="AA27" s="22">
        <f t="shared" si="64"/>
        <v>0.19633901599101533</v>
      </c>
      <c r="AB27" s="23">
        <f t="shared" si="65"/>
        <v>3.5670979438187553E-3</v>
      </c>
      <c r="AC27" s="29"/>
      <c r="AD27" s="56">
        <f t="shared" si="66"/>
        <v>53.443189736165657</v>
      </c>
      <c r="AE27" s="57">
        <f t="shared" si="67"/>
        <v>-32.145496836891759</v>
      </c>
      <c r="AF27" s="29"/>
      <c r="AG27" s="71">
        <f t="shared" ref="AG27:AG28" si="77">1/(O27/E27)</f>
        <v>3.3525318888837994</v>
      </c>
      <c r="AH27" s="71">
        <f t="shared" si="68"/>
        <v>5.0932311896977263</v>
      </c>
      <c r="AI27" s="29"/>
      <c r="AJ27" s="21">
        <f t="shared" si="69"/>
        <v>602.57854904170108</v>
      </c>
    </row>
    <row r="28" spans="2:100" ht="15.75" x14ac:dyDescent="0.25">
      <c r="B28" s="199">
        <v>9</v>
      </c>
      <c r="C28" s="200"/>
      <c r="D28" s="96">
        <v>45362.666666666664</v>
      </c>
      <c r="E28" s="28">
        <f t="shared" si="70"/>
        <v>7</v>
      </c>
      <c r="F28" s="27">
        <f t="shared" si="71"/>
        <v>62.041666666664241</v>
      </c>
      <c r="G28" s="108">
        <v>809423.94</v>
      </c>
      <c r="H28" s="21">
        <v>9156133.6195</v>
      </c>
      <c r="I28" s="109">
        <v>2630.1639999999998</v>
      </c>
      <c r="K28" s="20">
        <f t="shared" ref="K28" si="78">(G28-G27)*100</f>
        <v>-0.25000000605359674</v>
      </c>
      <c r="L28" s="21">
        <f t="shared" ref="L28" si="79">(H28-H27)*100</f>
        <v>0.29999986290931702</v>
      </c>
      <c r="M28" s="21">
        <f t="shared" ref="M28" si="80">SQRT(K28^2+L28^2)</f>
        <v>0.39051238235478197</v>
      </c>
      <c r="N28" s="21">
        <f t="shared" si="72"/>
        <v>-1.2000000000170985</v>
      </c>
      <c r="O28" s="22">
        <f t="shared" si="73"/>
        <v>1.2619429150375399</v>
      </c>
      <c r="P28" s="22">
        <f t="shared" ref="P28" si="81">O28/(F28-F27)</f>
        <v>0.18027755929107711</v>
      </c>
      <c r="Q28" s="23">
        <f t="shared" ref="Q28" si="82">(P28-P27)/(F28-F27)</f>
        <v>-1.6857780786016231E-2</v>
      </c>
      <c r="R28" s="29"/>
      <c r="S28" s="56">
        <f t="shared" si="74"/>
        <v>320.19441534882606</v>
      </c>
      <c r="T28" s="57">
        <f t="shared" si="75"/>
        <v>-71.973713909153915</v>
      </c>
      <c r="U28" s="29"/>
      <c r="V28" s="24">
        <f t="shared" ref="V28" si="83">(G28-$G$20)*100</f>
        <v>7.099999999627471</v>
      </c>
      <c r="W28" s="22">
        <f t="shared" ref="W28" si="84">(H28-$H$20)*100</f>
        <v>5.7500001043081284</v>
      </c>
      <c r="X28" s="22">
        <f t="shared" ref="X28" si="85">SQRT(V28^2+W28^2)</f>
        <v>9.1363286496411451</v>
      </c>
      <c r="Y28" s="22">
        <f t="shared" ref="Y28" si="86">(I28-$I$20)*100</f>
        <v>-6.9500000000516593</v>
      </c>
      <c r="Z28" s="22">
        <f t="shared" si="76"/>
        <v>11.47932930074626</v>
      </c>
      <c r="AA28" s="22">
        <f t="shared" ref="AA28" si="87">Z28/F28</f>
        <v>0.18502612707718</v>
      </c>
      <c r="AB28" s="23">
        <f t="shared" ref="AB28" si="88">(AA28-$AA$20)/(F28-$F$20)</f>
        <v>2.9822881463079202E-3</v>
      </c>
      <c r="AC28" s="29"/>
      <c r="AD28" s="56">
        <f t="shared" ref="AD28" si="89">IF(F28&lt;=0,NA(),IF((G28-$G$20)&lt;0,ATAN2((H28-$H$20),(G28-$G$20))*180/PI()+360,ATAN2((H28-$H$20),(G28-$G$20))*180/PI()))</f>
        <v>50.997400064103566</v>
      </c>
      <c r="AE28" s="57">
        <f t="shared" ref="AE28" si="90">IF(E28&lt;=0,NA(),ATAN(Y28/X28)*180/PI())</f>
        <v>-37.260227561055615</v>
      </c>
      <c r="AF28" s="29"/>
      <c r="AG28" s="71">
        <f t="shared" si="77"/>
        <v>5.5470021001637519</v>
      </c>
      <c r="AH28" s="71">
        <f t="shared" ref="AH28" si="91">1/(Z28/F28)</f>
        <v>5.4046421216116673</v>
      </c>
      <c r="AI28" s="29"/>
      <c r="AJ28" s="21">
        <f t="shared" ref="AJ28" si="92">SQRT((G28-$E$11)^2+(H28-$F$11)^2+(I28-$G$11)^2)</f>
        <v>602.57885671631777</v>
      </c>
    </row>
    <row r="29" spans="2:100" ht="15.75" x14ac:dyDescent="0.25">
      <c r="B29" s="166">
        <v>10</v>
      </c>
      <c r="C29" s="167"/>
      <c r="D29" s="96">
        <v>45373.375</v>
      </c>
      <c r="E29" s="28">
        <f t="shared" ref="E29" si="93">D29-D28</f>
        <v>10.708333333335759</v>
      </c>
      <c r="F29" s="27">
        <f t="shared" ref="F29" si="94">D29-D$20</f>
        <v>72.75</v>
      </c>
      <c r="G29" s="108">
        <v>809423.83899999992</v>
      </c>
      <c r="H29" s="21">
        <v>9156133.6305</v>
      </c>
      <c r="I29" s="109">
        <v>2630.127</v>
      </c>
      <c r="K29" s="20">
        <f t="shared" ref="K29" si="95">(G29-G28)*100</f>
        <v>-10.100000002421439</v>
      </c>
      <c r="L29" s="21">
        <f t="shared" ref="L29" si="96">(H29-H28)*100</f>
        <v>1.0999999940395355</v>
      </c>
      <c r="M29" s="21">
        <f t="shared" ref="M29" si="97">SQRT(K29^2+L29^2)</f>
        <v>10.159724407472874</v>
      </c>
      <c r="N29" s="21">
        <f t="shared" ref="N29" si="98">(I29-I28)*100</f>
        <v>-3.6999999999807187</v>
      </c>
      <c r="O29" s="22">
        <f t="shared" ref="O29" si="99">(SQRT((G29-G28)^2+(H29-H28)^2+(I29-I28)^2)*100)</f>
        <v>10.812492776212956</v>
      </c>
      <c r="P29" s="22">
        <f t="shared" ref="P29" si="100">O29/(F29-F28)</f>
        <v>1.0097269518640162</v>
      </c>
      <c r="Q29" s="23">
        <f t="shared" ref="Q29" si="101">(P29-P28)/(F29-F28)</f>
        <v>7.7458309034031239E-2</v>
      </c>
      <c r="R29" s="29"/>
      <c r="S29" s="56">
        <f t="shared" ref="S29" si="102">IF(K29&lt;0, ATAN2(L29,K29)*180/PI()+360,ATAN2(L29,K29)*180/PI())</f>
        <v>276.21563586480767</v>
      </c>
      <c r="T29" s="57">
        <f t="shared" ref="T29" si="103">ATAN(N29/M29)*180/PI()</f>
        <v>-20.010769223395432</v>
      </c>
      <c r="U29" s="29"/>
      <c r="V29" s="24">
        <f t="shared" ref="V29" si="104">(G29-$G$20)*100</f>
        <v>-3.0000000027939677</v>
      </c>
      <c r="W29" s="22">
        <f t="shared" ref="W29" si="105">(H29-$H$20)*100</f>
        <v>6.8500000983476639</v>
      </c>
      <c r="X29" s="22">
        <f t="shared" ref="X29" si="106">SQRT(V29^2+W29^2)</f>
        <v>7.4781348853926675</v>
      </c>
      <c r="Y29" s="22">
        <f t="shared" ref="Y29" si="107">(I29-$I$20)*100</f>
        <v>-10.650000000032378</v>
      </c>
      <c r="Z29" s="22">
        <f t="shared" ref="Z29" si="108">SQRT((G29-$G$20)^2+(H29-$H$20)^2+(I29-$I$20)^2)*100</f>
        <v>13.013262518093471</v>
      </c>
      <c r="AA29" s="22">
        <f t="shared" ref="AA29" si="109">Z29/F29</f>
        <v>0.17887646072980717</v>
      </c>
      <c r="AB29" s="23">
        <f t="shared" ref="AB29" si="110">(AA29-$AA$20)/(F29-$F$20)</f>
        <v>2.4587829653581741E-3</v>
      </c>
      <c r="AC29" s="29"/>
      <c r="AD29" s="56">
        <f t="shared" ref="AD29" si="111">IF(F29&lt;=0,NA(),IF((G29-$G$20)&lt;0,ATAN2((H29-$H$20),(G29-$G$20))*180/PI()+360,ATAN2((H29-$H$20),(G29-$G$20))*180/PI()))</f>
        <v>336.34868695603745</v>
      </c>
      <c r="AE29" s="57">
        <f t="shared" ref="AE29" si="112">IF(E29&lt;=0,NA(),ATAN(Y29/X29)*180/PI())</f>
        <v>-54.924532785152543</v>
      </c>
      <c r="AF29" s="29"/>
      <c r="AG29" s="71">
        <f t="shared" ref="AG29" si="113">1/(O29/E29)</f>
        <v>0.99036675029218579</v>
      </c>
      <c r="AH29" s="71">
        <f t="shared" ref="AH29" si="114">1/(Z29/F29)</f>
        <v>5.5904505037725425</v>
      </c>
      <c r="AI29" s="29"/>
      <c r="AJ29" s="21">
        <f t="shared" ref="AJ29" si="115">SQRT((G29-$E$11)^2+(H29-$F$11)^2+(I29-$G$11)^2)</f>
        <v>602.57839407799372</v>
      </c>
    </row>
    <row r="30" spans="2:100" ht="15.75" x14ac:dyDescent="0.25">
      <c r="B30" s="166">
        <v>11</v>
      </c>
      <c r="C30" s="167"/>
      <c r="D30" s="96">
        <v>45376.666666666664</v>
      </c>
      <c r="E30" s="28">
        <f t="shared" ref="E30" si="116">D30-D29</f>
        <v>3.2916666666642413</v>
      </c>
      <c r="F30" s="27">
        <f t="shared" ref="F30" si="117">D30-D$20</f>
        <v>76.041666666664241</v>
      </c>
      <c r="G30" s="108">
        <v>809423.9439999999</v>
      </c>
      <c r="H30" s="21">
        <v>9156133.6290000007</v>
      </c>
      <c r="I30" s="109">
        <v>2630.1575000000003</v>
      </c>
      <c r="K30" s="20">
        <f t="shared" ref="K30" si="118">(G30-G29)*100</f>
        <v>10.499999998137355</v>
      </c>
      <c r="L30" s="21">
        <f t="shared" ref="L30" si="119">(H30-H29)*100</f>
        <v>-0.14999993145465851</v>
      </c>
      <c r="M30" s="21">
        <f t="shared" ref="M30" si="120">SQRT(K30^2+L30^2)</f>
        <v>10.501071371070708</v>
      </c>
      <c r="N30" s="21">
        <f t="shared" ref="N30" si="121">(I30-I29)*100</f>
        <v>3.0500000000301952</v>
      </c>
      <c r="O30" s="22">
        <f t="shared" ref="O30" si="122">(SQRT((G30-G29)^2+(H30-H29)^2+(I30-I29)^2)*100)</f>
        <v>10.935035433893438</v>
      </c>
      <c r="P30" s="22">
        <f t="shared" ref="P30" si="123">O30/(F30-F29)</f>
        <v>3.3220360811852641</v>
      </c>
      <c r="Q30" s="23">
        <f t="shared" ref="Q30" si="124">(P30-P29)/(F30-F29)</f>
        <v>0.70247365954114982</v>
      </c>
      <c r="R30" s="29"/>
      <c r="S30" s="56">
        <f t="shared" ref="S30" si="125">IF(K30&lt;0, ATAN2(L30,K30)*180/PI()+360,ATAN2(L30,K30)*180/PI())</f>
        <v>90.818455087875932</v>
      </c>
      <c r="T30" s="57">
        <f t="shared" ref="T30" si="126">ATAN(N30/M30)*180/PI()</f>
        <v>16.195757060497208</v>
      </c>
      <c r="U30" s="29"/>
      <c r="V30" s="24">
        <f t="shared" ref="V30" si="127">(G30-$G$20)*100</f>
        <v>7.4999999953433871</v>
      </c>
      <c r="W30" s="22">
        <f t="shared" ref="W30" si="128">(H30-$H$20)*100</f>
        <v>6.7000001668930054</v>
      </c>
      <c r="X30" s="22">
        <f t="shared" ref="X30" si="129">SQRT(V30^2+W30^2)</f>
        <v>10.056838577133329</v>
      </c>
      <c r="Y30" s="22">
        <f t="shared" ref="Y30" si="130">(I30-$I$20)*100</f>
        <v>-7.6000000000021828</v>
      </c>
      <c r="Z30" s="22">
        <f t="shared" ref="Z30" si="131">SQRT((G30-$G$20)^2+(H30-$H$20)^2+(I30-$I$20)^2)*100</f>
        <v>12.605554417261871</v>
      </c>
      <c r="AA30" s="22">
        <f t="shared" ref="AA30" si="132">Z30/F30</f>
        <v>0.16577167452838057</v>
      </c>
      <c r="AB30" s="23">
        <f t="shared" ref="AB30" si="133">(AA30-$AA$20)/(F30-$F$20)</f>
        <v>2.1800110622911015E-3</v>
      </c>
      <c r="AC30" s="29"/>
      <c r="AD30" s="56">
        <f t="shared" ref="AD30" si="134">IF(F30&lt;=0,NA(),IF((G30-$G$20)&lt;0,ATAN2((H30-$H$20),(G30-$G$20))*180/PI()+360,ATAN2((H30-$H$20),(G30-$G$20))*180/PI()))</f>
        <v>48.224521879759237</v>
      </c>
      <c r="AE30" s="57">
        <f t="shared" ref="AE30" si="135">IF(E30&lt;=0,NA(),ATAN(Y30/X30)*180/PI())</f>
        <v>-37.078512176743821</v>
      </c>
      <c r="AF30" s="29"/>
      <c r="AG30" s="71">
        <f t="shared" ref="AG30" si="136">1/(O30/E30)</f>
        <v>0.30102021036544901</v>
      </c>
      <c r="AH30" s="71">
        <f t="shared" ref="AH30" si="137">1/(Z30/F30)</f>
        <v>6.0323936694552556</v>
      </c>
      <c r="AI30" s="29"/>
      <c r="AJ30" s="21">
        <f t="shared" ref="AJ30" si="138">SQRT((G30-$E$11)^2+(H30-$F$11)^2+(I30-$G$11)^2)</f>
        <v>602.57141712897203</v>
      </c>
    </row>
    <row r="31" spans="2:100" ht="15.75" x14ac:dyDescent="0.25">
      <c r="B31" s="166">
        <v>12</v>
      </c>
      <c r="C31" s="167"/>
      <c r="D31" s="96">
        <v>45377.666666666664</v>
      </c>
      <c r="E31" s="28">
        <f t="shared" ref="E31:E32" si="139">D31-D30</f>
        <v>1</v>
      </c>
      <c r="F31" s="27">
        <f t="shared" ref="F31:F32" si="140">D31-D$20</f>
        <v>77.041666666664241</v>
      </c>
      <c r="G31" s="108">
        <v>809423.94550000003</v>
      </c>
      <c r="H31" s="21">
        <v>9156133.6225000005</v>
      </c>
      <c r="I31" s="109">
        <v>2630.1750000000002</v>
      </c>
      <c r="K31" s="20">
        <f t="shared" ref="K31:K32" si="141">(G31-G30)*100</f>
        <v>0.15000001294538379</v>
      </c>
      <c r="L31" s="21">
        <f t="shared" ref="L31:L32" si="142">(H31-H30)*100</f>
        <v>-0.65000001341104507</v>
      </c>
      <c r="M31" s="21">
        <f t="shared" ref="M31:M32" si="143">SQRT(K31^2+L31^2)</f>
        <v>0.66708321918481361</v>
      </c>
      <c r="N31" s="21">
        <f t="shared" ref="N31:N32" si="144">(I31-I30)*100</f>
        <v>1.749999999992724</v>
      </c>
      <c r="O31" s="22">
        <f t="shared" ref="O31:O32" si="145">(SQRT((G31-G30)^2+(H31-H30)^2+(I31-I30)^2)*100)</f>
        <v>1.872832085717379</v>
      </c>
      <c r="P31" s="22">
        <f t="shared" ref="P31:P32" si="146">O31/(F31-F30)</f>
        <v>1.872832085717379</v>
      </c>
      <c r="Q31" s="23">
        <f t="shared" ref="Q31:Q32" si="147">(P31-P30)/(F31-F30)</f>
        <v>-1.449203995467885</v>
      </c>
      <c r="R31" s="29"/>
      <c r="S31" s="56">
        <f t="shared" ref="S31:S32" si="148">IF(K31&lt;0, ATAN2(L31,K31)*180/PI()+360,ATAN2(L31,K31)*180/PI())</f>
        <v>167.00538238368836</v>
      </c>
      <c r="T31" s="57">
        <f t="shared" ref="T31:T32" si="149">ATAN(N31/M31)*180/PI()</f>
        <v>69.133633183304497</v>
      </c>
      <c r="U31" s="29"/>
      <c r="V31" s="24">
        <f t="shared" ref="V31:V32" si="150">(G31-$G$20)*100</f>
        <v>7.6500000082887709</v>
      </c>
      <c r="W31" s="22">
        <f t="shared" ref="W31:W32" si="151">(H31-$H$20)*100</f>
        <v>6.0500001534819603</v>
      </c>
      <c r="X31" s="22">
        <f t="shared" ref="X31:X32" si="152">SQRT(V31^2+W31^2)</f>
        <v>9.7532047032731732</v>
      </c>
      <c r="Y31" s="22">
        <f t="shared" ref="Y31:Y32" si="153">(I31-$I$20)*100</f>
        <v>-5.8500000000094587</v>
      </c>
      <c r="Z31" s="22">
        <f t="shared" ref="Z31:Z32" si="154">SQRT((G31-$G$20)^2+(H31-$H$20)^2+(I31-$I$20)^2)*100</f>
        <v>11.373104324856104</v>
      </c>
      <c r="AA31" s="22">
        <f t="shared" ref="AA31:AA32" si="155">Z31/F31</f>
        <v>0.14762277111766095</v>
      </c>
      <c r="AB31" s="23">
        <f t="shared" ref="AB31:AB32" si="156">(AA31-$AA$20)/(F31-$F$20)</f>
        <v>1.9161419723223226E-3</v>
      </c>
      <c r="AC31" s="29"/>
      <c r="AD31" s="56">
        <f t="shared" ref="AD31:AD32" si="157">IF(F31&lt;=0,NA(),IF((G31-$G$20)&lt;0,ATAN2((H31-$H$20),(G31-$G$20))*180/PI()+360,ATAN2((H31-$H$20),(G31-$G$20))*180/PI()))</f>
        <v>51.661300962767491</v>
      </c>
      <c r="AE31" s="57">
        <f t="shared" ref="AE31:AE32" si="158">IF(E31&lt;=0,NA(),ATAN(Y31/X31)*180/PI())</f>
        <v>-30.955450124652565</v>
      </c>
      <c r="AF31" s="29"/>
      <c r="AG31" s="71">
        <f t="shared" ref="AG31:AG32" si="159">1/(O31/E31)</f>
        <v>0.5339506983173854</v>
      </c>
      <c r="AH31" s="71">
        <f t="shared" ref="AH31:AH32" si="160">1/(Z31/F31)</f>
        <v>6.774022682469238</v>
      </c>
      <c r="AI31" s="29"/>
      <c r="AJ31" s="21">
        <f t="shared" ref="AJ31:AJ32" si="161">SQRT((G31-$E$11)^2+(H31-$F$11)^2+(I31-$G$11)^2)</f>
        <v>602.57302278746511</v>
      </c>
    </row>
    <row r="32" spans="2:100" ht="15.75" x14ac:dyDescent="0.25">
      <c r="B32" s="199">
        <v>13</v>
      </c>
      <c r="C32" s="200"/>
      <c r="D32" s="96">
        <v>45384.666666666664</v>
      </c>
      <c r="E32" s="28">
        <f t="shared" si="139"/>
        <v>7</v>
      </c>
      <c r="F32" s="27">
        <f t="shared" si="140"/>
        <v>84.041666666664241</v>
      </c>
      <c r="G32" s="108">
        <v>809423.99949999992</v>
      </c>
      <c r="H32" s="21">
        <v>9156133.6334999986</v>
      </c>
      <c r="I32" s="109">
        <v>2630.1379999999999</v>
      </c>
      <c r="K32" s="20">
        <f t="shared" si="141"/>
        <v>5.3999999887309968</v>
      </c>
      <c r="L32" s="21">
        <f t="shared" si="142"/>
        <v>1.0999998077750206</v>
      </c>
      <c r="M32" s="21">
        <f t="shared" si="143"/>
        <v>5.5108982439707459</v>
      </c>
      <c r="N32" s="21">
        <f t="shared" si="144"/>
        <v>-3.7000000000261934</v>
      </c>
      <c r="O32" s="22">
        <f t="shared" si="145"/>
        <v>6.6377706691022151</v>
      </c>
      <c r="P32" s="22">
        <f t="shared" si="146"/>
        <v>0.94825295272888788</v>
      </c>
      <c r="Q32" s="23">
        <f t="shared" si="147"/>
        <v>-0.13208273328407016</v>
      </c>
      <c r="R32" s="29"/>
      <c r="S32" s="56">
        <f t="shared" si="148"/>
        <v>78.486170750436926</v>
      </c>
      <c r="T32" s="57">
        <f t="shared" si="149"/>
        <v>-33.877289035767141</v>
      </c>
      <c r="U32" s="29"/>
      <c r="V32" s="24">
        <f t="shared" si="150"/>
        <v>13.049999997019768</v>
      </c>
      <c r="W32" s="22">
        <f t="shared" si="151"/>
        <v>7.1499999612569809</v>
      </c>
      <c r="X32" s="22">
        <f t="shared" si="152"/>
        <v>14.880356157303183</v>
      </c>
      <c r="Y32" s="22">
        <f t="shared" si="153"/>
        <v>-9.5500000000356522</v>
      </c>
      <c r="Z32" s="22">
        <f t="shared" si="154"/>
        <v>17.681275388638447</v>
      </c>
      <c r="AA32" s="22">
        <f t="shared" si="155"/>
        <v>0.21038701503586266</v>
      </c>
      <c r="AB32" s="23">
        <f t="shared" si="156"/>
        <v>2.5033655730594198E-3</v>
      </c>
      <c r="AC32" s="29"/>
      <c r="AD32" s="56">
        <f t="shared" si="157"/>
        <v>61.281986159135514</v>
      </c>
      <c r="AE32" s="57">
        <f t="shared" si="158"/>
        <v>-32.691767852587652</v>
      </c>
      <c r="AF32" s="29"/>
      <c r="AG32" s="71">
        <f t="shared" si="159"/>
        <v>1.0545709318617931</v>
      </c>
      <c r="AH32" s="71">
        <f t="shared" si="160"/>
        <v>4.7531450542683897</v>
      </c>
      <c r="AI32" s="29"/>
      <c r="AJ32" s="21">
        <f t="shared" si="161"/>
        <v>602.57211282340018</v>
      </c>
    </row>
    <row r="33" spans="2:37" ht="15.75" x14ac:dyDescent="0.25">
      <c r="B33" s="166">
        <v>14</v>
      </c>
      <c r="C33" s="167"/>
      <c r="D33" s="96">
        <v>45390.666666666664</v>
      </c>
      <c r="E33" s="28">
        <f t="shared" ref="E33" si="162">D33-D32</f>
        <v>6</v>
      </c>
      <c r="F33" s="27">
        <f t="shared" ref="F33" si="163">D33-D$20</f>
        <v>90.041666666664241</v>
      </c>
      <c r="G33" s="108">
        <v>809423.95700000005</v>
      </c>
      <c r="H33" s="21">
        <v>9156133.6445000004</v>
      </c>
      <c r="I33" s="109">
        <v>2630.1099999999997</v>
      </c>
      <c r="K33" s="20">
        <f t="shared" ref="K33" si="164">(G33-G32)*100</f>
        <v>-4.2499999864958227</v>
      </c>
      <c r="L33" s="21">
        <f t="shared" ref="L33" si="165">(H33-H32)*100</f>
        <v>1.1000001803040504</v>
      </c>
      <c r="M33" s="21">
        <f t="shared" ref="M33" si="166">SQRT(K33^2+L33^2)</f>
        <v>4.3900455899550099</v>
      </c>
      <c r="N33" s="21">
        <f t="shared" ref="N33" si="167">(I33-I32)*100</f>
        <v>-2.8000000000247383</v>
      </c>
      <c r="O33" s="22">
        <f t="shared" ref="O33" si="168">(SQRT((G33-G32)^2+(H33-H32)^2+(I33-I32)^2)*100)</f>
        <v>5.2069665143941508</v>
      </c>
      <c r="P33" s="22">
        <f t="shared" ref="P33" si="169">O33/(F33-F32)</f>
        <v>0.8678277523990251</v>
      </c>
      <c r="Q33" s="23">
        <f t="shared" ref="Q33" si="170">(P33-P32)/(F33-F32)</f>
        <v>-1.340420005497713E-2</v>
      </c>
      <c r="R33" s="29"/>
      <c r="S33" s="56">
        <f t="shared" ref="S33" si="171">IF(K33&lt;0, ATAN2(L33,K33)*180/PI()+360,ATAN2(L33,K33)*180/PI())</f>
        <v>284.51106182246326</v>
      </c>
      <c r="T33" s="57">
        <f t="shared" ref="T33" si="172">ATAN(N33/M33)*180/PI()</f>
        <v>-32.52999902091986</v>
      </c>
      <c r="U33" s="29"/>
      <c r="V33" s="24">
        <f t="shared" ref="V33" si="173">(G33-$G$20)*100</f>
        <v>8.8000000105239451</v>
      </c>
      <c r="W33" s="22">
        <f t="shared" ref="W33" si="174">(H33-$H$20)*100</f>
        <v>8.2500001415610313</v>
      </c>
      <c r="X33" s="22">
        <f t="shared" ref="X33" si="175">SQRT(V33^2+W33^2)</f>
        <v>12.06244181420074</v>
      </c>
      <c r="Y33" s="22">
        <f t="shared" ref="Y33" si="176">(I33-$I$20)*100</f>
        <v>-12.35000000006039</v>
      </c>
      <c r="Z33" s="22">
        <f t="shared" ref="Z33" si="177">SQRT((G33-$G$20)^2+(H33-$H$20)^2+(I33-$I$20)^2)*100</f>
        <v>17.263400665062203</v>
      </c>
      <c r="AA33" s="22">
        <f t="shared" ref="AA33" si="178">Z33/F33</f>
        <v>0.1917268005374845</v>
      </c>
      <c r="AB33" s="23">
        <f t="shared" ref="AB33" si="179">(AA33-$AA$20)/(F33-$F$20)</f>
        <v>2.1293119911613844E-3</v>
      </c>
      <c r="AC33" s="29"/>
      <c r="AD33" s="56">
        <f t="shared" ref="AD33" si="180">IF(F33&lt;=0,NA(),IF((G33-$G$20)&lt;0,ATAN2((H33-$H$20),(G33-$G$20))*180/PI()+360,ATAN2((H33-$H$20),(G33-$G$20))*180/PI()))</f>
        <v>46.84760980963879</v>
      </c>
      <c r="AE33" s="57">
        <f t="shared" ref="AE33" si="181">IF(E33&lt;=0,NA(),ATAN(Y33/X33)*180/PI())</f>
        <v>-45.67486524293323</v>
      </c>
      <c r="AF33" s="29"/>
      <c r="AG33" s="71">
        <f t="shared" ref="AG33" si="182">1/(O33/E33)</f>
        <v>1.152302397838278</v>
      </c>
      <c r="AH33" s="71">
        <f t="shared" ref="AH33" si="183">1/(Z33/F33)</f>
        <v>5.2157549033135302</v>
      </c>
      <c r="AI33" s="29"/>
      <c r="AJ33" s="21">
        <f t="shared" ref="AJ33" si="184">SQRT((G33-$E$11)^2+(H33-$F$11)^2+(I33-$G$11)^2)</f>
        <v>602.56907904248749</v>
      </c>
    </row>
    <row r="34" spans="2:37" ht="15.75" x14ac:dyDescent="0.25">
      <c r="B34" s="166">
        <v>15</v>
      </c>
      <c r="C34" s="167"/>
      <c r="D34" s="96">
        <v>45397.666666666664</v>
      </c>
      <c r="E34" s="28">
        <f t="shared" ref="E34" si="185">D34-D33</f>
        <v>7</v>
      </c>
      <c r="F34" s="27">
        <f t="shared" ref="F34" si="186">D34-D$20</f>
        <v>97.041666666664241</v>
      </c>
      <c r="G34" s="108">
        <v>809423.85599999991</v>
      </c>
      <c r="H34" s="21">
        <v>9156133.6429999992</v>
      </c>
      <c r="I34" s="109">
        <v>2630.1324999999997</v>
      </c>
      <c r="K34" s="20">
        <f t="shared" ref="K34" si="187">(G34-G33)*100</f>
        <v>-10.100000014062971</v>
      </c>
      <c r="L34" s="21">
        <f t="shared" ref="L34" si="188">(H34-H33)*100</f>
        <v>-0.15000011771917343</v>
      </c>
      <c r="M34" s="21">
        <f t="shared" ref="M34" si="189">SQRT(K34^2+L34^2)</f>
        <v>10.101113815782286</v>
      </c>
      <c r="N34" s="21">
        <f t="shared" ref="N34" si="190">(I34-I33)*100</f>
        <v>2.250000000003638</v>
      </c>
      <c r="O34" s="22">
        <f t="shared" ref="O34" si="191">(SQRT((G34-G33)^2+(H34-H33)^2+(I34-I33)^2)*100)</f>
        <v>10.348671427743957</v>
      </c>
      <c r="P34" s="22">
        <f t="shared" ref="P34" si="192">O34/(F34-F33)</f>
        <v>1.4783816325348511</v>
      </c>
      <c r="Q34" s="23">
        <f t="shared" ref="Q34" si="193">(P34-P33)/(F34-F33)</f>
        <v>8.7221982876546575E-2</v>
      </c>
      <c r="R34" s="29"/>
      <c r="S34" s="56">
        <f t="shared" ref="S34" si="194">IF(K34&lt;0, ATAN2(L34,K34)*180/PI()+360,ATAN2(L34,K34)*180/PI())</f>
        <v>269.14913446879837</v>
      </c>
      <c r="T34" s="57">
        <f t="shared" ref="T34" si="195">ATAN(N34/M34)*180/PI()</f>
        <v>12.557496045421257</v>
      </c>
      <c r="U34" s="29"/>
      <c r="V34" s="24">
        <f t="shared" ref="V34" si="196">(G34-$G$20)*100</f>
        <v>-1.3000000035390258</v>
      </c>
      <c r="W34" s="22">
        <f t="shared" ref="W34" si="197">(H34-$H$20)*100</f>
        <v>8.1000000238418579</v>
      </c>
      <c r="X34" s="22">
        <f t="shared" ref="X34" si="198">SQRT(V34^2+W34^2)</f>
        <v>8.2036577448988908</v>
      </c>
      <c r="Y34" s="22">
        <f t="shared" ref="Y34" si="199">(I34-$I$20)*100</f>
        <v>-10.100000000056752</v>
      </c>
      <c r="Z34" s="22">
        <f t="shared" ref="Z34" si="200">SQRT((G34-$G$20)^2+(H34-$H$20)^2+(I34-$I$20)^2)*100</f>
        <v>13.011917629488206</v>
      </c>
      <c r="AA34" s="22">
        <f t="shared" ref="AA34" si="201">Z34/F34</f>
        <v>0.13408588368730132</v>
      </c>
      <c r="AB34" s="23">
        <f t="shared" ref="AB34" si="202">(AA34-$AA$20)/(F34-$F$20)</f>
        <v>1.3817351689546209E-3</v>
      </c>
      <c r="AC34" s="29"/>
      <c r="AD34" s="56">
        <f t="shared" ref="AD34" si="203">IF(F34&lt;=0,NA(),IF((G34-$G$20)&lt;0,ATAN2((H34-$H$20),(G34-$G$20))*180/PI()+360,ATAN2((H34-$H$20),(G34-$G$20))*180/PI()))</f>
        <v>350.88213724818644</v>
      </c>
      <c r="AE34" s="57">
        <f t="shared" ref="AE34" si="204">IF(E34&lt;=0,NA(),ATAN(Y34/X34)*180/PI())</f>
        <v>-50.915000111530993</v>
      </c>
      <c r="AF34" s="29"/>
      <c r="AG34" s="71">
        <f t="shared" ref="AG34" si="205">1/(O34/E34)</f>
        <v>0.67641533011025567</v>
      </c>
      <c r="AH34" s="71">
        <f t="shared" ref="AH34" si="206">1/(Z34/F34)</f>
        <v>7.4579066229826072</v>
      </c>
      <c r="AI34" s="29"/>
      <c r="AJ34" s="21">
        <f t="shared" ref="AJ34" si="207">SQRT((G34-$E$11)^2+(H34-$F$11)^2+(I34-$G$11)^2)</f>
        <v>602.56483026183957</v>
      </c>
    </row>
    <row r="35" spans="2:37" ht="15.75" x14ac:dyDescent="0.25">
      <c r="B35" s="166">
        <v>16</v>
      </c>
      <c r="C35" s="167"/>
      <c r="D35" s="96">
        <v>45404.666666666664</v>
      </c>
      <c r="E35" s="28">
        <f t="shared" ref="E35" si="208">D35-D34</f>
        <v>7</v>
      </c>
      <c r="F35" s="27">
        <f t="shared" ref="F35" si="209">D35-D$20</f>
        <v>104.04166666666424</v>
      </c>
      <c r="G35" s="108">
        <v>809423.85899999994</v>
      </c>
      <c r="H35" s="21">
        <v>9156133.6494999994</v>
      </c>
      <c r="I35" s="109">
        <v>2630.1115</v>
      </c>
      <c r="K35" s="20">
        <f t="shared" ref="K35" si="210">(G35-G34)*100</f>
        <v>0.30000000260770321</v>
      </c>
      <c r="L35" s="21">
        <f t="shared" ref="L35" si="211">(H35-H34)*100</f>
        <v>0.65000001341104507</v>
      </c>
      <c r="M35" s="21">
        <f t="shared" ref="M35" si="212">SQRT(K35^2+L35^2)</f>
        <v>0.71589106643328126</v>
      </c>
      <c r="N35" s="21">
        <f t="shared" ref="N35" si="213">(I35-I34)*100</f>
        <v>-2.099999999973079</v>
      </c>
      <c r="O35" s="22">
        <f t="shared" ref="O35" si="214">(SQRT((G35-G34)^2+(H35-H34)^2+(I35-I34)^2)*100)</f>
        <v>2.2186707774895114</v>
      </c>
      <c r="P35" s="22">
        <f t="shared" ref="P35" si="215">O35/(F35-F34)</f>
        <v>0.31695296821278734</v>
      </c>
      <c r="Q35" s="23">
        <f t="shared" ref="Q35" si="216">(P35-P34)/(F35-F34)</f>
        <v>-0.16591838061743766</v>
      </c>
      <c r="R35" s="29"/>
      <c r="S35" s="56">
        <f t="shared" ref="S35" si="217">IF(K35&lt;0, ATAN2(L35,K35)*180/PI()+360,ATAN2(L35,K35)*180/PI())</f>
        <v>24.775140308535079</v>
      </c>
      <c r="T35" s="57">
        <f t="shared" ref="T35" si="218">ATAN(N35/M35)*180/PI()</f>
        <v>-71.175730554360285</v>
      </c>
      <c r="U35" s="29"/>
      <c r="V35" s="24">
        <f t="shared" ref="V35" si="219">(G35-$G$20)*100</f>
        <v>-1.0000000009313226</v>
      </c>
      <c r="W35" s="22">
        <f t="shared" ref="W35" si="220">(H35-$H$20)*100</f>
        <v>8.750000037252903</v>
      </c>
      <c r="X35" s="22">
        <f t="shared" ref="X35" si="221">SQRT(V35^2+W35^2)</f>
        <v>8.8069575140219936</v>
      </c>
      <c r="Y35" s="22">
        <f t="shared" ref="Y35" si="222">(I35-$I$20)*100</f>
        <v>-12.200000000029831</v>
      </c>
      <c r="Z35" s="22">
        <f t="shared" ref="Z35" si="223">SQRT((G35-$G$20)^2+(H35-$H$20)^2+(I35-$I$20)^2)*100</f>
        <v>15.046677395841126</v>
      </c>
      <c r="AA35" s="22">
        <f t="shared" ref="AA35" si="224">Z35/F35</f>
        <v>0.1446216489788528</v>
      </c>
      <c r="AB35" s="23">
        <f t="shared" ref="AB35" si="225">(AA35-$AA$20)/(F35-$F$20)</f>
        <v>1.3900358732449132E-3</v>
      </c>
      <c r="AC35" s="29"/>
      <c r="AD35" s="56">
        <f t="shared" ref="AD35" si="226">IF(F35&lt;=0,NA(),IF((G35-$G$20)&lt;0,ATAN2((H35-$H$20),(G35-$G$20))*180/PI()+360,ATAN2((H35-$H$20),(G35-$G$20))*180/PI()))</f>
        <v>353.48019826984216</v>
      </c>
      <c r="AE35" s="57">
        <f t="shared" ref="AE35" si="227">IF(E35&lt;=0,NA(),ATAN(Y35/X35)*180/PI())</f>
        <v>-54.175169035917769</v>
      </c>
      <c r="AF35" s="29"/>
      <c r="AG35" s="71">
        <f t="shared" ref="AG35" si="228">1/(O35/E35)</f>
        <v>3.1550422311509858</v>
      </c>
      <c r="AH35" s="71">
        <f t="shared" ref="AH35" si="229">1/(Z35/F35)</f>
        <v>6.9145940947349063</v>
      </c>
      <c r="AI35" s="29"/>
      <c r="AJ35" s="21">
        <f t="shared" ref="AJ35" si="230">SQRT((G35-$E$11)^2+(H35-$F$11)^2+(I35-$G$11)^2)</f>
        <v>602.56414431127052</v>
      </c>
    </row>
    <row r="36" spans="2:37" ht="15.75" x14ac:dyDescent="0.25">
      <c r="B36" s="199">
        <v>17</v>
      </c>
      <c r="C36" s="200"/>
      <c r="D36" s="96">
        <v>45413.666666666664</v>
      </c>
      <c r="E36" s="28">
        <f t="shared" ref="E36" si="231">D36-D35</f>
        <v>9</v>
      </c>
      <c r="F36" s="27">
        <f t="shared" ref="F36" si="232">D36-D$20</f>
        <v>113.04166666666424</v>
      </c>
      <c r="G36" s="108">
        <v>809423.8665</v>
      </c>
      <c r="H36" s="21">
        <v>9156133.6565000005</v>
      </c>
      <c r="I36" s="109">
        <v>2630.0889999999999</v>
      </c>
      <c r="K36" s="20">
        <f t="shared" ref="K36" si="233">(G36-G35)*100</f>
        <v>0.75000000651925802</v>
      </c>
      <c r="L36" s="21">
        <f t="shared" ref="L36" si="234">(H36-H35)*100</f>
        <v>0.70000011473894119</v>
      </c>
      <c r="M36" s="21">
        <f t="shared" ref="M36" si="235">SQRT(K36^2+L36^2)</f>
        <v>1.0259143094885741</v>
      </c>
      <c r="N36" s="21">
        <f t="shared" ref="N36" si="236">(I36-I35)*100</f>
        <v>-2.250000000003638</v>
      </c>
      <c r="O36" s="22">
        <f t="shared" ref="O36" si="237">(SQRT((G36-G35)^2+(H36-H35)^2+(I36-I35)^2)*100)</f>
        <v>2.4728526382358065</v>
      </c>
      <c r="P36" s="22">
        <f t="shared" ref="P36" si="238">O36/(F36-F35)</f>
        <v>0.27476140424842294</v>
      </c>
      <c r="Q36" s="23">
        <f t="shared" ref="Q36" si="239">(P36-P35)/(F36-F35)</f>
        <v>-4.6879515515960458E-3</v>
      </c>
      <c r="R36" s="29"/>
      <c r="S36" s="56">
        <f t="shared" ref="S36" si="240">IF(K36&lt;0, ATAN2(L36,K36)*180/PI()+360,ATAN2(L36,K36)*180/PI())</f>
        <v>46.974929574706927</v>
      </c>
      <c r="T36" s="57">
        <f t="shared" ref="T36" si="241">ATAN(N36/M36)*180/PI()</f>
        <v>-65.488820681728441</v>
      </c>
      <c r="U36" s="29"/>
      <c r="V36" s="24">
        <f t="shared" ref="V36" si="242">(G36-$G$20)*100</f>
        <v>-0.24999999441206455</v>
      </c>
      <c r="W36" s="22">
        <f t="shared" ref="W36" si="243">(H36-$H$20)*100</f>
        <v>9.4500001519918442</v>
      </c>
      <c r="X36" s="22">
        <f t="shared" ref="X36" si="244">SQRT(V36^2+W36^2)</f>
        <v>9.4533064517052399</v>
      </c>
      <c r="Y36" s="22">
        <f t="shared" ref="Y36" si="245">(I36-$I$20)*100</f>
        <v>-14.450000000033469</v>
      </c>
      <c r="Z36" s="22">
        <f t="shared" ref="Z36" si="246">SQRT((G36-$G$20)^2+(H36-$H$20)^2+(I36-$I$20)^2)*100</f>
        <v>17.267527410455127</v>
      </c>
      <c r="AA36" s="22">
        <f t="shared" ref="AA36" si="247">Z36/F36</f>
        <v>0.15275365199076002</v>
      </c>
      <c r="AB36" s="23">
        <f t="shared" ref="AB36" si="248">(AA36-$AA$20)/(F36-$F$20)</f>
        <v>1.3513039615843418E-3</v>
      </c>
      <c r="AC36" s="29"/>
      <c r="AD36" s="56">
        <f t="shared" ref="AD36" si="249">IF(F36&lt;=0,NA(),IF((G36-$G$20)&lt;0,ATAN2((H36-$H$20),(G36-$G$20))*180/PI()+360,ATAN2((H36-$H$20),(G36-$G$20))*180/PI()))</f>
        <v>358.48459215819622</v>
      </c>
      <c r="AE36" s="57">
        <f t="shared" ref="AE36" si="250">IF(E36&lt;=0,NA(),ATAN(Y36/X36)*180/PI())</f>
        <v>-56.806965060376065</v>
      </c>
      <c r="AF36" s="29"/>
      <c r="AG36" s="71">
        <f t="shared" ref="AG36" si="251">1/(O36/E36)</f>
        <v>3.6395213612165827</v>
      </c>
      <c r="AH36" s="71">
        <f t="shared" ref="AH36" si="252">1/(Z36/F36)</f>
        <v>6.5464883291987643</v>
      </c>
      <c r="AI36" s="29"/>
      <c r="AJ36" s="21">
        <f t="shared" ref="AJ36" si="253">SQRT((G36-$E$11)^2+(H36-$F$11)^2+(I36-$G$11)^2)</f>
        <v>602.56336310735026</v>
      </c>
    </row>
    <row r="37" spans="2:37" ht="15.75" x14ac:dyDescent="0.25">
      <c r="B37" s="166">
        <v>18</v>
      </c>
      <c r="C37" s="167"/>
      <c r="D37" s="96">
        <v>45425.666666666664</v>
      </c>
      <c r="E37" s="28">
        <f t="shared" ref="E37:E39" si="254">D37-D36</f>
        <v>12</v>
      </c>
      <c r="F37" s="27">
        <f t="shared" ref="F37:F39" si="255">D37-D$20</f>
        <v>125.04166666666424</v>
      </c>
      <c r="G37" s="108">
        <v>809423.90149999992</v>
      </c>
      <c r="H37" s="21">
        <v>9156133.6604999993</v>
      </c>
      <c r="I37" s="109">
        <v>2630.1</v>
      </c>
      <c r="K37" s="20">
        <f t="shared" ref="K37" si="256">(G37-G36)*100</f>
        <v>3.4999999916180968</v>
      </c>
      <c r="L37" s="21">
        <f t="shared" ref="L37" si="257">(H37-H36)*100</f>
        <v>0.39999987930059433</v>
      </c>
      <c r="M37" s="21">
        <f t="shared" ref="M37" si="258">SQRT(K37^2+L37^2)</f>
        <v>3.5227829687290084</v>
      </c>
      <c r="N37" s="21">
        <f t="shared" ref="N37" si="259">(I37-I36)*100</f>
        <v>1.0999999999967258</v>
      </c>
      <c r="O37" s="22">
        <f t="shared" ref="O37" si="260">(SQRT((G37-G36)^2+(H37-H36)^2+(I37-I36)^2)*100)</f>
        <v>3.6905283964169637</v>
      </c>
      <c r="P37" s="22">
        <f t="shared" ref="P37" si="261">O37/(F37-F36)</f>
        <v>0.30754403303474698</v>
      </c>
      <c r="Q37" s="23">
        <f t="shared" ref="Q37" si="262">(P37-P36)/(F37-F36)</f>
        <v>2.7318857321936701E-3</v>
      </c>
      <c r="R37" s="29"/>
      <c r="S37" s="56">
        <f t="shared" ref="S37" si="263">IF(K37&lt;0, ATAN2(L37,K37)*180/PI()+360,ATAN2(L37,K37)*180/PI())</f>
        <v>83.480200183265183</v>
      </c>
      <c r="T37" s="57">
        <f t="shared" ref="T37" si="264">ATAN(N37/M37)*180/PI()</f>
        <v>17.341137415826211</v>
      </c>
      <c r="U37" s="29"/>
      <c r="V37" s="24">
        <f t="shared" ref="V37" si="265">(G37-$G$20)*100</f>
        <v>3.2499999972060323</v>
      </c>
      <c r="W37" s="22">
        <f t="shared" ref="W37" si="266">(H37-$H$20)*100</f>
        <v>9.8500000312924385</v>
      </c>
      <c r="X37" s="22">
        <f t="shared" ref="X37" si="267">SQRT(V37^2+W37^2)</f>
        <v>10.372318959533603</v>
      </c>
      <c r="Y37" s="22">
        <f t="shared" ref="Y37" si="268">(I37-$I$20)*100</f>
        <v>-13.350000000036744</v>
      </c>
      <c r="Z37" s="22">
        <f t="shared" ref="Z37" si="269">SQRT((G37-$G$20)^2+(H37-$H$20)^2+(I37-$I$20)^2)*100</f>
        <v>16.905842203193586</v>
      </c>
      <c r="AA37" s="22">
        <f t="shared" ref="AA37" si="270">Z37/F37</f>
        <v>0.13520167040208395</v>
      </c>
      <c r="AB37" s="23">
        <f t="shared" ref="AB37" si="271">(AA37-$AA$20)/(F37-$F$20)</f>
        <v>1.0812529455681698E-3</v>
      </c>
      <c r="AC37" s="29"/>
      <c r="AD37" s="56">
        <f t="shared" ref="AD37" si="272">IF(F37&lt;=0,NA(),IF((G37-$G$20)&lt;0,ATAN2((H37-$H$20),(G37-$G$20))*180/PI()+360,ATAN2((H37-$H$20),(G37-$G$20))*180/PI()))</f>
        <v>18.26026704071511</v>
      </c>
      <c r="AE37" s="57">
        <f t="shared" ref="AE37" si="273">IF(E37&lt;=0,NA(),ATAN(Y37/X37)*180/PI())</f>
        <v>-52.154482030131902</v>
      </c>
      <c r="AF37" s="29"/>
      <c r="AG37" s="71">
        <f t="shared" ref="AG37" si="274">1/(O37/E37)</f>
        <v>3.2515669061510222</v>
      </c>
      <c r="AH37" s="71">
        <f t="shared" ref="AH37" si="275">1/(Z37/F37)</f>
        <v>7.3963583218021132</v>
      </c>
      <c r="AI37" s="29"/>
      <c r="AJ37" s="21">
        <f t="shared" ref="AJ37" si="276">SQRT((G37-$E$11)^2+(H37-$F$11)^2+(I37-$G$11)^2)</f>
        <v>602.55647668052063</v>
      </c>
    </row>
    <row r="38" spans="2:37" ht="15.75" x14ac:dyDescent="0.25">
      <c r="B38" s="166">
        <v>19</v>
      </c>
      <c r="C38" s="167"/>
      <c r="D38" s="96">
        <v>45433.666666666664</v>
      </c>
      <c r="E38" s="28">
        <f t="shared" si="254"/>
        <v>8</v>
      </c>
      <c r="F38" s="27">
        <f t="shared" si="255"/>
        <v>133.04166666666424</v>
      </c>
      <c r="G38" s="108">
        <v>809424.32949999999</v>
      </c>
      <c r="H38" s="21">
        <v>9156133.6620000005</v>
      </c>
      <c r="I38" s="109">
        <v>2630.0920000000001</v>
      </c>
      <c r="K38" s="20">
        <f t="shared" ref="K38" si="277">(G38-G37)*100</f>
        <v>42.800000007264316</v>
      </c>
      <c r="L38" s="21">
        <f t="shared" ref="L38" si="278">(H38-H37)*100</f>
        <v>0.15000011771917343</v>
      </c>
      <c r="M38" s="21">
        <f t="shared" ref="M38" si="279">SQRT(K38^2+L38^2)</f>
        <v>42.800262857337003</v>
      </c>
      <c r="N38" s="21">
        <f t="shared" ref="N38" si="280">(I38-I37)*100</f>
        <v>-0.79999999998108251</v>
      </c>
      <c r="O38" s="22">
        <f t="shared" ref="O38" si="281">(SQRT((G38-G37)^2+(H38-H37)^2+(I38-I37)^2)*100)</f>
        <v>42.807738794020771</v>
      </c>
      <c r="P38" s="22">
        <f t="shared" ref="P38" si="282">O38/(F38-F37)</f>
        <v>5.3509673492525964</v>
      </c>
      <c r="Q38" s="23">
        <f t="shared" ref="Q38" si="283">(P38-P37)/(F38-F37)</f>
        <v>0.63042791452723113</v>
      </c>
      <c r="R38" s="29"/>
      <c r="S38" s="56">
        <f t="shared" ref="S38" si="284">IF(K38&lt;0, ATAN2(L38,K38)*180/PI()+360,ATAN2(L38,K38)*180/PI())</f>
        <v>89.799197698994021</v>
      </c>
      <c r="T38" s="57">
        <f t="shared" ref="T38" si="285">ATAN(N38/M38)*180/PI()</f>
        <v>-1.070817879836492</v>
      </c>
      <c r="U38" s="29"/>
      <c r="V38" s="24">
        <f t="shared" ref="V38" si="286">(G38-$G$20)*100</f>
        <v>46.050000004470348</v>
      </c>
      <c r="W38" s="22">
        <f t="shared" ref="W38" si="287">(H38-$H$20)*100</f>
        <v>10.000000149011612</v>
      </c>
      <c r="X38" s="22">
        <f t="shared" ref="X38" si="288">SQRT(V38^2+W38^2)</f>
        <v>47.123269234975105</v>
      </c>
      <c r="Y38" s="22">
        <f t="shared" ref="Y38" si="289">(I38-$I$20)*100</f>
        <v>-14.150000000017826</v>
      </c>
      <c r="Z38" s="22">
        <f t="shared" ref="Z38" si="290">SQRT((G38-$G$20)^2+(H38-$H$20)^2+(I38-$I$20)^2)*100</f>
        <v>49.201880079855236</v>
      </c>
      <c r="AA38" s="22">
        <f t="shared" ref="AA38" si="291">Z38/F38</f>
        <v>0.36982308860524499</v>
      </c>
      <c r="AB38" s="23">
        <f t="shared" ref="AB38" si="292">(AA38-$AA$20)/(F38-$F$20)</f>
        <v>2.7797538761434519E-3</v>
      </c>
      <c r="AC38" s="29"/>
      <c r="AD38" s="56">
        <f t="shared" ref="AD38" si="293">IF(F38&lt;=0,NA(),IF((G38-$G$20)&lt;0,ATAN2((H38-$H$20),(G38-$G$20))*180/PI()+360,ATAN2((H38-$H$20),(G38-$G$20))*180/PI()))</f>
        <v>77.748140440198014</v>
      </c>
      <c r="AE38" s="57">
        <f t="shared" ref="AE38" si="294">IF(E38&lt;=0,NA(),ATAN(Y38/X38)*180/PI())</f>
        <v>-16.713765783959168</v>
      </c>
      <c r="AF38" s="29"/>
      <c r="AG38" s="71">
        <f t="shared" ref="AG38" si="295">1/(O38/E38)</f>
        <v>0.18688209714822429</v>
      </c>
      <c r="AH38" s="71">
        <f t="shared" ref="AH38" si="296">1/(Z38/F38)</f>
        <v>2.7039955881916713</v>
      </c>
      <c r="AI38" s="29"/>
      <c r="AJ38" s="21">
        <f t="shared" ref="AJ38" si="297">SQRT((G38-$E$11)^2+(H38-$F$11)^2+(I38-$G$11)^2)</f>
        <v>602.55606663199819</v>
      </c>
      <c r="AK38" t="s">
        <v>53</v>
      </c>
    </row>
    <row r="39" spans="2:37" ht="15.75" x14ac:dyDescent="0.25">
      <c r="B39" s="166">
        <v>20</v>
      </c>
      <c r="C39" s="167"/>
      <c r="D39" s="96">
        <v>45440.625</v>
      </c>
      <c r="E39" s="28">
        <f t="shared" si="254"/>
        <v>6.9583333333357587</v>
      </c>
      <c r="F39" s="27">
        <f t="shared" si="255"/>
        <v>140</v>
      </c>
      <c r="G39" s="108">
        <v>809424.01249999995</v>
      </c>
      <c r="H39" s="21">
        <v>9156133.6600000001</v>
      </c>
      <c r="I39" s="109">
        <v>2630.1025</v>
      </c>
      <c r="K39" s="20">
        <f t="shared" ref="K39" si="298">(G39-G38)*100</f>
        <v>-31.700000003911555</v>
      </c>
      <c r="L39" s="21">
        <f t="shared" ref="L39" si="299">(H39-H38)*100</f>
        <v>-0.20000003278255463</v>
      </c>
      <c r="M39" s="21">
        <f t="shared" ref="M39" si="300">SQRT(K39^2+L39^2)</f>
        <v>31.70063091266648</v>
      </c>
      <c r="N39" s="21">
        <f t="shared" ref="N39" si="301">(I39-I38)*100</f>
        <v>1.0499999999865395</v>
      </c>
      <c r="O39" s="22">
        <f t="shared" ref="O39" si="302">(SQRT((G39-G38)^2+(H39-H38)^2+(I39-I38)^2)*100)</f>
        <v>31.718015389697342</v>
      </c>
      <c r="P39" s="22">
        <f t="shared" ref="P39" si="303">O39/(F39-F38)</f>
        <v>4.5582776607932391</v>
      </c>
      <c r="Q39" s="23">
        <f t="shared" ref="Q39" si="304">(P39-P38)/(F39-F38)</f>
        <v>-0.1139194761857362</v>
      </c>
      <c r="R39" s="29"/>
      <c r="S39" s="56">
        <f t="shared" ref="S39" si="305">IF(K39&lt;0, ATAN2(L39,K39)*180/PI()+360,ATAN2(L39,K39)*180/PI())</f>
        <v>269.63851716915406</v>
      </c>
      <c r="T39" s="57">
        <f t="shared" ref="T39" si="306">ATAN(N39/M39)*180/PI()</f>
        <v>1.8970784076206528</v>
      </c>
      <c r="U39" s="29"/>
      <c r="V39" s="24">
        <f t="shared" ref="V39" si="307">(G39-$G$20)*100</f>
        <v>14.350000000558794</v>
      </c>
      <c r="W39" s="22">
        <f t="shared" ref="W39" si="308">(H39-$H$20)*100</f>
        <v>9.8000001162290573</v>
      </c>
      <c r="X39" s="22">
        <f t="shared" ref="X39" si="309">SQRT(V39^2+W39^2)</f>
        <v>17.377068288239155</v>
      </c>
      <c r="Y39" s="22">
        <f t="shared" ref="Y39" si="310">(I39-$I$20)*100</f>
        <v>-13.100000000031287</v>
      </c>
      <c r="Z39" s="22">
        <f t="shared" ref="Z39" si="311">SQRT((G39-$G$20)^2+(H39-$H$20)^2+(I39-$I$20)^2)*100</f>
        <v>21.76172103246769</v>
      </c>
      <c r="AA39" s="22">
        <f t="shared" ref="AA39" si="312">Z39/F39</f>
        <v>0.15544086451762637</v>
      </c>
      <c r="AB39" s="23">
        <f t="shared" ref="AB39" si="313">(AA39-$AA$20)/(F39-$F$20)</f>
        <v>1.1102918894116169E-3</v>
      </c>
      <c r="AC39" s="29"/>
      <c r="AD39" s="56">
        <f t="shared" ref="AD39" si="314">IF(F39&lt;=0,NA(),IF((G39-$G$20)&lt;0,ATAN2((H39-$H$20),(G39-$G$20))*180/PI()+360,ATAN2((H39-$H$20),(G39-$G$20))*180/PI()))</f>
        <v>55.669782489063074</v>
      </c>
      <c r="AE39" s="57">
        <f t="shared" ref="AE39" si="315">IF(E39&lt;=0,NA(),ATAN(Y39/X39)*180/PI())</f>
        <v>-37.011438312170966</v>
      </c>
      <c r="AF39" s="29"/>
      <c r="AG39" s="71">
        <f t="shared" ref="AG39" si="316">1/(O39/E39)</f>
        <v>0.21938110716712644</v>
      </c>
      <c r="AH39" s="71">
        <f t="shared" ref="AH39" si="317">1/(Z39/F39)</f>
        <v>6.4333147084794042</v>
      </c>
      <c r="AI39" s="29"/>
      <c r="AJ39" s="21">
        <f t="shared" ref="AJ39" si="318">SQRT((G39-$E$11)^2+(H39-$F$11)^2+(I39-$G$11)^2)</f>
        <v>602.55598044302576</v>
      </c>
    </row>
    <row r="40" spans="2:37" ht="15.75" x14ac:dyDescent="0.25">
      <c r="B40" s="199">
        <v>21</v>
      </c>
      <c r="C40" s="200"/>
      <c r="D40" s="96">
        <v>45462.666666666664</v>
      </c>
      <c r="E40" s="28">
        <f t="shared" ref="E40" si="319">D40-D39</f>
        <v>22.041666666664241</v>
      </c>
      <c r="F40" s="27">
        <f t="shared" ref="F40" si="320">D40-D$20</f>
        <v>162.04166666666424</v>
      </c>
      <c r="G40" s="108">
        <v>809423.86</v>
      </c>
      <c r="H40" s="21">
        <v>9156133.6685000006</v>
      </c>
      <c r="I40" s="109">
        <v>2630.0909999999999</v>
      </c>
      <c r="K40" s="20">
        <f t="shared" ref="K40" si="321">(G40-G39)*100</f>
        <v>-15.249999996740371</v>
      </c>
      <c r="L40" s="21">
        <f t="shared" ref="L40" si="322">(H40-H39)*100</f>
        <v>0.8500000461935997</v>
      </c>
      <c r="M40" s="21">
        <f t="shared" ref="M40" si="323">SQRT(K40^2+L40^2)</f>
        <v>15.2736701541938</v>
      </c>
      <c r="N40" s="21">
        <f t="shared" ref="N40" si="324">(I40-I39)*100</f>
        <v>-1.1500000000069122</v>
      </c>
      <c r="O40" s="22">
        <f t="shared" ref="O40" si="325">(SQRT((G40-G39)^2+(H40-H39)^2+(I40-I39)^2)*100)</f>
        <v>15.316902427681855</v>
      </c>
      <c r="P40" s="22">
        <f t="shared" ref="P40" si="326">O40/(F40-F39)</f>
        <v>0.69490672639774098</v>
      </c>
      <c r="Q40" s="23">
        <f t="shared" ref="Q40" si="327">(P40-P39)/(F40-F39)</f>
        <v>-0.17527580798771675</v>
      </c>
      <c r="R40" s="29"/>
      <c r="S40" s="56">
        <f t="shared" ref="S40" si="328">IF(K40&lt;0, ATAN2(L40,K40)*180/PI()+360,ATAN2(L40,K40)*180/PI())</f>
        <v>273.1902344662293</v>
      </c>
      <c r="T40" s="57">
        <f t="shared" ref="T40" si="329">ATAN(N40/M40)*180/PI()</f>
        <v>-4.3058450575094174</v>
      </c>
      <c r="U40" s="29"/>
      <c r="V40" s="24">
        <f t="shared" ref="V40" si="330">(G40-$G$20)*100</f>
        <v>-0.89999999618157744</v>
      </c>
      <c r="W40" s="22">
        <f t="shared" ref="W40" si="331">(H40-$H$20)*100</f>
        <v>10.650000162422657</v>
      </c>
      <c r="X40" s="22">
        <f t="shared" ref="X40" si="332">SQRT(V40^2+W40^2)</f>
        <v>10.687960677918378</v>
      </c>
      <c r="Y40" s="22">
        <f t="shared" ref="Y40" si="333">(I40-$I$20)*100</f>
        <v>-14.250000000038199</v>
      </c>
      <c r="Z40" s="22">
        <f t="shared" ref="Z40" si="334">SQRT((G40-$G$20)^2+(H40-$H$20)^2+(I40-$I$20)^2)*100</f>
        <v>17.812776410594115</v>
      </c>
      <c r="AA40" s="22">
        <f t="shared" ref="AA40" si="335">Z40/F40</f>
        <v>0.10992713650148242</v>
      </c>
      <c r="AB40" s="23">
        <f t="shared" ref="AB40" si="336">(AA40-$AA$20)/(F40-$F$20)</f>
        <v>6.783880884637741E-4</v>
      </c>
      <c r="AC40" s="29"/>
      <c r="AD40" s="56">
        <f t="shared" ref="AD40" si="337">IF(F40&lt;=0,NA(),IF((G40-$G$20)&lt;0,ATAN2((H40-$H$20),(G40-$G$20))*180/PI()+360,ATAN2((H40-$H$20),(G40-$G$20))*180/PI()))</f>
        <v>355.169580135427</v>
      </c>
      <c r="AE40" s="57">
        <f t="shared" ref="AE40" si="338">IF(E40&lt;=0,NA(),ATAN(Y40/X40)*180/PI())</f>
        <v>-53.128916917447413</v>
      </c>
      <c r="AF40" s="29"/>
      <c r="AG40" s="71">
        <f t="shared" ref="AG40" si="339">1/(O40/E40)</f>
        <v>1.4390420498356695</v>
      </c>
      <c r="AH40" s="71">
        <f t="shared" ref="AH40" si="340">1/(Z40/F40)</f>
        <v>9.096934859087451</v>
      </c>
      <c r="AI40" s="29"/>
      <c r="AJ40" s="21">
        <f t="shared" ref="AJ40" si="341">SQRT((G40-$E$11)^2+(H40-$F$11)^2+(I40-$G$11)^2)</f>
        <v>602.55128304889479</v>
      </c>
    </row>
    <row r="41" spans="2:37" ht="15.75" x14ac:dyDescent="0.25">
      <c r="B41" s="166">
        <v>22</v>
      </c>
      <c r="C41" s="167"/>
      <c r="D41" s="96">
        <v>45469.666666666664</v>
      </c>
      <c r="E41" s="28">
        <f t="shared" ref="E41" si="342">D41-D40</f>
        <v>7</v>
      </c>
      <c r="F41" s="27">
        <f t="shared" ref="F41" si="343">D41-D$20</f>
        <v>169.04166666666424</v>
      </c>
      <c r="G41" s="108">
        <v>809423.96750000003</v>
      </c>
      <c r="H41" s="21">
        <v>9156133.6714999992</v>
      </c>
      <c r="I41" s="109">
        <v>2630.0770000000002</v>
      </c>
      <c r="K41" s="20">
        <f t="shared" ref="K41" si="344">(G41-G40)*100</f>
        <v>10.750000004190952</v>
      </c>
      <c r="L41" s="21">
        <f t="shared" ref="L41" si="345">(H41-H40)*100</f>
        <v>0.29999986290931702</v>
      </c>
      <c r="M41" s="21">
        <f t="shared" ref="M41" si="346">SQRT(K41^2+L41^2)</f>
        <v>10.75418523217129</v>
      </c>
      <c r="N41" s="21">
        <f t="shared" ref="N41" si="347">(I41-I40)*100</f>
        <v>-1.3999999999668944</v>
      </c>
      <c r="O41" s="22">
        <f t="shared" ref="O41" si="348">(SQRT((G41-G40)^2+(H41-H40)^2+(I41-I40)^2)*100)</f>
        <v>10.844929691231675</v>
      </c>
      <c r="P41" s="22">
        <f t="shared" ref="P41" si="349">O41/(F41-F40)</f>
        <v>1.5492756701759536</v>
      </c>
      <c r="Q41" s="23">
        <f t="shared" ref="Q41" si="350">(P41-P40)/(F41-F40)</f>
        <v>0.12205270625403038</v>
      </c>
      <c r="R41" s="29"/>
      <c r="S41" s="56">
        <f t="shared" ref="S41" si="351">IF(K41&lt;0, ATAN2(L41,K41)*180/PI()+360,ATAN2(L41,K41)*180/PI())</f>
        <v>88.401463638049705</v>
      </c>
      <c r="T41" s="57">
        <f t="shared" ref="T41" si="352">ATAN(N41/M41)*180/PI()</f>
        <v>-7.4171593897797896</v>
      </c>
      <c r="U41" s="29"/>
      <c r="V41" s="24">
        <f t="shared" ref="V41" si="353">(G41-$G$20)*100</f>
        <v>9.8500000080093741</v>
      </c>
      <c r="W41" s="22">
        <f t="shared" ref="W41" si="354">(H41-$H$20)*100</f>
        <v>10.950000025331974</v>
      </c>
      <c r="X41" s="22">
        <f t="shared" ref="X41" si="355">SQRT(V41^2+W41^2)</f>
        <v>14.728374000973593</v>
      </c>
      <c r="Y41" s="22">
        <f t="shared" ref="Y41" si="356">(I41-$I$20)*100</f>
        <v>-15.650000000005093</v>
      </c>
      <c r="Z41" s="22">
        <f t="shared" ref="Z41" si="357">SQRT((G41-$G$20)^2+(H41-$H$20)^2+(I41-$I$20)^2)*100</f>
        <v>21.490637512943035</v>
      </c>
      <c r="AA41" s="22">
        <f t="shared" ref="AA41" si="358">Z41/F41</f>
        <v>0.12713219135090961</v>
      </c>
      <c r="AB41" s="23">
        <f t="shared" ref="AB41" si="359">(AA41-$AA$20)/(F41-$F$20)</f>
        <v>7.5207606419075044E-4</v>
      </c>
      <c r="AC41" s="29"/>
      <c r="AD41" s="56">
        <f t="shared" ref="AD41" si="360">IF(F41&lt;=0,NA(),IF((G41-$G$20)&lt;0,ATAN2((H41-$H$20),(G41-$G$20))*180/PI()+360,ATAN2((H41-$H$20),(G41-$G$20))*180/PI()))</f>
        <v>41.97275477497967</v>
      </c>
      <c r="AE41" s="57">
        <f t="shared" ref="AE41" si="361">IF(E41&lt;=0,NA(),ATAN(Y41/X41)*180/PI())</f>
        <v>-46.737719345099997</v>
      </c>
      <c r="AF41" s="29"/>
      <c r="AG41" s="71">
        <f t="shared" ref="AG41" si="362">1/(O41/E41)</f>
        <v>0.64546292131885641</v>
      </c>
      <c r="AH41" s="71">
        <f t="shared" ref="AH41" si="363">1/(Z41/F41)</f>
        <v>7.8658283899142836</v>
      </c>
      <c r="AI41" s="29"/>
      <c r="AJ41" s="21">
        <f t="shared" ref="AJ41" si="364">SQRT((G41-$E$11)^2+(H41-$F$11)^2+(I41-$G$11)^2)</f>
        <v>602.55180732839199</v>
      </c>
    </row>
    <row r="42" spans="2:37" ht="15.75" x14ac:dyDescent="0.25">
      <c r="B42" s="166">
        <v>23</v>
      </c>
      <c r="C42" s="167"/>
      <c r="D42" s="96">
        <v>45479.625</v>
      </c>
      <c r="E42" s="28">
        <f t="shared" ref="E42" si="365">D42-D41</f>
        <v>9.9583333333357587</v>
      </c>
      <c r="F42" s="27">
        <f t="shared" ref="F42" si="366">D42-D$20</f>
        <v>179</v>
      </c>
      <c r="G42" s="108">
        <v>809423.88950000005</v>
      </c>
      <c r="H42" s="21">
        <v>9156133.6720000003</v>
      </c>
      <c r="I42" s="109">
        <v>2630.0860000000002</v>
      </c>
      <c r="K42" s="20">
        <f t="shared" ref="K42" si="367">(G42-G41)*100</f>
        <v>-7.7999999979510903</v>
      </c>
      <c r="L42" s="21">
        <f t="shared" ref="L42" si="368">(H42-H41)*100</f>
        <v>5.0000101327896118E-2</v>
      </c>
      <c r="M42" s="21">
        <f t="shared" ref="M42" si="369">SQRT(K42^2+L42^2)</f>
        <v>7.8001602533646581</v>
      </c>
      <c r="N42" s="21">
        <f t="shared" ref="N42" si="370">(I42-I41)*100</f>
        <v>0.90000000000145519</v>
      </c>
      <c r="O42" s="22">
        <f t="shared" ref="O42" si="371">(SQRT((G42-G41)^2+(H42-H41)^2+(I42-I41)^2)*100)</f>
        <v>7.8519105941275482</v>
      </c>
      <c r="P42" s="22">
        <f t="shared" ref="P42" si="372">O42/(F42-F41)</f>
        <v>0.78847637765278356</v>
      </c>
      <c r="Q42" s="23">
        <f t="shared" ref="Q42" si="373">(P42-P41)/(F42-F41)</f>
        <v>-7.6398255316115618E-2</v>
      </c>
      <c r="R42" s="29"/>
      <c r="S42" s="56">
        <f t="shared" ref="S42" si="374">IF(K42&lt;0, ATAN2(L42,K42)*180/PI()+360,ATAN2(L42,K42)*180/PI())</f>
        <v>270.36727635171951</v>
      </c>
      <c r="T42" s="57">
        <f t="shared" ref="T42" si="375">ATAN(N42/M42)*180/PI()</f>
        <v>6.5818106164252574</v>
      </c>
      <c r="U42" s="29"/>
      <c r="V42" s="24">
        <f t="shared" ref="V42" si="376">(G42-$G$20)*100</f>
        <v>2.0500000100582838</v>
      </c>
      <c r="W42" s="22">
        <f t="shared" ref="W42" si="377">(H42-$H$20)*100</f>
        <v>11.00000012665987</v>
      </c>
      <c r="X42" s="22">
        <f t="shared" ref="X42" si="378">SQRT(V42^2+W42^2)</f>
        <v>11.189392424423952</v>
      </c>
      <c r="Y42" s="22">
        <f t="shared" ref="Y42" si="379">(I42-$I$20)*100</f>
        <v>-14.750000000003638</v>
      </c>
      <c r="Z42" s="22">
        <f t="shared" ref="Z42" si="380">SQRT((G42-$G$20)^2+(H42-$H$20)^2+(I42-$I$20)^2)*100</f>
        <v>18.51391376310972</v>
      </c>
      <c r="AA42" s="22">
        <f t="shared" ref="AA42" si="381">Z42/F42</f>
        <v>0.10342968582742861</v>
      </c>
      <c r="AB42" s="23">
        <f t="shared" ref="AB42" si="382">(AA42-$AA$20)/(F42-$F$20)</f>
        <v>5.7781947389624921E-4</v>
      </c>
      <c r="AC42" s="29"/>
      <c r="AD42" s="56">
        <f t="shared" ref="AD42" si="383">IF(F42&lt;=0,NA(),IF((G42-$G$20)&lt;0,ATAN2((H42-$H$20),(G42-$G$20))*180/PI()+360,ATAN2((H42-$H$20),(G42-$G$20))*180/PI()))</f>
        <v>10.556744687526798</v>
      </c>
      <c r="AE42" s="57">
        <f t="shared" ref="AE42" si="384">IF(E42&lt;=0,NA(),ATAN(Y42/X42)*180/PI())</f>
        <v>-52.815941366035439</v>
      </c>
      <c r="AF42" s="29"/>
      <c r="AG42" s="71">
        <f t="shared" ref="AG42" si="385">1/(O42/E42)</f>
        <v>1.2682688135526665</v>
      </c>
      <c r="AH42" s="71">
        <f t="shared" ref="AH42" si="386">1/(Z42/F42)</f>
        <v>9.66840411435156</v>
      </c>
      <c r="AI42" s="29"/>
      <c r="AJ42" s="21">
        <f t="shared" ref="AJ42" si="387">SQRT((G42-$E$11)^2+(H42-$F$11)^2+(I42-$G$11)^2)</f>
        <v>602.54915310145816</v>
      </c>
    </row>
    <row r="43" spans="2:37" ht="15.75" x14ac:dyDescent="0.25">
      <c r="B43" s="166">
        <v>24</v>
      </c>
      <c r="C43" s="167"/>
      <c r="D43" s="96">
        <v>45489.625</v>
      </c>
      <c r="E43" s="28">
        <f t="shared" ref="E43" si="388">D43-D42</f>
        <v>10</v>
      </c>
      <c r="F43" s="27">
        <f t="shared" ref="F43" si="389">D43-D$20</f>
        <v>189</v>
      </c>
      <c r="G43" s="108">
        <v>809423.93400000001</v>
      </c>
      <c r="H43" s="21">
        <v>9156133.6640000008</v>
      </c>
      <c r="I43" s="109">
        <v>2630.0889999999999</v>
      </c>
      <c r="K43" s="20">
        <f t="shared" ref="K43" si="390">(G43-G42)*100</f>
        <v>4.4499999959953129</v>
      </c>
      <c r="L43" s="21">
        <f t="shared" ref="L43" si="391">(H43-H42)*100</f>
        <v>-0.79999994486570358</v>
      </c>
      <c r="M43" s="21">
        <f t="shared" ref="M43" si="392">SQRT(K43^2+L43^2)</f>
        <v>4.5213382837544254</v>
      </c>
      <c r="N43" s="21">
        <f t="shared" ref="N43" si="393">(I43-I42)*100</f>
        <v>0.29999999997016857</v>
      </c>
      <c r="O43" s="22">
        <f t="shared" ref="O43" si="394">(SQRT((G43-G42)^2+(H43-H42)^2+(I43-I42)^2)*100)</f>
        <v>4.5312801586445213</v>
      </c>
      <c r="P43" s="22">
        <f t="shared" ref="P43" si="395">O43/(F43-F42)</f>
        <v>0.45312801586445212</v>
      </c>
      <c r="Q43" s="23">
        <f t="shared" ref="Q43" si="396">(P43-P42)/(F43-F42)</f>
        <v>-3.3534836178833141E-2</v>
      </c>
      <c r="R43" s="29"/>
      <c r="S43" s="56">
        <f t="shared" ref="S43" si="397">IF(K43&lt;0, ATAN2(L43,K43)*180/PI()+360,ATAN2(L43,K43)*180/PI())</f>
        <v>100.1915011713523</v>
      </c>
      <c r="T43" s="57">
        <f t="shared" ref="T43" si="398">ATAN(N43/M43)*180/PI()</f>
        <v>3.7961272087162596</v>
      </c>
      <c r="U43" s="29"/>
      <c r="V43" s="24">
        <f t="shared" ref="V43" si="399">(G43-$G$20)*100</f>
        <v>6.5000000060535967</v>
      </c>
      <c r="W43" s="22">
        <f t="shared" ref="W43" si="400">(H43-$H$20)*100</f>
        <v>10.200000181794167</v>
      </c>
      <c r="X43" s="22">
        <f t="shared" ref="X43" si="401">SQRT(V43^2+W43^2)</f>
        <v>12.095040462408457</v>
      </c>
      <c r="Y43" s="22">
        <f t="shared" ref="Y43" si="402">(I43-$I$20)*100</f>
        <v>-14.450000000033469</v>
      </c>
      <c r="Z43" s="22">
        <f t="shared" ref="Z43" si="403">SQRT((G43-$G$20)^2+(H43-$H$20)^2+(I43-$I$20)^2)*100</f>
        <v>18.843898317181214</v>
      </c>
      <c r="AA43" s="22">
        <f t="shared" ref="AA43" si="404">Z43/F43</f>
        <v>9.9703165699371502E-2</v>
      </c>
      <c r="AB43" s="23">
        <f t="shared" ref="AB43" si="405">(AA43-$AA$20)/(F43-$F$20)</f>
        <v>5.2752997724535191E-4</v>
      </c>
      <c r="AC43" s="29"/>
      <c r="AD43" s="56">
        <f t="shared" ref="AD43" si="406">IF(F43&lt;=0,NA(),IF((G43-$G$20)&lt;0,ATAN2((H43-$H$20),(G43-$G$20))*180/PI()+360,ATAN2((H43-$H$20),(G43-$G$20))*180/PI()))</f>
        <v>32.507523984014092</v>
      </c>
      <c r="AE43" s="57">
        <f t="shared" ref="AE43" si="407">IF(E43&lt;=0,NA(),ATAN(Y43/X43)*180/PI())</f>
        <v>-50.069757562700403</v>
      </c>
      <c r="AF43" s="29"/>
      <c r="AG43" s="71">
        <f t="shared" ref="AG43" si="408">1/(O43/E43)</f>
        <v>2.2068818633786225</v>
      </c>
      <c r="AH43" s="71">
        <f t="shared" ref="AH43" si="409">1/(Z43/F43)</f>
        <v>10.029771802986028</v>
      </c>
      <c r="AI43" s="29"/>
      <c r="AJ43" s="21">
        <f t="shared" ref="AJ43" si="410">SQRT((G43-$E$11)^2+(H43-$F$11)^2+(I43-$G$11)^2)</f>
        <v>602.55593714309566</v>
      </c>
    </row>
    <row r="44" spans="2:37" ht="15.75" x14ac:dyDescent="0.25">
      <c r="B44" s="199">
        <v>25</v>
      </c>
      <c r="C44" s="200"/>
      <c r="D44" s="96">
        <v>45498.583333333336</v>
      </c>
      <c r="E44" s="28">
        <f t="shared" ref="E44" si="411">D44-D43</f>
        <v>8.9583333333357587</v>
      </c>
      <c r="F44" s="27">
        <f t="shared" ref="F44" si="412">D44-D$20</f>
        <v>197.95833333333576</v>
      </c>
      <c r="G44" s="108">
        <v>809423.91800000006</v>
      </c>
      <c r="H44" s="21">
        <v>9156133.6754999999</v>
      </c>
      <c r="I44" s="109">
        <v>2630.0715</v>
      </c>
      <c r="K44" s="20">
        <f t="shared" ref="K44" si="413">(G44-G43)*100</f>
        <v>-1.5999999945051968</v>
      </c>
      <c r="L44" s="21">
        <f t="shared" ref="L44" si="414">(H44-H43)*100</f>
        <v>1.1499999091029167</v>
      </c>
      <c r="M44" s="21">
        <f t="shared" ref="M44" si="415">SQRT(K44^2+L44^2)</f>
        <v>1.9704059920111252</v>
      </c>
      <c r="N44" s="21">
        <f t="shared" ref="N44" si="416">(I44-I43)*100</f>
        <v>-1.749999999992724</v>
      </c>
      <c r="O44" s="22">
        <f t="shared" ref="O44" si="417">(SQRT((G44-G43)^2+(H44-H43)^2+(I44-I43)^2)*100)</f>
        <v>2.6353367476145966</v>
      </c>
      <c r="P44" s="22">
        <f t="shared" ref="P44" si="418">O44/(F44-F43)</f>
        <v>0.29417712531503809</v>
      </c>
      <c r="Q44" s="23">
        <f t="shared" ref="Q44" si="419">(P44-P43)/(F44-F43)</f>
        <v>-1.7743355224115832E-2</v>
      </c>
      <c r="R44" s="29"/>
      <c r="S44" s="56">
        <f t="shared" ref="S44" si="420">IF(K44&lt;0, ATAN2(L44,K44)*180/PI()+360,ATAN2(L44,K44)*180/PI())</f>
        <v>305.70668934760158</v>
      </c>
      <c r="T44" s="57">
        <f t="shared" ref="T44" si="421">ATAN(N44/M44)*180/PI()</f>
        <v>-41.60961991063408</v>
      </c>
      <c r="U44" s="29"/>
      <c r="V44" s="24">
        <f t="shared" ref="V44" si="422">(G44-$G$20)*100</f>
        <v>4.9000000115483999</v>
      </c>
      <c r="W44" s="22">
        <f t="shared" ref="W44" si="423">(H44-$H$20)*100</f>
        <v>11.350000090897083</v>
      </c>
      <c r="X44" s="22">
        <f t="shared" ref="X44" si="424">SQRT(V44^2+W44^2)</f>
        <v>12.362544324553022</v>
      </c>
      <c r="Y44" s="22">
        <f t="shared" ref="Y44" si="425">(I44-$I$20)*100</f>
        <v>-16.200000000026193</v>
      </c>
      <c r="Z44" s="22">
        <f t="shared" ref="Z44" si="426">SQRT((G44-$G$20)^2+(H44-$H$20)^2+(I44-$I$20)^2)*100</f>
        <v>20.378235992778833</v>
      </c>
      <c r="AA44" s="22">
        <f t="shared" ref="AA44" si="427">Z44/F44</f>
        <v>0.10294204669052537</v>
      </c>
      <c r="AB44" s="23">
        <f t="shared" ref="AB44" si="428">(AA44-$AA$20)/(F44-$F$20)</f>
        <v>5.2001875827669514E-4</v>
      </c>
      <c r="AC44" s="29"/>
      <c r="AD44" s="56">
        <f t="shared" ref="AD44" si="429">IF(F44&lt;=0,NA(),IF((G44-$G$20)&lt;0,ATAN2((H44-$H$20),(G44-$G$20))*180/PI()+360,ATAN2((H44-$H$20),(G44-$G$20))*180/PI()))</f>
        <v>23.350729654581976</v>
      </c>
      <c r="AE44" s="57">
        <f t="shared" ref="AE44" si="430">IF(E44&lt;=0,NA(),ATAN(Y44/X44)*180/PI())</f>
        <v>-52.652022344798766</v>
      </c>
      <c r="AF44" s="29"/>
      <c r="AG44" s="71">
        <f t="shared" ref="AG44" si="431">1/(O44/E44)</f>
        <v>3.3993125703743519</v>
      </c>
      <c r="AH44" s="71">
        <f t="shared" ref="AH44" si="432">1/(Z44/F44)</f>
        <v>9.7142035946331973</v>
      </c>
      <c r="AI44" s="29"/>
      <c r="AJ44" s="21">
        <f t="shared" ref="AJ44" si="433">SQRT((G44-$E$11)^2+(H44-$F$11)^2+(I44-$G$11)^2)</f>
        <v>602.54955648805344</v>
      </c>
    </row>
    <row r="45" spans="2:37" ht="15.75" x14ac:dyDescent="0.25">
      <c r="B45" s="166">
        <v>26</v>
      </c>
      <c r="C45" s="167"/>
      <c r="D45" s="96">
        <v>45503.375</v>
      </c>
      <c r="E45" s="28">
        <f t="shared" ref="E45" si="434">D45-D44</f>
        <v>4.7916666666642413</v>
      </c>
      <c r="F45" s="27">
        <f t="shared" ref="F45" si="435">D45-D$20</f>
        <v>202.75</v>
      </c>
      <c r="G45" s="108">
        <v>809423.76</v>
      </c>
      <c r="H45" s="21">
        <v>9156133.6684999987</v>
      </c>
      <c r="I45" s="109">
        <v>2630.0910000000003</v>
      </c>
      <c r="K45" s="20">
        <f t="shared" ref="K45" si="436">(G45-G44)*100</f>
        <v>-15.800000005401671</v>
      </c>
      <c r="L45" s="21">
        <f t="shared" ref="L45" si="437">(H45-H44)*100</f>
        <v>-0.70000011473894119</v>
      </c>
      <c r="M45" s="21">
        <f t="shared" ref="M45" si="438">SQRT(K45^2+L45^2)</f>
        <v>15.815498737988865</v>
      </c>
      <c r="N45" s="21">
        <f t="shared" ref="N45" si="439">(I45-I44)*100</f>
        <v>1.9500000000334694</v>
      </c>
      <c r="O45" s="22">
        <f t="shared" ref="O45" si="440">(SQRT((G45-G44)^2+(H45-H44)^2+(I45-I44)^2)*100)</f>
        <v>15.935259656857111</v>
      </c>
      <c r="P45" s="22">
        <f t="shared" ref="P45" si="441">O45/(F45-F44)</f>
        <v>3.3256194066501239</v>
      </c>
      <c r="Q45" s="23">
        <f t="shared" ref="Q45" si="442">(P45-P44)/(F45-F44)</f>
        <v>0.63264882393112065</v>
      </c>
      <c r="R45" s="29"/>
      <c r="S45" s="56">
        <f t="shared" ref="S45" si="443">IF(K45&lt;0, ATAN2(L45,K45)*180/PI()+360,ATAN2(L45,K45)*180/PI())</f>
        <v>267.46323784744169</v>
      </c>
      <c r="T45" s="57">
        <f t="shared" ref="T45" si="444">ATAN(N45/M45)*180/PI()</f>
        <v>7.0289100740740418</v>
      </c>
      <c r="U45" s="29"/>
      <c r="V45" s="24">
        <f t="shared" ref="V45" si="445">(G45-$G$20)*100</f>
        <v>-10.899999993853271</v>
      </c>
      <c r="W45" s="22">
        <f t="shared" ref="W45" si="446">(H45-$H$20)*100</f>
        <v>10.649999976158142</v>
      </c>
      <c r="X45" s="22">
        <f t="shared" ref="X45" si="447">SQRT(V45^2+W45^2)</f>
        <v>15.239176465877994</v>
      </c>
      <c r="Y45" s="22">
        <f t="shared" ref="Y45" si="448">(I45-$I$20)*100</f>
        <v>-14.249999999992724</v>
      </c>
      <c r="Z45" s="22">
        <f t="shared" ref="Z45" si="449">SQRT((G45-$G$20)^2+(H45-$H$20)^2+(I45-$I$20)^2)*100</f>
        <v>20.863724484328351</v>
      </c>
      <c r="AA45" s="22">
        <f t="shared" ref="AA45" si="450">Z45/F45</f>
        <v>0.10290369659348139</v>
      </c>
      <c r="AB45" s="23">
        <f t="shared" ref="AB45" si="451">(AA45-$AA$20)/(F45-$F$20)</f>
        <v>5.0753981057204134E-4</v>
      </c>
      <c r="AC45" s="29"/>
      <c r="AD45" s="56">
        <f t="shared" ref="AD45" si="452">IF(F45&lt;=0,NA(),IF((G45-$G$20)&lt;0,ATAN2((H45-$H$20),(G45-$G$20))*180/PI()+360,ATAN2((H45-$H$20),(G45-$G$20))*180/PI()))</f>
        <v>314.33534555061158</v>
      </c>
      <c r="AE45" s="57">
        <f t="shared" ref="AE45" si="453">IF(E45&lt;=0,NA(),ATAN(Y45/X45)*180/PI())</f>
        <v>-43.078807174671333</v>
      </c>
      <c r="AF45" s="29"/>
      <c r="AG45" s="71">
        <f t="shared" ref="AG45" si="454">1/(O45/E45)</f>
        <v>0.30069586375408303</v>
      </c>
      <c r="AH45" s="71">
        <f t="shared" ref="AH45" si="455">1/(Z45/F45)</f>
        <v>9.7178238790631237</v>
      </c>
      <c r="AI45" s="29"/>
      <c r="AJ45" s="21">
        <f t="shared" ref="AJ45" si="456">SQRT((G45-$E$11)^2+(H45-$F$11)^2+(I45-$G$11)^2)</f>
        <v>602.55158924861598</v>
      </c>
    </row>
    <row r="46" spans="2:37" ht="15.75" x14ac:dyDescent="0.25">
      <c r="B46" s="166">
        <v>27</v>
      </c>
      <c r="C46" s="167"/>
      <c r="D46" s="96">
        <v>45507.375</v>
      </c>
      <c r="E46" s="28">
        <f t="shared" ref="E46:E47" si="457">D46-D45</f>
        <v>4</v>
      </c>
      <c r="F46" s="27">
        <f t="shared" ref="F46:F47" si="458">D46-D$20</f>
        <v>206.75</v>
      </c>
      <c r="G46" s="140">
        <v>809423.97849999997</v>
      </c>
      <c r="H46" s="141">
        <v>9156133.6799999997</v>
      </c>
      <c r="I46" s="142">
        <v>2630.0680000000002</v>
      </c>
      <c r="K46" s="20">
        <f t="shared" ref="K46" si="459">(G46-G45)*100</f>
        <v>21.849999995902181</v>
      </c>
      <c r="L46" s="21">
        <f t="shared" ref="L46" si="460">(H46-H45)*100</f>
        <v>1.1500000953674316</v>
      </c>
      <c r="M46" s="21">
        <f t="shared" ref="M46" si="461">SQRT(K46^2+L46^2)</f>
        <v>21.880242229926761</v>
      </c>
      <c r="N46" s="21">
        <f t="shared" ref="N46" si="462">(I46-I45)*100</f>
        <v>-2.3000000000138243</v>
      </c>
      <c r="O46" s="22">
        <f t="shared" ref="O46" si="463">(SQRT((G46-G45)^2+(H46-H45)^2+(I46-I45)^2)*100)</f>
        <v>22.000795441081987</v>
      </c>
      <c r="P46" s="22">
        <f t="shared" ref="P46" si="464">O46/(F46-F45)</f>
        <v>5.5001988602704968</v>
      </c>
      <c r="Q46" s="23">
        <f t="shared" ref="Q46" si="465">(P46-P45)/(F46-F45)</f>
        <v>0.54364486340509321</v>
      </c>
      <c r="R46" s="29"/>
      <c r="S46" s="56">
        <f t="shared" ref="S46" si="466">IF(K46&lt;0, ATAN2(L46,K46)*180/PI()+360,ATAN2(L46,K46)*180/PI())</f>
        <v>86.987212245867923</v>
      </c>
      <c r="T46" s="57">
        <f t="shared" ref="T46" si="467">ATAN(N46/M46)*180/PI()</f>
        <v>-6.0007611290518481</v>
      </c>
      <c r="U46" s="29"/>
      <c r="V46" s="24">
        <f t="shared" ref="V46" si="468">(G46-$G$20)*100</f>
        <v>10.95000000204891</v>
      </c>
      <c r="W46" s="22">
        <f t="shared" ref="W46" si="469">(H46-$H$20)*100</f>
        <v>11.800000071525574</v>
      </c>
      <c r="X46" s="22">
        <f t="shared" ref="X46" si="470">SQRT(V46^2+W46^2)</f>
        <v>16.097903644042432</v>
      </c>
      <c r="Y46" s="22">
        <f t="shared" ref="Y46" si="471">(I46-$I$20)*100</f>
        <v>-16.550000000006548</v>
      </c>
      <c r="Z46" s="22">
        <f t="shared" ref="Z46" si="472">SQRT((G46-$G$20)^2+(H46-$H$20)^2+(I46-$I$20)^2)*100</f>
        <v>23.087767361377569</v>
      </c>
      <c r="AA46" s="22">
        <f t="shared" ref="AA46" si="473">Z46/F46</f>
        <v>0.1116699751457198</v>
      </c>
      <c r="AB46" s="23">
        <f t="shared" ref="AB46" si="474">(AA46-$AA$20)/(F46-$F$20)</f>
        <v>5.4012079877010784E-4</v>
      </c>
      <c r="AC46" s="29"/>
      <c r="AD46" s="56">
        <f t="shared" ref="AD46" si="475">IF(F46&lt;=0,NA(),IF((G46-$G$20)&lt;0,ATAN2((H46-$H$20),(G46-$G$20))*180/PI()+360,ATAN2((H46-$H$20),(G46-$G$20))*180/PI()))</f>
        <v>42.860273691577213</v>
      </c>
      <c r="AE46" s="57">
        <f t="shared" ref="AE46" si="476">IF(E46&lt;=0,NA(),ATAN(Y46/X46)*180/PI())</f>
        <v>-45.793360513883684</v>
      </c>
      <c r="AF46" s="29"/>
      <c r="AG46" s="71">
        <f t="shared" ref="AG46" si="477">1/(O46/E46)</f>
        <v>0.18181160816262207</v>
      </c>
      <c r="AH46" s="71">
        <f t="shared" ref="AH46" si="478">1/(Z46/F46)</f>
        <v>8.954958561556813</v>
      </c>
      <c r="AI46" s="29"/>
      <c r="AJ46" s="21">
        <f t="shared" ref="AJ46" si="479">SQRT((G46-$E$11)^2+(H46-$F$11)^2+(I46-$G$11)^2)</f>
        <v>602.54597928616636</v>
      </c>
    </row>
    <row r="47" spans="2:37" ht="15.75" x14ac:dyDescent="0.25">
      <c r="B47" s="166">
        <v>28</v>
      </c>
      <c r="C47" s="167"/>
      <c r="D47" s="96">
        <v>45516.375</v>
      </c>
      <c r="E47" s="104">
        <f t="shared" si="457"/>
        <v>9</v>
      </c>
      <c r="F47" s="27">
        <f t="shared" si="458"/>
        <v>215.75</v>
      </c>
      <c r="G47" s="108">
        <v>809423.92050000001</v>
      </c>
      <c r="H47" s="21">
        <v>9156133.6715000011</v>
      </c>
      <c r="I47" s="109">
        <v>2630.0915</v>
      </c>
      <c r="K47" s="20">
        <f t="shared" ref="K47" si="480">(G47-G46)*100</f>
        <v>-5.7999999960884452</v>
      </c>
      <c r="L47" s="21">
        <f t="shared" ref="L47" si="481">(H47-H46)*100</f>
        <v>-0.84999985992908478</v>
      </c>
      <c r="M47" s="21">
        <f t="shared" ref="M47" si="482">SQRT(K47^2+L47^2)</f>
        <v>5.861953575089573</v>
      </c>
      <c r="N47" s="21">
        <f t="shared" ref="N47" si="483">(I47-I46)*100</f>
        <v>2.3499999999785359</v>
      </c>
      <c r="O47" s="22">
        <f t="shared" ref="O47" si="484">(SQRT((G47-G46)^2+(H47-H46)^2+(I47-I46)^2)*100)</f>
        <v>6.3154572056506373</v>
      </c>
      <c r="P47" s="22">
        <f t="shared" ref="P47" si="485">O47/(F47-F46)</f>
        <v>0.70171746729451523</v>
      </c>
      <c r="Q47" s="23">
        <f t="shared" ref="Q47" si="486">(P47-P46)/(F47-F46)</f>
        <v>-0.5331645992195535</v>
      </c>
      <c r="R47" s="29"/>
      <c r="S47" s="56">
        <f t="shared" ref="S47" si="487">IF(K47&lt;0, ATAN2(L47,K47)*180/PI()+360,ATAN2(L47,K47)*180/PI())</f>
        <v>261.66255691021814</v>
      </c>
      <c r="T47" s="57">
        <f t="shared" ref="T47" si="488">ATAN(N47/M47)*180/PI()</f>
        <v>21.845367736117005</v>
      </c>
      <c r="U47" s="29"/>
      <c r="V47" s="24">
        <f t="shared" ref="V47" si="489">(G47-$G$20)*100</f>
        <v>5.1500000059604645</v>
      </c>
      <c r="W47" s="22">
        <f t="shared" ref="W47" si="490">(H47-$H$20)*100</f>
        <v>10.950000211596489</v>
      </c>
      <c r="X47" s="22">
        <f t="shared" ref="X47" si="491">SQRT(V47^2+W47^2)</f>
        <v>12.100620012848761</v>
      </c>
      <c r="Y47" s="22">
        <f t="shared" ref="Y47" si="492">(I47-$I$20)*100</f>
        <v>-14.200000000028012</v>
      </c>
      <c r="Z47" s="22">
        <f t="shared" ref="Z47" si="493">SQRT((G47-$G$20)^2+(H47-$H$20)^2+(I47-$I$20)^2)*100</f>
        <v>18.656500333560729</v>
      </c>
      <c r="AA47" s="22">
        <f t="shared" ref="AA47" si="494">Z47/F47</f>
        <v>8.6472770955090289E-2</v>
      </c>
      <c r="AB47" s="23">
        <f t="shared" ref="AB47" si="495">(AA47-$AA$20)/(F47-$F$20)</f>
        <v>4.0080079237585301E-4</v>
      </c>
      <c r="AC47" s="29"/>
      <c r="AD47" s="56">
        <f t="shared" ref="AD47" si="496">IF(F47&lt;=0,NA(),IF((G47-$G$20)&lt;0,ATAN2((H47-$H$20),(G47-$G$20))*180/PI()+360,ATAN2((H47-$H$20),(G47-$G$20))*180/PI()))</f>
        <v>25.188522457586096</v>
      </c>
      <c r="AE47" s="57">
        <f t="shared" ref="AE47" si="497">IF(E47&lt;=0,NA(),ATAN(Y47/X47)*180/PI())</f>
        <v>-49.563813076547049</v>
      </c>
      <c r="AF47" s="29"/>
      <c r="AG47" s="71">
        <f t="shared" ref="AG47" si="498">1/(O47/E47)</f>
        <v>1.4250749719192806</v>
      </c>
      <c r="AH47" s="71">
        <f t="shared" ref="AH47" si="499">1/(Z47/F47)</f>
        <v>11.564333939516647</v>
      </c>
      <c r="AI47" s="29"/>
      <c r="AJ47" s="21">
        <f t="shared" ref="AJ47" si="500">SQRT((G47-$E$11)^2+(H47-$F$11)^2+(I47-$G$11)^2)</f>
        <v>602.54808100914079</v>
      </c>
    </row>
    <row r="48" spans="2:37" ht="15.75" x14ac:dyDescent="0.25">
      <c r="B48" s="199">
        <v>29</v>
      </c>
      <c r="C48" s="200"/>
      <c r="D48" s="96">
        <v>45523.375</v>
      </c>
      <c r="E48" s="104">
        <f t="shared" ref="E48:E49" si="501">D48-D47</f>
        <v>7</v>
      </c>
      <c r="F48" s="27">
        <f t="shared" ref="F48:F49" si="502">D48-D$20</f>
        <v>222.75</v>
      </c>
      <c r="G48" s="108">
        <v>809423.99799999991</v>
      </c>
      <c r="H48" s="21">
        <v>9156133.6765000001</v>
      </c>
      <c r="I48" s="109">
        <v>2630.0704999999998</v>
      </c>
      <c r="K48" s="20">
        <f t="shared" ref="K48:K49" si="503">(G48-G47)*100</f>
        <v>7.7499999897554517</v>
      </c>
      <c r="L48" s="21">
        <f t="shared" ref="L48:L49" si="504">(H48-H47)*100</f>
        <v>0.49999989569187164</v>
      </c>
      <c r="M48" s="21">
        <f t="shared" ref="M48:M49" si="505">SQRT(K48^2+L48^2)</f>
        <v>7.7661122665656457</v>
      </c>
      <c r="N48" s="21">
        <f t="shared" ref="N48:N49" si="506">(I48-I47)*100</f>
        <v>-2.1000000000185537</v>
      </c>
      <c r="O48" s="22">
        <f t="shared" ref="O48:O49" si="507">(SQRT((G48-G47)^2+(H48-H47)^2+(I48-I47)^2)*100)</f>
        <v>8.0450295050409437</v>
      </c>
      <c r="P48" s="22">
        <f t="shared" ref="P48:P49" si="508">O48/(F48-F47)</f>
        <v>1.1492899292915635</v>
      </c>
      <c r="Q48" s="23">
        <f t="shared" ref="Q48:Q49" si="509">(P48-P47)/(F48-F47)</f>
        <v>6.3938923142435461E-2</v>
      </c>
      <c r="R48" s="29"/>
      <c r="S48" s="56">
        <f t="shared" ref="S48:S49" si="510">IF(K48&lt;0, ATAN2(L48,K48)*180/PI()+360,ATAN2(L48,K48)*180/PI())</f>
        <v>86.30861477663656</v>
      </c>
      <c r="T48" s="57">
        <f t="shared" ref="T48:T49" si="511">ATAN(N48/M48)*180/PI()</f>
        <v>-15.131231355623061</v>
      </c>
      <c r="U48" s="29"/>
      <c r="V48" s="24">
        <f t="shared" ref="V48:V49" si="512">(G48-$G$20)*100</f>
        <v>12.899999995715916</v>
      </c>
      <c r="W48" s="22">
        <f t="shared" ref="W48:W49" si="513">(H48-$H$20)*100</f>
        <v>11.450000107288361</v>
      </c>
      <c r="X48" s="22">
        <f t="shared" ref="X48:X49" si="514">SQRT(V48^2+W48^2)</f>
        <v>17.248550731767992</v>
      </c>
      <c r="Y48" s="22">
        <f t="shared" ref="Y48:Y49" si="515">(I48-$I$20)*100</f>
        <v>-16.300000000046566</v>
      </c>
      <c r="Z48" s="22">
        <f t="shared" ref="Z48:Z49" si="516">SQRT((G48-$G$20)^2+(H48-$H$20)^2+(I48-$I$20)^2)*100</f>
        <v>23.731887879978959</v>
      </c>
      <c r="AA48" s="22">
        <f t="shared" ref="AA48:AA49" si="517">Z48/F48</f>
        <v>0.10654046186298073</v>
      </c>
      <c r="AB48" s="23">
        <f t="shared" ref="AB48:AB49" si="518">(AA48-$AA$20)/(F48-$F$20)</f>
        <v>4.7829612508633323E-4</v>
      </c>
      <c r="AC48" s="29"/>
      <c r="AD48" s="56">
        <f t="shared" ref="AD48:AD49" si="519">IF(F48&lt;=0,NA(),IF((G48-$G$20)&lt;0,ATAN2((H48-$H$20),(G48-$G$20))*180/PI()+360,ATAN2((H48-$H$20),(G48-$G$20))*180/PI()))</f>
        <v>48.407839132908293</v>
      </c>
      <c r="AE48" s="57">
        <f t="shared" ref="AE48:AE49" si="520">IF(E48&lt;=0,NA(),ATAN(Y48/X48)*180/PI())</f>
        <v>-43.380452296579428</v>
      </c>
      <c r="AF48" s="29"/>
      <c r="AG48" s="71">
        <f t="shared" ref="AG48:AG49" si="521">1/(O48/E48)</f>
        <v>0.87010246458560059</v>
      </c>
      <c r="AH48" s="71">
        <f t="shared" ref="AH48:AH49" si="522">1/(Z48/F48)</f>
        <v>9.3861053586014798</v>
      </c>
      <c r="AI48" s="29"/>
      <c r="AJ48" s="21">
        <f t="shared" ref="AJ48:AJ49" si="523">SQRT((G48-$E$11)^2+(H48-$F$11)^2+(I48-$G$11)^2)</f>
        <v>602.54863348260949</v>
      </c>
    </row>
    <row r="49" spans="2:36" ht="15.75" x14ac:dyDescent="0.25">
      <c r="B49" s="166">
        <v>30</v>
      </c>
      <c r="C49" s="167"/>
      <c r="D49" s="96">
        <v>45530.375</v>
      </c>
      <c r="E49" s="104">
        <f t="shared" si="501"/>
        <v>7</v>
      </c>
      <c r="F49" s="27">
        <f t="shared" si="502"/>
        <v>229.75</v>
      </c>
      <c r="G49" s="108">
        <v>809423.95499999996</v>
      </c>
      <c r="H49" s="21">
        <v>9156133.6849999987</v>
      </c>
      <c r="I49" s="109">
        <v>2630.0515</v>
      </c>
      <c r="K49" s="20">
        <f t="shared" si="503"/>
        <v>-4.2999999946914613</v>
      </c>
      <c r="L49" s="21">
        <f t="shared" si="504"/>
        <v>0.84999985992908478</v>
      </c>
      <c r="M49" s="21">
        <f t="shared" si="505"/>
        <v>4.3832065564180329</v>
      </c>
      <c r="N49" s="21">
        <f t="shared" si="506"/>
        <v>-1.8999999999778083</v>
      </c>
      <c r="O49" s="22">
        <f t="shared" si="507"/>
        <v>4.777289997073833</v>
      </c>
      <c r="P49" s="22">
        <f t="shared" si="508"/>
        <v>0.68246999958197618</v>
      </c>
      <c r="Q49" s="23">
        <f t="shared" si="509"/>
        <v>-6.66885613870839E-2</v>
      </c>
      <c r="R49" s="29"/>
      <c r="S49" s="56">
        <f t="shared" si="510"/>
        <v>281.18175242745122</v>
      </c>
      <c r="T49" s="57">
        <f t="shared" si="511"/>
        <v>-23.435411018319279</v>
      </c>
      <c r="U49" s="29"/>
      <c r="V49" s="24">
        <f t="shared" si="512"/>
        <v>8.6000000010244548</v>
      </c>
      <c r="W49" s="22">
        <f t="shared" si="513"/>
        <v>12.299999967217445</v>
      </c>
      <c r="X49" s="22">
        <f t="shared" si="514"/>
        <v>15.00833099352389</v>
      </c>
      <c r="Y49" s="22">
        <f t="shared" si="515"/>
        <v>-18.200000000024374</v>
      </c>
      <c r="Z49" s="22">
        <f t="shared" si="516"/>
        <v>23.590040254566269</v>
      </c>
      <c r="AA49" s="22">
        <f t="shared" si="517"/>
        <v>0.10267699784359638</v>
      </c>
      <c r="AB49" s="23">
        <f t="shared" si="518"/>
        <v>4.4690749877517467E-4</v>
      </c>
      <c r="AC49" s="29"/>
      <c r="AD49" s="56">
        <f t="shared" si="519"/>
        <v>34.960745287766045</v>
      </c>
      <c r="AE49" s="57">
        <f t="shared" si="520"/>
        <v>-50.489863251935788</v>
      </c>
      <c r="AF49" s="29"/>
      <c r="AG49" s="71">
        <f t="shared" si="521"/>
        <v>1.4652658733900625</v>
      </c>
      <c r="AH49" s="71">
        <f t="shared" si="522"/>
        <v>9.7392796926460452</v>
      </c>
      <c r="AI49" s="29"/>
      <c r="AJ49" s="21">
        <f t="shared" si="523"/>
        <v>602.54561847227546</v>
      </c>
    </row>
    <row r="50" spans="2:36" ht="15.75" x14ac:dyDescent="0.25">
      <c r="B50" s="166">
        <v>31</v>
      </c>
      <c r="C50" s="167"/>
      <c r="D50" s="96">
        <v>45537.625</v>
      </c>
      <c r="E50" s="104">
        <f t="shared" ref="E50:E52" si="524">D50-D49</f>
        <v>7.25</v>
      </c>
      <c r="F50" s="27">
        <f t="shared" ref="F50:F52" si="525">D50-D$20</f>
        <v>237</v>
      </c>
      <c r="G50" s="108">
        <v>809423.90749999997</v>
      </c>
      <c r="H50" s="21">
        <v>9156133.675999999</v>
      </c>
      <c r="I50" s="109">
        <v>2630.0784999999996</v>
      </c>
      <c r="K50" s="20">
        <f t="shared" ref="K50:K52" si="526">(G50-G49)*100</f>
        <v>-4.7499999986030161</v>
      </c>
      <c r="L50" s="21">
        <f t="shared" ref="L50:L52" si="527">(H50-H49)*100</f>
        <v>-0.8999999612569809</v>
      </c>
      <c r="M50" s="21">
        <f t="shared" ref="M50:M52" si="528">SQRT(K50^2+L50^2)</f>
        <v>4.834511342110102</v>
      </c>
      <c r="N50" s="21">
        <f t="shared" ref="N50:N52" si="529">(I50-I49)*100</f>
        <v>2.6999999999588908</v>
      </c>
      <c r="O50" s="22">
        <f t="shared" ref="O50:O52" si="530">(SQRT((G50-G49)^2+(H50-H49)^2+(I50-I49)^2)*100)</f>
        <v>5.5373730158595267</v>
      </c>
      <c r="P50" s="22">
        <f t="shared" ref="P50:P52" si="531">O50/(F50-F49)</f>
        <v>0.7637755883944175</v>
      </c>
      <c r="Q50" s="23">
        <f t="shared" ref="Q50:Q52" si="532">(P50-P49)/(F50-F49)</f>
        <v>1.1214563974129838E-2</v>
      </c>
      <c r="R50" s="29"/>
      <c r="S50" s="56">
        <f t="shared" ref="S50:S52" si="533">IF(K50&lt;0, ATAN2(L50,K50)*180/PI()+360,ATAN2(L50,K50)*180/PI())</f>
        <v>259.27114115004076</v>
      </c>
      <c r="T50" s="57">
        <f t="shared" ref="T50:T52" si="534">ATAN(N50/M50)*180/PI()</f>
        <v>29.182684669397343</v>
      </c>
      <c r="U50" s="29"/>
      <c r="V50" s="24">
        <f t="shared" ref="V50:V52" si="535">(G50-$G$20)*100</f>
        <v>3.8500000024214387</v>
      </c>
      <c r="W50" s="22">
        <f t="shared" ref="W50:W52" si="536">(H50-$H$20)*100</f>
        <v>11.400000005960464</v>
      </c>
      <c r="X50" s="22">
        <f t="shared" ref="X50:X52" si="537">SQRT(V50^2+W50^2)</f>
        <v>12.032560000039213</v>
      </c>
      <c r="Y50" s="22">
        <f t="shared" ref="Y50:Y52" si="538">(I50-$I$20)*100</f>
        <v>-15.500000000065484</v>
      </c>
      <c r="Z50" s="22">
        <f t="shared" ref="Z50:Z52" si="539">SQRT((G50-$G$20)^2+(H50-$H$20)^2+(I50-$I$20)^2)*100</f>
        <v>19.622245033547351</v>
      </c>
      <c r="AA50" s="22">
        <f t="shared" ref="AA50:AA52" si="540">Z50/F50</f>
        <v>8.2794282841971947E-2</v>
      </c>
      <c r="AB50" s="23">
        <f t="shared" ref="AB50:AB52" si="541">(AA50-$AA$20)/(F50-$F$20)</f>
        <v>3.4934296557794073E-4</v>
      </c>
      <c r="AC50" s="29"/>
      <c r="AD50" s="56">
        <f t="shared" ref="AD50:AD52" si="542">IF(F50&lt;=0,NA(),IF((G50-$G$20)&lt;0,ATAN2((H50-$H$20),(G50-$G$20))*180/PI()+360,ATAN2((H50-$H$20),(G50-$G$20))*180/PI()))</f>
        <v>18.660818007584332</v>
      </c>
      <c r="AE50" s="57">
        <f t="shared" ref="AE50:AE52" si="543">IF(E50&lt;=0,NA(),ATAN(Y50/X50)*180/PI())</f>
        <v>-52.178017919522318</v>
      </c>
      <c r="AF50" s="29"/>
      <c r="AG50" s="71">
        <f t="shared" ref="AG50:AG52" si="544">1/(O50/E50)</f>
        <v>1.3092851031049124</v>
      </c>
      <c r="AH50" s="71">
        <f t="shared" ref="AH50:AH52" si="545">1/(Z50/F50)</f>
        <v>12.078128654229461</v>
      </c>
      <c r="AI50" s="29"/>
      <c r="AJ50" s="21">
        <f t="shared" ref="AJ50:AJ52" si="546">SQRT((G50-$E$11)^2+(H50-$F$11)^2+(I50-$G$11)^2)</f>
        <v>602.54724143998624</v>
      </c>
    </row>
    <row r="51" spans="2:36" ht="15.75" x14ac:dyDescent="0.25">
      <c r="B51" s="166">
        <v>32</v>
      </c>
      <c r="C51" s="167"/>
      <c r="D51" s="96">
        <v>45551.625</v>
      </c>
      <c r="E51" s="104">
        <f t="shared" si="524"/>
        <v>14</v>
      </c>
      <c r="F51" s="27">
        <f t="shared" si="525"/>
        <v>251</v>
      </c>
      <c r="G51" s="108">
        <v>809423.9375</v>
      </c>
      <c r="H51" s="21">
        <v>9156133.6809999999</v>
      </c>
      <c r="I51" s="109">
        <v>2630.0630000000001</v>
      </c>
      <c r="K51" s="20">
        <f t="shared" si="526"/>
        <v>3.0000000027939677</v>
      </c>
      <c r="L51" s="21">
        <f t="shared" si="527"/>
        <v>0.50000008195638657</v>
      </c>
      <c r="M51" s="21">
        <f t="shared" si="528"/>
        <v>3.0413812813786105</v>
      </c>
      <c r="N51" s="21">
        <f t="shared" si="529"/>
        <v>-1.5499999999519787</v>
      </c>
      <c r="O51" s="22">
        <f t="shared" si="530"/>
        <v>3.4135758521777912</v>
      </c>
      <c r="P51" s="22">
        <f t="shared" si="531"/>
        <v>0.24382684658412795</v>
      </c>
      <c r="Q51" s="23">
        <f t="shared" si="532"/>
        <v>-3.7139195843592106E-2</v>
      </c>
      <c r="R51" s="29"/>
      <c r="S51" s="56">
        <f t="shared" si="533"/>
        <v>80.537676277679921</v>
      </c>
      <c r="T51" s="57">
        <f t="shared" si="534"/>
        <v>-27.005067372507849</v>
      </c>
      <c r="U51" s="29"/>
      <c r="V51" s="24">
        <f t="shared" si="535"/>
        <v>6.8500000052154064</v>
      </c>
      <c r="W51" s="22">
        <f t="shared" si="536"/>
        <v>11.900000087916851</v>
      </c>
      <c r="X51" s="22">
        <f t="shared" si="537"/>
        <v>13.730713825721958</v>
      </c>
      <c r="Y51" s="22">
        <f t="shared" si="538"/>
        <v>-17.050000000017462</v>
      </c>
      <c r="Z51" s="22">
        <f t="shared" si="539"/>
        <v>21.891436731390371</v>
      </c>
      <c r="AA51" s="22">
        <f t="shared" si="540"/>
        <v>8.721687940792977E-2</v>
      </c>
      <c r="AB51" s="23">
        <f t="shared" si="541"/>
        <v>3.4747760720290743E-4</v>
      </c>
      <c r="AC51" s="29"/>
      <c r="AD51" s="56">
        <f t="shared" si="542"/>
        <v>29.926032496915138</v>
      </c>
      <c r="AE51" s="57">
        <f t="shared" si="543"/>
        <v>-51.154795607493163</v>
      </c>
      <c r="AF51" s="29"/>
      <c r="AG51" s="71">
        <f t="shared" si="544"/>
        <v>4.1012711028724578</v>
      </c>
      <c r="AH51" s="71">
        <f t="shared" si="545"/>
        <v>11.465670484755728</v>
      </c>
      <c r="AI51" s="29"/>
      <c r="AJ51" s="21">
        <f t="shared" si="546"/>
        <v>602.5464619726306</v>
      </c>
    </row>
    <row r="52" spans="2:36" ht="15.75" x14ac:dyDescent="0.25">
      <c r="B52" s="199">
        <v>33</v>
      </c>
      <c r="C52" s="200"/>
      <c r="D52" s="96">
        <v>45555.625</v>
      </c>
      <c r="E52" s="104">
        <f t="shared" si="524"/>
        <v>4</v>
      </c>
      <c r="F52" s="27">
        <f t="shared" si="525"/>
        <v>255</v>
      </c>
      <c r="G52" s="108">
        <v>809423.83200000005</v>
      </c>
      <c r="H52" s="21">
        <v>9156133.6964999996</v>
      </c>
      <c r="I52" s="109">
        <v>2630.0529999999999</v>
      </c>
      <c r="K52" s="20">
        <f t="shared" si="526"/>
        <v>-10.549999994691461</v>
      </c>
      <c r="L52" s="21">
        <f t="shared" si="527"/>
        <v>1.549999974668026</v>
      </c>
      <c r="M52" s="21">
        <f t="shared" si="528"/>
        <v>10.663254653690904</v>
      </c>
      <c r="N52" s="21">
        <f t="shared" si="529"/>
        <v>-1.0000000000218279</v>
      </c>
      <c r="O52" s="22">
        <f t="shared" si="530"/>
        <v>10.710042007830985</v>
      </c>
      <c r="P52" s="22">
        <f t="shared" si="531"/>
        <v>2.6775105019577463</v>
      </c>
      <c r="Q52" s="23">
        <f t="shared" si="532"/>
        <v>0.60842091384340458</v>
      </c>
      <c r="R52" s="29"/>
      <c r="S52" s="56">
        <f t="shared" si="533"/>
        <v>278.35806831317814</v>
      </c>
      <c r="T52" s="57">
        <f t="shared" si="534"/>
        <v>-5.3575288218351256</v>
      </c>
      <c r="U52" s="29"/>
      <c r="V52" s="24">
        <f t="shared" si="535"/>
        <v>-3.6999999894760549</v>
      </c>
      <c r="W52" s="22">
        <f t="shared" si="536"/>
        <v>13.450000062584877</v>
      </c>
      <c r="X52" s="22">
        <f t="shared" si="537"/>
        <v>13.949641630008134</v>
      </c>
      <c r="Y52" s="22">
        <f t="shared" si="538"/>
        <v>-18.05000000003929</v>
      </c>
      <c r="Z52" s="22">
        <f t="shared" si="539"/>
        <v>22.812167841024543</v>
      </c>
      <c r="AA52" s="22">
        <f t="shared" si="540"/>
        <v>8.9459481729508017E-2</v>
      </c>
      <c r="AB52" s="23">
        <f t="shared" si="541"/>
        <v>3.508214969784628E-4</v>
      </c>
      <c r="AC52" s="29"/>
      <c r="AD52" s="56">
        <f t="shared" si="542"/>
        <v>344.61879847401246</v>
      </c>
      <c r="AE52" s="57">
        <f t="shared" si="543"/>
        <v>-52.301954907097375</v>
      </c>
      <c r="AF52" s="29"/>
      <c r="AG52" s="71">
        <f t="shared" si="544"/>
        <v>0.37348126151842109</v>
      </c>
      <c r="AH52" s="71">
        <f t="shared" si="545"/>
        <v>11.178244951425334</v>
      </c>
      <c r="AI52" s="29"/>
      <c r="AJ52" s="21">
        <f t="shared" si="546"/>
        <v>602.53449383502425</v>
      </c>
    </row>
    <row r="53" spans="2:36" ht="15.75" x14ac:dyDescent="0.25">
      <c r="B53" s="166">
        <v>34</v>
      </c>
      <c r="C53" s="167"/>
      <c r="D53" s="96">
        <v>45565.625</v>
      </c>
      <c r="E53" s="104">
        <f t="shared" ref="E53:E54" si="547">D53-D52</f>
        <v>10</v>
      </c>
      <c r="F53" s="27">
        <f t="shared" ref="F53:F54" si="548">D53-D$20</f>
        <v>265</v>
      </c>
      <c r="G53" s="108">
        <v>809423.93849999993</v>
      </c>
      <c r="H53" s="21">
        <v>9156133.6785000004</v>
      </c>
      <c r="I53" s="109">
        <v>2630.0875000000001</v>
      </c>
      <c r="K53" s="20">
        <f t="shared" ref="K53:K54" si="549">(G53-G52)*100</f>
        <v>10.649999987799674</v>
      </c>
      <c r="L53" s="21">
        <f t="shared" ref="L53:L54" si="550">(H53-H52)*100</f>
        <v>-1.7999999225139618</v>
      </c>
      <c r="M53" s="21">
        <f t="shared" ref="M53:M54" si="551">SQRT(K53^2+L53^2)</f>
        <v>10.801041591494004</v>
      </c>
      <c r="N53" s="21">
        <f t="shared" ref="N53:N54" si="552">(I53-I52)*100</f>
        <v>3.4500000000207365</v>
      </c>
      <c r="O53" s="22">
        <f t="shared" ref="O53:O54" si="553">(SQRT((G53-G52)^2+(H53-H52)^2+(I53-I52)^2)*100)</f>
        <v>11.338650689624687</v>
      </c>
      <c r="P53" s="22">
        <f t="shared" ref="P53:P54" si="554">O53/(F53-F52)</f>
        <v>1.1338650689624687</v>
      </c>
      <c r="Q53" s="23">
        <f t="shared" ref="Q53:Q54" si="555">(P53-P52)/(F53-F52)</f>
        <v>-0.15436454329952776</v>
      </c>
      <c r="R53" s="29"/>
      <c r="S53" s="56">
        <f t="shared" ref="S53:S54" si="556">IF(K53&lt;0, ATAN2(L53,K53)*180/PI()+360,ATAN2(L53,K53)*180/PI())</f>
        <v>99.593133868227085</v>
      </c>
      <c r="T53" s="57">
        <f t="shared" ref="T53:T54" si="557">ATAN(N53/M53)*180/PI()</f>
        <v>17.714191105205238</v>
      </c>
      <c r="U53" s="29"/>
      <c r="V53" s="24">
        <f t="shared" ref="V53:V54" si="558">(G53-$G$20)*100</f>
        <v>6.9499999983236194</v>
      </c>
      <c r="W53" s="22">
        <f t="shared" ref="W53:W54" si="559">(H53-$H$20)*100</f>
        <v>11.650000140070915</v>
      </c>
      <c r="X53" s="22">
        <f t="shared" ref="X53:X54" si="560">SQRT(V53^2+W53^2)</f>
        <v>13.56558156661006</v>
      </c>
      <c r="Y53" s="22">
        <f t="shared" ref="Y53:Y54" si="561">(I53-$I$20)*100</f>
        <v>-14.600000000018554</v>
      </c>
      <c r="Z53" s="22">
        <f t="shared" ref="Z53:Z54" si="562">SQRT((G53-$G$20)^2+(H53-$H$20)^2+(I53-$I$20)^2)*100</f>
        <v>19.9295008276899</v>
      </c>
      <c r="AA53" s="22">
        <f t="shared" ref="AA53:AA54" si="563">Z53/F53</f>
        <v>7.5205663500716599E-2</v>
      </c>
      <c r="AB53" s="23">
        <f t="shared" ref="AB53:AB54" si="564">(AA53-$AA$20)/(F53-$F$20)</f>
        <v>2.8379495660647771E-4</v>
      </c>
      <c r="AC53" s="29"/>
      <c r="AD53" s="56">
        <f t="shared" ref="AD53:AD54" si="565">IF(F53&lt;=0,NA(),IF((G53-$G$20)&lt;0,ATAN2((H53-$H$20),(G53-$G$20))*180/PI()+360,ATAN2((H53-$H$20),(G53-$G$20))*180/PI()))</f>
        <v>30.818887304021754</v>
      </c>
      <c r="AE53" s="57">
        <f t="shared" ref="AE53:AE54" si="566">IF(E53&lt;=0,NA(),ATAN(Y53/X53)*180/PI())</f>
        <v>-47.103318357610192</v>
      </c>
      <c r="AF53" s="29"/>
      <c r="AG53" s="71">
        <f t="shared" ref="AG53:AG54" si="567">1/(O53/E53)</f>
        <v>0.88193915429023617</v>
      </c>
      <c r="AH53" s="71">
        <f t="shared" ref="AH53:AH54" si="568">1/(Z53/F53)</f>
        <v>13.296870919707683</v>
      </c>
      <c r="AI53" s="29"/>
      <c r="AJ53" s="21">
        <f t="shared" ref="AJ53:AJ54" si="569">SQRT((G53-$E$11)^2+(H53-$F$11)^2+(I53-$G$11)^2)</f>
        <v>602.54234677956799</v>
      </c>
    </row>
    <row r="54" spans="2:36" ht="15.75" x14ac:dyDescent="0.25">
      <c r="B54" s="166">
        <v>35</v>
      </c>
      <c r="C54" s="167"/>
      <c r="D54" s="96">
        <v>45572.625</v>
      </c>
      <c r="E54" s="104">
        <f t="shared" si="547"/>
        <v>7</v>
      </c>
      <c r="F54" s="27">
        <f t="shared" si="548"/>
        <v>272</v>
      </c>
      <c r="G54" s="108">
        <v>809423.99750000006</v>
      </c>
      <c r="H54" s="22">
        <v>9156133.686999999</v>
      </c>
      <c r="I54" s="109">
        <v>2630.0695000000001</v>
      </c>
      <c r="K54" s="20">
        <f t="shared" si="549"/>
        <v>5.9000000124797225</v>
      </c>
      <c r="L54" s="21">
        <f t="shared" si="550"/>
        <v>0.84999985992908478</v>
      </c>
      <c r="M54" s="21">
        <f t="shared" si="551"/>
        <v>5.9609143517702199</v>
      </c>
      <c r="N54" s="21">
        <f t="shared" si="552"/>
        <v>-1.8000000000029104</v>
      </c>
      <c r="O54" s="22">
        <f t="shared" si="553"/>
        <v>6.2267567729236601</v>
      </c>
      <c r="P54" s="22">
        <f t="shared" si="554"/>
        <v>0.88953668184623713</v>
      </c>
      <c r="Q54" s="23">
        <f t="shared" si="555"/>
        <v>-3.4904055302318805E-2</v>
      </c>
      <c r="R54" s="29"/>
      <c r="S54" s="56">
        <f t="shared" si="556"/>
        <v>81.801932503679524</v>
      </c>
      <c r="T54" s="57">
        <f t="shared" si="557"/>
        <v>-16.802588477615309</v>
      </c>
      <c r="U54" s="29"/>
      <c r="V54" s="24">
        <f t="shared" si="558"/>
        <v>12.850000010803342</v>
      </c>
      <c r="W54" s="22">
        <f t="shared" si="559"/>
        <v>12.5</v>
      </c>
      <c r="X54" s="22">
        <f t="shared" si="560"/>
        <v>17.926865322126059</v>
      </c>
      <c r="Y54" s="22">
        <f t="shared" si="561"/>
        <v>-16.400000000021464</v>
      </c>
      <c r="Z54" s="22">
        <f t="shared" si="562"/>
        <v>24.296759048859787</v>
      </c>
      <c r="AA54" s="22">
        <f t="shared" si="563"/>
        <v>8.9326320032572751E-2</v>
      </c>
      <c r="AB54" s="23">
        <f t="shared" si="564"/>
        <v>3.284055883550469E-4</v>
      </c>
      <c r="AC54" s="29"/>
      <c r="AD54" s="56">
        <f t="shared" si="565"/>
        <v>45.79101575347007</v>
      </c>
      <c r="AE54" s="57">
        <f t="shared" si="566"/>
        <v>-42.453151873958859</v>
      </c>
      <c r="AF54" s="29"/>
      <c r="AG54" s="71">
        <f t="shared" si="567"/>
        <v>1.1241807340923768</v>
      </c>
      <c r="AH54" s="71">
        <f t="shared" si="568"/>
        <v>11.194908730543819</v>
      </c>
      <c r="AI54" s="29"/>
      <c r="AJ54" s="21">
        <f t="shared" si="569"/>
        <v>602.53878003329032</v>
      </c>
    </row>
    <row r="55" spans="2:36" ht="15.75" x14ac:dyDescent="0.25">
      <c r="B55" s="166">
        <v>36</v>
      </c>
      <c r="C55" s="167"/>
      <c r="D55" s="96">
        <v>45581.458333333336</v>
      </c>
      <c r="E55" s="104">
        <f t="shared" ref="E55" si="570">D55-D54</f>
        <v>8.8333333333357587</v>
      </c>
      <c r="F55" s="27">
        <f t="shared" ref="F55" si="571">D55-D$20</f>
        <v>280.83333333333576</v>
      </c>
      <c r="G55" s="108">
        <v>809423.89350000001</v>
      </c>
      <c r="H55" s="21">
        <v>9156133.6919999998</v>
      </c>
      <c r="I55" s="109">
        <v>2630.0479999999998</v>
      </c>
      <c r="K55" s="20">
        <f t="shared" ref="K55" si="572">(G55-G54)*100</f>
        <v>-10.400000005029142</v>
      </c>
      <c r="L55" s="21">
        <f t="shared" ref="L55" si="573">(H55-H54)*100</f>
        <v>0.50000008195638657</v>
      </c>
      <c r="M55" s="21">
        <f t="shared" ref="M55" si="574">SQRT(K55^2+L55^2)</f>
        <v>10.412012302459239</v>
      </c>
      <c r="N55" s="21">
        <f t="shared" ref="N55" si="575">(I55-I54)*100</f>
        <v>-2.15000000002874</v>
      </c>
      <c r="O55" s="22">
        <f t="shared" ref="O55" si="576">(SQRT((G55-G54)^2+(H55-H54)^2+(I55-I54)^2)*100)</f>
        <v>10.631674383025759</v>
      </c>
      <c r="P55" s="22">
        <f t="shared" ref="P55" si="577">O55/(F55-F54)</f>
        <v>1.2035857792101328</v>
      </c>
      <c r="Q55" s="23">
        <f t="shared" ref="Q55" si="578">(P55-P54)/(F55-F54)</f>
        <v>3.5552728003450121E-2</v>
      </c>
      <c r="R55" s="29"/>
      <c r="S55" s="56">
        <f t="shared" ref="S55" si="579">IF(K55&lt;0, ATAN2(L55,K55)*180/PI()+360,ATAN2(L55,K55)*180/PI())</f>
        <v>272.7524858494134</v>
      </c>
      <c r="T55" s="57">
        <f t="shared" ref="T55" si="580">ATAN(N55/M55)*180/PI()</f>
        <v>-11.667154309692288</v>
      </c>
      <c r="U55" s="29"/>
      <c r="V55" s="24">
        <f t="shared" ref="V55" si="581">(G55-$G$20)*100</f>
        <v>2.4500000057742</v>
      </c>
      <c r="W55" s="22">
        <f t="shared" ref="W55" si="582">(H55-$H$20)*100</f>
        <v>13.000000081956387</v>
      </c>
      <c r="X55" s="22">
        <f t="shared" ref="X55" si="583">SQRT(V55^2+W55^2)</f>
        <v>13.228851127711719</v>
      </c>
      <c r="Y55" s="22">
        <f t="shared" ref="Y55" si="584">(I55-$I$20)*100</f>
        <v>-18.550000000050204</v>
      </c>
      <c r="Z55" s="22">
        <f t="shared" ref="Z55" si="585">SQRT((G55-$G$20)^2+(H55-$H$20)^2+(I55-$I$20)^2)*100</f>
        <v>22.783875924895266</v>
      </c>
      <c r="AA55" s="22">
        <f t="shared" ref="AA55" si="586">Z55/F55</f>
        <v>8.1129528515946833E-2</v>
      </c>
      <c r="AB55" s="23">
        <f t="shared" ref="AB55" si="587">(AA55-$AA$20)/(F55-$F$20)</f>
        <v>2.8888852884016426E-4</v>
      </c>
      <c r="AC55" s="29"/>
      <c r="AD55" s="56">
        <f t="shared" ref="AD55" si="588">IF(F55&lt;=0,NA(),IF((G55-$G$20)&lt;0,ATAN2((H55-$H$20),(G55-$G$20))*180/PI()+360,ATAN2((H55-$H$20),(G55-$G$20))*180/PI()))</f>
        <v>10.672866995418971</v>
      </c>
      <c r="AE55" s="57">
        <f t="shared" ref="AE55" si="589">IF(E55&lt;=0,NA(),ATAN(Y55/X55)*180/PI())</f>
        <v>-54.505599936950148</v>
      </c>
      <c r="AF55" s="29"/>
      <c r="AG55" s="71">
        <f t="shared" ref="AG55" si="590">1/(O55/E55)</f>
        <v>0.83085062757742256</v>
      </c>
      <c r="AH55" s="71">
        <f t="shared" ref="AH55" si="591">1/(Z55/F55)</f>
        <v>12.325968340903643</v>
      </c>
      <c r="AI55" s="29"/>
      <c r="AJ55" s="21">
        <f t="shared" ref="AJ55" si="592">SQRT((G55-$E$11)^2+(H55-$F$11)^2+(I55-$G$11)^2)</f>
        <v>602.53997971238732</v>
      </c>
    </row>
    <row r="56" spans="2:36" ht="15.75" x14ac:dyDescent="0.25">
      <c r="B56" s="199">
        <v>37</v>
      </c>
      <c r="C56" s="200"/>
      <c r="D56" s="96">
        <v>45588.583333333336</v>
      </c>
      <c r="E56" s="104">
        <f t="shared" ref="E56" si="593">D56-D55</f>
        <v>7.125</v>
      </c>
      <c r="F56" s="27">
        <f t="shared" ref="F56" si="594">D56-D$20</f>
        <v>287.95833333333576</v>
      </c>
      <c r="G56" s="108">
        <v>809423.90749999997</v>
      </c>
      <c r="H56" s="21">
        <v>9156133.699000001</v>
      </c>
      <c r="I56" s="109">
        <v>2630.0214999999998</v>
      </c>
      <c r="K56" s="20">
        <f t="shared" ref="K56" si="595">(G56-G55)*100</f>
        <v>1.3999999966472387</v>
      </c>
      <c r="L56" s="21">
        <f t="shared" ref="L56" si="596">(H56-H55)*100</f>
        <v>0.70000011473894119</v>
      </c>
      <c r="M56" s="21">
        <f t="shared" ref="M56" si="597">SQRT(K56^2+L56^2)</f>
        <v>1.5652476325638698</v>
      </c>
      <c r="N56" s="21">
        <f t="shared" ref="N56" si="598">(I56-I55)*100</f>
        <v>-2.6499999999941792</v>
      </c>
      <c r="O56" s="22">
        <f t="shared" ref="O56" si="599">(SQRT((G56-G55)^2+(H56-H55)^2+(I56-I55)^2)*100)</f>
        <v>3.0777427038685268</v>
      </c>
      <c r="P56" s="22">
        <f t="shared" ref="P56" si="600">O56/(F56-F55)</f>
        <v>0.43196388826224935</v>
      </c>
      <c r="Q56" s="23">
        <f t="shared" ref="Q56" si="601">(P56-P55)/(F56-F55)</f>
        <v>-0.10829780925584327</v>
      </c>
      <c r="R56" s="29"/>
      <c r="S56" s="56">
        <f t="shared" ref="S56" si="602">IF(K56&lt;0, ATAN2(L56,K56)*180/PI()+360,ATAN2(L56,K56)*180/PI())</f>
        <v>63.434945011432639</v>
      </c>
      <c r="T56" s="57">
        <f t="shared" ref="T56" si="603">ATAN(N56/M56)*180/PI()</f>
        <v>-59.431374422333583</v>
      </c>
      <c r="U56" s="29"/>
      <c r="V56" s="24">
        <f t="shared" ref="V56" si="604">(G56-$G$20)*100</f>
        <v>3.8500000024214387</v>
      </c>
      <c r="W56" s="22">
        <f t="shared" ref="W56" si="605">(H56-$H$20)*100</f>
        <v>13.700000196695328</v>
      </c>
      <c r="X56" s="22">
        <f t="shared" ref="X56" si="606">SQRT(V56^2+W56^2)</f>
        <v>14.230688859225934</v>
      </c>
      <c r="Y56" s="22">
        <f t="shared" ref="Y56" si="607">(I56-$I$20)*100</f>
        <v>-21.200000000044383</v>
      </c>
      <c r="Z56" s="22">
        <f t="shared" ref="Z56" si="608">SQRT((G56-$G$20)^2+(H56-$H$20)^2+(I56-$I$20)^2)*100</f>
        <v>25.533360636821367</v>
      </c>
      <c r="AA56" s="22">
        <f t="shared" ref="AA56" si="609">Z56/F56</f>
        <v>8.8670330673376888E-2</v>
      </c>
      <c r="AB56" s="23">
        <f t="shared" ref="AB56" si="610">(AA56-$AA$20)/(F56-$F$20)</f>
        <v>3.0792764233266204E-4</v>
      </c>
      <c r="AC56" s="29"/>
      <c r="AD56" s="56">
        <f t="shared" ref="AD56" si="611">IF(F56&lt;=0,NA(),IF((G56-$G$20)&lt;0,ATAN2((H56-$H$20),(G56-$G$20))*180/PI()+360,ATAN2((H56-$H$20),(G56-$G$20))*180/PI()))</f>
        <v>15.696525632042613</v>
      </c>
      <c r="AE56" s="57">
        <f t="shared" ref="AE56" si="612">IF(E56&lt;=0,NA(),ATAN(Y56/X56)*180/PI())</f>
        <v>-56.128161067756473</v>
      </c>
      <c r="AF56" s="29"/>
      <c r="AG56" s="71">
        <f t="shared" ref="AG56" si="613">1/(O56/E56)</f>
        <v>2.3150083309577272</v>
      </c>
      <c r="AH56" s="71">
        <f t="shared" ref="AH56" si="614">1/(Z56/F56)</f>
        <v>11.277729454777463</v>
      </c>
      <c r="AI56" s="29"/>
      <c r="AJ56" s="21">
        <f t="shared" ref="AJ56" si="615">SQRT((G56-$E$11)^2+(H56-$F$11)^2+(I56-$G$11)^2)</f>
        <v>602.54024807287476</v>
      </c>
    </row>
    <row r="57" spans="2:36" ht="15.75" x14ac:dyDescent="0.25">
      <c r="B57" s="166">
        <v>38</v>
      </c>
      <c r="C57" s="167"/>
      <c r="D57" s="96">
        <v>45593.458333333336</v>
      </c>
      <c r="E57" s="104">
        <f t="shared" ref="E57:E59" si="616">D57-D56</f>
        <v>4.875</v>
      </c>
      <c r="F57" s="27">
        <f t="shared" ref="F57:F59" si="617">D57-D$20</f>
        <v>292.83333333333576</v>
      </c>
      <c r="G57" s="108">
        <v>809423.94900000002</v>
      </c>
      <c r="H57" s="21">
        <v>9156133.6875</v>
      </c>
      <c r="I57" s="109">
        <v>2630.0635000000002</v>
      </c>
      <c r="K57" s="20">
        <f t="shared" ref="K57:K59" si="618">(G57-G56)*100</f>
        <v>4.1500000050291419</v>
      </c>
      <c r="L57" s="21">
        <f t="shared" ref="L57:L59" si="619">(H57-H56)*100</f>
        <v>-1.1500000953674316</v>
      </c>
      <c r="M57" s="21">
        <f t="shared" ref="M57:M59" si="620">SQRT(K57^2+L57^2)</f>
        <v>4.3063906303407942</v>
      </c>
      <c r="N57" s="21">
        <f t="shared" ref="N57:N59" si="621">(I57-I56)*100</f>
        <v>4.2000000000371074</v>
      </c>
      <c r="O57" s="22">
        <f t="shared" ref="O57:O59" si="622">(SQRT((G57-G56)^2+(H57-H56)^2+(I57-I56)^2)*100)</f>
        <v>6.0153969329877715</v>
      </c>
      <c r="P57" s="22">
        <f t="shared" ref="P57:P59" si="623">O57/(F57-F56)</f>
        <v>1.2339275759974915</v>
      </c>
      <c r="Q57" s="23">
        <f t="shared" ref="Q57:Q59" si="624">(P57-P56)/(F57-F56)</f>
        <v>0.16450537184312658</v>
      </c>
      <c r="R57" s="29"/>
      <c r="S57" s="56">
        <f t="shared" ref="S57:S59" si="625">IF(K57&lt;0, ATAN2(L57,K57)*180/PI()+360,ATAN2(L57,K57)*180/PI())</f>
        <v>105.48850264780896</v>
      </c>
      <c r="T57" s="57">
        <f t="shared" ref="T57:T59" si="626">ATAN(N57/M57)*180/PI()</f>
        <v>44.283430947177756</v>
      </c>
      <c r="U57" s="29"/>
      <c r="V57" s="24">
        <f t="shared" ref="V57:V59" si="627">(G57-$G$20)*100</f>
        <v>8.0000000074505806</v>
      </c>
      <c r="W57" s="22">
        <f t="shared" ref="W57:W59" si="628">(H57-$H$20)*100</f>
        <v>12.550000101327896</v>
      </c>
      <c r="X57" s="22">
        <f t="shared" ref="X57:X59" si="629">SQRT(V57^2+W57^2)</f>
        <v>14.882960144492072</v>
      </c>
      <c r="Y57" s="22">
        <f t="shared" ref="Y57:Y59" si="630">(I57-$I$20)*100</f>
        <v>-17.000000000007276</v>
      </c>
      <c r="Z57" s="22">
        <f t="shared" ref="Z57:Z59" si="631">SQRT((G57-$G$20)^2+(H57-$H$20)^2+(I57-$I$20)^2)*100</f>
        <v>22.594302438065817</v>
      </c>
      <c r="AA57" s="22">
        <f t="shared" ref="AA57:AA59" si="632">Z57/F57</f>
        <v>7.7157549589296409E-2</v>
      </c>
      <c r="AB57" s="23">
        <f t="shared" ref="AB57:AB59" si="633">(AA57-$AA$20)/(F57-$F$20)</f>
        <v>2.6348622511996277E-4</v>
      </c>
      <c r="AC57" s="29"/>
      <c r="AD57" s="56">
        <f t="shared" ref="AD57:AD59" si="634">IF(F57&lt;=0,NA(),IF((G57-$G$20)&lt;0,ATAN2((H57-$H$20),(G57-$G$20))*180/PI()+360,ATAN2((H57-$H$20),(G57-$G$20))*180/PI()))</f>
        <v>32.51548154217371</v>
      </c>
      <c r="AE57" s="57">
        <f t="shared" ref="AE57:AE59" si="635">IF(E57&lt;=0,NA(),ATAN(Y57/X57)*180/PI())</f>
        <v>-48.798883517660535</v>
      </c>
      <c r="AF57" s="29"/>
      <c r="AG57" s="71">
        <f t="shared" ref="AG57:AG59" si="636">1/(O57/E57)</f>
        <v>0.8104203354006515</v>
      </c>
      <c r="AH57" s="71">
        <f t="shared" ref="AH57:AH59" si="637">1/(Z57/F57)</f>
        <v>12.96049453777267</v>
      </c>
      <c r="AI57" s="29"/>
      <c r="AJ57" s="21">
        <f t="shared" ref="AJ57:AJ59" si="638">SQRT((G57-$E$11)^2+(H57-$F$11)^2+(I57-$G$11)^2)</f>
        <v>602.54003080196162</v>
      </c>
    </row>
    <row r="58" spans="2:36" ht="15.75" x14ac:dyDescent="0.25">
      <c r="B58" s="166">
        <v>39</v>
      </c>
      <c r="C58" s="167"/>
      <c r="D58" s="96">
        <v>45609.625</v>
      </c>
      <c r="E58" s="104">
        <f t="shared" si="616"/>
        <v>16.166666666664241</v>
      </c>
      <c r="F58" s="27">
        <f t="shared" si="617"/>
        <v>309</v>
      </c>
      <c r="G58" s="108">
        <v>809424.02500000002</v>
      </c>
      <c r="H58" s="21">
        <v>9156133.6919999998</v>
      </c>
      <c r="I58" s="109">
        <v>2630.0569999999998</v>
      </c>
      <c r="K58" s="20">
        <f t="shared" si="618"/>
        <v>7.6000000000931323</v>
      </c>
      <c r="L58" s="21">
        <f t="shared" si="619"/>
        <v>0.44999998062849045</v>
      </c>
      <c r="M58" s="21">
        <f t="shared" si="620"/>
        <v>7.6133107111151883</v>
      </c>
      <c r="N58" s="21">
        <f t="shared" si="621"/>
        <v>-0.65000000004147296</v>
      </c>
      <c r="O58" s="22">
        <f t="shared" si="622"/>
        <v>7.641007785890233</v>
      </c>
      <c r="P58" s="22">
        <f t="shared" si="623"/>
        <v>0.47263965685926057</v>
      </c>
      <c r="Q58" s="23">
        <f t="shared" si="624"/>
        <v>-4.7089974379691452E-2</v>
      </c>
      <c r="R58" s="29"/>
      <c r="S58" s="56">
        <f t="shared" si="625"/>
        <v>86.611443154847933</v>
      </c>
      <c r="T58" s="57">
        <f t="shared" si="626"/>
        <v>-4.8798956331471874</v>
      </c>
      <c r="U58" s="29"/>
      <c r="V58" s="24">
        <f t="shared" si="627"/>
        <v>15.600000007543713</v>
      </c>
      <c r="W58" s="22">
        <f t="shared" si="628"/>
        <v>13.000000081956387</v>
      </c>
      <c r="X58" s="22">
        <f t="shared" si="629"/>
        <v>20.306649215619743</v>
      </c>
      <c r="Y58" s="22">
        <f t="shared" si="630"/>
        <v>-17.650000000048749</v>
      </c>
      <c r="Z58" s="22">
        <f t="shared" si="631"/>
        <v>26.905064623002691</v>
      </c>
      <c r="AA58" s="22">
        <f t="shared" si="632"/>
        <v>8.707140654693428E-2</v>
      </c>
      <c r="AB58" s="23">
        <f t="shared" si="633"/>
        <v>2.8178448720690707E-4</v>
      </c>
      <c r="AC58" s="29"/>
      <c r="AD58" s="56">
        <f t="shared" si="634"/>
        <v>50.19442874371579</v>
      </c>
      <c r="AE58" s="57">
        <f t="shared" si="635"/>
        <v>-40.996302082236639</v>
      </c>
      <c r="AF58" s="29"/>
      <c r="AG58" s="71">
        <f t="shared" si="636"/>
        <v>2.1157767561128988</v>
      </c>
      <c r="AH58" s="71">
        <f t="shared" si="637"/>
        <v>11.48482653098027</v>
      </c>
      <c r="AI58" s="29"/>
      <c r="AJ58" s="21">
        <f t="shared" si="638"/>
        <v>602.53721338233868</v>
      </c>
    </row>
    <row r="59" spans="2:36" ht="15.75" x14ac:dyDescent="0.25">
      <c r="B59" s="166">
        <v>40</v>
      </c>
      <c r="C59" s="167"/>
      <c r="D59" s="96">
        <v>45613.625</v>
      </c>
      <c r="E59" s="104">
        <f t="shared" si="616"/>
        <v>4</v>
      </c>
      <c r="F59" s="27">
        <f t="shared" si="617"/>
        <v>313</v>
      </c>
      <c r="G59" s="108">
        <v>809424.05499999993</v>
      </c>
      <c r="H59" s="22">
        <v>9156133.7089999989</v>
      </c>
      <c r="I59" s="109">
        <v>2629.998</v>
      </c>
      <c r="K59" s="20">
        <f t="shared" si="618"/>
        <v>2.9999999911524355</v>
      </c>
      <c r="L59" s="21">
        <f t="shared" si="619"/>
        <v>1.6999999061226845</v>
      </c>
      <c r="M59" s="21">
        <f t="shared" si="620"/>
        <v>3.4481878759330602</v>
      </c>
      <c r="N59" s="21">
        <f t="shared" si="621"/>
        <v>-5.8999999999741704</v>
      </c>
      <c r="O59" s="22">
        <f t="shared" si="622"/>
        <v>6.8337397980481347</v>
      </c>
      <c r="P59" s="22">
        <f t="shared" si="623"/>
        <v>1.7084349495120337</v>
      </c>
      <c r="Q59" s="23">
        <f t="shared" si="624"/>
        <v>0.30894882316319328</v>
      </c>
      <c r="R59" s="29"/>
      <c r="S59" s="56">
        <f t="shared" si="625"/>
        <v>60.461219025096604</v>
      </c>
      <c r="T59" s="57">
        <f t="shared" si="626"/>
        <v>-59.696335334743402</v>
      </c>
      <c r="U59" s="29"/>
      <c r="V59" s="24">
        <f t="shared" si="627"/>
        <v>18.599999998696148</v>
      </c>
      <c r="W59" s="22">
        <f t="shared" si="628"/>
        <v>14.699999988079071</v>
      </c>
      <c r="X59" s="22">
        <f t="shared" si="629"/>
        <v>23.707593711741843</v>
      </c>
      <c r="Y59" s="22">
        <f t="shared" si="630"/>
        <v>-23.550000000022919</v>
      </c>
      <c r="Z59" s="22">
        <f t="shared" si="631"/>
        <v>33.416350782245821</v>
      </c>
      <c r="AA59" s="22">
        <f t="shared" si="632"/>
        <v>0.10676150409663202</v>
      </c>
      <c r="AB59" s="23">
        <f t="shared" si="633"/>
        <v>3.4109106740138023E-4</v>
      </c>
      <c r="AC59" s="29"/>
      <c r="AD59" s="56">
        <f t="shared" si="634"/>
        <v>51.679886083871935</v>
      </c>
      <c r="AE59" s="57">
        <f t="shared" si="635"/>
        <v>-44.808931848220659</v>
      </c>
      <c r="AF59" s="29"/>
      <c r="AG59" s="71">
        <f t="shared" si="636"/>
        <v>0.58533103662250752</v>
      </c>
      <c r="AH59" s="71">
        <f t="shared" si="637"/>
        <v>9.3666720833651755</v>
      </c>
      <c r="AI59" s="29"/>
      <c r="AJ59" s="21">
        <f t="shared" si="638"/>
        <v>602.53645806842644</v>
      </c>
    </row>
    <row r="60" spans="2:36" ht="15.75" x14ac:dyDescent="0.25">
      <c r="B60" s="199">
        <v>41</v>
      </c>
      <c r="C60" s="200"/>
      <c r="D60" s="96">
        <v>45628.583333333336</v>
      </c>
      <c r="E60" s="104">
        <f t="shared" ref="E60:E61" si="639">D60-D59</f>
        <v>14.958333333335759</v>
      </c>
      <c r="F60" s="27">
        <f t="shared" ref="F60:F61" si="640">D60-D$20</f>
        <v>327.95833333333576</v>
      </c>
      <c r="G60" s="108">
        <v>809424.00249999994</v>
      </c>
      <c r="H60" s="21">
        <v>9156133.6895000003</v>
      </c>
      <c r="I60" s="109">
        <v>2630.067</v>
      </c>
      <c r="K60" s="20">
        <f t="shared" ref="K60:K61" si="641">(G60-G59)*100</f>
        <v>-5.2499999990686774</v>
      </c>
      <c r="L60" s="21">
        <f t="shared" ref="L60:L61" si="642">(H60-H59)*100</f>
        <v>-1.9499998539686203</v>
      </c>
      <c r="M60" s="21">
        <f t="shared" ref="M60:M61" si="643">SQRT(K60^2+L60^2)</f>
        <v>5.6004463590591378</v>
      </c>
      <c r="N60" s="21">
        <f t="shared" ref="N60:N61" si="644">(I60-I59)*100</f>
        <v>6.8999999999959982</v>
      </c>
      <c r="O60" s="22">
        <f t="shared" ref="O60:O61" si="645">(SQRT((G60-G59)^2+(H60-H59)^2+(I60-I59)^2)*100)</f>
        <v>8.8867879135626691</v>
      </c>
      <c r="P60" s="22">
        <f t="shared" ref="P60:P61" si="646">O60/(F60-F59)</f>
        <v>0.59410281316286762</v>
      </c>
      <c r="Q60" s="23">
        <f t="shared" ref="Q60:Q61" si="647">(P60-P59)/(F60-F59)</f>
        <v>-7.4495741705781757E-2</v>
      </c>
      <c r="R60" s="29"/>
      <c r="S60" s="56">
        <f t="shared" ref="S60:S61" si="648">IF(K60&lt;0, ATAN2(L60,K60)*180/PI()+360,ATAN2(L60,K60)*180/PI())</f>
        <v>249.62356618334519</v>
      </c>
      <c r="T60" s="57">
        <f t="shared" ref="T60:T61" si="649">ATAN(N60/M60)*180/PI()</f>
        <v>50.935181600324306</v>
      </c>
      <c r="U60" s="29"/>
      <c r="V60" s="24">
        <f t="shared" ref="V60:V61" si="650">(G60-$G$20)*100</f>
        <v>13.349999999627471</v>
      </c>
      <c r="W60" s="22">
        <f t="shared" ref="W60:W61" si="651">(H60-$H$20)*100</f>
        <v>12.750000134110451</v>
      </c>
      <c r="X60" s="22">
        <f t="shared" ref="X60:X61" si="652">SQRT(V60^2+W60^2)</f>
        <v>18.460363035700841</v>
      </c>
      <c r="Y60" s="22">
        <f t="shared" ref="Y60:Y61" si="653">(I60-$I$20)*100</f>
        <v>-16.650000000026921</v>
      </c>
      <c r="Z60" s="22">
        <f t="shared" ref="Z60:Z61" si="654">SQRT((G60-$G$20)^2+(H60-$H$20)^2+(I60-$I$20)^2)*100</f>
        <v>24.859756704577109</v>
      </c>
      <c r="AA60" s="22">
        <f t="shared" ref="AA60:AA61" si="655">Z60/F60</f>
        <v>7.5801570437027843E-2</v>
      </c>
      <c r="AB60" s="23">
        <f t="shared" ref="AB60:AB61" si="656">(AA60-$AA$20)/(F60-$F$20)</f>
        <v>2.3113171013704165E-4</v>
      </c>
      <c r="AC60" s="29"/>
      <c r="AD60" s="56">
        <f t="shared" ref="AD60:AD61" si="657">IF(F60&lt;=0,NA(),IF((G60-$G$20)&lt;0,ATAN2((H60-$H$20),(G60-$G$20))*180/PI()+360,ATAN2((H60-$H$20),(G60-$G$20))*180/PI()))</f>
        <v>46.316912103981146</v>
      </c>
      <c r="AE60" s="57">
        <f t="shared" ref="AE60:AE61" si="658">IF(E60&lt;=0,NA(),ATAN(Y60/X60)*180/PI())</f>
        <v>-42.04832491114928</v>
      </c>
      <c r="AF60" s="29"/>
      <c r="AG60" s="71">
        <f t="shared" ref="AG60:AG61" si="659">1/(O60/E60)</f>
        <v>1.6832103431327459</v>
      </c>
      <c r="AH60" s="71">
        <f t="shared" ref="AH60:AH61" si="660">1/(Z60/F60)</f>
        <v>13.192338816129807</v>
      </c>
      <c r="AI60" s="29"/>
      <c r="AJ60" s="21">
        <f t="shared" ref="AJ60:AJ61" si="661">SQRT((G60-$E$11)^2+(H60-$F$11)^2+(I60-$G$11)^2)</f>
        <v>602.53702208864172</v>
      </c>
    </row>
    <row r="61" spans="2:36" ht="15.75" x14ac:dyDescent="0.25">
      <c r="B61" s="199">
        <v>42</v>
      </c>
      <c r="C61" s="200"/>
      <c r="D61" s="96">
        <v>45634.583333333336</v>
      </c>
      <c r="E61" s="104">
        <f t="shared" si="639"/>
        <v>6</v>
      </c>
      <c r="F61" s="27">
        <f t="shared" si="640"/>
        <v>333.95833333333576</v>
      </c>
      <c r="G61" s="108">
        <v>809424.07400000002</v>
      </c>
      <c r="H61" s="21">
        <v>9156133.6834999993</v>
      </c>
      <c r="I61" s="109">
        <v>2630.085</v>
      </c>
      <c r="K61" s="20">
        <f t="shared" si="641"/>
        <v>7.1500000078231096</v>
      </c>
      <c r="L61" s="21">
        <f t="shared" si="642"/>
        <v>-0.60000009834766388</v>
      </c>
      <c r="M61" s="21">
        <f t="shared" si="643"/>
        <v>7.1751306768509568</v>
      </c>
      <c r="N61" s="21">
        <f t="shared" si="644"/>
        <v>1.8000000000029104</v>
      </c>
      <c r="O61" s="22">
        <f t="shared" si="645"/>
        <v>7.3974657978187457</v>
      </c>
      <c r="P61" s="22">
        <f t="shared" si="646"/>
        <v>1.2329109663031244</v>
      </c>
      <c r="Q61" s="23">
        <f t="shared" si="647"/>
        <v>0.10646802552337613</v>
      </c>
      <c r="R61" s="29"/>
      <c r="S61" s="56">
        <f t="shared" si="648"/>
        <v>94.796799744199504</v>
      </c>
      <c r="T61" s="57">
        <f t="shared" si="649"/>
        <v>14.082960927635215</v>
      </c>
      <c r="U61" s="29"/>
      <c r="V61" s="24">
        <f t="shared" si="650"/>
        <v>20.500000007450581</v>
      </c>
      <c r="W61" s="22">
        <f t="shared" si="651"/>
        <v>12.150000035762787</v>
      </c>
      <c r="X61" s="22">
        <f t="shared" si="652"/>
        <v>23.830075559563582</v>
      </c>
      <c r="Y61" s="22">
        <f t="shared" si="653"/>
        <v>-14.850000000024011</v>
      </c>
      <c r="Z61" s="22">
        <f t="shared" si="654"/>
        <v>28.078372480883264</v>
      </c>
      <c r="AA61" s="22">
        <f t="shared" si="655"/>
        <v>8.407747218230735E-2</v>
      </c>
      <c r="AB61" s="23">
        <f t="shared" si="656"/>
        <v>2.5176036586093098E-4</v>
      </c>
      <c r="AC61" s="29"/>
      <c r="AD61" s="56">
        <f t="shared" si="657"/>
        <v>59.345501534239062</v>
      </c>
      <c r="AE61" s="57">
        <f t="shared" si="658"/>
        <v>-31.929596611685138</v>
      </c>
      <c r="AF61" s="29"/>
      <c r="AG61" s="71">
        <f t="shared" si="659"/>
        <v>0.81108857600520301</v>
      </c>
      <c r="AH61" s="71">
        <f t="shared" si="660"/>
        <v>11.893792404125497</v>
      </c>
      <c r="AI61" s="29"/>
      <c r="AJ61" s="21">
        <f t="shared" si="661"/>
        <v>602.53782190941388</v>
      </c>
    </row>
    <row r="62" spans="2:36" ht="15.75" x14ac:dyDescent="0.25">
      <c r="B62" s="199">
        <v>43</v>
      </c>
      <c r="C62" s="200"/>
      <c r="D62" s="96">
        <v>45643.583333333336</v>
      </c>
      <c r="E62" s="104">
        <f t="shared" ref="E62" si="662">D62-D61</f>
        <v>9</v>
      </c>
      <c r="F62" s="27">
        <f t="shared" ref="F62" si="663">D62-D$20</f>
        <v>342.95833333333576</v>
      </c>
      <c r="G62" s="108">
        <v>809424.01450000005</v>
      </c>
      <c r="H62" s="21">
        <v>9156133.699000001</v>
      </c>
      <c r="I62" s="109">
        <v>2630.0415000000003</v>
      </c>
      <c r="K62" s="20">
        <f t="shared" ref="K62" si="664">(G62-G61)*100</f>
        <v>-5.9499999973922968</v>
      </c>
      <c r="L62" s="21">
        <f t="shared" ref="L62" si="665">(H62-H61)*100</f>
        <v>1.5500001609325409</v>
      </c>
      <c r="M62" s="21">
        <f t="shared" ref="M62" si="666">SQRT(K62^2+L62^2)</f>
        <v>6.1485771092065873</v>
      </c>
      <c r="N62" s="21">
        <f t="shared" ref="N62" si="667">(I62-I61)*100</f>
        <v>-4.3499999999767169</v>
      </c>
      <c r="O62" s="22">
        <f t="shared" ref="O62" si="668">(SQRT((G62-G61)^2+(H62-H61)^2+(I62-I61)^2)*100)</f>
        <v>7.5317660922028544</v>
      </c>
      <c r="P62" s="22">
        <f t="shared" ref="P62" si="669">O62/(F62-F61)</f>
        <v>0.83686289913365053</v>
      </c>
      <c r="Q62" s="23">
        <f t="shared" ref="Q62" si="670">(P62-P61)/(F62-F61)</f>
        <v>-4.40053407966082E-2</v>
      </c>
      <c r="R62" s="29"/>
      <c r="S62" s="56">
        <f t="shared" ref="S62" si="671">IF(K62&lt;0, ATAN2(L62,K62)*180/PI()+360,ATAN2(L62,K62)*180/PI())</f>
        <v>284.60127374318296</v>
      </c>
      <c r="T62" s="57">
        <f t="shared" ref="T62" si="672">ATAN(N62/M62)*180/PI()</f>
        <v>-35.278672064685054</v>
      </c>
      <c r="U62" s="29"/>
      <c r="V62" s="24">
        <f t="shared" ref="V62" si="673">(G62-$G$20)*100</f>
        <v>14.550000010058284</v>
      </c>
      <c r="W62" s="22">
        <f t="shared" ref="W62" si="674">(H62-$H$20)*100</f>
        <v>13.700000196695328</v>
      </c>
      <c r="X62" s="22">
        <f t="shared" ref="X62" si="675">SQRT(V62^2+W62^2)</f>
        <v>19.984806871274692</v>
      </c>
      <c r="Y62" s="22">
        <f t="shared" ref="Y62" si="676">(I62-$I$20)*100</f>
        <v>-19.200000000000728</v>
      </c>
      <c r="Z62" s="22">
        <f t="shared" ref="Z62" si="677">SQRT((G62-$G$20)^2+(H62-$H$20)^2+(I62-$I$20)^2)*100</f>
        <v>27.713399388782605</v>
      </c>
      <c r="AA62" s="22">
        <f t="shared" ref="AA62" si="678">Z62/F62</f>
        <v>8.0806898958908732E-2</v>
      </c>
      <c r="AB62" s="23">
        <f t="shared" ref="AB62" si="679">(AA62-$AA$20)/(F62-$F$20)</f>
        <v>2.3561724881712985E-4</v>
      </c>
      <c r="AC62" s="29"/>
      <c r="AD62" s="56">
        <f t="shared" ref="AD62" si="680">IF(F62&lt;=0,NA(),IF((G62-$G$20)&lt;0,ATAN2((H62-$H$20),(G62-$G$20))*180/PI()+360,ATAN2((H62-$H$20),(G62-$G$20))*180/PI()))</f>
        <v>46.723423461098875</v>
      </c>
      <c r="AE62" s="57">
        <f t="shared" ref="AE62" si="681">IF(E62&lt;=0,NA(),ATAN(Y62/X62)*180/PI())</f>
        <v>-43.852613704043051</v>
      </c>
      <c r="AF62" s="29"/>
      <c r="AG62" s="71">
        <f t="shared" ref="AG62" si="682">1/(O62/E62)</f>
        <v>1.1949388615927825</v>
      </c>
      <c r="AH62" s="71">
        <f t="shared" ref="AH62" si="683">1/(Z62/F62)</f>
        <v>12.375180991767941</v>
      </c>
      <c r="AI62" s="29"/>
      <c r="AJ62" s="21">
        <f t="shared" ref="AJ62" si="684">SQRT((G62-$E$11)^2+(H62-$F$11)^2+(I62-$G$11)^2)</f>
        <v>602.53462155441412</v>
      </c>
    </row>
    <row r="63" spans="2:36" ht="15.75" x14ac:dyDescent="0.25">
      <c r="B63" s="199">
        <v>44</v>
      </c>
      <c r="C63" s="200"/>
      <c r="D63" s="96">
        <v>45649.625</v>
      </c>
      <c r="E63" s="104">
        <f t="shared" ref="E63:E64" si="685">D63-D62</f>
        <v>6.0416666666642413</v>
      </c>
      <c r="F63" s="27">
        <f t="shared" ref="F63:F64" si="686">D63-D$20</f>
        <v>349</v>
      </c>
      <c r="G63" s="108">
        <v>809424.06649999996</v>
      </c>
      <c r="H63" s="21">
        <v>9156133.6875</v>
      </c>
      <c r="I63" s="109">
        <v>2630.0709999999999</v>
      </c>
      <c r="K63" s="20">
        <f t="shared" ref="K63:K64" si="687">(G63-G62)*100</f>
        <v>5.1999999908730388</v>
      </c>
      <c r="L63" s="21">
        <f t="shared" ref="L63:L64" si="688">(H63-H62)*100</f>
        <v>-1.1500000953674316</v>
      </c>
      <c r="M63" s="21">
        <f t="shared" ref="M63:M64" si="689">SQRT(K63^2+L63^2)</f>
        <v>5.3256455124636961</v>
      </c>
      <c r="N63" s="21">
        <f t="shared" ref="N63:N64" si="690">(I63-I62)*100</f>
        <v>2.9499999999643478</v>
      </c>
      <c r="O63" s="22">
        <f t="shared" ref="O63:O64" si="691">(SQRT((G63-G62)^2+(H63-H62)^2+(I63-I62)^2)*100)</f>
        <v>6.0881031630725797</v>
      </c>
      <c r="P63" s="22">
        <f t="shared" ref="P63:P64" si="692">O63/(F63-F62)</f>
        <v>1.0076860407848316</v>
      </c>
      <c r="Q63" s="23">
        <f t="shared" ref="Q63:Q64" si="693">(P63-P62)/(F63-F62)</f>
        <v>2.8274175169862008E-2</v>
      </c>
      <c r="R63" s="29"/>
      <c r="S63" s="56">
        <f t="shared" ref="S63:S64" si="694">IF(K63&lt;0, ATAN2(L63,K63)*180/PI()+360,ATAN2(L63,K63)*180/PI())</f>
        <v>102.47046274467333</v>
      </c>
      <c r="T63" s="57">
        <f t="shared" ref="T63:T64" si="695">ATAN(N63/M63)*180/PI()</f>
        <v>28.983097255411664</v>
      </c>
      <c r="U63" s="29"/>
      <c r="V63" s="24">
        <f t="shared" ref="V63:V64" si="696">(G63-$G$20)*100</f>
        <v>19.750000000931323</v>
      </c>
      <c r="W63" s="22">
        <f t="shared" ref="W63:W64" si="697">(H63-$H$20)*100</f>
        <v>12.550000101327896</v>
      </c>
      <c r="X63" s="22">
        <f t="shared" ref="X63:X64" si="698">SQRT(V63^2+W63^2)</f>
        <v>23.400106892493405</v>
      </c>
      <c r="Y63" s="22">
        <f t="shared" ref="Y63:Y64" si="699">(I63-$I$20)*100</f>
        <v>-16.25000000003638</v>
      </c>
      <c r="Z63" s="22">
        <f t="shared" ref="Z63:Z64" si="700">SQRT((G63-$G$20)^2+(H63-$H$20)^2+(I63-$I$20)^2)*100</f>
        <v>28.489076899424099</v>
      </c>
      <c r="AA63" s="22">
        <f t="shared" ref="AA63:AA64" si="701">Z63/F63</f>
        <v>8.1630592835026064E-2</v>
      </c>
      <c r="AB63" s="23">
        <f t="shared" ref="AB63:AB64" si="702">(AA63-$AA$20)/(F63-$F$20)</f>
        <v>2.3389854680523227E-4</v>
      </c>
      <c r="AC63" s="29"/>
      <c r="AD63" s="56">
        <f t="shared" ref="AD63:AD64" si="703">IF(F63&lt;=0,NA(),IF((G63-$G$20)&lt;0,ATAN2((H63-$H$20),(G63-$G$20))*180/PI()+360,ATAN2((H63-$H$20),(G63-$G$20))*180/PI()))</f>
        <v>57.566366184226915</v>
      </c>
      <c r="AE63" s="57">
        <f t="shared" ref="AE63:AE64" si="704">IF(E63&lt;=0,NA(),ATAN(Y63/X63)*180/PI())</f>
        <v>-34.777708744595216</v>
      </c>
      <c r="AF63" s="29"/>
      <c r="AG63" s="71">
        <f t="shared" ref="AG63:AG64" si="705">1/(O63/E63)</f>
        <v>0.99237258384680471</v>
      </c>
      <c r="AH63" s="71">
        <f t="shared" ref="AH63:AH64" si="706">1/(Z63/F63)</f>
        <v>12.250309170496676</v>
      </c>
      <c r="AI63" s="29"/>
      <c r="AJ63" s="21">
        <f t="shared" ref="AJ63:AJ64" si="707">SQRT((G63-$E$11)^2+(H63-$F$11)^2+(I63-$G$11)^2)</f>
        <v>602.53771288926737</v>
      </c>
    </row>
    <row r="64" spans="2:36" ht="15.75" x14ac:dyDescent="0.25">
      <c r="B64" s="199">
        <v>45</v>
      </c>
      <c r="C64" s="200"/>
      <c r="D64" s="96">
        <v>45672.625</v>
      </c>
      <c r="E64" s="104">
        <f t="shared" si="685"/>
        <v>23</v>
      </c>
      <c r="F64" s="27">
        <f t="shared" si="686"/>
        <v>372</v>
      </c>
      <c r="G64" s="108">
        <v>809424.34569999995</v>
      </c>
      <c r="H64" s="22">
        <v>9156133.9455000013</v>
      </c>
      <c r="I64" s="109">
        <v>2630.0928000000004</v>
      </c>
      <c r="K64" s="20">
        <f t="shared" si="687"/>
        <v>27.919999998994172</v>
      </c>
      <c r="L64" s="21">
        <f t="shared" si="688"/>
        <v>25.800000131130219</v>
      </c>
      <c r="M64" s="21">
        <f t="shared" si="689"/>
        <v>38.015344358694868</v>
      </c>
      <c r="N64" s="21">
        <f t="shared" si="690"/>
        <v>2.1800000000439468</v>
      </c>
      <c r="O64" s="22">
        <f t="shared" si="691"/>
        <v>38.077799394271004</v>
      </c>
      <c r="P64" s="22">
        <f t="shared" si="692"/>
        <v>1.655556495403087</v>
      </c>
      <c r="Q64" s="23">
        <f t="shared" si="693"/>
        <v>2.8168280635576325E-2</v>
      </c>
      <c r="R64" s="29"/>
      <c r="S64" s="56">
        <f t="shared" si="694"/>
        <v>47.259941288965734</v>
      </c>
      <c r="T64" s="57">
        <f t="shared" si="695"/>
        <v>3.2820471664361266</v>
      </c>
      <c r="U64" s="29"/>
      <c r="V64" s="24">
        <f t="shared" si="696"/>
        <v>47.669999999925494</v>
      </c>
      <c r="W64" s="22">
        <f t="shared" si="697"/>
        <v>38.350000232458115</v>
      </c>
      <c r="X64" s="22">
        <f t="shared" si="698"/>
        <v>61.181299576115855</v>
      </c>
      <c r="Y64" s="22">
        <f t="shared" si="699"/>
        <v>-14.069999999992433</v>
      </c>
      <c r="Z64" s="22">
        <f t="shared" si="700"/>
        <v>62.77831088697927</v>
      </c>
      <c r="AA64" s="22">
        <f t="shared" si="701"/>
        <v>0.16875890023381523</v>
      </c>
      <c r="AB64" s="23">
        <f t="shared" si="702"/>
        <v>4.5365295761778289E-4</v>
      </c>
      <c r="AC64" s="29"/>
      <c r="AD64" s="56">
        <f t="shared" si="703"/>
        <v>51.18369806858356</v>
      </c>
      <c r="AE64" s="57">
        <f t="shared" si="704"/>
        <v>-12.951253431827885</v>
      </c>
      <c r="AF64" s="29"/>
      <c r="AG64" s="71">
        <f t="shared" si="705"/>
        <v>0.60402650273588199</v>
      </c>
      <c r="AH64" s="71">
        <f t="shared" si="706"/>
        <v>5.9256133964756899</v>
      </c>
      <c r="AI64" s="29"/>
      <c r="AJ64" s="21">
        <f t="shared" si="707"/>
        <v>602.28255102284538</v>
      </c>
    </row>
    <row r="65" spans="2:36" ht="15.75" x14ac:dyDescent="0.25">
      <c r="B65" s="199">
        <v>46</v>
      </c>
      <c r="C65" s="200"/>
      <c r="D65" s="96">
        <v>45692.583333333336</v>
      </c>
      <c r="E65" s="104">
        <f t="shared" ref="E65" si="708">D65-D64</f>
        <v>19.958333333335759</v>
      </c>
      <c r="F65" s="27">
        <f t="shared" ref="F65" si="709">D65-D$20</f>
        <v>391.95833333333576</v>
      </c>
      <c r="G65" s="108">
        <v>809424.01949999994</v>
      </c>
      <c r="H65" s="21">
        <v>9156133.7355000004</v>
      </c>
      <c r="I65" s="109">
        <v>2630.076</v>
      </c>
      <c r="K65" s="20">
        <f t="shared" ref="K65" si="710">(G65-G64)*100</f>
        <v>-32.620000001043081</v>
      </c>
      <c r="L65" s="21">
        <f t="shared" ref="L65" si="711">(H65-H64)*100</f>
        <v>-21.000000089406967</v>
      </c>
      <c r="M65" s="21">
        <f t="shared" ref="M65" si="712">SQRT(K65^2+L65^2)</f>
        <v>38.795159541148216</v>
      </c>
      <c r="N65" s="21">
        <f t="shared" ref="N65" si="713">(I65-I64)*100</f>
        <v>-1.6800000000330328</v>
      </c>
      <c r="O65" s="22">
        <f t="shared" ref="O65" si="714">(SQRT((G65-G64)^2+(H65-H64)^2+(I65-I64)^2)*100)</f>
        <v>38.83151817561675</v>
      </c>
      <c r="P65" s="22">
        <f t="shared" ref="P65" si="715">O65/(F65-F64)</f>
        <v>1.9456293031621894</v>
      </c>
      <c r="Q65" s="23">
        <f t="shared" ref="Q65" si="716">(P65-P64)/(F65-F64)</f>
        <v>1.4533919386675597E-2</v>
      </c>
      <c r="R65" s="29"/>
      <c r="S65" s="56">
        <f t="shared" ref="S65" si="717">IF(K65&lt;0, ATAN2(L65,K65)*180/PI()+360,ATAN2(L65,K65)*180/PI())</f>
        <v>237.22750403524276</v>
      </c>
      <c r="T65" s="57">
        <f t="shared" ref="T65" si="718">ATAN(N65/M65)*180/PI()</f>
        <v>-2.4796085167531801</v>
      </c>
      <c r="U65" s="29"/>
      <c r="V65" s="24">
        <f t="shared" ref="V65" si="719">(G65-$G$20)*100</f>
        <v>15.049999998882413</v>
      </c>
      <c r="W65" s="22">
        <f t="shared" ref="W65" si="720">(H65-$H$20)*100</f>
        <v>17.350000143051147</v>
      </c>
      <c r="X65" s="22">
        <f t="shared" ref="X65" si="721">SQRT(V65^2+W65^2)</f>
        <v>22.96791250702239</v>
      </c>
      <c r="Y65" s="22">
        <f t="shared" ref="Y65" si="722">(I65-$I$20)*100</f>
        <v>-15.750000000025466</v>
      </c>
      <c r="Z65" s="22">
        <f t="shared" ref="Z65" si="723">SQRT((G65-$G$20)^2+(H65-$H$20)^2+(I65-$I$20)^2)*100</f>
        <v>27.849371715193822</v>
      </c>
      <c r="AA65" s="22">
        <f t="shared" ref="AA65" si="724">Z65/F65</f>
        <v>7.1051867881858993E-2</v>
      </c>
      <c r="AB65" s="23">
        <f t="shared" ref="AB65" si="725">(AA65-$AA$20)/(F65-$F$20)</f>
        <v>1.8127403307798505E-4</v>
      </c>
      <c r="AC65" s="29"/>
      <c r="AD65" s="56">
        <f t="shared" ref="AD65" si="726">IF(F65&lt;=0,NA(),IF((G65-$G$20)&lt;0,ATAN2((H65-$H$20),(G65-$G$20))*180/PI()+360,ATAN2((H65-$H$20),(G65-$G$20))*180/PI()))</f>
        <v>40.939518222443446</v>
      </c>
      <c r="AE65" s="57">
        <f t="shared" ref="AE65" si="727">IF(E65&lt;=0,NA(),ATAN(Y65/X65)*180/PI())</f>
        <v>-34.439963721219932</v>
      </c>
      <c r="AF65" s="29"/>
      <c r="AG65" s="71">
        <f t="shared" ref="AG65" si="728">1/(O65/E65)</f>
        <v>0.51397252209078137</v>
      </c>
      <c r="AH65" s="71">
        <f t="shared" ref="AH65" si="729">1/(Z65/F65)</f>
        <v>14.074225348484056</v>
      </c>
      <c r="AI65" s="29"/>
      <c r="AJ65" s="21">
        <f t="shared" ref="AJ65" si="730">SQRT((G65-$E$11)^2+(H65-$F$11)^2+(I65-$G$11)^2)</f>
        <v>602.49023996770654</v>
      </c>
    </row>
    <row r="66" spans="2:36" ht="15.75" x14ac:dyDescent="0.25">
      <c r="B66" s="199">
        <v>47</v>
      </c>
      <c r="C66" s="200"/>
      <c r="D66" s="96">
        <v>45699.625</v>
      </c>
      <c r="E66" s="104">
        <f t="shared" ref="E66" si="731">D66-D65</f>
        <v>7.0416666666642413</v>
      </c>
      <c r="F66" s="27">
        <f t="shared" ref="F66" si="732">D66-D$20</f>
        <v>399</v>
      </c>
      <c r="G66" s="108">
        <v>809424.04</v>
      </c>
      <c r="H66" s="21">
        <v>9156133.7355000004</v>
      </c>
      <c r="I66" s="109">
        <v>2630.0645</v>
      </c>
      <c r="K66" s="20">
        <f t="shared" ref="K66" si="733">(G66-G65)*100</f>
        <v>2.0500000100582838</v>
      </c>
      <c r="L66" s="21">
        <f t="shared" ref="L66" si="734">(H66-H65)*100</f>
        <v>0</v>
      </c>
      <c r="M66" s="21">
        <f t="shared" ref="M66" si="735">SQRT(K66^2+L66^2)</f>
        <v>2.0500000100582838</v>
      </c>
      <c r="N66" s="21">
        <f t="shared" ref="N66" si="736">(I66-I65)*100</f>
        <v>-1.1500000000069122</v>
      </c>
      <c r="O66" s="22">
        <f t="shared" ref="O66" si="737">(SQRT((G66-G65)^2+(H66-H65)^2+(I66-I65)^2)*100)</f>
        <v>2.3505318634842758</v>
      </c>
      <c r="P66" s="22">
        <f t="shared" ref="P66" si="738">O66/(F66-F65)</f>
        <v>0.33380334156001212</v>
      </c>
      <c r="Q66" s="23">
        <f t="shared" ref="Q66" si="739">(P66-P65)/(F66-F65)</f>
        <v>-0.22889836141103892</v>
      </c>
      <c r="R66" s="29"/>
      <c r="S66" s="56">
        <f t="shared" ref="S66" si="740">IF(K66&lt;0, ATAN2(L66,K66)*180/PI()+360,ATAN2(L66,K66)*180/PI())</f>
        <v>90</v>
      </c>
      <c r="T66" s="57">
        <f t="shared" ref="T66" si="741">ATAN(N66/M66)*180/PI()</f>
        <v>-29.291362051177938</v>
      </c>
      <c r="U66" s="29"/>
      <c r="V66" s="24">
        <f t="shared" ref="V66" si="742">(G66-$G$20)*100</f>
        <v>17.100000008940697</v>
      </c>
      <c r="W66" s="22">
        <f t="shared" ref="W66" si="743">(H66-$H$20)*100</f>
        <v>17.350000143051147</v>
      </c>
      <c r="X66" s="22">
        <f t="shared" ref="X66" si="744">SQRT(V66^2+W66^2)</f>
        <v>24.360470136465892</v>
      </c>
      <c r="Y66" s="22">
        <f t="shared" ref="Y66" si="745">(I66-$I$20)*100</f>
        <v>-16.900000000032378</v>
      </c>
      <c r="Z66" s="22">
        <f t="shared" ref="Z66" si="746">SQRT((G66-$G$20)^2+(H66-$H$20)^2+(I66-$I$20)^2)*100</f>
        <v>29.6486509856813</v>
      </c>
      <c r="AA66" s="22">
        <f t="shared" ref="AA66" si="747">Z66/F66</f>
        <v>7.4307395954088473E-2</v>
      </c>
      <c r="AB66" s="23">
        <f t="shared" ref="AB66" si="748">(AA66-$AA$20)/(F66-$F$20)</f>
        <v>1.8623407507290345E-4</v>
      </c>
      <c r="AC66" s="29"/>
      <c r="AD66" s="56">
        <f t="shared" ref="AD66" si="749">IF(F66&lt;=0,NA(),IF((G66-$G$20)&lt;0,ATAN2((H66-$H$20),(G66-$G$20))*180/PI()+360,ATAN2((H66-$H$20),(G66-$G$20))*180/PI()))</f>
        <v>44.584217676005501</v>
      </c>
      <c r="AE66" s="57">
        <f t="shared" ref="AE66" si="750">IF(E66&lt;=0,NA(),ATAN(Y66/X66)*180/PI())</f>
        <v>-34.750858293381995</v>
      </c>
      <c r="AF66" s="29"/>
      <c r="AG66" s="71">
        <f t="shared" ref="AG66" si="751">1/(O66/E66)</f>
        <v>2.995775882070423</v>
      </c>
      <c r="AH66" s="71">
        <f t="shared" ref="AH66" si="752">1/(Z66/F66)</f>
        <v>13.457610607399827</v>
      </c>
      <c r="AI66" s="29"/>
      <c r="AJ66" s="21">
        <f t="shared" ref="AJ66" si="753">SQRT((G66-$E$11)^2+(H66-$F$11)^2+(I66-$G$11)^2)</f>
        <v>602.49324643463365</v>
      </c>
    </row>
    <row r="67" spans="2:36" ht="15.75" x14ac:dyDescent="0.25">
      <c r="B67" s="199">
        <v>48</v>
      </c>
      <c r="C67" s="200"/>
      <c r="D67" s="96">
        <v>45706.625</v>
      </c>
      <c r="E67" s="104">
        <f t="shared" ref="E67" si="754">D67-D66</f>
        <v>7</v>
      </c>
      <c r="F67" s="27">
        <f t="shared" ref="F67" si="755">D67-D$20</f>
        <v>406</v>
      </c>
      <c r="G67" s="108">
        <v>809424.09299999999</v>
      </c>
      <c r="H67" s="21">
        <v>9156133.7300000004</v>
      </c>
      <c r="I67" s="109">
        <v>2630.0929999999998</v>
      </c>
      <c r="K67" s="20">
        <f t="shared" ref="K67" si="756">(G67-G66)*100</f>
        <v>5.2999999956227839</v>
      </c>
      <c r="L67" s="21">
        <f t="shared" ref="L67" si="757">(H67-H66)*100</f>
        <v>-0.54999999701976776</v>
      </c>
      <c r="M67" s="21">
        <f t="shared" ref="M67" si="758">SQRT(K67^2+L67^2)</f>
        <v>5.3284613117037134</v>
      </c>
      <c r="N67" s="21">
        <f t="shared" ref="N67" si="759">(I67-I66)*100</f>
        <v>2.8499999999894499</v>
      </c>
      <c r="O67" s="22">
        <f t="shared" ref="O67" si="760">(SQRT((G67-G66)^2+(H67-H66)^2+(I67-I66)^2)*100)</f>
        <v>6.0427642639989791</v>
      </c>
      <c r="P67" s="22">
        <f t="shared" ref="P67" si="761">O67/(F67-F66)</f>
        <v>0.86325203771413983</v>
      </c>
      <c r="Q67" s="23">
        <f t="shared" ref="Q67" si="762">(P67-P66)/(F67-F66)</f>
        <v>7.5635528022018242E-2</v>
      </c>
      <c r="R67" s="29"/>
      <c r="S67" s="56">
        <f t="shared" ref="S67" si="763">IF(K67&lt;0, ATAN2(L67,K67)*180/PI()+360,ATAN2(L67,K67)*180/PI())</f>
        <v>95.924581954966129</v>
      </c>
      <c r="T67" s="57">
        <f t="shared" ref="T67" si="764">ATAN(N67/M67)*180/PI()</f>
        <v>28.140704840283526</v>
      </c>
      <c r="U67" s="29"/>
      <c r="V67" s="24">
        <f t="shared" ref="V67" si="765">(G67-$G$20)*100</f>
        <v>22.400000004563481</v>
      </c>
      <c r="W67" s="22">
        <f t="shared" ref="W67" si="766">(H67-$H$20)*100</f>
        <v>16.80000014603138</v>
      </c>
      <c r="X67" s="22">
        <f t="shared" ref="X67" si="767">SQRT(V67^2+W67^2)</f>
        <v>28.000000091269612</v>
      </c>
      <c r="Y67" s="22">
        <f t="shared" ref="Y67" si="768">(I67-$I$20)*100</f>
        <v>-14.050000000042928</v>
      </c>
      <c r="Z67" s="22">
        <f t="shared" ref="Z67" si="769">SQRT((G67-$G$20)^2+(H67-$H$20)^2+(I67-$I$20)^2)*100</f>
        <v>31.327344367378231</v>
      </c>
      <c r="AA67" s="22">
        <f t="shared" ref="AA67" si="770">Z67/F67</f>
        <v>7.7160946717680368E-2</v>
      </c>
      <c r="AB67" s="23">
        <f t="shared" ref="AB67" si="771">(AA67-$AA$20)/(F67-$F$20)</f>
        <v>1.9005159290069057E-4</v>
      </c>
      <c r="AC67" s="29"/>
      <c r="AD67" s="56">
        <f t="shared" ref="AD67" si="772">IF(F67&lt;=0,NA(),IF((G67-$G$20)&lt;0,ATAN2((H67-$H$20),(G67-$G$20))*180/PI()+360,ATAN2((H67-$H$20),(G67-$G$20))*180/PI()))</f>
        <v>53.130102120702254</v>
      </c>
      <c r="AE67" s="57">
        <f t="shared" ref="AE67" si="773">IF(E67&lt;=0,NA(),ATAN(Y67/X67)*180/PI())</f>
        <v>-26.64684373696144</v>
      </c>
      <c r="AF67" s="29"/>
      <c r="AG67" s="71">
        <f t="shared" ref="AG67" si="774">1/(O67/E67)</f>
        <v>1.1584102397811464</v>
      </c>
      <c r="AH67" s="71">
        <f t="shared" ref="AH67" si="775">1/(Z67/F67)</f>
        <v>12.959923932230135</v>
      </c>
      <c r="AI67" s="29"/>
      <c r="AJ67" s="21">
        <f t="shared" ref="AJ67" si="776">SQRT((G67-$E$11)^2+(H67-$F$11)^2+(I67-$G$11)^2)</f>
        <v>602.49082073489706</v>
      </c>
    </row>
    <row r="68" spans="2:36" ht="15.75" x14ac:dyDescent="0.25">
      <c r="B68" s="199">
        <v>49</v>
      </c>
      <c r="C68" s="200"/>
      <c r="D68" s="96">
        <v>45720.625</v>
      </c>
      <c r="E68" s="104">
        <f t="shared" ref="E68" si="777">D68-D67</f>
        <v>14</v>
      </c>
      <c r="F68" s="27">
        <f t="shared" ref="F68" si="778">D68-D$20</f>
        <v>420</v>
      </c>
      <c r="G68" s="108">
        <v>809424.29350000003</v>
      </c>
      <c r="H68" s="21">
        <v>9156133.7239999995</v>
      </c>
      <c r="I68" s="109">
        <v>2630.1120000000001</v>
      </c>
      <c r="K68" s="20">
        <f t="shared" ref="K68" si="779">(G68-G67)*100</f>
        <v>20.050000003539026</v>
      </c>
      <c r="L68" s="21">
        <f t="shared" ref="L68" si="780">(H68-H67)*100</f>
        <v>-0.60000009834766388</v>
      </c>
      <c r="M68" s="21">
        <f t="shared" ref="M68" si="781">SQRT(K68^2+L68^2)</f>
        <v>20.058975553600241</v>
      </c>
      <c r="N68" s="21">
        <f t="shared" ref="N68" si="782">(I68-I67)*100</f>
        <v>1.9000000000232831</v>
      </c>
      <c r="O68" s="22">
        <f t="shared" ref="O68" si="783">(SQRT((G68-G67)^2+(H68-H67)^2+(I68-I67)^2)*100)</f>
        <v>20.148759273464474</v>
      </c>
      <c r="P68" s="22">
        <f t="shared" ref="P68" si="784">O68/(F68-F67)</f>
        <v>1.4391970909617482</v>
      </c>
      <c r="Q68" s="23">
        <f t="shared" ref="Q68" si="785">(P68-P67)/(F68-F67)</f>
        <v>4.1138932374829171E-2</v>
      </c>
      <c r="R68" s="29"/>
      <c r="S68" s="56">
        <f t="shared" ref="S68" si="786">IF(K68&lt;0, ATAN2(L68,K68)*180/PI()+360,ATAN2(L68,K68)*180/PI())</f>
        <v>91.714075659605484</v>
      </c>
      <c r="T68" s="57">
        <f t="shared" ref="T68" si="787">ATAN(N68/M68)*180/PI()</f>
        <v>5.4109519210785226</v>
      </c>
      <c r="U68" s="29"/>
      <c r="V68" s="24">
        <f t="shared" ref="V68" si="788">(G68-$G$20)*100</f>
        <v>42.450000008102506</v>
      </c>
      <c r="W68" s="22">
        <f t="shared" ref="W68" si="789">(H68-$H$20)*100</f>
        <v>16.200000047683716</v>
      </c>
      <c r="X68" s="22">
        <f t="shared" ref="X68" si="790">SQRT(V68^2+W68^2)</f>
        <v>45.436136524058192</v>
      </c>
      <c r="Y68" s="22">
        <f t="shared" ref="Y68" si="791">(I68-$I$20)*100</f>
        <v>-12.150000000019645</v>
      </c>
      <c r="Z68" s="22">
        <f t="shared" ref="Z68" si="792">SQRT((G68-$G$20)^2+(H68-$H$20)^2+(I68-$I$20)^2)*100</f>
        <v>47.032595104175705</v>
      </c>
      <c r="AA68" s="22">
        <f t="shared" ref="AA68" si="793">Z68/F68</f>
        <v>0.11198236929565644</v>
      </c>
      <c r="AB68" s="23">
        <f t="shared" ref="AB68" si="794">(AA68-$AA$20)/(F68-$F$20)</f>
        <v>2.66624688799182E-4</v>
      </c>
      <c r="AC68" s="29"/>
      <c r="AD68" s="56">
        <f t="shared" ref="AD68" si="795">IF(F68&lt;=0,NA(),IF((G68-$G$20)&lt;0,ATAN2((H68-$H$20),(G68-$G$20))*180/PI()+360,ATAN2((H68-$H$20),(G68-$G$20))*180/PI()))</f>
        <v>69.111873171046042</v>
      </c>
      <c r="AE68" s="57">
        <f t="shared" ref="AE68" si="796">IF(E68&lt;=0,NA(),ATAN(Y68/X68)*180/PI())</f>
        <v>-14.971081200911927</v>
      </c>
      <c r="AF68" s="29"/>
      <c r="AG68" s="71">
        <f t="shared" ref="AG68" si="797">1/(O68/E68)</f>
        <v>0.69483186582301015</v>
      </c>
      <c r="AH68" s="71">
        <f t="shared" ref="AH68" si="798">1/(Z68/F68)</f>
        <v>8.9299771588132302</v>
      </c>
      <c r="AI68" s="29"/>
      <c r="AJ68" s="21">
        <f t="shared" ref="AJ68" si="799">SQRT((G68-$E$11)^2+(H68-$F$11)^2+(I68-$G$11)^2)</f>
        <v>602.49106023591912</v>
      </c>
    </row>
    <row r="69" spans="2:36" ht="15.75" x14ac:dyDescent="0.25">
      <c r="B69" s="199">
        <v>50</v>
      </c>
      <c r="C69" s="200"/>
      <c r="D69" s="96"/>
      <c r="E69" s="104"/>
      <c r="F69" s="27"/>
      <c r="G69" s="108"/>
      <c r="H69" s="21"/>
      <c r="I69" s="109"/>
    </row>
    <row r="70" spans="2:36" ht="15.75" x14ac:dyDescent="0.25">
      <c r="B70" s="199">
        <v>51</v>
      </c>
      <c r="C70" s="200"/>
      <c r="D70" s="96"/>
      <c r="E70" s="104"/>
      <c r="F70" s="27"/>
      <c r="G70" s="108"/>
      <c r="H70" s="21"/>
      <c r="I70" s="109"/>
    </row>
    <row r="71" spans="2:36" ht="15.75" x14ac:dyDescent="0.25">
      <c r="B71" s="199">
        <v>52</v>
      </c>
      <c r="C71" s="200"/>
      <c r="D71" s="96"/>
      <c r="E71" s="104"/>
      <c r="F71" s="27"/>
      <c r="G71" s="108"/>
      <c r="H71" s="21"/>
      <c r="I71" s="109"/>
    </row>
    <row r="72" spans="2:36" ht="15.75" x14ac:dyDescent="0.25">
      <c r="B72" s="199">
        <v>53</v>
      </c>
      <c r="C72" s="200"/>
      <c r="D72" s="96"/>
      <c r="E72" s="104"/>
      <c r="F72" s="27"/>
      <c r="G72" s="108"/>
      <c r="H72" s="21"/>
      <c r="I72" s="109"/>
    </row>
    <row r="73" spans="2:36" ht="15.75" x14ac:dyDescent="0.25">
      <c r="B73" s="199">
        <v>54</v>
      </c>
      <c r="C73" s="200"/>
      <c r="D73" s="96"/>
      <c r="E73" s="104"/>
      <c r="F73" s="27"/>
      <c r="G73" s="108"/>
      <c r="H73" s="21"/>
      <c r="I73" s="109"/>
    </row>
    <row r="74" spans="2:36" ht="15.75" x14ac:dyDescent="0.25">
      <c r="B74" s="199">
        <v>55</v>
      </c>
      <c r="C74" s="200"/>
      <c r="D74" s="96"/>
      <c r="E74" s="104"/>
      <c r="F74" s="27"/>
      <c r="G74" s="108"/>
      <c r="H74" s="21"/>
      <c r="I74" s="109"/>
    </row>
    <row r="75" spans="2:36" ht="15.75" x14ac:dyDescent="0.25">
      <c r="B75" s="199">
        <v>56</v>
      </c>
      <c r="C75" s="200"/>
      <c r="D75" s="96"/>
      <c r="E75" s="104"/>
      <c r="F75" s="27"/>
      <c r="G75" s="108"/>
      <c r="H75" s="21"/>
      <c r="I75" s="109"/>
    </row>
    <row r="76" spans="2:36" ht="15.75" x14ac:dyDescent="0.25">
      <c r="B76" s="199">
        <v>57</v>
      </c>
      <c r="C76" s="200"/>
      <c r="D76" s="96"/>
      <c r="E76" s="104"/>
      <c r="F76" s="27"/>
      <c r="G76" s="108"/>
      <c r="H76" s="21"/>
      <c r="I76" s="109"/>
    </row>
    <row r="77" spans="2:36" ht="15.75" x14ac:dyDescent="0.25">
      <c r="B77" s="199">
        <v>58</v>
      </c>
      <c r="C77" s="200"/>
      <c r="D77" s="96"/>
      <c r="E77" s="104"/>
      <c r="F77" s="27"/>
      <c r="G77" s="108"/>
      <c r="H77" s="21"/>
      <c r="I77" s="109"/>
    </row>
    <row r="78" spans="2:36" ht="15.75" x14ac:dyDescent="0.25">
      <c r="B78" s="199">
        <v>59</v>
      </c>
      <c r="C78" s="200"/>
      <c r="D78" s="96"/>
      <c r="E78" s="104"/>
      <c r="F78" s="27"/>
      <c r="G78" s="108"/>
      <c r="H78" s="21"/>
      <c r="I78" s="109"/>
    </row>
    <row r="79" spans="2:36" ht="15.75" x14ac:dyDescent="0.25">
      <c r="B79" s="199">
        <v>60</v>
      </c>
      <c r="C79" s="200"/>
      <c r="D79" s="96"/>
      <c r="E79" s="104"/>
      <c r="F79" s="27"/>
      <c r="G79" s="108"/>
      <c r="H79" s="21"/>
      <c r="I79" s="109"/>
    </row>
    <row r="80" spans="2:36" ht="15.75" x14ac:dyDescent="0.25">
      <c r="B80" s="199">
        <v>61</v>
      </c>
      <c r="C80" s="200"/>
      <c r="D80" s="96"/>
      <c r="E80" s="104"/>
      <c r="F80" s="27"/>
      <c r="G80" s="108"/>
      <c r="H80" s="21"/>
      <c r="I80" s="109"/>
    </row>
    <row r="81" spans="2:9" ht="15.75" x14ac:dyDescent="0.25">
      <c r="B81" s="199">
        <v>62</v>
      </c>
      <c r="C81" s="200"/>
      <c r="D81" s="96"/>
      <c r="E81" s="104"/>
      <c r="F81" s="27"/>
      <c r="G81" s="108"/>
      <c r="H81" s="21"/>
      <c r="I81" s="109"/>
    </row>
    <row r="82" spans="2:9" ht="15.75" x14ac:dyDescent="0.25">
      <c r="B82" s="199"/>
      <c r="C82" s="200"/>
      <c r="D82" s="96"/>
      <c r="E82" s="104"/>
      <c r="F82" s="27"/>
      <c r="G82" s="108"/>
      <c r="H82" s="21"/>
      <c r="I82" s="109"/>
    </row>
    <row r="83" spans="2:9" ht="15.75" x14ac:dyDescent="0.25">
      <c r="B83" s="199"/>
      <c r="C83" s="200"/>
      <c r="D83" s="96"/>
      <c r="E83" s="104"/>
      <c r="F83" s="27"/>
      <c r="G83" s="108"/>
      <c r="H83" s="21"/>
      <c r="I83" s="109"/>
    </row>
    <row r="84" spans="2:9" ht="15.75" x14ac:dyDescent="0.25">
      <c r="B84" s="199"/>
      <c r="C84" s="200"/>
      <c r="D84" s="96"/>
      <c r="E84" s="104"/>
      <c r="F84" s="27"/>
      <c r="G84" s="108"/>
      <c r="H84" s="21"/>
      <c r="I84" s="109"/>
    </row>
    <row r="85" spans="2:9" ht="15.75" x14ac:dyDescent="0.25">
      <c r="B85" s="199"/>
      <c r="C85" s="200"/>
      <c r="D85" s="96"/>
      <c r="E85" s="104"/>
      <c r="F85" s="27"/>
      <c r="G85" s="108"/>
      <c r="H85" s="21"/>
      <c r="I85" s="109"/>
    </row>
    <row r="86" spans="2:9" ht="15.75" x14ac:dyDescent="0.25">
      <c r="B86" s="199"/>
      <c r="C86" s="200"/>
      <c r="D86" s="96"/>
      <c r="E86" s="104"/>
      <c r="F86" s="27"/>
      <c r="G86" s="108"/>
      <c r="H86" s="21"/>
      <c r="I86" s="109"/>
    </row>
    <row r="87" spans="2:9" ht="15.75" x14ac:dyDescent="0.25">
      <c r="B87" s="199"/>
      <c r="C87" s="200"/>
      <c r="D87" s="96"/>
      <c r="E87" s="104"/>
      <c r="F87" s="27"/>
      <c r="G87" s="108"/>
      <c r="H87" s="21"/>
      <c r="I87" s="109"/>
    </row>
    <row r="88" spans="2:9" ht="15.75" x14ac:dyDescent="0.25">
      <c r="B88" s="199"/>
      <c r="C88" s="200"/>
      <c r="D88" s="96"/>
      <c r="E88" s="104"/>
      <c r="F88" s="27"/>
      <c r="G88" s="108"/>
      <c r="H88" s="21"/>
      <c r="I88" s="109"/>
    </row>
    <row r="89" spans="2:9" ht="15.75" x14ac:dyDescent="0.25">
      <c r="B89" s="199"/>
      <c r="C89" s="200"/>
      <c r="D89" s="96"/>
      <c r="E89" s="104"/>
      <c r="F89" s="27"/>
      <c r="G89" s="108"/>
      <c r="H89" s="21"/>
      <c r="I89" s="109"/>
    </row>
    <row r="90" spans="2:9" ht="15.75" x14ac:dyDescent="0.25">
      <c r="B90" s="199"/>
      <c r="C90" s="200"/>
      <c r="D90" s="96"/>
      <c r="E90" s="104"/>
      <c r="F90" s="27"/>
      <c r="G90" s="108"/>
      <c r="H90" s="21"/>
      <c r="I90" s="109"/>
    </row>
    <row r="91" spans="2:9" ht="15.75" x14ac:dyDescent="0.25">
      <c r="B91" s="199"/>
      <c r="C91" s="200"/>
      <c r="D91" s="96"/>
      <c r="E91" s="104"/>
      <c r="F91" s="27"/>
      <c r="G91" s="108"/>
      <c r="H91" s="21"/>
      <c r="I91" s="109"/>
    </row>
    <row r="92" spans="2:9" ht="15.75" x14ac:dyDescent="0.25">
      <c r="B92" s="199"/>
      <c r="C92" s="200"/>
      <c r="D92" s="96"/>
      <c r="E92" s="104"/>
      <c r="F92" s="27"/>
      <c r="G92" s="108"/>
      <c r="H92" s="21"/>
      <c r="I92" s="109"/>
    </row>
    <row r="93" spans="2:9" ht="15.75" x14ac:dyDescent="0.25">
      <c r="B93" s="199"/>
      <c r="C93" s="200"/>
      <c r="D93" s="96"/>
      <c r="E93" s="104"/>
      <c r="F93" s="27"/>
      <c r="G93" s="108"/>
      <c r="H93" s="21"/>
      <c r="I93" s="109"/>
    </row>
    <row r="94" spans="2:9" ht="15.75" x14ac:dyDescent="0.25">
      <c r="B94" s="199"/>
      <c r="C94" s="200"/>
      <c r="D94" s="96"/>
      <c r="E94" s="104"/>
      <c r="F94" s="27"/>
      <c r="G94" s="108"/>
      <c r="H94" s="21"/>
      <c r="I94" s="109"/>
    </row>
    <row r="95" spans="2:9" ht="15.75" x14ac:dyDescent="0.25">
      <c r="B95" s="199"/>
      <c r="C95" s="200"/>
      <c r="D95" s="96"/>
      <c r="E95" s="104"/>
      <c r="F95" s="27"/>
      <c r="G95" s="108"/>
      <c r="H95" s="21"/>
      <c r="I95" s="109"/>
    </row>
    <row r="96" spans="2:9" ht="15.75" x14ac:dyDescent="0.25">
      <c r="B96" s="199"/>
      <c r="C96" s="200"/>
      <c r="D96" s="96"/>
      <c r="E96" s="104"/>
      <c r="F96" s="27"/>
      <c r="G96" s="108"/>
      <c r="H96" s="21"/>
      <c r="I96" s="109"/>
    </row>
    <row r="97" spans="2:9" ht="15.75" x14ac:dyDescent="0.25">
      <c r="B97" s="199"/>
      <c r="C97" s="200"/>
      <c r="D97" s="96"/>
      <c r="E97" s="104"/>
      <c r="F97" s="27"/>
      <c r="G97" s="108"/>
      <c r="H97" s="21"/>
      <c r="I97" s="109"/>
    </row>
    <row r="98" spans="2:9" ht="15.75" x14ac:dyDescent="0.25">
      <c r="B98" s="199"/>
      <c r="C98" s="200"/>
      <c r="D98" s="96"/>
      <c r="E98" s="104"/>
      <c r="F98" s="27"/>
      <c r="G98" s="108"/>
      <c r="H98" s="21"/>
      <c r="I98" s="109"/>
    </row>
    <row r="99" spans="2:9" ht="15.75" x14ac:dyDescent="0.25">
      <c r="B99" s="199"/>
      <c r="C99" s="200"/>
      <c r="D99" s="96"/>
      <c r="E99" s="104"/>
      <c r="F99" s="27"/>
      <c r="G99" s="108"/>
      <c r="H99" s="21"/>
      <c r="I99" s="109"/>
    </row>
    <row r="100" spans="2:9" ht="15.75" x14ac:dyDescent="0.25">
      <c r="B100" s="199"/>
      <c r="C100" s="200"/>
      <c r="D100" s="96"/>
      <c r="E100" s="104"/>
      <c r="F100" s="27"/>
      <c r="G100" s="108"/>
      <c r="H100" s="21"/>
      <c r="I100" s="109"/>
    </row>
    <row r="101" spans="2:9" ht="15.75" x14ac:dyDescent="0.25">
      <c r="B101" s="199"/>
      <c r="C101" s="200"/>
      <c r="D101" s="96"/>
      <c r="E101" s="104"/>
      <c r="F101" s="27"/>
      <c r="G101" s="108"/>
      <c r="H101" s="21"/>
      <c r="I101" s="109"/>
    </row>
    <row r="102" spans="2:9" ht="15.75" x14ac:dyDescent="0.25">
      <c r="B102" s="199"/>
      <c r="C102" s="200"/>
      <c r="D102" s="96"/>
      <c r="E102" s="104"/>
      <c r="F102" s="27"/>
      <c r="G102" s="108"/>
      <c r="H102" s="21"/>
      <c r="I102" s="109"/>
    </row>
    <row r="103" spans="2:9" ht="15.75" x14ac:dyDescent="0.25">
      <c r="B103" s="199"/>
      <c r="C103" s="200"/>
      <c r="D103" s="96"/>
      <c r="E103" s="104"/>
      <c r="F103" s="27"/>
      <c r="G103" s="108"/>
      <c r="H103" s="21"/>
      <c r="I103" s="109"/>
    </row>
    <row r="104" spans="2:9" ht="15.75" x14ac:dyDescent="0.25">
      <c r="B104" s="199"/>
      <c r="C104" s="200"/>
      <c r="D104" s="96"/>
      <c r="E104" s="104"/>
      <c r="F104" s="27"/>
      <c r="G104" s="108"/>
      <c r="H104" s="21"/>
      <c r="I104" s="109"/>
    </row>
    <row r="105" spans="2:9" ht="15.75" x14ac:dyDescent="0.25">
      <c r="B105" s="199"/>
      <c r="C105" s="200"/>
      <c r="D105" s="96"/>
      <c r="E105" s="104"/>
      <c r="F105" s="27"/>
      <c r="G105" s="108"/>
      <c r="H105" s="21"/>
      <c r="I105" s="109"/>
    </row>
    <row r="106" spans="2:9" ht="15.75" x14ac:dyDescent="0.25">
      <c r="B106" s="199"/>
      <c r="C106" s="200"/>
      <c r="D106" s="96"/>
      <c r="E106" s="104"/>
      <c r="F106" s="27"/>
      <c r="G106" s="108"/>
      <c r="H106" s="21"/>
      <c r="I106" s="109"/>
    </row>
    <row r="107" spans="2:9" ht="15.75" x14ac:dyDescent="0.25">
      <c r="B107" s="199"/>
      <c r="C107" s="200"/>
      <c r="D107" s="96"/>
      <c r="E107" s="104"/>
      <c r="F107" s="27"/>
      <c r="G107" s="108"/>
      <c r="H107" s="21"/>
      <c r="I107" s="109"/>
    </row>
    <row r="108" spans="2:9" ht="15.75" x14ac:dyDescent="0.25">
      <c r="B108" s="199"/>
      <c r="C108" s="200"/>
      <c r="D108" s="96"/>
      <c r="E108" s="104"/>
      <c r="F108" s="27"/>
      <c r="G108" s="108"/>
      <c r="H108" s="21"/>
      <c r="I108" s="109"/>
    </row>
    <row r="109" spans="2:9" ht="15.75" x14ac:dyDescent="0.25">
      <c r="B109" s="199"/>
      <c r="C109" s="200"/>
      <c r="D109" s="96"/>
      <c r="E109" s="104"/>
      <c r="F109" s="27"/>
      <c r="G109" s="108"/>
      <c r="H109" s="21"/>
      <c r="I109" s="109"/>
    </row>
    <row r="110" spans="2:9" ht="15.75" x14ac:dyDescent="0.25">
      <c r="B110" s="199"/>
      <c r="C110" s="200"/>
      <c r="D110" s="96"/>
      <c r="E110" s="104"/>
      <c r="F110" s="27"/>
      <c r="G110" s="108"/>
      <c r="H110" s="21"/>
      <c r="I110" s="109"/>
    </row>
    <row r="111" spans="2:9" ht="15.75" x14ac:dyDescent="0.25">
      <c r="B111" s="199"/>
      <c r="C111" s="200"/>
      <c r="D111" s="96"/>
      <c r="E111" s="104"/>
      <c r="F111" s="27"/>
      <c r="G111" s="108"/>
      <c r="H111" s="21"/>
      <c r="I111" s="109"/>
    </row>
    <row r="112" spans="2:9" ht="15.75" x14ac:dyDescent="0.25">
      <c r="B112" s="199"/>
      <c r="C112" s="200"/>
      <c r="D112" s="96"/>
      <c r="E112" s="104"/>
      <c r="F112" s="27"/>
      <c r="G112" s="108"/>
      <c r="H112" s="21"/>
      <c r="I112" s="109"/>
    </row>
    <row r="113" spans="2:9" ht="15.75" x14ac:dyDescent="0.25">
      <c r="B113" s="199"/>
      <c r="C113" s="200"/>
      <c r="D113" s="96"/>
      <c r="E113" s="104"/>
      <c r="F113" s="27"/>
      <c r="G113" s="108"/>
      <c r="H113" s="21"/>
      <c r="I113" s="109"/>
    </row>
    <row r="114" spans="2:9" ht="15.75" x14ac:dyDescent="0.25">
      <c r="B114" s="199"/>
      <c r="C114" s="200"/>
      <c r="D114" s="96"/>
      <c r="E114" s="104"/>
      <c r="F114" s="27"/>
      <c r="G114" s="108"/>
      <c r="H114" s="21"/>
      <c r="I114" s="109"/>
    </row>
    <row r="115" spans="2:9" ht="15.75" x14ac:dyDescent="0.25">
      <c r="B115" s="199"/>
      <c r="C115" s="200"/>
      <c r="D115" s="96"/>
      <c r="E115" s="104"/>
      <c r="F115" s="27"/>
      <c r="G115" s="108"/>
      <c r="H115" s="21"/>
      <c r="I115" s="109"/>
    </row>
    <row r="116" spans="2:9" ht="15.75" x14ac:dyDescent="0.25">
      <c r="B116" s="199"/>
      <c r="C116" s="200"/>
      <c r="D116" s="96"/>
      <c r="E116" s="104"/>
      <c r="F116" s="27"/>
      <c r="G116" s="108"/>
      <c r="H116" s="21"/>
      <c r="I116" s="109"/>
    </row>
    <row r="117" spans="2:9" ht="15.75" x14ac:dyDescent="0.25">
      <c r="B117" s="199"/>
      <c r="C117" s="200"/>
      <c r="D117" s="96"/>
      <c r="E117" s="104"/>
      <c r="F117" s="27"/>
      <c r="G117" s="108"/>
      <c r="H117" s="21"/>
      <c r="I117" s="109"/>
    </row>
    <row r="118" spans="2:9" ht="15.75" x14ac:dyDescent="0.25">
      <c r="B118" s="199"/>
      <c r="C118" s="200"/>
      <c r="D118" s="96"/>
      <c r="E118" s="104"/>
      <c r="F118" s="27"/>
      <c r="G118" s="108"/>
      <c r="H118" s="21"/>
      <c r="I118" s="109"/>
    </row>
    <row r="119" spans="2:9" ht="15.75" x14ac:dyDescent="0.25">
      <c r="B119" s="199"/>
      <c r="C119" s="200"/>
      <c r="D119" s="96"/>
      <c r="E119" s="104"/>
      <c r="F119" s="27"/>
      <c r="G119" s="108"/>
      <c r="H119" s="21"/>
      <c r="I119" s="109"/>
    </row>
    <row r="120" spans="2:9" ht="15.75" x14ac:dyDescent="0.25">
      <c r="B120" s="199"/>
      <c r="C120" s="200"/>
      <c r="D120" s="96"/>
      <c r="E120" s="104"/>
      <c r="F120" s="27"/>
      <c r="G120" s="108"/>
      <c r="H120" s="21"/>
      <c r="I120" s="109"/>
    </row>
    <row r="121" spans="2:9" ht="15.75" x14ac:dyDescent="0.25">
      <c r="B121" s="199"/>
      <c r="C121" s="200"/>
      <c r="D121" s="96"/>
      <c r="E121" s="104"/>
      <c r="F121" s="27"/>
      <c r="G121" s="108"/>
      <c r="H121" s="21"/>
      <c r="I121" s="109"/>
    </row>
    <row r="122" spans="2:9" ht="15.75" x14ac:dyDescent="0.25">
      <c r="B122" s="199"/>
      <c r="C122" s="200"/>
      <c r="D122" s="96"/>
      <c r="E122" s="104"/>
      <c r="F122" s="27"/>
      <c r="G122" s="108"/>
      <c r="H122" s="21"/>
      <c r="I122" s="109"/>
    </row>
    <row r="123" spans="2:9" ht="15.75" x14ac:dyDescent="0.25">
      <c r="B123" s="199"/>
      <c r="C123" s="200"/>
      <c r="D123" s="96"/>
      <c r="E123" s="104"/>
      <c r="F123" s="27"/>
      <c r="G123" s="108"/>
      <c r="H123" s="21"/>
      <c r="I123" s="109"/>
    </row>
    <row r="124" spans="2:9" ht="15.75" x14ac:dyDescent="0.25">
      <c r="B124" s="199"/>
      <c r="C124" s="200"/>
      <c r="D124" s="96"/>
      <c r="E124" s="104"/>
      <c r="F124" s="27"/>
      <c r="G124" s="108"/>
      <c r="H124" s="21"/>
      <c r="I124" s="109"/>
    </row>
    <row r="125" spans="2:9" ht="15.75" x14ac:dyDescent="0.25">
      <c r="B125" s="199"/>
      <c r="C125" s="200"/>
      <c r="D125" s="96"/>
      <c r="E125" s="104"/>
      <c r="F125" s="27"/>
      <c r="G125" s="108"/>
      <c r="H125" s="21"/>
      <c r="I125" s="109"/>
    </row>
    <row r="126" spans="2:9" ht="15.75" x14ac:dyDescent="0.25">
      <c r="B126" s="199"/>
      <c r="C126" s="200"/>
      <c r="D126" s="96"/>
      <c r="E126" s="104"/>
      <c r="F126" s="27"/>
      <c r="G126" s="108"/>
      <c r="H126" s="21"/>
      <c r="I126" s="109"/>
    </row>
    <row r="127" spans="2:9" ht="15.75" x14ac:dyDescent="0.25">
      <c r="B127" s="199"/>
      <c r="C127" s="200"/>
      <c r="D127" s="96"/>
      <c r="E127" s="104"/>
      <c r="F127" s="27"/>
      <c r="G127" s="108"/>
      <c r="H127" s="21"/>
      <c r="I127" s="109"/>
    </row>
    <row r="128" spans="2:9" ht="15.75" x14ac:dyDescent="0.25">
      <c r="B128" s="199"/>
      <c r="C128" s="200"/>
      <c r="D128" s="96"/>
      <c r="E128" s="104"/>
      <c r="F128" s="27"/>
      <c r="G128" s="108"/>
      <c r="H128" s="21"/>
      <c r="I128" s="109"/>
    </row>
    <row r="129" spans="2:9" ht="15.75" x14ac:dyDescent="0.25">
      <c r="B129" s="199"/>
      <c r="C129" s="200"/>
      <c r="D129" s="96"/>
      <c r="E129" s="104"/>
      <c r="F129" s="27"/>
      <c r="G129" s="108"/>
      <c r="H129" s="21"/>
      <c r="I129" s="109"/>
    </row>
    <row r="130" spans="2:9" ht="15.75" x14ac:dyDescent="0.25">
      <c r="B130" s="199"/>
      <c r="C130" s="200"/>
      <c r="D130" s="96"/>
      <c r="E130" s="104"/>
      <c r="F130" s="27"/>
      <c r="G130" s="108"/>
      <c r="H130" s="21"/>
      <c r="I130" s="109"/>
    </row>
    <row r="131" spans="2:9" ht="15.75" x14ac:dyDescent="0.25">
      <c r="B131" s="199"/>
      <c r="C131" s="200"/>
      <c r="D131" s="96"/>
      <c r="E131" s="104"/>
      <c r="F131" s="27"/>
      <c r="G131" s="108"/>
      <c r="H131" s="21"/>
      <c r="I131" s="109"/>
    </row>
    <row r="132" spans="2:9" ht="15.75" x14ac:dyDescent="0.25">
      <c r="B132" s="199"/>
      <c r="C132" s="200"/>
      <c r="D132" s="96"/>
      <c r="E132" s="104"/>
      <c r="F132" s="27"/>
      <c r="G132" s="108"/>
      <c r="H132" s="21"/>
      <c r="I132" s="109"/>
    </row>
    <row r="133" spans="2:9" ht="15.75" x14ac:dyDescent="0.25">
      <c r="B133" s="199"/>
      <c r="C133" s="200"/>
      <c r="D133" s="96"/>
      <c r="E133" s="104"/>
      <c r="F133" s="27"/>
      <c r="G133" s="108"/>
      <c r="H133" s="21"/>
      <c r="I133" s="109"/>
    </row>
    <row r="134" spans="2:9" ht="15.75" x14ac:dyDescent="0.25">
      <c r="B134" s="199"/>
      <c r="C134" s="200"/>
      <c r="D134" s="96"/>
      <c r="E134" s="104"/>
      <c r="F134" s="27"/>
      <c r="G134" s="108"/>
      <c r="H134" s="21"/>
      <c r="I134" s="109"/>
    </row>
    <row r="135" spans="2:9" ht="15.75" x14ac:dyDescent="0.25">
      <c r="B135" s="199"/>
      <c r="C135" s="200"/>
      <c r="D135" s="96"/>
      <c r="E135" s="104"/>
      <c r="F135" s="27"/>
      <c r="G135" s="108"/>
      <c r="H135" s="21"/>
      <c r="I135" s="109"/>
    </row>
    <row r="136" spans="2:9" ht="15.75" x14ac:dyDescent="0.25">
      <c r="B136" s="199"/>
      <c r="C136" s="200"/>
      <c r="D136" s="96"/>
      <c r="E136" s="104"/>
      <c r="F136" s="27"/>
      <c r="G136" s="108"/>
      <c r="H136" s="21"/>
      <c r="I136" s="109"/>
    </row>
    <row r="137" spans="2:9" ht="15.75" x14ac:dyDescent="0.25">
      <c r="B137" s="199"/>
      <c r="C137" s="200"/>
      <c r="D137" s="96"/>
      <c r="E137" s="104"/>
      <c r="F137" s="27"/>
      <c r="G137" s="108"/>
      <c r="H137" s="21"/>
      <c r="I137" s="109"/>
    </row>
    <row r="138" spans="2:9" ht="15.75" x14ac:dyDescent="0.25">
      <c r="B138" s="199"/>
      <c r="C138" s="200"/>
      <c r="D138" s="96"/>
      <c r="E138" s="104"/>
      <c r="F138" s="27"/>
      <c r="G138" s="108"/>
      <c r="H138" s="21"/>
      <c r="I138" s="109"/>
    </row>
    <row r="139" spans="2:9" ht="15.75" x14ac:dyDescent="0.25">
      <c r="B139" s="199"/>
      <c r="C139" s="200"/>
      <c r="D139" s="96"/>
      <c r="E139" s="104"/>
      <c r="F139" s="27"/>
      <c r="G139" s="108"/>
      <c r="H139" s="21"/>
      <c r="I139" s="109"/>
    </row>
    <row r="140" spans="2:9" ht="15.75" x14ac:dyDescent="0.25">
      <c r="B140" s="199"/>
      <c r="C140" s="200"/>
      <c r="D140" s="96"/>
      <c r="E140" s="104"/>
      <c r="F140" s="27"/>
      <c r="G140" s="108"/>
      <c r="H140" s="21"/>
      <c r="I140" s="109"/>
    </row>
    <row r="141" spans="2:9" ht="15.75" x14ac:dyDescent="0.25">
      <c r="B141" s="199"/>
      <c r="C141" s="200"/>
      <c r="D141" s="96"/>
      <c r="E141" s="104"/>
      <c r="F141" s="27"/>
      <c r="G141" s="108"/>
      <c r="H141" s="21"/>
      <c r="I141" s="109"/>
    </row>
    <row r="142" spans="2:9" ht="15.75" x14ac:dyDescent="0.25">
      <c r="B142" s="199"/>
      <c r="C142" s="200"/>
      <c r="D142" s="96"/>
      <c r="E142" s="104"/>
      <c r="F142" s="27"/>
      <c r="G142" s="108"/>
      <c r="H142" s="21"/>
      <c r="I142" s="109"/>
    </row>
    <row r="143" spans="2:9" ht="15.75" x14ac:dyDescent="0.25">
      <c r="B143" s="199"/>
      <c r="C143" s="200"/>
      <c r="D143" s="96"/>
      <c r="E143" s="104"/>
      <c r="F143" s="27"/>
      <c r="G143" s="108"/>
      <c r="H143" s="21"/>
      <c r="I143" s="109"/>
    </row>
    <row r="144" spans="2:9" ht="15.75" x14ac:dyDescent="0.25">
      <c r="B144" s="199"/>
      <c r="C144" s="200"/>
      <c r="D144" s="96"/>
      <c r="E144" s="104"/>
      <c r="F144" s="27"/>
      <c r="G144" s="108"/>
      <c r="H144" s="21"/>
      <c r="I144" s="109"/>
    </row>
    <row r="145" spans="2:9" ht="15.75" x14ac:dyDescent="0.25">
      <c r="B145" s="199"/>
      <c r="C145" s="200"/>
      <c r="D145" s="96"/>
      <c r="E145" s="104"/>
      <c r="F145" s="27"/>
      <c r="G145" s="108"/>
      <c r="H145" s="21"/>
      <c r="I145" s="109"/>
    </row>
    <row r="146" spans="2:9" ht="15.75" x14ac:dyDescent="0.25">
      <c r="B146" s="199"/>
      <c r="C146" s="200"/>
      <c r="D146" s="96"/>
      <c r="E146" s="104"/>
      <c r="F146" s="27"/>
      <c r="G146" s="108"/>
      <c r="H146" s="21"/>
      <c r="I146" s="109"/>
    </row>
    <row r="147" spans="2:9" ht="15.75" x14ac:dyDescent="0.25">
      <c r="B147" s="199"/>
      <c r="C147" s="200"/>
      <c r="D147" s="96"/>
      <c r="E147" s="104"/>
      <c r="F147" s="27"/>
      <c r="G147" s="108"/>
      <c r="H147" s="21"/>
      <c r="I147" s="109"/>
    </row>
    <row r="148" spans="2:9" ht="15.75" x14ac:dyDescent="0.25">
      <c r="B148" s="199"/>
      <c r="C148" s="200"/>
      <c r="D148" s="96"/>
      <c r="E148" s="104"/>
      <c r="F148" s="27"/>
      <c r="G148" s="108"/>
      <c r="H148" s="21"/>
      <c r="I148" s="109"/>
    </row>
    <row r="149" spans="2:9" ht="15.75" x14ac:dyDescent="0.25">
      <c r="B149" s="199"/>
      <c r="C149" s="200"/>
      <c r="D149" s="96"/>
      <c r="E149" s="104"/>
      <c r="F149" s="27"/>
      <c r="G149" s="108"/>
      <c r="H149" s="21"/>
      <c r="I149" s="109"/>
    </row>
    <row r="150" spans="2:9" ht="15.75" x14ac:dyDescent="0.25">
      <c r="B150" s="199"/>
      <c r="C150" s="200"/>
      <c r="D150" s="96"/>
      <c r="E150" s="104"/>
      <c r="F150" s="27"/>
      <c r="G150" s="108"/>
      <c r="H150" s="21"/>
      <c r="I150" s="109"/>
    </row>
    <row r="151" spans="2:9" ht="15.75" x14ac:dyDescent="0.25">
      <c r="B151" s="199"/>
      <c r="C151" s="200"/>
      <c r="D151" s="96"/>
      <c r="E151" s="104"/>
      <c r="F151" s="27"/>
      <c r="G151" s="108"/>
      <c r="H151" s="21"/>
      <c r="I151" s="109"/>
    </row>
    <row r="152" spans="2:9" ht="15.75" x14ac:dyDescent="0.25">
      <c r="B152" s="199"/>
      <c r="C152" s="200"/>
      <c r="D152" s="96"/>
      <c r="E152" s="104"/>
      <c r="F152" s="27"/>
      <c r="G152" s="108"/>
      <c r="H152" s="21"/>
      <c r="I152" s="109"/>
    </row>
    <row r="153" spans="2:9" ht="15.75" x14ac:dyDescent="0.25">
      <c r="B153" s="199"/>
      <c r="C153" s="200"/>
      <c r="D153" s="96"/>
      <c r="E153" s="104"/>
      <c r="F153" s="27"/>
      <c r="G153" s="108"/>
      <c r="H153" s="21"/>
      <c r="I153" s="109"/>
    </row>
    <row r="154" spans="2:9" ht="15.75" x14ac:dyDescent="0.25">
      <c r="B154" s="199"/>
      <c r="C154" s="200"/>
      <c r="D154" s="96"/>
      <c r="E154" s="104"/>
      <c r="F154" s="27"/>
      <c r="G154" s="108"/>
      <c r="H154" s="21"/>
      <c r="I154" s="109"/>
    </row>
    <row r="155" spans="2:9" ht="15.75" x14ac:dyDescent="0.25">
      <c r="B155" s="199"/>
      <c r="C155" s="200"/>
      <c r="D155" s="96"/>
      <c r="E155" s="104"/>
      <c r="F155" s="27"/>
      <c r="G155" s="108"/>
      <c r="H155" s="21"/>
      <c r="I155" s="109"/>
    </row>
    <row r="156" spans="2:9" ht="15.75" x14ac:dyDescent="0.25">
      <c r="B156" s="199"/>
      <c r="C156" s="200"/>
      <c r="D156" s="96"/>
      <c r="E156" s="104"/>
      <c r="F156" s="27"/>
      <c r="G156" s="108"/>
      <c r="H156" s="21"/>
      <c r="I156" s="109"/>
    </row>
    <row r="157" spans="2:9" ht="15.75" x14ac:dyDescent="0.25">
      <c r="B157" s="199"/>
      <c r="C157" s="200"/>
      <c r="D157" s="96"/>
      <c r="E157" s="104"/>
      <c r="F157" s="27"/>
      <c r="G157" s="108"/>
      <c r="H157" s="21"/>
      <c r="I157" s="109"/>
    </row>
    <row r="158" spans="2:9" ht="15.75" x14ac:dyDescent="0.25">
      <c r="B158" s="199"/>
      <c r="C158" s="200"/>
      <c r="D158" s="96"/>
      <c r="E158" s="104"/>
      <c r="F158" s="27"/>
      <c r="G158" s="108"/>
      <c r="H158" s="21"/>
      <c r="I158" s="109"/>
    </row>
    <row r="159" spans="2:9" ht="15.75" x14ac:dyDescent="0.25">
      <c r="B159" s="199"/>
      <c r="C159" s="200"/>
      <c r="D159" s="96"/>
      <c r="E159" s="104"/>
      <c r="F159" s="27"/>
      <c r="G159" s="108"/>
      <c r="H159" s="21"/>
      <c r="I159" s="109"/>
    </row>
    <row r="160" spans="2:9" ht="15.75" x14ac:dyDescent="0.25">
      <c r="B160" s="199"/>
      <c r="C160" s="200"/>
      <c r="D160" s="96"/>
      <c r="E160" s="104"/>
      <c r="F160" s="27"/>
      <c r="G160" s="108"/>
      <c r="H160" s="21"/>
      <c r="I160" s="109"/>
    </row>
    <row r="161" spans="2:9" ht="15.75" x14ac:dyDescent="0.25">
      <c r="B161" s="199"/>
      <c r="C161" s="200"/>
      <c r="D161" s="96"/>
      <c r="E161" s="104"/>
      <c r="F161" s="27"/>
      <c r="G161" s="108"/>
      <c r="H161" s="21"/>
      <c r="I161" s="109"/>
    </row>
    <row r="162" spans="2:9" ht="15.75" x14ac:dyDescent="0.25">
      <c r="B162" s="199"/>
      <c r="C162" s="200"/>
      <c r="D162" s="96"/>
      <c r="E162" s="104"/>
      <c r="F162" s="27"/>
      <c r="G162" s="108"/>
      <c r="H162" s="21"/>
      <c r="I162" s="109"/>
    </row>
    <row r="163" spans="2:9" ht="15.75" x14ac:dyDescent="0.25">
      <c r="B163" s="199"/>
      <c r="C163" s="200"/>
      <c r="D163" s="96"/>
      <c r="E163" s="104"/>
      <c r="F163" s="27"/>
      <c r="G163" s="108"/>
      <c r="H163" s="21"/>
      <c r="I163" s="109"/>
    </row>
    <row r="164" spans="2:9" ht="15.75" x14ac:dyDescent="0.25">
      <c r="B164" s="199"/>
      <c r="C164" s="200"/>
      <c r="D164" s="96"/>
      <c r="E164" s="104"/>
      <c r="F164" s="27"/>
      <c r="G164" s="108"/>
      <c r="H164" s="21"/>
      <c r="I164" s="109"/>
    </row>
    <row r="165" spans="2:9" ht="15.75" x14ac:dyDescent="0.25">
      <c r="B165" s="199"/>
      <c r="C165" s="200"/>
      <c r="D165" s="96"/>
      <c r="E165" s="104"/>
      <c r="F165" s="27"/>
      <c r="G165" s="108"/>
      <c r="H165" s="21"/>
      <c r="I165" s="109"/>
    </row>
    <row r="166" spans="2:9" ht="15.75" x14ac:dyDescent="0.25">
      <c r="B166" s="199"/>
      <c r="C166" s="200"/>
      <c r="D166" s="96"/>
      <c r="E166" s="104"/>
      <c r="F166" s="27"/>
      <c r="G166" s="108"/>
      <c r="H166" s="21"/>
      <c r="I166" s="109"/>
    </row>
    <row r="167" spans="2:9" ht="15.75" x14ac:dyDescent="0.25">
      <c r="B167" s="199"/>
      <c r="C167" s="200"/>
      <c r="D167" s="96"/>
      <c r="E167" s="104"/>
      <c r="F167" s="27"/>
      <c r="G167" s="108"/>
      <c r="H167" s="21"/>
      <c r="I167" s="109"/>
    </row>
    <row r="168" spans="2:9" ht="15.75" x14ac:dyDescent="0.25">
      <c r="B168" s="199"/>
      <c r="C168" s="200"/>
      <c r="D168" s="96"/>
      <c r="E168" s="104"/>
      <c r="F168" s="27"/>
      <c r="G168" s="108"/>
      <c r="H168" s="21"/>
      <c r="I168" s="109"/>
    </row>
    <row r="169" spans="2:9" ht="15.75" x14ac:dyDescent="0.25">
      <c r="B169" s="199"/>
      <c r="C169" s="200"/>
      <c r="D169" s="96"/>
      <c r="E169" s="104"/>
      <c r="F169" s="27"/>
      <c r="G169" s="108"/>
      <c r="H169" s="21"/>
      <c r="I169" s="109"/>
    </row>
    <row r="170" spans="2:9" ht="15.75" x14ac:dyDescent="0.25">
      <c r="B170" s="199"/>
      <c r="C170" s="200"/>
      <c r="D170" s="96"/>
      <c r="E170" s="104"/>
      <c r="F170" s="27"/>
      <c r="G170" s="108"/>
      <c r="H170" s="21"/>
      <c r="I170" s="109"/>
    </row>
    <row r="171" spans="2:9" ht="15.75" x14ac:dyDescent="0.25">
      <c r="B171" s="199"/>
      <c r="C171" s="200"/>
      <c r="D171" s="96"/>
      <c r="E171" s="104"/>
      <c r="F171" s="27"/>
      <c r="G171" s="108"/>
      <c r="H171" s="21"/>
      <c r="I171" s="109"/>
    </row>
    <row r="172" spans="2:9" ht="15.75" x14ac:dyDescent="0.25">
      <c r="B172" s="199"/>
      <c r="C172" s="200"/>
      <c r="D172" s="96"/>
      <c r="E172" s="104"/>
      <c r="F172" s="27"/>
      <c r="G172" s="108"/>
      <c r="H172" s="21"/>
      <c r="I172" s="109"/>
    </row>
    <row r="173" spans="2:9" ht="15.75" x14ac:dyDescent="0.25">
      <c r="B173" s="199"/>
      <c r="C173" s="200"/>
      <c r="D173" s="96"/>
      <c r="E173" s="104"/>
      <c r="F173" s="27"/>
      <c r="G173" s="108"/>
      <c r="H173" s="21"/>
      <c r="I173" s="109"/>
    </row>
    <row r="174" spans="2:9" ht="15.75" x14ac:dyDescent="0.25">
      <c r="B174" s="199"/>
      <c r="C174" s="200"/>
      <c r="D174" s="96"/>
      <c r="E174" s="104"/>
      <c r="F174" s="27"/>
      <c r="G174" s="108"/>
      <c r="H174" s="21"/>
      <c r="I174" s="109"/>
    </row>
    <row r="175" spans="2:9" ht="15.75" x14ac:dyDescent="0.25">
      <c r="B175" s="199"/>
      <c r="C175" s="200"/>
      <c r="D175" s="96"/>
      <c r="E175" s="104"/>
      <c r="F175" s="27"/>
      <c r="G175" s="108"/>
      <c r="H175" s="21"/>
      <c r="I175" s="109"/>
    </row>
    <row r="176" spans="2:9" ht="15.75" x14ac:dyDescent="0.25">
      <c r="B176" s="199"/>
      <c r="C176" s="200"/>
      <c r="D176" s="96"/>
      <c r="E176" s="104"/>
      <c r="F176" s="27"/>
      <c r="G176" s="108"/>
      <c r="H176" s="21"/>
      <c r="I176" s="109"/>
    </row>
    <row r="177" spans="2:9" ht="15.75" x14ac:dyDescent="0.25">
      <c r="B177" s="199"/>
      <c r="C177" s="200"/>
      <c r="D177" s="96"/>
      <c r="E177" s="104"/>
      <c r="F177" s="27"/>
      <c r="G177" s="108"/>
      <c r="H177" s="21"/>
      <c r="I177" s="109"/>
    </row>
    <row r="178" spans="2:9" ht="15.75" x14ac:dyDescent="0.25">
      <c r="B178" s="199"/>
      <c r="C178" s="200"/>
      <c r="D178" s="96"/>
      <c r="E178" s="104"/>
      <c r="F178" s="27"/>
      <c r="G178" s="108"/>
      <c r="H178" s="21"/>
      <c r="I178" s="109"/>
    </row>
    <row r="179" spans="2:9" ht="15.75" x14ac:dyDescent="0.25">
      <c r="B179" s="199"/>
      <c r="C179" s="200"/>
      <c r="D179" s="96"/>
      <c r="E179" s="104"/>
      <c r="F179" s="27"/>
      <c r="G179" s="108"/>
      <c r="H179" s="21"/>
      <c r="I179" s="109"/>
    </row>
    <row r="180" spans="2:9" ht="15.75" x14ac:dyDescent="0.25">
      <c r="B180" s="199"/>
      <c r="C180" s="200"/>
      <c r="D180" s="96"/>
      <c r="E180" s="104"/>
      <c r="F180" s="27"/>
      <c r="G180" s="108"/>
      <c r="H180" s="21"/>
      <c r="I180" s="109"/>
    </row>
    <row r="181" spans="2:9" ht="15.75" x14ac:dyDescent="0.25">
      <c r="B181" s="199"/>
      <c r="C181" s="200"/>
      <c r="D181" s="96"/>
      <c r="E181" s="104"/>
      <c r="F181" s="27"/>
      <c r="G181" s="108"/>
      <c r="H181" s="21"/>
      <c r="I181" s="109"/>
    </row>
    <row r="182" spans="2:9" ht="15.75" x14ac:dyDescent="0.25">
      <c r="B182" s="199"/>
      <c r="C182" s="200"/>
      <c r="D182" s="96"/>
      <c r="E182" s="104"/>
      <c r="F182" s="27"/>
      <c r="G182" s="108"/>
      <c r="H182" s="21"/>
      <c r="I182" s="109"/>
    </row>
    <row r="183" spans="2:9" ht="15.75" x14ac:dyDescent="0.25">
      <c r="B183" s="199"/>
      <c r="C183" s="200"/>
      <c r="D183" s="96"/>
      <c r="E183" s="104"/>
      <c r="F183" s="27"/>
      <c r="G183" s="108"/>
      <c r="H183" s="21"/>
      <c r="I183" s="109"/>
    </row>
    <row r="184" spans="2:9" ht="15.75" x14ac:dyDescent="0.25">
      <c r="B184" s="199"/>
      <c r="C184" s="200"/>
      <c r="D184" s="96"/>
      <c r="E184" s="104"/>
      <c r="F184" s="27"/>
      <c r="G184" s="108"/>
      <c r="H184" s="21"/>
      <c r="I184" s="109"/>
    </row>
    <row r="185" spans="2:9" ht="15.75" x14ac:dyDescent="0.25">
      <c r="B185" s="199"/>
      <c r="C185" s="200"/>
      <c r="D185" s="96"/>
      <c r="E185" s="104"/>
      <c r="F185" s="27"/>
      <c r="G185" s="108"/>
      <c r="H185" s="21"/>
      <c r="I185" s="109"/>
    </row>
    <row r="186" spans="2:9" ht="15.75" x14ac:dyDescent="0.25">
      <c r="B186" s="199"/>
      <c r="C186" s="200"/>
      <c r="D186" s="96"/>
      <c r="E186" s="104"/>
      <c r="F186" s="27"/>
      <c r="G186" s="108"/>
      <c r="H186" s="21"/>
      <c r="I186" s="109"/>
    </row>
    <row r="187" spans="2:9" ht="15.75" x14ac:dyDescent="0.25">
      <c r="B187" s="199"/>
      <c r="C187" s="200"/>
      <c r="D187" s="96"/>
      <c r="E187" s="104"/>
      <c r="F187" s="27"/>
      <c r="G187" s="108"/>
      <c r="H187" s="21"/>
      <c r="I187" s="109"/>
    </row>
    <row r="188" spans="2:9" ht="15.75" x14ac:dyDescent="0.25">
      <c r="B188" s="199"/>
      <c r="C188" s="200"/>
      <c r="D188" s="96"/>
      <c r="E188" s="104"/>
      <c r="F188" s="27"/>
      <c r="G188" s="108"/>
      <c r="H188" s="21"/>
      <c r="I188" s="109"/>
    </row>
    <row r="189" spans="2:9" ht="15.75" x14ac:dyDescent="0.25">
      <c r="B189" s="199"/>
      <c r="C189" s="200"/>
      <c r="D189" s="96"/>
      <c r="E189" s="104"/>
      <c r="F189" s="27"/>
      <c r="G189" s="108"/>
      <c r="H189" s="21"/>
      <c r="I189" s="109"/>
    </row>
    <row r="190" spans="2:9" ht="15.75" x14ac:dyDescent="0.25">
      <c r="B190" s="199"/>
      <c r="C190" s="200"/>
      <c r="D190" s="96"/>
      <c r="E190" s="104"/>
      <c r="F190" s="27"/>
      <c r="G190" s="108"/>
      <c r="H190" s="21"/>
      <c r="I190" s="109"/>
    </row>
    <row r="191" spans="2:9" ht="15.75" x14ac:dyDescent="0.25">
      <c r="B191" s="199"/>
      <c r="C191" s="200"/>
      <c r="D191" s="96"/>
      <c r="E191" s="104"/>
      <c r="F191" s="27"/>
      <c r="G191" s="108"/>
      <c r="H191" s="21"/>
      <c r="I191" s="109"/>
    </row>
    <row r="192" spans="2:9" ht="15.75" x14ac:dyDescent="0.25">
      <c r="B192" s="199"/>
      <c r="C192" s="200"/>
      <c r="D192" s="96"/>
      <c r="E192" s="104"/>
      <c r="F192" s="27"/>
      <c r="G192" s="108"/>
      <c r="H192" s="21"/>
      <c r="I192" s="109"/>
    </row>
    <row r="193" spans="2:9" ht="15.75" x14ac:dyDescent="0.25">
      <c r="B193" s="199"/>
      <c r="C193" s="200"/>
      <c r="D193" s="96"/>
      <c r="E193" s="104"/>
      <c r="F193" s="27"/>
      <c r="G193" s="108"/>
      <c r="H193" s="21"/>
      <c r="I193" s="109"/>
    </row>
    <row r="194" spans="2:9" ht="15.75" x14ac:dyDescent="0.25">
      <c r="B194" s="199"/>
      <c r="C194" s="200"/>
      <c r="D194" s="96"/>
      <c r="E194" s="104"/>
      <c r="F194" s="27"/>
      <c r="G194" s="108"/>
      <c r="H194" s="21"/>
      <c r="I194" s="109"/>
    </row>
    <row r="195" spans="2:9" ht="15.75" x14ac:dyDescent="0.25">
      <c r="B195" s="199"/>
      <c r="C195" s="200"/>
      <c r="D195" s="96"/>
      <c r="E195" s="104"/>
      <c r="F195" s="27"/>
      <c r="G195" s="108"/>
      <c r="H195" s="21"/>
      <c r="I195" s="109"/>
    </row>
    <row r="196" spans="2:9" ht="15.75" x14ac:dyDescent="0.25">
      <c r="B196" s="199"/>
      <c r="C196" s="200"/>
      <c r="D196" s="96"/>
      <c r="E196" s="104"/>
      <c r="F196" s="27"/>
      <c r="G196" s="108"/>
      <c r="H196" s="21"/>
      <c r="I196" s="109"/>
    </row>
    <row r="197" spans="2:9" ht="15.75" x14ac:dyDescent="0.25">
      <c r="B197" s="199"/>
      <c r="C197" s="200"/>
      <c r="D197" s="96"/>
      <c r="E197" s="104"/>
      <c r="F197" s="27"/>
      <c r="G197" s="108"/>
      <c r="H197" s="21"/>
      <c r="I197" s="109"/>
    </row>
    <row r="198" spans="2:9" ht="15.75" x14ac:dyDescent="0.25">
      <c r="B198" s="199"/>
      <c r="C198" s="200"/>
      <c r="D198" s="96"/>
      <c r="E198" s="104"/>
      <c r="F198" s="27"/>
      <c r="G198" s="108"/>
      <c r="H198" s="21"/>
      <c r="I198" s="109"/>
    </row>
    <row r="199" spans="2:9" ht="15.75" x14ac:dyDescent="0.25">
      <c r="B199" s="199"/>
      <c r="C199" s="200"/>
      <c r="D199" s="96"/>
      <c r="E199" s="104"/>
      <c r="F199" s="27"/>
      <c r="G199" s="108"/>
      <c r="H199" s="21"/>
      <c r="I199" s="109"/>
    </row>
    <row r="200" spans="2:9" ht="15.75" x14ac:dyDescent="0.25">
      <c r="B200" s="199"/>
      <c r="C200" s="200"/>
      <c r="D200" s="96"/>
      <c r="E200" s="104"/>
      <c r="F200" s="27"/>
      <c r="G200" s="108"/>
      <c r="H200" s="21"/>
      <c r="I200" s="109"/>
    </row>
    <row r="201" spans="2:9" ht="15.75" x14ac:dyDescent="0.25">
      <c r="B201" s="199"/>
      <c r="C201" s="200"/>
      <c r="D201" s="96"/>
      <c r="E201" s="104"/>
      <c r="F201" s="27"/>
      <c r="G201" s="108"/>
      <c r="H201" s="21"/>
      <c r="I201" s="109"/>
    </row>
    <row r="202" spans="2:9" ht="15.75" x14ac:dyDescent="0.25">
      <c r="B202" s="199"/>
      <c r="C202" s="200"/>
      <c r="D202" s="96"/>
      <c r="E202" s="104"/>
      <c r="F202" s="27"/>
      <c r="G202" s="108"/>
      <c r="H202" s="21"/>
      <c r="I202" s="109"/>
    </row>
    <row r="203" spans="2:9" ht="15.75" x14ac:dyDescent="0.25">
      <c r="B203" s="199"/>
      <c r="C203" s="200"/>
      <c r="D203" s="96"/>
      <c r="E203" s="104"/>
      <c r="F203" s="27"/>
      <c r="G203" s="108"/>
      <c r="H203" s="21"/>
      <c r="I203" s="109"/>
    </row>
    <row r="204" spans="2:9" ht="15.75" x14ac:dyDescent="0.25">
      <c r="B204" s="199"/>
      <c r="C204" s="200"/>
      <c r="D204" s="96"/>
      <c r="E204" s="104"/>
      <c r="F204" s="27"/>
      <c r="G204" s="108"/>
      <c r="H204" s="21"/>
      <c r="I204" s="109"/>
    </row>
    <row r="205" spans="2:9" ht="15.75" x14ac:dyDescent="0.25">
      <c r="B205" s="199"/>
      <c r="C205" s="200"/>
      <c r="D205" s="96"/>
      <c r="E205" s="104"/>
      <c r="F205" s="27"/>
      <c r="G205" s="108"/>
      <c r="H205" s="21"/>
      <c r="I205" s="109"/>
    </row>
    <row r="206" spans="2:9" ht="15.75" x14ac:dyDescent="0.25">
      <c r="B206" s="199"/>
      <c r="C206" s="200"/>
      <c r="D206" s="96"/>
      <c r="E206" s="104"/>
      <c r="F206" s="27"/>
      <c r="G206" s="108"/>
      <c r="H206" s="21"/>
      <c r="I206" s="109"/>
    </row>
    <row r="207" spans="2:9" ht="15.75" x14ac:dyDescent="0.25">
      <c r="B207" s="199"/>
      <c r="C207" s="200"/>
      <c r="D207" s="96"/>
      <c r="E207" s="104"/>
      <c r="F207" s="27"/>
      <c r="G207" s="108"/>
      <c r="H207" s="21"/>
      <c r="I207" s="109"/>
    </row>
    <row r="208" spans="2:9" ht="15.75" x14ac:dyDescent="0.25">
      <c r="B208" s="199"/>
      <c r="C208" s="200"/>
      <c r="D208" s="96"/>
      <c r="E208" s="104"/>
      <c r="F208" s="27"/>
      <c r="G208" s="108"/>
      <c r="H208" s="21"/>
      <c r="I208" s="109"/>
    </row>
    <row r="209" spans="2:9" ht="15.75" x14ac:dyDescent="0.25">
      <c r="B209" s="199"/>
      <c r="C209" s="200"/>
      <c r="D209" s="96"/>
      <c r="E209" s="104"/>
      <c r="F209" s="27"/>
      <c r="G209" s="108"/>
      <c r="H209" s="21"/>
      <c r="I209" s="109"/>
    </row>
    <row r="210" spans="2:9" ht="15.75" x14ac:dyDescent="0.25">
      <c r="B210" s="199"/>
      <c r="C210" s="200"/>
      <c r="D210" s="96"/>
      <c r="E210" s="104"/>
      <c r="F210" s="27"/>
      <c r="G210" s="108"/>
      <c r="H210" s="21"/>
      <c r="I210" s="109"/>
    </row>
    <row r="211" spans="2:9" ht="15.75" x14ac:dyDescent="0.25">
      <c r="B211" s="199"/>
      <c r="C211" s="200"/>
      <c r="D211" s="96"/>
      <c r="E211" s="104"/>
      <c r="F211" s="27"/>
      <c r="G211" s="108"/>
      <c r="H211" s="21"/>
      <c r="I211" s="109"/>
    </row>
    <row r="212" spans="2:9" ht="15.75" x14ac:dyDescent="0.25">
      <c r="B212" s="199"/>
      <c r="C212" s="200"/>
      <c r="D212" s="96"/>
      <c r="E212" s="104"/>
      <c r="F212" s="27"/>
      <c r="G212" s="108"/>
      <c r="H212" s="21"/>
      <c r="I212" s="109"/>
    </row>
    <row r="213" spans="2:9" ht="15.75" x14ac:dyDescent="0.25">
      <c r="B213" s="199"/>
      <c r="C213" s="200"/>
      <c r="D213" s="96"/>
      <c r="E213" s="104"/>
      <c r="F213" s="27"/>
      <c r="G213" s="108"/>
      <c r="H213" s="21"/>
      <c r="I213" s="109"/>
    </row>
    <row r="214" spans="2:9" ht="15.75" x14ac:dyDescent="0.25">
      <c r="B214" s="199"/>
      <c r="C214" s="200"/>
      <c r="D214" s="96"/>
      <c r="E214" s="104"/>
      <c r="F214" s="27"/>
      <c r="G214" s="108"/>
      <c r="H214" s="21"/>
      <c r="I214" s="109"/>
    </row>
    <row r="215" spans="2:9" ht="15.75" x14ac:dyDescent="0.25">
      <c r="B215" s="199"/>
      <c r="C215" s="200"/>
      <c r="D215" s="96"/>
      <c r="E215" s="104"/>
      <c r="F215" s="27"/>
      <c r="G215" s="108"/>
      <c r="H215" s="21"/>
      <c r="I215" s="109"/>
    </row>
    <row r="216" spans="2:9" ht="15.75" x14ac:dyDescent="0.25">
      <c r="B216" s="199"/>
      <c r="C216" s="200"/>
      <c r="D216" s="96"/>
      <c r="E216" s="104"/>
      <c r="F216" s="27"/>
      <c r="G216" s="108"/>
      <c r="H216" s="21"/>
      <c r="I216" s="109"/>
    </row>
    <row r="217" spans="2:9" ht="15.75" x14ac:dyDescent="0.25">
      <c r="B217" s="199"/>
      <c r="C217" s="200"/>
      <c r="D217" s="96"/>
      <c r="E217" s="104"/>
      <c r="F217" s="27"/>
      <c r="G217" s="108"/>
      <c r="H217" s="21"/>
      <c r="I217" s="109"/>
    </row>
    <row r="218" spans="2:9" ht="15.75" x14ac:dyDescent="0.25">
      <c r="B218" s="199"/>
      <c r="C218" s="200"/>
      <c r="D218" s="96"/>
      <c r="E218" s="104"/>
      <c r="F218" s="27"/>
      <c r="G218" s="108"/>
      <c r="H218" s="21"/>
      <c r="I218" s="109"/>
    </row>
    <row r="219" spans="2:9" ht="15.75" x14ac:dyDescent="0.25">
      <c r="B219" s="199"/>
      <c r="C219" s="200"/>
      <c r="D219" s="96"/>
      <c r="E219" s="104"/>
      <c r="F219" s="27"/>
      <c r="G219" s="108"/>
      <c r="H219" s="21"/>
      <c r="I219" s="109"/>
    </row>
    <row r="220" spans="2:9" ht="15.75" x14ac:dyDescent="0.25">
      <c r="B220" s="199"/>
      <c r="C220" s="200"/>
      <c r="D220" s="96"/>
      <c r="E220" s="104"/>
      <c r="F220" s="27"/>
      <c r="G220" s="108"/>
      <c r="H220" s="21"/>
      <c r="I220" s="109"/>
    </row>
    <row r="221" spans="2:9" ht="15.75" x14ac:dyDescent="0.25">
      <c r="B221" s="199"/>
      <c r="C221" s="200"/>
      <c r="D221" s="96"/>
      <c r="E221" s="104"/>
      <c r="F221" s="27"/>
      <c r="G221" s="108"/>
      <c r="H221" s="21"/>
      <c r="I221" s="109"/>
    </row>
    <row r="222" spans="2:9" ht="15.75" x14ac:dyDescent="0.25">
      <c r="B222" s="199"/>
      <c r="C222" s="200"/>
      <c r="D222" s="96"/>
      <c r="E222" s="104"/>
      <c r="F222" s="27"/>
      <c r="G222" s="108"/>
      <c r="H222" s="21"/>
      <c r="I222" s="109"/>
    </row>
    <row r="223" spans="2:9" ht="15.75" x14ac:dyDescent="0.25">
      <c r="B223" s="199"/>
      <c r="C223" s="200"/>
      <c r="D223" s="96"/>
      <c r="E223" s="104"/>
      <c r="F223" s="27"/>
      <c r="G223" s="108"/>
      <c r="H223" s="21"/>
      <c r="I223" s="109"/>
    </row>
    <row r="224" spans="2:9" ht="15.75" x14ac:dyDescent="0.25">
      <c r="B224" s="199"/>
      <c r="C224" s="200"/>
      <c r="D224" s="96"/>
      <c r="E224" s="104"/>
      <c r="F224" s="27"/>
      <c r="G224" s="108"/>
      <c r="H224" s="21"/>
      <c r="I224" s="109"/>
    </row>
    <row r="225" spans="2:9" ht="15.75" x14ac:dyDescent="0.25">
      <c r="B225" s="199"/>
      <c r="C225" s="200"/>
      <c r="D225" s="96"/>
      <c r="E225" s="104"/>
      <c r="F225" s="27"/>
      <c r="G225" s="108"/>
      <c r="H225" s="21"/>
      <c r="I225" s="109"/>
    </row>
    <row r="226" spans="2:9" ht="15.75" x14ac:dyDescent="0.25">
      <c r="B226" s="199"/>
      <c r="C226" s="200"/>
      <c r="D226" s="96"/>
      <c r="E226" s="104"/>
      <c r="F226" s="27"/>
      <c r="G226" s="108"/>
      <c r="H226" s="21"/>
      <c r="I226" s="109"/>
    </row>
    <row r="227" spans="2:9" ht="15.75" x14ac:dyDescent="0.25">
      <c r="B227" s="199"/>
      <c r="C227" s="200"/>
      <c r="D227" s="96"/>
      <c r="E227" s="104"/>
      <c r="F227" s="27"/>
      <c r="G227" s="108"/>
      <c r="H227" s="21"/>
      <c r="I227" s="109"/>
    </row>
    <row r="228" spans="2:9" ht="15.75" x14ac:dyDescent="0.25">
      <c r="B228" s="199"/>
      <c r="C228" s="200"/>
      <c r="D228" s="96"/>
      <c r="E228" s="104"/>
      <c r="F228" s="27"/>
      <c r="G228" s="108"/>
      <c r="H228" s="21"/>
      <c r="I228" s="109"/>
    </row>
    <row r="229" spans="2:9" ht="15.75" x14ac:dyDescent="0.25">
      <c r="B229" s="199"/>
      <c r="C229" s="200"/>
      <c r="D229" s="96"/>
      <c r="E229" s="104"/>
      <c r="F229" s="27"/>
      <c r="G229" s="108"/>
      <c r="H229" s="21"/>
      <c r="I229" s="109"/>
    </row>
    <row r="230" spans="2:9" ht="15.75" x14ac:dyDescent="0.25">
      <c r="B230" s="199"/>
      <c r="C230" s="200"/>
      <c r="D230" s="96"/>
      <c r="E230" s="104"/>
      <c r="F230" s="27"/>
      <c r="G230" s="108"/>
      <c r="H230" s="21"/>
      <c r="I230" s="109"/>
    </row>
    <row r="231" spans="2:9" ht="15.75" x14ac:dyDescent="0.25">
      <c r="B231" s="199"/>
      <c r="C231" s="200"/>
      <c r="D231" s="96"/>
      <c r="E231" s="104"/>
      <c r="F231" s="27"/>
      <c r="G231" s="108"/>
      <c r="H231" s="21"/>
      <c r="I231" s="109"/>
    </row>
    <row r="232" spans="2:9" ht="15.75" x14ac:dyDescent="0.25">
      <c r="B232" s="199"/>
      <c r="C232" s="200"/>
      <c r="D232" s="96"/>
      <c r="E232" s="104"/>
      <c r="F232" s="27"/>
      <c r="G232" s="108"/>
      <c r="H232" s="21"/>
      <c r="I232" s="109"/>
    </row>
    <row r="233" spans="2:9" ht="15.75" x14ac:dyDescent="0.25">
      <c r="B233" s="199"/>
      <c r="C233" s="200"/>
      <c r="D233" s="96"/>
      <c r="E233" s="104"/>
      <c r="F233" s="27"/>
      <c r="G233" s="108"/>
      <c r="H233" s="21"/>
      <c r="I233" s="109"/>
    </row>
    <row r="234" spans="2:9" ht="15.75" x14ac:dyDescent="0.25">
      <c r="B234" s="199"/>
      <c r="C234" s="200"/>
      <c r="D234" s="96"/>
      <c r="E234" s="104"/>
      <c r="F234" s="27"/>
      <c r="G234" s="108"/>
      <c r="H234" s="21"/>
      <c r="I234" s="109"/>
    </row>
    <row r="235" spans="2:9" ht="15.75" x14ac:dyDescent="0.25">
      <c r="B235" s="199"/>
      <c r="C235" s="200"/>
      <c r="D235" s="96"/>
      <c r="E235" s="104"/>
      <c r="F235" s="27"/>
      <c r="G235" s="108"/>
      <c r="H235" s="21"/>
      <c r="I235" s="109"/>
    </row>
    <row r="236" spans="2:9" ht="15.75" x14ac:dyDescent="0.25">
      <c r="B236" s="199"/>
      <c r="C236" s="200"/>
      <c r="D236" s="96"/>
      <c r="E236" s="104"/>
      <c r="F236" s="27"/>
      <c r="G236" s="108"/>
      <c r="H236" s="21"/>
      <c r="I236" s="109"/>
    </row>
    <row r="237" spans="2:9" ht="15.75" x14ac:dyDescent="0.25">
      <c r="B237" s="199"/>
      <c r="C237" s="200"/>
      <c r="D237" s="96"/>
      <c r="E237" s="104"/>
      <c r="F237" s="27"/>
      <c r="G237" s="108"/>
      <c r="H237" s="21"/>
      <c r="I237" s="109"/>
    </row>
    <row r="238" spans="2:9" ht="15.75" x14ac:dyDescent="0.25">
      <c r="B238" s="199"/>
      <c r="C238" s="200"/>
      <c r="D238" s="96"/>
      <c r="E238" s="104"/>
      <c r="F238" s="27"/>
      <c r="G238" s="108"/>
      <c r="H238" s="21"/>
      <c r="I238" s="109"/>
    </row>
    <row r="239" spans="2:9" ht="15.75" x14ac:dyDescent="0.25">
      <c r="B239" s="199"/>
      <c r="C239" s="200"/>
      <c r="D239" s="96"/>
      <c r="E239" s="104"/>
      <c r="F239" s="27"/>
      <c r="G239" s="108"/>
      <c r="H239" s="21"/>
      <c r="I239" s="109"/>
    </row>
    <row r="240" spans="2:9" ht="15.75" x14ac:dyDescent="0.25">
      <c r="B240" s="199"/>
      <c r="C240" s="200"/>
      <c r="D240" s="96"/>
      <c r="E240" s="104"/>
      <c r="F240" s="27"/>
      <c r="G240" s="108"/>
      <c r="H240" s="21"/>
      <c r="I240" s="109"/>
    </row>
    <row r="241" spans="2:9" ht="15.75" x14ac:dyDescent="0.25">
      <c r="B241" s="199"/>
      <c r="C241" s="200"/>
      <c r="D241" s="96"/>
      <c r="E241" s="104"/>
      <c r="F241" s="27"/>
      <c r="G241" s="108"/>
      <c r="H241" s="21"/>
      <c r="I241" s="109"/>
    </row>
    <row r="242" spans="2:9" ht="15.75" x14ac:dyDescent="0.25">
      <c r="B242" s="199"/>
      <c r="C242" s="200"/>
      <c r="D242" s="96"/>
      <c r="E242" s="104"/>
      <c r="F242" s="27"/>
      <c r="G242" s="108"/>
      <c r="H242" s="21"/>
      <c r="I242" s="109"/>
    </row>
    <row r="243" spans="2:9" ht="15.75" x14ac:dyDescent="0.25">
      <c r="B243" s="199"/>
      <c r="C243" s="200"/>
      <c r="D243" s="96"/>
      <c r="E243" s="104"/>
      <c r="F243" s="27"/>
      <c r="G243" s="108"/>
      <c r="H243" s="21"/>
      <c r="I243" s="109"/>
    </row>
    <row r="244" spans="2:9" ht="15.75" x14ac:dyDescent="0.25">
      <c r="B244" s="199"/>
      <c r="C244" s="200"/>
      <c r="D244" s="96"/>
      <c r="E244" s="104"/>
      <c r="F244" s="27"/>
      <c r="G244" s="108"/>
      <c r="H244" s="21"/>
      <c r="I244" s="109"/>
    </row>
    <row r="245" spans="2:9" ht="15.75" x14ac:dyDescent="0.25">
      <c r="B245" s="199"/>
      <c r="C245" s="200"/>
      <c r="D245" s="96"/>
      <c r="E245" s="104"/>
      <c r="F245" s="27"/>
      <c r="G245" s="108"/>
      <c r="H245" s="21"/>
      <c r="I245" s="109"/>
    </row>
    <row r="246" spans="2:9" ht="15.75" x14ac:dyDescent="0.25">
      <c r="B246" s="199"/>
      <c r="C246" s="200"/>
      <c r="D246" s="96"/>
      <c r="E246" s="104"/>
      <c r="F246" s="27"/>
      <c r="G246" s="108"/>
      <c r="H246" s="21"/>
      <c r="I246" s="109"/>
    </row>
    <row r="247" spans="2:9" ht="15.75" x14ac:dyDescent="0.25">
      <c r="B247" s="199"/>
      <c r="C247" s="200"/>
      <c r="D247" s="96"/>
      <c r="E247" s="104"/>
      <c r="F247" s="27"/>
      <c r="G247" s="108"/>
      <c r="H247" s="21"/>
      <c r="I247" s="109"/>
    </row>
    <row r="248" spans="2:9" ht="15.75" x14ac:dyDescent="0.25">
      <c r="B248" s="199"/>
      <c r="C248" s="200"/>
      <c r="D248" s="96"/>
      <c r="E248" s="104"/>
      <c r="F248" s="27"/>
      <c r="G248" s="108"/>
      <c r="H248" s="21"/>
      <c r="I248" s="109"/>
    </row>
    <row r="249" spans="2:9" ht="15.75" x14ac:dyDescent="0.25">
      <c r="B249" s="199"/>
      <c r="C249" s="200"/>
      <c r="D249" s="96"/>
      <c r="E249" s="104"/>
      <c r="F249" s="27"/>
      <c r="G249" s="108"/>
      <c r="H249" s="21"/>
      <c r="I249" s="109"/>
    </row>
    <row r="250" spans="2:9" ht="15.75" x14ac:dyDescent="0.25">
      <c r="B250" s="199"/>
      <c r="C250" s="200"/>
      <c r="D250" s="96"/>
      <c r="E250" s="104"/>
      <c r="F250" s="27"/>
      <c r="G250" s="108"/>
      <c r="H250" s="21"/>
      <c r="I250" s="109"/>
    </row>
    <row r="251" spans="2:9" ht="15.75" x14ac:dyDescent="0.25">
      <c r="B251" s="199"/>
      <c r="C251" s="200"/>
      <c r="D251" s="96"/>
      <c r="E251" s="104"/>
      <c r="F251" s="27"/>
      <c r="G251" s="108"/>
      <c r="H251" s="21"/>
      <c r="I251" s="109"/>
    </row>
    <row r="252" spans="2:9" ht="15.75" x14ac:dyDescent="0.25">
      <c r="B252" s="199"/>
      <c r="C252" s="200"/>
      <c r="D252" s="96"/>
      <c r="E252" s="104"/>
      <c r="F252" s="27"/>
      <c r="G252" s="108"/>
      <c r="H252" s="21"/>
      <c r="I252" s="109"/>
    </row>
    <row r="253" spans="2:9" ht="15.75" x14ac:dyDescent="0.25">
      <c r="B253" s="199"/>
      <c r="C253" s="200"/>
      <c r="D253" s="96"/>
      <c r="E253" s="104"/>
      <c r="F253" s="27"/>
      <c r="G253" s="108"/>
      <c r="H253" s="21"/>
      <c r="I253" s="109"/>
    </row>
    <row r="254" spans="2:9" ht="15.75" x14ac:dyDescent="0.25">
      <c r="B254" s="199"/>
      <c r="C254" s="200"/>
      <c r="D254" s="96"/>
      <c r="E254" s="104"/>
      <c r="F254" s="27"/>
      <c r="G254" s="108"/>
      <c r="H254" s="21"/>
      <c r="I254" s="109"/>
    </row>
    <row r="255" spans="2:9" ht="15.75" x14ac:dyDescent="0.25">
      <c r="B255" s="199"/>
      <c r="C255" s="200"/>
      <c r="D255" s="96"/>
      <c r="E255" s="104"/>
      <c r="F255" s="27"/>
      <c r="G255" s="108"/>
      <c r="H255" s="21"/>
      <c r="I255" s="109"/>
    </row>
    <row r="256" spans="2:9" ht="15.75" x14ac:dyDescent="0.25">
      <c r="B256" s="199"/>
      <c r="C256" s="200"/>
      <c r="D256" s="96"/>
      <c r="E256" s="104"/>
      <c r="F256" s="27"/>
      <c r="G256" s="108"/>
      <c r="H256" s="21"/>
      <c r="I256" s="109"/>
    </row>
    <row r="257" spans="2:9" ht="15.75" x14ac:dyDescent="0.25">
      <c r="B257" s="199"/>
      <c r="C257" s="200"/>
      <c r="D257" s="96"/>
      <c r="E257" s="104"/>
      <c r="F257" s="27"/>
      <c r="G257" s="108"/>
      <c r="H257" s="21"/>
      <c r="I257" s="109"/>
    </row>
    <row r="258" spans="2:9" ht="15.75" x14ac:dyDescent="0.25">
      <c r="B258" s="199"/>
      <c r="C258" s="200"/>
      <c r="D258" s="96"/>
      <c r="E258" s="104"/>
      <c r="F258" s="27"/>
      <c r="G258" s="108"/>
      <c r="H258" s="21"/>
      <c r="I258" s="109"/>
    </row>
    <row r="259" spans="2:9" ht="15.75" x14ac:dyDescent="0.25">
      <c r="B259" s="199"/>
      <c r="C259" s="200"/>
      <c r="D259" s="96"/>
      <c r="E259" s="104"/>
      <c r="F259" s="27"/>
      <c r="G259" s="108"/>
      <c r="H259" s="21"/>
      <c r="I259" s="109"/>
    </row>
    <row r="260" spans="2:9" ht="15.75" x14ac:dyDescent="0.25">
      <c r="B260" s="199"/>
      <c r="C260" s="200"/>
      <c r="D260" s="96"/>
      <c r="E260" s="104"/>
      <c r="F260" s="27"/>
      <c r="G260" s="108"/>
      <c r="H260" s="21"/>
      <c r="I260" s="109"/>
    </row>
    <row r="261" spans="2:9" ht="15.75" x14ac:dyDescent="0.25">
      <c r="B261" s="199"/>
      <c r="C261" s="200"/>
      <c r="D261" s="96"/>
      <c r="E261" s="104"/>
      <c r="F261" s="27"/>
      <c r="G261" s="108"/>
      <c r="H261" s="21"/>
      <c r="I261" s="109"/>
    </row>
    <row r="262" spans="2:9" ht="15.75" x14ac:dyDescent="0.25">
      <c r="B262" s="199"/>
      <c r="C262" s="200"/>
      <c r="D262" s="96"/>
      <c r="E262" s="104"/>
      <c r="F262" s="27"/>
      <c r="G262" s="108"/>
      <c r="H262" s="21"/>
      <c r="I262" s="109"/>
    </row>
    <row r="263" spans="2:9" ht="15.75" x14ac:dyDescent="0.25">
      <c r="B263" s="199"/>
      <c r="C263" s="200"/>
      <c r="D263" s="96"/>
      <c r="E263" s="104"/>
      <c r="F263" s="27"/>
      <c r="G263" s="108"/>
      <c r="H263" s="21"/>
      <c r="I263" s="109"/>
    </row>
    <row r="264" spans="2:9" ht="15.75" x14ac:dyDescent="0.25">
      <c r="B264" s="199"/>
      <c r="C264" s="200"/>
      <c r="D264" s="96"/>
      <c r="E264" s="104"/>
      <c r="F264" s="27"/>
      <c r="G264" s="108"/>
      <c r="H264" s="21"/>
      <c r="I264" s="109"/>
    </row>
    <row r="265" spans="2:9" ht="15.75" x14ac:dyDescent="0.25">
      <c r="B265" s="199"/>
      <c r="C265" s="200"/>
      <c r="D265" s="96"/>
      <c r="E265" s="104"/>
      <c r="F265" s="27"/>
      <c r="G265" s="108"/>
      <c r="H265" s="21"/>
      <c r="I265" s="109"/>
    </row>
    <row r="266" spans="2:9" ht="15.75" x14ac:dyDescent="0.25">
      <c r="B266" s="199"/>
      <c r="C266" s="200"/>
      <c r="D266" s="96"/>
      <c r="E266" s="104"/>
      <c r="F266" s="27"/>
      <c r="G266" s="108"/>
      <c r="H266" s="21"/>
      <c r="I266" s="109"/>
    </row>
    <row r="267" spans="2:9" ht="15.75" x14ac:dyDescent="0.25">
      <c r="B267" s="199"/>
      <c r="C267" s="200"/>
      <c r="D267" s="96"/>
      <c r="E267" s="104"/>
      <c r="F267" s="27"/>
      <c r="G267" s="108"/>
      <c r="H267" s="21"/>
      <c r="I267" s="109"/>
    </row>
    <row r="268" spans="2:9" ht="15.75" x14ac:dyDescent="0.25">
      <c r="B268" s="199"/>
      <c r="C268" s="200"/>
      <c r="D268" s="96"/>
      <c r="E268" s="104"/>
      <c r="F268" s="27"/>
      <c r="G268" s="108"/>
      <c r="H268" s="21"/>
      <c r="I268" s="109"/>
    </row>
    <row r="269" spans="2:9" ht="15.75" x14ac:dyDescent="0.25">
      <c r="B269" s="199"/>
      <c r="C269" s="200"/>
      <c r="D269" s="96"/>
      <c r="E269" s="104"/>
      <c r="F269" s="27"/>
      <c r="G269" s="108"/>
      <c r="H269" s="21"/>
      <c r="I269" s="109"/>
    </row>
    <row r="270" spans="2:9" ht="15.75" x14ac:dyDescent="0.25">
      <c r="B270" s="199"/>
      <c r="C270" s="200"/>
      <c r="D270" s="96"/>
      <c r="E270" s="104"/>
      <c r="F270" s="27"/>
      <c r="G270" s="108"/>
      <c r="H270" s="21"/>
      <c r="I270" s="109"/>
    </row>
    <row r="271" spans="2:9" ht="15.75" x14ac:dyDescent="0.25">
      <c r="B271" s="199"/>
      <c r="C271" s="200"/>
      <c r="D271" s="96"/>
      <c r="E271" s="104"/>
      <c r="F271" s="27"/>
      <c r="G271" s="108"/>
      <c r="H271" s="21"/>
      <c r="I271" s="109"/>
    </row>
    <row r="272" spans="2:9" ht="15.75" x14ac:dyDescent="0.25">
      <c r="B272" s="199"/>
      <c r="C272" s="200"/>
      <c r="D272" s="96"/>
      <c r="E272" s="104"/>
      <c r="F272" s="27"/>
      <c r="G272" s="108"/>
      <c r="H272" s="21"/>
      <c r="I272" s="109"/>
    </row>
    <row r="273" spans="2:9" ht="15.75" x14ac:dyDescent="0.25">
      <c r="B273" s="199"/>
      <c r="C273" s="200"/>
      <c r="D273" s="96"/>
      <c r="E273" s="104"/>
      <c r="F273" s="27"/>
      <c r="G273" s="108"/>
      <c r="H273" s="21"/>
      <c r="I273" s="109"/>
    </row>
    <row r="274" spans="2:9" ht="15.75" x14ac:dyDescent="0.25">
      <c r="B274" s="199"/>
      <c r="C274" s="200"/>
      <c r="D274" s="96"/>
      <c r="E274" s="104"/>
      <c r="F274" s="27"/>
      <c r="G274" s="108"/>
      <c r="H274" s="21"/>
      <c r="I274" s="109"/>
    </row>
    <row r="275" spans="2:9" ht="15.75" x14ac:dyDescent="0.25">
      <c r="B275" s="199"/>
      <c r="C275" s="200"/>
      <c r="D275" s="96"/>
      <c r="E275" s="104"/>
      <c r="F275" s="27"/>
      <c r="G275" s="108"/>
      <c r="H275" s="21"/>
      <c r="I275" s="109"/>
    </row>
    <row r="276" spans="2:9" ht="15.75" x14ac:dyDescent="0.25">
      <c r="B276" s="199"/>
      <c r="C276" s="200"/>
      <c r="D276" s="96"/>
      <c r="E276" s="104"/>
      <c r="F276" s="27"/>
      <c r="G276" s="108"/>
      <c r="H276" s="21"/>
      <c r="I276" s="109"/>
    </row>
    <row r="277" spans="2:9" ht="15.75" x14ac:dyDescent="0.25">
      <c r="B277" s="199"/>
      <c r="C277" s="200"/>
      <c r="D277" s="96"/>
      <c r="E277" s="104"/>
      <c r="F277" s="27"/>
      <c r="G277" s="108"/>
      <c r="H277" s="21"/>
      <c r="I277" s="109"/>
    </row>
    <row r="278" spans="2:9" ht="15.75" x14ac:dyDescent="0.25">
      <c r="B278" s="199"/>
      <c r="C278" s="200"/>
      <c r="D278" s="96"/>
      <c r="E278" s="104"/>
      <c r="F278" s="27"/>
      <c r="G278" s="108"/>
      <c r="H278" s="21"/>
      <c r="I278" s="109"/>
    </row>
    <row r="279" spans="2:9" ht="15.75" x14ac:dyDescent="0.25">
      <c r="B279" s="199"/>
      <c r="C279" s="200"/>
      <c r="D279" s="96"/>
      <c r="E279" s="104"/>
      <c r="F279" s="27"/>
      <c r="G279" s="108"/>
      <c r="H279" s="21"/>
      <c r="I279" s="109"/>
    </row>
    <row r="280" spans="2:9" ht="15.75" x14ac:dyDescent="0.25">
      <c r="B280" s="199"/>
      <c r="C280" s="200"/>
      <c r="D280" s="96"/>
      <c r="E280" s="104"/>
      <c r="F280" s="27"/>
      <c r="G280" s="108"/>
      <c r="H280" s="21"/>
      <c r="I280" s="109"/>
    </row>
    <row r="281" spans="2:9" ht="15.75" x14ac:dyDescent="0.25">
      <c r="B281" s="199"/>
      <c r="C281" s="200"/>
      <c r="D281" s="96"/>
      <c r="E281" s="104"/>
      <c r="F281" s="27"/>
      <c r="G281" s="108"/>
      <c r="H281" s="21"/>
      <c r="I281" s="109"/>
    </row>
    <row r="282" spans="2:9" ht="15.75" x14ac:dyDescent="0.25">
      <c r="B282" s="199"/>
      <c r="C282" s="200"/>
      <c r="D282" s="96"/>
      <c r="E282" s="104"/>
      <c r="F282" s="27"/>
      <c r="G282" s="108"/>
      <c r="H282" s="21"/>
      <c r="I282" s="109"/>
    </row>
    <row r="283" spans="2:9" ht="15.75" x14ac:dyDescent="0.25">
      <c r="B283" s="199"/>
      <c r="C283" s="200"/>
      <c r="D283" s="96"/>
      <c r="E283" s="104"/>
      <c r="F283" s="27"/>
      <c r="G283" s="108"/>
      <c r="H283" s="21"/>
      <c r="I283" s="109"/>
    </row>
    <row r="284" spans="2:9" ht="15.75" x14ac:dyDescent="0.25">
      <c r="B284" s="199"/>
      <c r="C284" s="200"/>
      <c r="D284" s="96"/>
      <c r="E284" s="104"/>
      <c r="F284" s="27"/>
      <c r="G284" s="108"/>
      <c r="H284" s="21"/>
      <c r="I284" s="109"/>
    </row>
    <row r="285" spans="2:9" ht="15.75" x14ac:dyDescent="0.25">
      <c r="B285" s="199"/>
      <c r="C285" s="200"/>
      <c r="D285" s="96"/>
      <c r="E285" s="104"/>
      <c r="F285" s="27"/>
      <c r="G285" s="108"/>
      <c r="H285" s="21"/>
      <c r="I285" s="109"/>
    </row>
    <row r="286" spans="2:9" ht="15.75" x14ac:dyDescent="0.25">
      <c r="B286" s="199"/>
      <c r="C286" s="200"/>
      <c r="D286" s="96"/>
      <c r="E286" s="104"/>
      <c r="F286" s="27"/>
      <c r="G286" s="108"/>
      <c r="H286" s="21"/>
      <c r="I286" s="109"/>
    </row>
    <row r="287" spans="2:9" ht="15.75" x14ac:dyDescent="0.25">
      <c r="B287" s="199"/>
      <c r="C287" s="200"/>
      <c r="D287" s="96"/>
      <c r="E287" s="104"/>
      <c r="F287" s="27"/>
      <c r="G287" s="108"/>
      <c r="H287" s="21"/>
      <c r="I287" s="109"/>
    </row>
    <row r="288" spans="2:9" ht="15.75" x14ac:dyDescent="0.25">
      <c r="B288" s="199"/>
      <c r="C288" s="200"/>
      <c r="D288" s="96"/>
      <c r="E288" s="104"/>
      <c r="F288" s="27"/>
      <c r="G288" s="108"/>
      <c r="H288" s="21"/>
      <c r="I288" s="109"/>
    </row>
    <row r="289" spans="2:9" ht="15.75" x14ac:dyDescent="0.25">
      <c r="B289" s="199"/>
      <c r="C289" s="200"/>
      <c r="D289" s="96"/>
      <c r="E289" s="104"/>
      <c r="F289" s="27"/>
      <c r="G289" s="108"/>
      <c r="H289" s="21"/>
      <c r="I289" s="109"/>
    </row>
    <row r="290" spans="2:9" ht="15.75" x14ac:dyDescent="0.25">
      <c r="B290" s="199"/>
      <c r="C290" s="200"/>
      <c r="D290" s="96"/>
      <c r="E290" s="104"/>
      <c r="F290" s="27"/>
      <c r="G290" s="108"/>
      <c r="H290" s="21"/>
      <c r="I290" s="109"/>
    </row>
    <row r="291" spans="2:9" ht="15.75" x14ac:dyDescent="0.25">
      <c r="B291" s="199"/>
      <c r="C291" s="200"/>
      <c r="D291" s="96"/>
      <c r="E291" s="104"/>
      <c r="F291" s="27"/>
      <c r="G291" s="108"/>
      <c r="H291" s="21"/>
      <c r="I291" s="109"/>
    </row>
    <row r="292" spans="2:9" ht="15.75" x14ac:dyDescent="0.25">
      <c r="B292" s="199"/>
      <c r="C292" s="200"/>
      <c r="D292" s="96"/>
      <c r="E292" s="104"/>
      <c r="F292" s="27"/>
      <c r="G292" s="108"/>
      <c r="H292" s="21"/>
      <c r="I292" s="109"/>
    </row>
    <row r="293" spans="2:9" ht="15.75" x14ac:dyDescent="0.25">
      <c r="B293" s="199"/>
      <c r="C293" s="200"/>
      <c r="D293" s="96"/>
      <c r="E293" s="104"/>
      <c r="F293" s="27"/>
      <c r="G293" s="108"/>
      <c r="H293" s="21"/>
      <c r="I293" s="109"/>
    </row>
    <row r="294" spans="2:9" ht="15.75" x14ac:dyDescent="0.25">
      <c r="B294" s="199"/>
      <c r="C294" s="200"/>
      <c r="D294" s="96"/>
      <c r="E294" s="104"/>
      <c r="F294" s="27"/>
      <c r="G294" s="108"/>
      <c r="H294" s="21"/>
      <c r="I294" s="109"/>
    </row>
    <row r="295" spans="2:9" ht="15.75" x14ac:dyDescent="0.25">
      <c r="B295" s="199"/>
      <c r="C295" s="200"/>
      <c r="D295" s="96"/>
      <c r="E295" s="104"/>
      <c r="F295" s="27"/>
      <c r="G295" s="108"/>
      <c r="H295" s="21"/>
      <c r="I295" s="109"/>
    </row>
    <row r="296" spans="2:9" ht="15.75" x14ac:dyDescent="0.25">
      <c r="B296" s="199"/>
      <c r="C296" s="200"/>
      <c r="D296" s="96"/>
      <c r="E296" s="104"/>
      <c r="F296" s="27"/>
      <c r="G296" s="108"/>
      <c r="H296" s="21"/>
      <c r="I296" s="109"/>
    </row>
    <row r="297" spans="2:9" ht="15.75" x14ac:dyDescent="0.25">
      <c r="B297" s="199"/>
      <c r="C297" s="200"/>
      <c r="D297" s="96"/>
      <c r="E297" s="104"/>
      <c r="F297" s="27"/>
      <c r="G297" s="108"/>
      <c r="H297" s="21"/>
      <c r="I297" s="109"/>
    </row>
    <row r="298" spans="2:9" ht="15.75" x14ac:dyDescent="0.25">
      <c r="B298" s="199"/>
      <c r="C298" s="200"/>
      <c r="D298" s="96"/>
      <c r="E298" s="104"/>
      <c r="F298" s="27"/>
      <c r="G298" s="108"/>
      <c r="H298" s="21"/>
      <c r="I298" s="109"/>
    </row>
    <row r="299" spans="2:9" ht="15.75" x14ac:dyDescent="0.25">
      <c r="B299" s="199"/>
      <c r="C299" s="200"/>
      <c r="D299" s="96"/>
      <c r="E299" s="104"/>
      <c r="F299" s="27"/>
      <c r="G299" s="108"/>
      <c r="H299" s="21"/>
      <c r="I299" s="109"/>
    </row>
    <row r="300" spans="2:9" ht="15.75" x14ac:dyDescent="0.25">
      <c r="B300" s="199"/>
      <c r="C300" s="200"/>
      <c r="D300" s="96"/>
      <c r="E300" s="104"/>
      <c r="F300" s="27"/>
      <c r="G300" s="108"/>
      <c r="H300" s="21"/>
      <c r="I300" s="109"/>
    </row>
    <row r="301" spans="2:9" ht="15.75" x14ac:dyDescent="0.25">
      <c r="B301" s="199"/>
      <c r="C301" s="200"/>
      <c r="D301" s="96"/>
      <c r="E301" s="104"/>
      <c r="F301" s="27"/>
      <c r="G301" s="108"/>
      <c r="H301" s="21"/>
      <c r="I301" s="109"/>
    </row>
    <row r="302" spans="2:9" ht="15.75" x14ac:dyDescent="0.25">
      <c r="B302" s="199"/>
      <c r="C302" s="200"/>
      <c r="D302" s="96"/>
      <c r="E302" s="104"/>
      <c r="F302" s="27"/>
      <c r="G302" s="108"/>
      <c r="H302" s="21"/>
      <c r="I302" s="109"/>
    </row>
    <row r="303" spans="2:9" ht="15.75" x14ac:dyDescent="0.25">
      <c r="B303" s="199"/>
      <c r="C303" s="200"/>
      <c r="D303" s="96"/>
      <c r="E303" s="104"/>
      <c r="F303" s="27"/>
      <c r="G303" s="108"/>
      <c r="H303" s="21"/>
      <c r="I303" s="109"/>
    </row>
    <row r="304" spans="2:9" ht="15.75" x14ac:dyDescent="0.25">
      <c r="B304" s="199"/>
      <c r="C304" s="200"/>
      <c r="D304" s="96"/>
      <c r="E304" s="104"/>
      <c r="F304" s="27"/>
      <c r="G304" s="108"/>
      <c r="H304" s="21"/>
      <c r="I304" s="109"/>
    </row>
    <row r="305" spans="2:9" ht="15.75" x14ac:dyDescent="0.25">
      <c r="B305" s="199"/>
      <c r="C305" s="200"/>
      <c r="D305" s="96"/>
      <c r="E305" s="104"/>
      <c r="F305" s="27"/>
      <c r="G305" s="108"/>
      <c r="H305" s="21"/>
      <c r="I305" s="109"/>
    </row>
    <row r="306" spans="2:9" ht="15.75" x14ac:dyDescent="0.25">
      <c r="B306" s="199"/>
      <c r="C306" s="200"/>
      <c r="D306" s="96"/>
      <c r="E306" s="104"/>
      <c r="F306" s="27"/>
      <c r="G306" s="108"/>
      <c r="H306" s="21"/>
      <c r="I306" s="109"/>
    </row>
    <row r="307" spans="2:9" ht="15.75" x14ac:dyDescent="0.25">
      <c r="B307" s="199"/>
      <c r="C307" s="200"/>
      <c r="D307" s="96"/>
      <c r="E307" s="104"/>
      <c r="F307" s="27"/>
      <c r="G307" s="108"/>
      <c r="H307" s="21"/>
      <c r="I307" s="109"/>
    </row>
    <row r="308" spans="2:9" ht="15.75" x14ac:dyDescent="0.25">
      <c r="B308" s="199"/>
      <c r="C308" s="200"/>
      <c r="D308" s="96"/>
      <c r="E308" s="104"/>
      <c r="F308" s="27"/>
      <c r="G308" s="108"/>
      <c r="H308" s="21"/>
      <c r="I308" s="109"/>
    </row>
    <row r="309" spans="2:9" ht="15.75" x14ac:dyDescent="0.25">
      <c r="B309" s="199"/>
      <c r="C309" s="200"/>
      <c r="D309" s="96"/>
      <c r="E309" s="104"/>
      <c r="F309" s="27"/>
      <c r="G309" s="108"/>
      <c r="H309" s="21"/>
      <c r="I309" s="109"/>
    </row>
    <row r="310" spans="2:9" ht="15.75" x14ac:dyDescent="0.25">
      <c r="B310" s="199"/>
      <c r="C310" s="200"/>
      <c r="D310" s="96"/>
      <c r="E310" s="104"/>
      <c r="F310" s="27"/>
      <c r="G310" s="108"/>
      <c r="H310" s="21"/>
      <c r="I310" s="109"/>
    </row>
    <row r="311" spans="2:9" ht="15.75" x14ac:dyDescent="0.25">
      <c r="B311" s="199"/>
      <c r="C311" s="200"/>
      <c r="D311" s="96"/>
      <c r="E311" s="104"/>
      <c r="F311" s="27"/>
      <c r="G311" s="108"/>
      <c r="H311" s="21"/>
      <c r="I311" s="109"/>
    </row>
    <row r="312" spans="2:9" ht="15.75" x14ac:dyDescent="0.25">
      <c r="B312" s="199"/>
      <c r="C312" s="200"/>
      <c r="D312" s="96"/>
      <c r="E312" s="104"/>
      <c r="F312" s="27"/>
      <c r="G312" s="108"/>
      <c r="H312" s="21"/>
      <c r="I312" s="109"/>
    </row>
    <row r="313" spans="2:9" ht="15.75" x14ac:dyDescent="0.25">
      <c r="B313" s="199"/>
      <c r="C313" s="200"/>
      <c r="D313" s="96"/>
      <c r="E313" s="104"/>
      <c r="F313" s="27"/>
      <c r="G313" s="108"/>
      <c r="H313" s="21"/>
      <c r="I313" s="109"/>
    </row>
    <row r="314" spans="2:9" ht="15.75" x14ac:dyDescent="0.25">
      <c r="B314" s="199"/>
      <c r="C314" s="200"/>
      <c r="D314" s="96"/>
      <c r="E314" s="104"/>
      <c r="F314" s="27"/>
      <c r="G314" s="108"/>
      <c r="H314" s="21"/>
      <c r="I314" s="109"/>
    </row>
    <row r="315" spans="2:9" ht="15.75" x14ac:dyDescent="0.25">
      <c r="B315" s="199"/>
      <c r="C315" s="200"/>
      <c r="D315" s="96"/>
      <c r="E315" s="104"/>
      <c r="F315" s="27"/>
      <c r="G315" s="108"/>
      <c r="H315" s="21"/>
      <c r="I315" s="109"/>
    </row>
    <row r="316" spans="2:9" ht="15.75" x14ac:dyDescent="0.25">
      <c r="B316" s="199"/>
      <c r="C316" s="200"/>
      <c r="D316" s="96"/>
      <c r="E316" s="104"/>
      <c r="F316" s="27"/>
      <c r="G316" s="108"/>
      <c r="H316" s="21"/>
      <c r="I316" s="109"/>
    </row>
    <row r="317" spans="2:9" ht="15.75" x14ac:dyDescent="0.25">
      <c r="B317" s="199"/>
      <c r="C317" s="200"/>
      <c r="D317" s="96"/>
      <c r="E317" s="104"/>
      <c r="F317" s="27"/>
      <c r="G317" s="108"/>
      <c r="H317" s="21"/>
      <c r="I317" s="109"/>
    </row>
    <row r="318" spans="2:9" ht="15.75" x14ac:dyDescent="0.25">
      <c r="B318" s="199"/>
      <c r="C318" s="200"/>
      <c r="D318" s="96"/>
      <c r="E318" s="104"/>
      <c r="F318" s="27"/>
      <c r="G318" s="108"/>
      <c r="H318" s="21"/>
      <c r="I318" s="109"/>
    </row>
    <row r="319" spans="2:9" ht="15.75" x14ac:dyDescent="0.25">
      <c r="B319" s="199"/>
      <c r="C319" s="200"/>
      <c r="D319" s="96"/>
      <c r="E319" s="104"/>
      <c r="F319" s="27"/>
      <c r="G319" s="108"/>
      <c r="H319" s="21"/>
      <c r="I319" s="109"/>
    </row>
    <row r="320" spans="2:9" ht="15.75" x14ac:dyDescent="0.25">
      <c r="B320" s="199"/>
      <c r="C320" s="200"/>
      <c r="D320" s="96"/>
      <c r="E320" s="104"/>
      <c r="F320" s="27"/>
      <c r="G320" s="108"/>
      <c r="H320" s="21"/>
      <c r="I320" s="109"/>
    </row>
    <row r="321" spans="2:9" ht="15.75" x14ac:dyDescent="0.25">
      <c r="B321" s="199"/>
      <c r="C321" s="200"/>
      <c r="D321" s="96"/>
      <c r="E321" s="104"/>
      <c r="F321" s="27"/>
      <c r="G321" s="108"/>
      <c r="H321" s="21"/>
      <c r="I321" s="109"/>
    </row>
    <row r="322" spans="2:9" ht="15.75" x14ac:dyDescent="0.25">
      <c r="B322" s="199"/>
      <c r="C322" s="200"/>
      <c r="D322" s="96"/>
      <c r="E322" s="104"/>
      <c r="F322" s="27"/>
      <c r="G322" s="108"/>
      <c r="H322" s="21"/>
      <c r="I322" s="109"/>
    </row>
    <row r="323" spans="2:9" ht="15.75" x14ac:dyDescent="0.25">
      <c r="B323" s="199"/>
      <c r="C323" s="200"/>
      <c r="D323" s="96"/>
      <c r="E323" s="104"/>
      <c r="F323" s="27"/>
      <c r="G323" s="108"/>
      <c r="H323" s="21"/>
      <c r="I323" s="109"/>
    </row>
    <row r="324" spans="2:9" ht="15.75" x14ac:dyDescent="0.25">
      <c r="B324" s="199"/>
      <c r="C324" s="200"/>
      <c r="D324" s="96"/>
      <c r="E324" s="104"/>
      <c r="F324" s="27"/>
      <c r="G324" s="108"/>
      <c r="H324" s="21"/>
      <c r="I324" s="109"/>
    </row>
    <row r="325" spans="2:9" ht="15.75" x14ac:dyDescent="0.25">
      <c r="B325" s="199"/>
      <c r="C325" s="200"/>
      <c r="D325" s="96"/>
      <c r="E325" s="104"/>
      <c r="F325" s="27"/>
      <c r="G325" s="108"/>
      <c r="H325" s="21"/>
      <c r="I325" s="109"/>
    </row>
    <row r="326" spans="2:9" ht="15.75" x14ac:dyDescent="0.25">
      <c r="B326" s="199"/>
      <c r="C326" s="200"/>
      <c r="D326" s="96"/>
      <c r="E326" s="104"/>
      <c r="F326" s="27"/>
      <c r="G326" s="108"/>
      <c r="H326" s="21"/>
      <c r="I326" s="109"/>
    </row>
    <row r="327" spans="2:9" ht="15.75" x14ac:dyDescent="0.25">
      <c r="B327" s="199"/>
      <c r="C327" s="200"/>
      <c r="D327" s="96"/>
      <c r="E327" s="104"/>
      <c r="F327" s="27"/>
      <c r="G327" s="108"/>
      <c r="H327" s="21"/>
      <c r="I327" s="109"/>
    </row>
    <row r="328" spans="2:9" ht="15.75" x14ac:dyDescent="0.25">
      <c r="B328" s="199"/>
      <c r="C328" s="200"/>
      <c r="D328" s="96"/>
      <c r="E328" s="104"/>
      <c r="F328" s="27"/>
      <c r="G328" s="108"/>
      <c r="H328" s="21"/>
      <c r="I328" s="109"/>
    </row>
    <row r="329" spans="2:9" ht="15.75" x14ac:dyDescent="0.25">
      <c r="B329" s="199"/>
      <c r="C329" s="200"/>
      <c r="D329" s="96"/>
      <c r="E329" s="104"/>
      <c r="F329" s="27"/>
      <c r="G329" s="108"/>
      <c r="H329" s="21"/>
      <c r="I329" s="109"/>
    </row>
    <row r="330" spans="2:9" ht="15.75" x14ac:dyDescent="0.25">
      <c r="B330" s="199"/>
      <c r="C330" s="200"/>
      <c r="D330" s="96"/>
      <c r="E330" s="104"/>
      <c r="F330" s="27"/>
      <c r="G330" s="108"/>
      <c r="H330" s="21"/>
      <c r="I330" s="109"/>
    </row>
    <row r="331" spans="2:9" ht="15.75" x14ac:dyDescent="0.25">
      <c r="B331" s="199"/>
      <c r="C331" s="200"/>
      <c r="D331" s="96"/>
      <c r="E331" s="104"/>
      <c r="F331" s="27"/>
      <c r="G331" s="108"/>
      <c r="H331" s="21"/>
      <c r="I331" s="109"/>
    </row>
    <row r="332" spans="2:9" ht="15.75" x14ac:dyDescent="0.25">
      <c r="B332" s="199"/>
      <c r="C332" s="200"/>
      <c r="D332" s="96"/>
      <c r="E332" s="104"/>
      <c r="F332" s="27"/>
      <c r="G332" s="108"/>
      <c r="H332" s="21"/>
      <c r="I332" s="109"/>
    </row>
    <row r="333" spans="2:9" ht="15.75" x14ac:dyDescent="0.25">
      <c r="B333" s="199"/>
      <c r="C333" s="200"/>
      <c r="D333" s="96"/>
      <c r="E333" s="104"/>
      <c r="F333" s="27"/>
      <c r="G333" s="108"/>
      <c r="H333" s="21"/>
      <c r="I333" s="109"/>
    </row>
    <row r="334" spans="2:9" ht="15.75" x14ac:dyDescent="0.25">
      <c r="B334" s="199"/>
      <c r="C334" s="200"/>
      <c r="D334" s="96"/>
      <c r="E334" s="104"/>
      <c r="F334" s="27"/>
      <c r="G334" s="108"/>
      <c r="H334" s="21"/>
      <c r="I334" s="109"/>
    </row>
    <row r="335" spans="2:9" ht="15.75" x14ac:dyDescent="0.25">
      <c r="B335" s="199"/>
      <c r="C335" s="200"/>
      <c r="D335" s="96"/>
      <c r="E335" s="104"/>
      <c r="F335" s="27"/>
      <c r="G335" s="108"/>
      <c r="H335" s="21"/>
      <c r="I335" s="109"/>
    </row>
    <row r="336" spans="2:9" ht="15.75" x14ac:dyDescent="0.25">
      <c r="B336" s="199"/>
      <c r="C336" s="200"/>
      <c r="D336" s="96"/>
      <c r="E336" s="104"/>
      <c r="F336" s="27"/>
      <c r="G336" s="108"/>
      <c r="H336" s="21"/>
      <c r="I336" s="109"/>
    </row>
    <row r="337" spans="2:9" ht="15.75" x14ac:dyDescent="0.25">
      <c r="B337" s="199"/>
      <c r="C337" s="200"/>
      <c r="D337" s="96"/>
      <c r="E337" s="104"/>
      <c r="F337" s="27"/>
      <c r="G337" s="108"/>
      <c r="H337" s="21"/>
      <c r="I337" s="109"/>
    </row>
    <row r="338" spans="2:9" ht="15.75" x14ac:dyDescent="0.25">
      <c r="B338" s="199"/>
      <c r="C338" s="200"/>
      <c r="D338" s="96"/>
      <c r="E338" s="104"/>
      <c r="F338" s="27"/>
      <c r="G338" s="108"/>
      <c r="H338" s="21"/>
      <c r="I338" s="109"/>
    </row>
    <row r="339" spans="2:9" ht="15.75" x14ac:dyDescent="0.25">
      <c r="B339" s="199"/>
      <c r="C339" s="200"/>
      <c r="D339" s="96"/>
      <c r="E339" s="104"/>
      <c r="F339" s="27"/>
      <c r="G339" s="108"/>
      <c r="H339" s="21"/>
      <c r="I339" s="109"/>
    </row>
    <row r="340" spans="2:9" ht="15.75" x14ac:dyDescent="0.25">
      <c r="B340" s="199"/>
      <c r="C340" s="200"/>
      <c r="D340" s="96"/>
      <c r="E340" s="104"/>
      <c r="F340" s="27"/>
      <c r="G340" s="108"/>
      <c r="H340" s="21"/>
      <c r="I340" s="109"/>
    </row>
    <row r="341" spans="2:9" ht="15.75" x14ac:dyDescent="0.25">
      <c r="B341" s="199"/>
      <c r="C341" s="200"/>
      <c r="D341" s="96"/>
      <c r="E341" s="104"/>
      <c r="F341" s="27"/>
      <c r="G341" s="108"/>
      <c r="H341" s="21"/>
      <c r="I341" s="109"/>
    </row>
    <row r="342" spans="2:9" ht="15.75" x14ac:dyDescent="0.25">
      <c r="B342" s="199"/>
      <c r="C342" s="200"/>
      <c r="D342" s="96"/>
      <c r="E342" s="104"/>
      <c r="F342" s="27"/>
      <c r="G342" s="108"/>
      <c r="H342" s="21"/>
      <c r="I342" s="109"/>
    </row>
    <row r="343" spans="2:9" ht="15.75" x14ac:dyDescent="0.25">
      <c r="B343" s="199"/>
      <c r="C343" s="200"/>
      <c r="D343" s="96"/>
      <c r="E343" s="104"/>
      <c r="F343" s="27"/>
      <c r="G343" s="108"/>
      <c r="H343" s="21"/>
      <c r="I343" s="109"/>
    </row>
    <row r="344" spans="2:9" ht="15.75" x14ac:dyDescent="0.25">
      <c r="B344" s="199"/>
      <c r="C344" s="200"/>
      <c r="D344" s="96"/>
      <c r="E344" s="104"/>
      <c r="F344" s="27"/>
      <c r="G344" s="108"/>
      <c r="H344" s="21"/>
      <c r="I344" s="109"/>
    </row>
    <row r="345" spans="2:9" ht="15.75" x14ac:dyDescent="0.25">
      <c r="B345" s="199"/>
      <c r="C345" s="200"/>
      <c r="D345" s="96"/>
      <c r="E345" s="104"/>
      <c r="F345" s="27"/>
      <c r="G345" s="108"/>
      <c r="H345" s="21"/>
      <c r="I345" s="109"/>
    </row>
    <row r="346" spans="2:9" ht="15.75" x14ac:dyDescent="0.25">
      <c r="B346" s="199"/>
      <c r="C346" s="200"/>
      <c r="D346" s="96"/>
      <c r="E346" s="104"/>
      <c r="F346" s="27"/>
      <c r="G346" s="108"/>
      <c r="H346" s="21"/>
      <c r="I346" s="109"/>
    </row>
    <row r="347" spans="2:9" ht="15.75" x14ac:dyDescent="0.25">
      <c r="B347" s="199"/>
      <c r="C347" s="200"/>
      <c r="D347" s="96"/>
      <c r="E347" s="104"/>
      <c r="F347" s="27"/>
      <c r="G347" s="108"/>
      <c r="H347" s="21"/>
      <c r="I347" s="109"/>
    </row>
    <row r="348" spans="2:9" ht="15.75" x14ac:dyDescent="0.25">
      <c r="B348" s="199"/>
      <c r="C348" s="200"/>
      <c r="D348" s="96"/>
      <c r="E348" s="104"/>
      <c r="F348" s="27"/>
      <c r="G348" s="108"/>
      <c r="H348" s="21"/>
      <c r="I348" s="109"/>
    </row>
    <row r="349" spans="2:9" ht="15.75" x14ac:dyDescent="0.25">
      <c r="B349" s="199"/>
      <c r="C349" s="200"/>
      <c r="D349" s="96"/>
      <c r="E349" s="104"/>
      <c r="F349" s="27"/>
      <c r="G349" s="108"/>
      <c r="H349" s="21"/>
      <c r="I349" s="109"/>
    </row>
    <row r="350" spans="2:9" ht="15.75" x14ac:dyDescent="0.25">
      <c r="B350" s="199"/>
      <c r="C350" s="200"/>
      <c r="D350" s="96"/>
      <c r="E350" s="104"/>
      <c r="F350" s="27"/>
      <c r="G350" s="108"/>
      <c r="H350" s="21"/>
      <c r="I350" s="109"/>
    </row>
    <row r="351" spans="2:9" ht="15.75" x14ac:dyDescent="0.25">
      <c r="B351" s="199"/>
      <c r="C351" s="200"/>
      <c r="D351" s="96"/>
      <c r="E351" s="104"/>
      <c r="F351" s="27"/>
      <c r="G351" s="108"/>
      <c r="H351" s="21"/>
      <c r="I351" s="109"/>
    </row>
    <row r="352" spans="2:9" ht="15.75" x14ac:dyDescent="0.25">
      <c r="B352" s="199"/>
      <c r="C352" s="200"/>
      <c r="D352" s="96"/>
      <c r="E352" s="104"/>
      <c r="F352" s="27"/>
      <c r="G352" s="108"/>
      <c r="H352" s="21"/>
      <c r="I352" s="109"/>
    </row>
    <row r="353" spans="2:9" ht="15.75" x14ac:dyDescent="0.25">
      <c r="B353" s="199"/>
      <c r="C353" s="200"/>
      <c r="D353" s="96"/>
      <c r="E353" s="104"/>
      <c r="F353" s="27"/>
      <c r="G353" s="108"/>
      <c r="H353" s="21"/>
      <c r="I353" s="109"/>
    </row>
    <row r="354" spans="2:9" ht="15.75" x14ac:dyDescent="0.25">
      <c r="B354" s="199"/>
      <c r="C354" s="200"/>
      <c r="D354" s="96"/>
      <c r="E354" s="104"/>
      <c r="F354" s="27"/>
      <c r="G354" s="108"/>
      <c r="H354" s="21"/>
      <c r="I354" s="109"/>
    </row>
    <row r="355" spans="2:9" ht="15.75" x14ac:dyDescent="0.25">
      <c r="B355" s="199"/>
      <c r="C355" s="200"/>
      <c r="D355" s="96"/>
      <c r="E355" s="104"/>
      <c r="F355" s="27"/>
      <c r="G355" s="108"/>
      <c r="H355" s="21"/>
      <c r="I355" s="109"/>
    </row>
    <row r="356" spans="2:9" ht="15.75" x14ac:dyDescent="0.25">
      <c r="B356" s="199"/>
      <c r="C356" s="200"/>
      <c r="D356" s="96"/>
      <c r="E356" s="104"/>
      <c r="F356" s="27"/>
      <c r="G356" s="108"/>
      <c r="H356" s="21"/>
      <c r="I356" s="109"/>
    </row>
    <row r="357" spans="2:9" ht="15.75" x14ac:dyDescent="0.25">
      <c r="B357" s="199"/>
      <c r="C357" s="200"/>
      <c r="D357" s="96"/>
      <c r="E357" s="104"/>
      <c r="F357" s="27"/>
      <c r="G357" s="108"/>
      <c r="H357" s="21"/>
      <c r="I357" s="109"/>
    </row>
    <row r="358" spans="2:9" ht="15.75" x14ac:dyDescent="0.25">
      <c r="B358" s="199"/>
      <c r="C358" s="200"/>
      <c r="D358" s="96"/>
      <c r="E358" s="104"/>
      <c r="F358" s="27"/>
      <c r="G358" s="108"/>
      <c r="H358" s="21"/>
      <c r="I358" s="109"/>
    </row>
    <row r="359" spans="2:9" ht="15.75" x14ac:dyDescent="0.25">
      <c r="B359" s="199"/>
      <c r="C359" s="200"/>
      <c r="D359" s="96"/>
      <c r="E359" s="104"/>
      <c r="F359" s="27"/>
      <c r="G359" s="108"/>
      <c r="H359" s="21"/>
      <c r="I359" s="109"/>
    </row>
    <row r="360" spans="2:9" ht="15.75" x14ac:dyDescent="0.25">
      <c r="B360" s="199"/>
      <c r="C360" s="200"/>
      <c r="D360" s="96"/>
      <c r="E360" s="104"/>
      <c r="F360" s="27"/>
      <c r="G360" s="108"/>
      <c r="H360" s="21"/>
      <c r="I360" s="109"/>
    </row>
    <row r="361" spans="2:9" ht="15.75" x14ac:dyDescent="0.25">
      <c r="B361" s="199"/>
      <c r="C361" s="200"/>
      <c r="D361" s="96"/>
      <c r="E361" s="104"/>
      <c r="F361" s="27"/>
      <c r="G361" s="108"/>
      <c r="H361" s="21"/>
      <c r="I361" s="109"/>
    </row>
    <row r="362" spans="2:9" ht="15.75" x14ac:dyDescent="0.25">
      <c r="B362" s="199"/>
      <c r="C362" s="200"/>
      <c r="D362" s="96"/>
      <c r="E362" s="104"/>
      <c r="F362" s="27"/>
      <c r="G362" s="108"/>
      <c r="H362" s="21"/>
      <c r="I362" s="109"/>
    </row>
    <row r="363" spans="2:9" ht="15.75" x14ac:dyDescent="0.25">
      <c r="B363" s="199"/>
      <c r="C363" s="200"/>
      <c r="D363" s="96"/>
      <c r="E363" s="104"/>
      <c r="F363" s="27"/>
      <c r="G363" s="108"/>
      <c r="H363" s="21"/>
      <c r="I363" s="109"/>
    </row>
    <row r="364" spans="2:9" ht="15.75" x14ac:dyDescent="0.25">
      <c r="B364" s="199"/>
      <c r="C364" s="200"/>
      <c r="D364" s="96"/>
      <c r="E364" s="104"/>
      <c r="F364" s="27"/>
      <c r="G364" s="108"/>
      <c r="H364" s="21"/>
      <c r="I364" s="109"/>
    </row>
    <row r="365" spans="2:9" ht="15.75" x14ac:dyDescent="0.25">
      <c r="B365" s="199"/>
      <c r="C365" s="200"/>
      <c r="D365" s="96"/>
      <c r="E365" s="104"/>
      <c r="F365" s="27"/>
      <c r="G365" s="108"/>
      <c r="H365" s="21"/>
      <c r="I365" s="109"/>
    </row>
    <row r="366" spans="2:9" ht="15.75" x14ac:dyDescent="0.25">
      <c r="B366" s="199"/>
      <c r="C366" s="200"/>
      <c r="D366" s="96"/>
      <c r="E366" s="104"/>
      <c r="F366" s="27"/>
      <c r="G366" s="108"/>
      <c r="H366" s="21"/>
      <c r="I366" s="109"/>
    </row>
    <row r="367" spans="2:9" ht="15.75" x14ac:dyDescent="0.25">
      <c r="B367" s="199"/>
      <c r="C367" s="200"/>
      <c r="D367" s="96"/>
      <c r="E367" s="104"/>
      <c r="F367" s="27"/>
      <c r="G367" s="108"/>
      <c r="H367" s="21"/>
      <c r="I367" s="109"/>
    </row>
    <row r="368" spans="2:9" ht="15.75" x14ac:dyDescent="0.25">
      <c r="B368" s="199"/>
      <c r="C368" s="200"/>
      <c r="D368" s="96"/>
      <c r="E368" s="104"/>
      <c r="F368" s="27"/>
      <c r="G368" s="108"/>
      <c r="H368" s="21"/>
      <c r="I368" s="109"/>
    </row>
    <row r="369" spans="2:9" ht="15.75" x14ac:dyDescent="0.25">
      <c r="B369" s="199"/>
      <c r="C369" s="200"/>
      <c r="D369" s="96"/>
      <c r="E369" s="104"/>
      <c r="F369" s="27"/>
      <c r="G369" s="108"/>
      <c r="H369" s="21"/>
      <c r="I369" s="109"/>
    </row>
    <row r="370" spans="2:9" ht="15.75" x14ac:dyDescent="0.25">
      <c r="B370" s="199"/>
      <c r="C370" s="200"/>
      <c r="D370" s="96"/>
      <c r="E370" s="104"/>
      <c r="F370" s="27"/>
      <c r="G370" s="108"/>
      <c r="H370" s="21"/>
      <c r="I370" s="109"/>
    </row>
    <row r="371" spans="2:9" ht="15.75" x14ac:dyDescent="0.25">
      <c r="B371" s="199"/>
      <c r="C371" s="200"/>
      <c r="D371" s="96"/>
      <c r="E371" s="104"/>
      <c r="F371" s="27"/>
      <c r="G371" s="108"/>
      <c r="H371" s="21"/>
      <c r="I371" s="109"/>
    </row>
    <row r="372" spans="2:9" ht="15.75" x14ac:dyDescent="0.25">
      <c r="B372" s="199"/>
      <c r="C372" s="200"/>
      <c r="D372" s="96"/>
      <c r="E372" s="104"/>
      <c r="F372" s="27"/>
      <c r="G372" s="108"/>
      <c r="H372" s="21"/>
      <c r="I372" s="109"/>
    </row>
    <row r="373" spans="2:9" ht="15.75" x14ac:dyDescent="0.25">
      <c r="B373" s="199"/>
      <c r="C373" s="200"/>
      <c r="D373" s="96"/>
      <c r="E373" s="104"/>
      <c r="F373" s="27"/>
      <c r="G373" s="108"/>
      <c r="H373" s="21"/>
      <c r="I373" s="109"/>
    </row>
    <row r="374" spans="2:9" ht="15.75" x14ac:dyDescent="0.25">
      <c r="B374" s="199"/>
      <c r="C374" s="200"/>
      <c r="D374" s="96"/>
      <c r="E374" s="104"/>
      <c r="F374" s="27"/>
      <c r="G374" s="108"/>
      <c r="H374" s="21"/>
      <c r="I374" s="109"/>
    </row>
    <row r="375" spans="2:9" ht="15.75" x14ac:dyDescent="0.25">
      <c r="B375" s="199"/>
      <c r="C375" s="200"/>
      <c r="D375" s="96"/>
      <c r="E375" s="104"/>
      <c r="F375" s="27"/>
      <c r="G375" s="108"/>
      <c r="H375" s="21"/>
      <c r="I375" s="109"/>
    </row>
    <row r="376" spans="2:9" ht="15.75" x14ac:dyDescent="0.25">
      <c r="B376" s="199"/>
      <c r="C376" s="200"/>
      <c r="D376" s="96"/>
      <c r="E376" s="104"/>
      <c r="F376" s="27"/>
      <c r="G376" s="108"/>
      <c r="H376" s="21"/>
      <c r="I376" s="109"/>
    </row>
    <row r="377" spans="2:9" ht="15.75" x14ac:dyDescent="0.25">
      <c r="B377" s="199"/>
      <c r="C377" s="200"/>
      <c r="D377" s="96"/>
      <c r="E377" s="104"/>
      <c r="F377" s="27"/>
      <c r="G377" s="108"/>
      <c r="H377" s="21"/>
      <c r="I377" s="109"/>
    </row>
    <row r="378" spans="2:9" ht="15.75" x14ac:dyDescent="0.25">
      <c r="B378" s="199"/>
      <c r="C378" s="200"/>
      <c r="D378" s="96"/>
      <c r="E378" s="104"/>
      <c r="F378" s="27"/>
      <c r="G378" s="108"/>
      <c r="H378" s="21"/>
      <c r="I378" s="109"/>
    </row>
    <row r="379" spans="2:9" ht="15.75" x14ac:dyDescent="0.25">
      <c r="B379" s="199"/>
      <c r="C379" s="200"/>
      <c r="D379" s="96"/>
      <c r="E379" s="104"/>
      <c r="F379" s="27"/>
      <c r="G379" s="108"/>
      <c r="H379" s="21"/>
      <c r="I379" s="109"/>
    </row>
    <row r="380" spans="2:9" ht="15.75" x14ac:dyDescent="0.25">
      <c r="B380" s="199"/>
      <c r="C380" s="200"/>
      <c r="D380" s="96"/>
      <c r="E380" s="104"/>
      <c r="F380" s="27"/>
      <c r="G380" s="108"/>
      <c r="H380" s="21"/>
      <c r="I380" s="109"/>
    </row>
    <row r="381" spans="2:9" ht="15.75" x14ac:dyDescent="0.25">
      <c r="B381" s="199"/>
      <c r="C381" s="200"/>
      <c r="D381" s="96"/>
      <c r="E381" s="104"/>
      <c r="F381" s="27"/>
      <c r="G381" s="108"/>
      <c r="H381" s="21"/>
      <c r="I381" s="109"/>
    </row>
    <row r="382" spans="2:9" ht="15.75" x14ac:dyDescent="0.25">
      <c r="B382" s="199"/>
      <c r="C382" s="200"/>
      <c r="D382" s="96"/>
      <c r="E382" s="104"/>
      <c r="F382" s="27"/>
      <c r="G382" s="108"/>
      <c r="H382" s="21"/>
      <c r="I382" s="109"/>
    </row>
    <row r="383" spans="2:9" ht="15.75" x14ac:dyDescent="0.25">
      <c r="B383" s="199"/>
      <c r="C383" s="200"/>
      <c r="D383" s="96"/>
      <c r="E383" s="104"/>
      <c r="F383" s="27"/>
      <c r="G383" s="108"/>
      <c r="H383" s="21"/>
      <c r="I383" s="109"/>
    </row>
    <row r="384" spans="2:9" ht="15.75" x14ac:dyDescent="0.25">
      <c r="B384" s="199"/>
      <c r="C384" s="200"/>
      <c r="D384" s="96"/>
      <c r="E384" s="104"/>
      <c r="F384" s="27"/>
      <c r="G384" s="108"/>
      <c r="H384" s="21"/>
      <c r="I384" s="109"/>
    </row>
    <row r="385" spans="2:9" ht="15.75" x14ac:dyDescent="0.25">
      <c r="B385" s="199"/>
      <c r="C385" s="200"/>
      <c r="D385" s="96"/>
      <c r="E385" s="104"/>
      <c r="F385" s="27"/>
      <c r="G385" s="108"/>
      <c r="H385" s="21"/>
      <c r="I385" s="109"/>
    </row>
    <row r="386" spans="2:9" ht="15.75" x14ac:dyDescent="0.25">
      <c r="B386" s="199"/>
      <c r="C386" s="200"/>
      <c r="D386" s="96"/>
      <c r="E386" s="104"/>
      <c r="F386" s="27"/>
      <c r="G386" s="108"/>
      <c r="H386" s="21"/>
      <c r="I386" s="109"/>
    </row>
    <row r="387" spans="2:9" ht="15.75" x14ac:dyDescent="0.25">
      <c r="B387" s="199"/>
      <c r="C387" s="200"/>
      <c r="D387" s="96"/>
      <c r="E387" s="104"/>
      <c r="F387" s="27"/>
      <c r="G387" s="108"/>
      <c r="H387" s="21"/>
      <c r="I387" s="109"/>
    </row>
    <row r="388" spans="2:9" ht="15.75" x14ac:dyDescent="0.25">
      <c r="B388" s="199"/>
      <c r="C388" s="200"/>
      <c r="D388" s="96"/>
      <c r="E388" s="104"/>
      <c r="F388" s="27"/>
      <c r="G388" s="108"/>
      <c r="H388" s="21"/>
      <c r="I388" s="109"/>
    </row>
    <row r="389" spans="2:9" ht="15.75" x14ac:dyDescent="0.25">
      <c r="B389" s="199"/>
      <c r="C389" s="200"/>
      <c r="D389" s="96"/>
      <c r="E389" s="104"/>
      <c r="F389" s="27"/>
      <c r="G389" s="108"/>
      <c r="H389" s="21"/>
      <c r="I389" s="109"/>
    </row>
    <row r="390" spans="2:9" ht="15.75" x14ac:dyDescent="0.25">
      <c r="B390" s="199"/>
      <c r="C390" s="200"/>
      <c r="D390" s="96"/>
      <c r="E390" s="104"/>
      <c r="F390" s="27"/>
      <c r="G390" s="108"/>
      <c r="H390" s="21"/>
      <c r="I390" s="109"/>
    </row>
    <row r="391" spans="2:9" ht="15.75" x14ac:dyDescent="0.25">
      <c r="B391" s="199"/>
      <c r="C391" s="200"/>
      <c r="D391" s="96"/>
      <c r="E391" s="104"/>
      <c r="F391" s="27"/>
      <c r="G391" s="108"/>
      <c r="H391" s="21"/>
      <c r="I391" s="109"/>
    </row>
    <row r="392" spans="2:9" ht="15.75" x14ac:dyDescent="0.25">
      <c r="B392" s="199"/>
      <c r="C392" s="200"/>
      <c r="D392" s="96"/>
      <c r="E392" s="104"/>
      <c r="F392" s="27"/>
      <c r="G392" s="108"/>
      <c r="H392" s="21"/>
      <c r="I392" s="109"/>
    </row>
    <row r="393" spans="2:9" ht="15.75" x14ac:dyDescent="0.25">
      <c r="B393" s="199"/>
      <c r="C393" s="200"/>
      <c r="D393" s="96"/>
      <c r="E393" s="104"/>
      <c r="F393" s="27"/>
      <c r="G393" s="108"/>
      <c r="H393" s="21"/>
      <c r="I393" s="109"/>
    </row>
    <row r="394" spans="2:9" ht="15.75" x14ac:dyDescent="0.25">
      <c r="B394" s="199"/>
      <c r="C394" s="200"/>
      <c r="D394" s="96"/>
      <c r="E394" s="104"/>
      <c r="F394" s="27"/>
      <c r="G394" s="108"/>
      <c r="H394" s="21"/>
      <c r="I394" s="109"/>
    </row>
    <row r="395" spans="2:9" ht="15.75" x14ac:dyDescent="0.25">
      <c r="B395" s="199"/>
      <c r="C395" s="200"/>
      <c r="D395" s="96"/>
      <c r="E395" s="104"/>
      <c r="F395" s="27"/>
      <c r="G395" s="108"/>
      <c r="H395" s="21"/>
      <c r="I395" s="109"/>
    </row>
    <row r="396" spans="2:9" ht="15.75" x14ac:dyDescent="0.25">
      <c r="B396" s="199"/>
      <c r="C396" s="200"/>
      <c r="D396" s="96"/>
      <c r="E396" s="104"/>
      <c r="F396" s="27"/>
      <c r="G396" s="108"/>
      <c r="H396" s="21"/>
      <c r="I396" s="109"/>
    </row>
    <row r="397" spans="2:9" ht="15.75" x14ac:dyDescent="0.25">
      <c r="B397" s="199"/>
      <c r="C397" s="200"/>
      <c r="D397" s="96"/>
      <c r="E397" s="104"/>
      <c r="F397" s="27"/>
      <c r="G397" s="108"/>
      <c r="H397" s="21"/>
      <c r="I397" s="109"/>
    </row>
    <row r="398" spans="2:9" ht="15.75" x14ac:dyDescent="0.25">
      <c r="B398" s="199"/>
      <c r="C398" s="200"/>
      <c r="D398" s="96"/>
      <c r="E398" s="104"/>
      <c r="F398" s="27"/>
      <c r="G398" s="108"/>
      <c r="H398" s="21"/>
      <c r="I398" s="109"/>
    </row>
    <row r="399" spans="2:9" ht="15.75" x14ac:dyDescent="0.25">
      <c r="B399" s="199"/>
      <c r="C399" s="200"/>
      <c r="D399" s="96"/>
      <c r="E399" s="104"/>
      <c r="F399" s="27"/>
      <c r="G399" s="108"/>
      <c r="H399" s="21"/>
      <c r="I399" s="109"/>
    </row>
    <row r="400" spans="2:9" ht="15.75" x14ac:dyDescent="0.25">
      <c r="B400" s="199"/>
      <c r="C400" s="200"/>
      <c r="D400" s="96"/>
      <c r="E400" s="104"/>
      <c r="F400" s="27"/>
      <c r="G400" s="108"/>
      <c r="H400" s="21"/>
      <c r="I400" s="109"/>
    </row>
    <row r="401" spans="2:9" ht="15.75" x14ac:dyDescent="0.25">
      <c r="B401" s="199"/>
      <c r="C401" s="200"/>
      <c r="D401" s="96"/>
      <c r="E401" s="104"/>
      <c r="F401" s="27"/>
      <c r="G401" s="108"/>
      <c r="H401" s="21"/>
      <c r="I401" s="109"/>
    </row>
    <row r="402" spans="2:9" ht="15.75" x14ac:dyDescent="0.25">
      <c r="B402" s="199"/>
      <c r="C402" s="200"/>
      <c r="D402" s="96"/>
      <c r="E402" s="104"/>
      <c r="F402" s="27"/>
      <c r="G402" s="108"/>
      <c r="H402" s="21"/>
      <c r="I402" s="109"/>
    </row>
    <row r="403" spans="2:9" ht="15.75" x14ac:dyDescent="0.25">
      <c r="B403" s="199"/>
      <c r="C403" s="200"/>
      <c r="D403" s="96"/>
      <c r="E403" s="104"/>
      <c r="F403" s="27"/>
      <c r="G403" s="108"/>
      <c r="H403" s="21"/>
      <c r="I403" s="109"/>
    </row>
    <row r="404" spans="2:9" ht="15.75" x14ac:dyDescent="0.25">
      <c r="B404" s="199"/>
      <c r="C404" s="200"/>
      <c r="D404" s="96"/>
      <c r="E404" s="104"/>
      <c r="F404" s="27"/>
      <c r="G404" s="108"/>
      <c r="H404" s="21"/>
      <c r="I404" s="109"/>
    </row>
    <row r="405" spans="2:9" ht="15.75" x14ac:dyDescent="0.25">
      <c r="B405" s="199"/>
      <c r="C405" s="200"/>
      <c r="D405" s="96"/>
      <c r="E405" s="104"/>
      <c r="F405" s="27"/>
      <c r="G405" s="108"/>
      <c r="H405" s="21"/>
      <c r="I405" s="109"/>
    </row>
    <row r="406" spans="2:9" ht="15.75" x14ac:dyDescent="0.25">
      <c r="B406" s="199"/>
      <c r="C406" s="200"/>
      <c r="D406" s="96"/>
      <c r="E406" s="104"/>
      <c r="F406" s="27"/>
      <c r="G406" s="108"/>
      <c r="H406" s="21"/>
      <c r="I406" s="109"/>
    </row>
    <row r="407" spans="2:9" ht="15.75" x14ac:dyDescent="0.25">
      <c r="B407" s="199"/>
      <c r="C407" s="200"/>
      <c r="D407" s="96"/>
      <c r="E407" s="104"/>
      <c r="F407" s="27"/>
      <c r="G407" s="108"/>
      <c r="H407" s="21"/>
      <c r="I407" s="109"/>
    </row>
    <row r="408" spans="2:9" ht="15.75" x14ac:dyDescent="0.25">
      <c r="B408" s="199"/>
      <c r="C408" s="200"/>
      <c r="D408" s="96"/>
      <c r="E408" s="104"/>
      <c r="F408" s="27"/>
      <c r="G408" s="108"/>
      <c r="H408" s="21"/>
      <c r="I408" s="109"/>
    </row>
    <row r="409" spans="2:9" ht="15.75" x14ac:dyDescent="0.25">
      <c r="B409" s="199"/>
      <c r="C409" s="200"/>
      <c r="D409" s="96"/>
      <c r="E409" s="104"/>
      <c r="F409" s="27"/>
      <c r="G409" s="108"/>
      <c r="H409" s="21"/>
      <c r="I409" s="109"/>
    </row>
    <row r="410" spans="2:9" ht="15.75" x14ac:dyDescent="0.25">
      <c r="B410" s="199"/>
      <c r="C410" s="200"/>
      <c r="D410" s="96"/>
      <c r="E410" s="104"/>
      <c r="F410" s="27"/>
      <c r="G410" s="108"/>
      <c r="H410" s="21"/>
      <c r="I410" s="109"/>
    </row>
    <row r="411" spans="2:9" ht="15.75" x14ac:dyDescent="0.25">
      <c r="B411" s="199"/>
      <c r="C411" s="200"/>
      <c r="D411" s="96"/>
      <c r="E411" s="104"/>
      <c r="F411" s="27"/>
      <c r="G411" s="108"/>
      <c r="H411" s="21"/>
      <c r="I411" s="109"/>
    </row>
    <row r="412" spans="2:9" ht="15.75" x14ac:dyDescent="0.25">
      <c r="B412" s="199"/>
      <c r="C412" s="200"/>
      <c r="D412" s="96"/>
      <c r="E412" s="104"/>
      <c r="F412" s="27"/>
      <c r="G412" s="108"/>
      <c r="H412" s="21"/>
      <c r="I412" s="109"/>
    </row>
    <row r="413" spans="2:9" ht="15.75" x14ac:dyDescent="0.25">
      <c r="B413" s="199"/>
      <c r="C413" s="200"/>
      <c r="D413" s="96"/>
      <c r="E413" s="104"/>
      <c r="F413" s="27"/>
      <c r="G413" s="108"/>
      <c r="H413" s="21"/>
      <c r="I413" s="109"/>
    </row>
    <row r="414" spans="2:9" ht="15.75" x14ac:dyDescent="0.25">
      <c r="B414" s="199"/>
      <c r="C414" s="200"/>
      <c r="D414" s="96"/>
      <c r="E414" s="104"/>
      <c r="F414" s="27"/>
      <c r="G414" s="108"/>
      <c r="H414" s="21"/>
      <c r="I414" s="109"/>
    </row>
    <row r="415" spans="2:9" ht="15.75" x14ac:dyDescent="0.25">
      <c r="B415" s="199"/>
      <c r="C415" s="200"/>
      <c r="D415" s="96"/>
      <c r="E415" s="104"/>
      <c r="F415" s="27"/>
      <c r="G415" s="108"/>
      <c r="H415" s="21"/>
      <c r="I415" s="109"/>
    </row>
    <row r="416" spans="2:9" ht="15.75" x14ac:dyDescent="0.25">
      <c r="B416" s="199"/>
      <c r="C416" s="200"/>
      <c r="D416" s="96"/>
      <c r="E416" s="104"/>
      <c r="F416" s="27"/>
      <c r="G416" s="108"/>
      <c r="H416" s="21"/>
      <c r="I416" s="109"/>
    </row>
    <row r="417" spans="2:9" ht="15.75" x14ac:dyDescent="0.25">
      <c r="B417" s="199"/>
      <c r="C417" s="200"/>
      <c r="D417" s="96"/>
      <c r="E417" s="104"/>
      <c r="F417" s="27"/>
      <c r="G417" s="108"/>
      <c r="H417" s="21"/>
      <c r="I417" s="109"/>
    </row>
    <row r="418" spans="2:9" ht="15.75" x14ac:dyDescent="0.25">
      <c r="B418" s="199"/>
      <c r="C418" s="200"/>
      <c r="D418" s="96"/>
      <c r="E418" s="104"/>
      <c r="F418" s="27"/>
      <c r="G418" s="108"/>
      <c r="H418" s="21"/>
      <c r="I418" s="109"/>
    </row>
    <row r="419" spans="2:9" ht="15.75" x14ac:dyDescent="0.25">
      <c r="B419" s="199"/>
      <c r="C419" s="200"/>
      <c r="D419" s="96"/>
      <c r="E419" s="104"/>
      <c r="F419" s="27"/>
      <c r="G419" s="108"/>
      <c r="H419" s="21"/>
      <c r="I419" s="109"/>
    </row>
    <row r="420" spans="2:9" ht="15.75" x14ac:dyDescent="0.25">
      <c r="B420" s="199"/>
      <c r="C420" s="200"/>
      <c r="D420" s="96"/>
      <c r="E420" s="104"/>
      <c r="F420" s="27"/>
      <c r="G420" s="108"/>
      <c r="H420" s="21"/>
      <c r="I420" s="109"/>
    </row>
    <row r="421" spans="2:9" ht="15.75" x14ac:dyDescent="0.25">
      <c r="B421" s="199"/>
      <c r="C421" s="200"/>
      <c r="D421" s="96"/>
      <c r="E421" s="104"/>
      <c r="F421" s="27"/>
      <c r="G421" s="108"/>
      <c r="H421" s="21"/>
      <c r="I421" s="109"/>
    </row>
    <row r="422" spans="2:9" ht="15.75" x14ac:dyDescent="0.25">
      <c r="B422" s="199"/>
      <c r="C422" s="200"/>
      <c r="D422" s="96"/>
      <c r="E422" s="104"/>
      <c r="F422" s="27"/>
      <c r="G422" s="108"/>
      <c r="H422" s="21"/>
      <c r="I422" s="109"/>
    </row>
    <row r="423" spans="2:9" ht="15.75" x14ac:dyDescent="0.25">
      <c r="B423" s="199"/>
      <c r="C423" s="200"/>
      <c r="D423" s="96"/>
      <c r="E423" s="104"/>
      <c r="F423" s="27"/>
      <c r="G423" s="108"/>
      <c r="H423" s="21"/>
      <c r="I423" s="109"/>
    </row>
    <row r="424" spans="2:9" ht="15.75" x14ac:dyDescent="0.25">
      <c r="B424" s="199"/>
      <c r="C424" s="200"/>
      <c r="D424" s="96"/>
      <c r="E424" s="104"/>
      <c r="F424" s="27"/>
      <c r="G424" s="108"/>
      <c r="H424" s="21"/>
      <c r="I424" s="109"/>
    </row>
    <row r="425" spans="2:9" ht="15.75" x14ac:dyDescent="0.25">
      <c r="B425" s="199"/>
      <c r="C425" s="200"/>
      <c r="D425" s="96"/>
      <c r="E425" s="104"/>
      <c r="F425" s="27"/>
      <c r="G425" s="108"/>
      <c r="H425" s="21"/>
      <c r="I425" s="109"/>
    </row>
    <row r="426" spans="2:9" ht="15.75" x14ac:dyDescent="0.25">
      <c r="B426" s="199"/>
      <c r="C426" s="200"/>
      <c r="D426" s="96"/>
      <c r="E426" s="104"/>
      <c r="F426" s="27"/>
      <c r="G426" s="108"/>
      <c r="H426" s="21"/>
      <c r="I426" s="109"/>
    </row>
    <row r="427" spans="2:9" ht="15.75" x14ac:dyDescent="0.25">
      <c r="B427" s="199"/>
      <c r="C427" s="200"/>
      <c r="D427" s="96"/>
      <c r="E427" s="104"/>
      <c r="F427" s="27"/>
      <c r="G427" s="108"/>
      <c r="H427" s="21"/>
      <c r="I427" s="109"/>
    </row>
    <row r="428" spans="2:9" ht="15.75" x14ac:dyDescent="0.25">
      <c r="B428" s="199"/>
      <c r="C428" s="200"/>
      <c r="D428" s="96"/>
      <c r="E428" s="104"/>
      <c r="F428" s="27"/>
      <c r="G428" s="108"/>
      <c r="H428" s="21"/>
      <c r="I428" s="109"/>
    </row>
    <row r="429" spans="2:9" ht="15.75" x14ac:dyDescent="0.25">
      <c r="B429" s="199"/>
      <c r="C429" s="200"/>
      <c r="D429" s="96"/>
      <c r="E429" s="104"/>
      <c r="F429" s="27"/>
      <c r="G429" s="108"/>
      <c r="H429" s="21"/>
      <c r="I429" s="109"/>
    </row>
    <row r="430" spans="2:9" ht="15.75" x14ac:dyDescent="0.25">
      <c r="B430" s="199"/>
      <c r="C430" s="200"/>
      <c r="D430" s="96"/>
      <c r="E430" s="104"/>
      <c r="F430" s="27"/>
      <c r="G430" s="108"/>
      <c r="H430" s="21"/>
      <c r="I430" s="109"/>
    </row>
    <row r="431" spans="2:9" ht="15.75" x14ac:dyDescent="0.25">
      <c r="B431" s="199"/>
      <c r="C431" s="200"/>
      <c r="D431" s="96"/>
      <c r="E431" s="104"/>
      <c r="F431" s="27"/>
      <c r="G431" s="108"/>
      <c r="H431" s="21"/>
      <c r="I431" s="109"/>
    </row>
    <row r="432" spans="2:9" ht="15.75" x14ac:dyDescent="0.25">
      <c r="B432" s="199"/>
      <c r="C432" s="200"/>
      <c r="D432" s="96"/>
      <c r="E432" s="104"/>
      <c r="F432" s="27"/>
      <c r="G432" s="108"/>
      <c r="H432" s="21"/>
      <c r="I432" s="109"/>
    </row>
    <row r="433" spans="2:9" ht="15.75" x14ac:dyDescent="0.25">
      <c r="B433" s="199"/>
      <c r="C433" s="200"/>
      <c r="D433" s="96"/>
      <c r="E433" s="104"/>
      <c r="F433" s="27"/>
      <c r="G433" s="108"/>
      <c r="H433" s="21"/>
      <c r="I433" s="109"/>
    </row>
    <row r="434" spans="2:9" ht="15.75" x14ac:dyDescent="0.25">
      <c r="B434" s="199"/>
      <c r="C434" s="200"/>
      <c r="D434" s="96"/>
      <c r="E434" s="104"/>
      <c r="F434" s="27"/>
      <c r="G434" s="108"/>
      <c r="H434" s="21"/>
      <c r="I434" s="109"/>
    </row>
    <row r="435" spans="2:9" ht="15.75" x14ac:dyDescent="0.25">
      <c r="B435" s="199"/>
      <c r="C435" s="200"/>
      <c r="D435" s="96"/>
      <c r="E435" s="104"/>
      <c r="F435" s="27"/>
      <c r="G435" s="108"/>
      <c r="H435" s="21"/>
      <c r="I435" s="109"/>
    </row>
    <row r="436" spans="2:9" ht="15.75" x14ac:dyDescent="0.25">
      <c r="B436" s="199"/>
      <c r="C436" s="200"/>
      <c r="D436" s="96"/>
      <c r="E436" s="104"/>
      <c r="F436" s="27"/>
      <c r="G436" s="108"/>
      <c r="H436" s="21"/>
      <c r="I436" s="109"/>
    </row>
    <row r="437" spans="2:9" ht="15.75" x14ac:dyDescent="0.25">
      <c r="B437" s="199"/>
      <c r="C437" s="200"/>
      <c r="D437" s="96"/>
      <c r="E437" s="104"/>
      <c r="F437" s="27"/>
      <c r="G437" s="108"/>
      <c r="H437" s="21"/>
      <c r="I437" s="109"/>
    </row>
    <row r="438" spans="2:9" ht="15.75" x14ac:dyDescent="0.25">
      <c r="B438" s="199"/>
      <c r="C438" s="200"/>
      <c r="D438" s="96"/>
      <c r="E438" s="104"/>
      <c r="F438" s="27"/>
      <c r="G438" s="108"/>
      <c r="H438" s="21"/>
      <c r="I438" s="109"/>
    </row>
    <row r="439" spans="2:9" ht="15.75" x14ac:dyDescent="0.25">
      <c r="B439" s="199"/>
      <c r="C439" s="200"/>
      <c r="D439" s="96"/>
      <c r="E439" s="104"/>
      <c r="F439" s="27"/>
      <c r="G439" s="108"/>
      <c r="H439" s="21"/>
      <c r="I439" s="109"/>
    </row>
    <row r="440" spans="2:9" ht="15.75" x14ac:dyDescent="0.25">
      <c r="B440" s="199"/>
      <c r="C440" s="200"/>
      <c r="D440" s="96"/>
      <c r="E440" s="104"/>
      <c r="F440" s="27"/>
      <c r="G440" s="108"/>
      <c r="H440" s="21"/>
      <c r="I440" s="109"/>
    </row>
    <row r="441" spans="2:9" ht="15.75" x14ac:dyDescent="0.25">
      <c r="B441" s="199"/>
      <c r="C441" s="200"/>
      <c r="D441" s="96"/>
      <c r="E441" s="104"/>
      <c r="F441" s="27"/>
      <c r="G441" s="108"/>
      <c r="H441" s="21"/>
      <c r="I441" s="109"/>
    </row>
    <row r="442" spans="2:9" ht="15.75" x14ac:dyDescent="0.25">
      <c r="B442" s="199"/>
      <c r="C442" s="200"/>
      <c r="D442" s="96"/>
      <c r="E442" s="104"/>
      <c r="F442" s="27"/>
      <c r="G442" s="108"/>
      <c r="H442" s="21"/>
      <c r="I442" s="109"/>
    </row>
    <row r="443" spans="2:9" ht="15.75" x14ac:dyDescent="0.25">
      <c r="B443" s="199"/>
      <c r="C443" s="200"/>
      <c r="D443" s="96"/>
      <c r="E443" s="104"/>
      <c r="F443" s="27"/>
      <c r="G443" s="108"/>
      <c r="H443" s="21"/>
      <c r="I443" s="109"/>
    </row>
    <row r="444" spans="2:9" ht="15.75" x14ac:dyDescent="0.25">
      <c r="B444" s="199"/>
      <c r="C444" s="200"/>
      <c r="D444" s="96"/>
      <c r="E444" s="104"/>
      <c r="F444" s="27"/>
      <c r="G444" s="108"/>
      <c r="H444" s="21"/>
      <c r="I444" s="109"/>
    </row>
    <row r="445" spans="2:9" ht="15.75" x14ac:dyDescent="0.25">
      <c r="B445" s="199"/>
      <c r="C445" s="200"/>
      <c r="D445" s="96"/>
      <c r="E445" s="104"/>
      <c r="F445" s="27"/>
      <c r="G445" s="108"/>
      <c r="H445" s="21"/>
      <c r="I445" s="109"/>
    </row>
    <row r="446" spans="2:9" ht="15.75" x14ac:dyDescent="0.25">
      <c r="B446" s="199"/>
      <c r="C446" s="200"/>
      <c r="D446" s="96"/>
      <c r="E446" s="104"/>
      <c r="F446" s="27"/>
      <c r="G446" s="108"/>
      <c r="H446" s="21"/>
      <c r="I446" s="109"/>
    </row>
    <row r="447" spans="2:9" ht="15.75" x14ac:dyDescent="0.25">
      <c r="B447" s="199"/>
      <c r="C447" s="200"/>
      <c r="D447" s="96"/>
      <c r="E447" s="104"/>
      <c r="F447" s="27"/>
      <c r="G447" s="108"/>
      <c r="H447" s="21"/>
      <c r="I447" s="109"/>
    </row>
    <row r="448" spans="2:9" ht="15.75" x14ac:dyDescent="0.25">
      <c r="B448" s="199"/>
      <c r="C448" s="200"/>
      <c r="D448" s="96"/>
      <c r="E448" s="104"/>
      <c r="F448" s="27"/>
      <c r="G448" s="108"/>
      <c r="H448" s="21"/>
      <c r="I448" s="109"/>
    </row>
    <row r="449" spans="2:9" ht="15.75" x14ac:dyDescent="0.25">
      <c r="B449" s="199"/>
      <c r="C449" s="200"/>
      <c r="D449" s="96"/>
      <c r="E449" s="104"/>
      <c r="F449" s="27"/>
      <c r="G449" s="108"/>
      <c r="H449" s="21"/>
      <c r="I449" s="109"/>
    </row>
    <row r="450" spans="2:9" ht="15.75" x14ac:dyDescent="0.25">
      <c r="B450" s="199"/>
      <c r="C450" s="200"/>
      <c r="D450" s="96"/>
      <c r="E450" s="104"/>
      <c r="F450" s="27"/>
      <c r="G450" s="108"/>
      <c r="H450" s="21"/>
      <c r="I450" s="109"/>
    </row>
    <row r="451" spans="2:9" ht="15.75" x14ac:dyDescent="0.25">
      <c r="B451" s="199"/>
      <c r="C451" s="200"/>
      <c r="D451" s="96"/>
      <c r="E451" s="104"/>
      <c r="F451" s="27"/>
      <c r="G451" s="108"/>
      <c r="H451" s="21"/>
      <c r="I451" s="109"/>
    </row>
    <row r="452" spans="2:9" ht="15.75" x14ac:dyDescent="0.25">
      <c r="B452" s="199"/>
      <c r="C452" s="200"/>
      <c r="D452" s="96"/>
      <c r="E452" s="104"/>
      <c r="F452" s="27"/>
      <c r="G452" s="108"/>
      <c r="H452" s="21"/>
      <c r="I452" s="109"/>
    </row>
    <row r="453" spans="2:9" ht="15.75" x14ac:dyDescent="0.25">
      <c r="B453" s="199"/>
      <c r="C453" s="200"/>
      <c r="D453" s="96"/>
      <c r="E453" s="104"/>
      <c r="F453" s="27"/>
      <c r="G453" s="108"/>
      <c r="H453" s="21"/>
      <c r="I453" s="109"/>
    </row>
    <row r="454" spans="2:9" ht="15.75" x14ac:dyDescent="0.25">
      <c r="B454" s="199"/>
      <c r="C454" s="200"/>
      <c r="D454" s="96"/>
      <c r="E454" s="104"/>
      <c r="F454" s="27"/>
      <c r="G454" s="108"/>
      <c r="H454" s="21"/>
      <c r="I454" s="109"/>
    </row>
    <row r="455" spans="2:9" ht="15.75" x14ac:dyDescent="0.25">
      <c r="B455" s="199"/>
      <c r="C455" s="200"/>
      <c r="D455" s="96"/>
      <c r="E455" s="104"/>
      <c r="F455" s="27"/>
      <c r="G455" s="108"/>
      <c r="H455" s="21"/>
      <c r="I455" s="109"/>
    </row>
    <row r="456" spans="2:9" ht="15.75" x14ac:dyDescent="0.25">
      <c r="B456" s="199"/>
      <c r="C456" s="200"/>
      <c r="D456" s="96"/>
      <c r="E456" s="104"/>
      <c r="F456" s="27"/>
      <c r="G456" s="108"/>
      <c r="H456" s="21"/>
      <c r="I456" s="109"/>
    </row>
    <row r="457" spans="2:9" ht="15.75" x14ac:dyDescent="0.25">
      <c r="B457" s="199"/>
      <c r="C457" s="200"/>
      <c r="D457" s="96"/>
      <c r="E457" s="104"/>
      <c r="F457" s="27"/>
      <c r="G457" s="108"/>
      <c r="H457" s="21"/>
      <c r="I457" s="109"/>
    </row>
    <row r="458" spans="2:9" ht="15.75" x14ac:dyDescent="0.25">
      <c r="B458" s="199"/>
      <c r="C458" s="200"/>
      <c r="D458" s="96"/>
      <c r="E458" s="104"/>
      <c r="F458" s="27"/>
      <c r="G458" s="108"/>
      <c r="H458" s="21"/>
      <c r="I458" s="109"/>
    </row>
    <row r="459" spans="2:9" ht="15.75" x14ac:dyDescent="0.25">
      <c r="B459" s="199"/>
      <c r="C459" s="200"/>
      <c r="D459" s="96"/>
      <c r="E459" s="104"/>
      <c r="F459" s="27"/>
      <c r="G459" s="108"/>
      <c r="H459" s="21"/>
      <c r="I459" s="109"/>
    </row>
    <row r="460" spans="2:9" ht="15.75" x14ac:dyDescent="0.25">
      <c r="B460" s="199"/>
      <c r="C460" s="200"/>
      <c r="D460" s="96"/>
      <c r="E460" s="104"/>
      <c r="F460" s="27"/>
      <c r="G460" s="108"/>
      <c r="H460" s="21"/>
      <c r="I460" s="109"/>
    </row>
    <row r="461" spans="2:9" ht="15.75" x14ac:dyDescent="0.25">
      <c r="B461" s="199"/>
      <c r="C461" s="200"/>
      <c r="D461" s="96"/>
      <c r="E461" s="104"/>
      <c r="F461" s="27"/>
      <c r="G461" s="108"/>
      <c r="H461" s="21"/>
      <c r="I461" s="109"/>
    </row>
    <row r="462" spans="2:9" ht="15.75" x14ac:dyDescent="0.25">
      <c r="B462" s="199"/>
      <c r="C462" s="200"/>
      <c r="D462" s="96"/>
      <c r="E462" s="104"/>
      <c r="F462" s="27"/>
      <c r="G462" s="108"/>
      <c r="H462" s="21"/>
      <c r="I462" s="109"/>
    </row>
    <row r="463" spans="2:9" ht="15.75" x14ac:dyDescent="0.25">
      <c r="B463" s="199"/>
      <c r="C463" s="200"/>
      <c r="D463" s="96"/>
      <c r="E463" s="104"/>
      <c r="F463" s="27"/>
      <c r="G463" s="108"/>
      <c r="H463" s="21"/>
      <c r="I463" s="109"/>
    </row>
    <row r="464" spans="2:9" ht="15.75" x14ac:dyDescent="0.25">
      <c r="B464" s="199"/>
      <c r="C464" s="200"/>
      <c r="D464" s="96"/>
      <c r="E464" s="104"/>
      <c r="F464" s="27"/>
      <c r="G464" s="108"/>
      <c r="H464" s="21"/>
      <c r="I464" s="109"/>
    </row>
    <row r="465" spans="2:9" ht="15.75" x14ac:dyDescent="0.25">
      <c r="B465" s="199"/>
      <c r="C465" s="200"/>
      <c r="D465" s="96"/>
      <c r="E465" s="104"/>
      <c r="F465" s="27"/>
      <c r="G465" s="108"/>
      <c r="H465" s="21"/>
      <c r="I465" s="109"/>
    </row>
    <row r="466" spans="2:9" ht="15.75" x14ac:dyDescent="0.25">
      <c r="B466" s="199"/>
      <c r="C466" s="200"/>
      <c r="D466" s="96"/>
      <c r="E466" s="104"/>
      <c r="F466" s="27"/>
      <c r="G466" s="108"/>
      <c r="H466" s="21"/>
      <c r="I466" s="109"/>
    </row>
    <row r="467" spans="2:9" ht="15.75" x14ac:dyDescent="0.25">
      <c r="B467" s="199"/>
      <c r="C467" s="200"/>
      <c r="D467" s="96"/>
      <c r="E467" s="104"/>
      <c r="F467" s="27"/>
      <c r="G467" s="108"/>
      <c r="H467" s="21"/>
      <c r="I467" s="109"/>
    </row>
    <row r="468" spans="2:9" ht="15.75" x14ac:dyDescent="0.25">
      <c r="B468" s="199"/>
      <c r="C468" s="200"/>
      <c r="D468" s="96"/>
      <c r="E468" s="104"/>
      <c r="F468" s="27"/>
      <c r="G468" s="108"/>
      <c r="H468" s="21"/>
      <c r="I468" s="109"/>
    </row>
    <row r="469" spans="2:9" ht="15.75" x14ac:dyDescent="0.25">
      <c r="B469" s="199"/>
      <c r="C469" s="200"/>
      <c r="D469" s="96"/>
      <c r="E469" s="104"/>
      <c r="F469" s="27"/>
      <c r="G469" s="108"/>
      <c r="H469" s="21"/>
      <c r="I469" s="109"/>
    </row>
    <row r="470" spans="2:9" ht="15.75" x14ac:dyDescent="0.25">
      <c r="B470" s="199"/>
      <c r="C470" s="200"/>
      <c r="D470" s="96"/>
      <c r="E470" s="104"/>
      <c r="F470" s="27"/>
      <c r="G470" s="108"/>
      <c r="H470" s="21"/>
      <c r="I470" s="109"/>
    </row>
    <row r="471" spans="2:9" ht="15.75" x14ac:dyDescent="0.25">
      <c r="B471" s="199"/>
      <c r="C471" s="200"/>
      <c r="D471" s="96"/>
      <c r="E471" s="104"/>
      <c r="F471" s="27"/>
      <c r="G471" s="108"/>
      <c r="H471" s="21"/>
      <c r="I471" s="109"/>
    </row>
    <row r="472" spans="2:9" ht="15.75" x14ac:dyDescent="0.25">
      <c r="B472" s="199"/>
      <c r="C472" s="200"/>
      <c r="D472" s="96"/>
      <c r="E472" s="104"/>
      <c r="F472" s="27"/>
      <c r="G472" s="108"/>
      <c r="H472" s="21"/>
      <c r="I472" s="109"/>
    </row>
    <row r="473" spans="2:9" ht="15.75" x14ac:dyDescent="0.25">
      <c r="B473" s="199"/>
      <c r="C473" s="200"/>
      <c r="D473" s="96"/>
      <c r="E473" s="104"/>
      <c r="F473" s="27"/>
      <c r="G473" s="108"/>
      <c r="H473" s="21"/>
      <c r="I473" s="109"/>
    </row>
    <row r="474" spans="2:9" ht="15.75" x14ac:dyDescent="0.25">
      <c r="B474" s="199"/>
      <c r="C474" s="200"/>
      <c r="D474" s="96"/>
      <c r="E474" s="104"/>
      <c r="F474" s="27"/>
      <c r="G474" s="108"/>
      <c r="H474" s="21"/>
      <c r="I474" s="109"/>
    </row>
    <row r="475" spans="2:9" ht="15.75" x14ac:dyDescent="0.25">
      <c r="B475" s="199"/>
      <c r="C475" s="200"/>
      <c r="D475" s="96"/>
      <c r="E475" s="104"/>
      <c r="F475" s="27"/>
      <c r="G475" s="108"/>
      <c r="H475" s="21"/>
      <c r="I475" s="109"/>
    </row>
    <row r="476" spans="2:9" ht="15.75" x14ac:dyDescent="0.25">
      <c r="B476" s="199"/>
      <c r="C476" s="200"/>
      <c r="D476" s="96"/>
      <c r="E476" s="104"/>
      <c r="F476" s="27"/>
      <c r="G476" s="108"/>
      <c r="H476" s="21"/>
      <c r="I476" s="109"/>
    </row>
    <row r="477" spans="2:9" ht="15.75" x14ac:dyDescent="0.25">
      <c r="B477" s="199"/>
      <c r="C477" s="200"/>
      <c r="D477" s="96"/>
      <c r="E477" s="104"/>
      <c r="F477" s="27"/>
      <c r="G477" s="108"/>
      <c r="H477" s="21"/>
      <c r="I477" s="109"/>
    </row>
    <row r="478" spans="2:9" ht="15.75" x14ac:dyDescent="0.25">
      <c r="B478" s="199"/>
      <c r="C478" s="200"/>
      <c r="D478" s="96"/>
      <c r="E478" s="104"/>
      <c r="F478" s="27"/>
      <c r="G478" s="108"/>
      <c r="H478" s="21"/>
      <c r="I478" s="109"/>
    </row>
    <row r="479" spans="2:9" ht="15.75" x14ac:dyDescent="0.25">
      <c r="B479" s="199"/>
      <c r="C479" s="200"/>
      <c r="D479" s="96"/>
      <c r="E479" s="104"/>
      <c r="F479" s="27"/>
      <c r="G479" s="108"/>
      <c r="H479" s="21"/>
      <c r="I479" s="109"/>
    </row>
    <row r="480" spans="2:9" ht="15.75" x14ac:dyDescent="0.25">
      <c r="B480" s="199"/>
      <c r="C480" s="200"/>
      <c r="D480" s="96"/>
      <c r="E480" s="104"/>
      <c r="F480" s="27"/>
      <c r="G480" s="108"/>
      <c r="H480" s="21"/>
      <c r="I480" s="109"/>
    </row>
    <row r="481" spans="2:9" ht="15.75" x14ac:dyDescent="0.25">
      <c r="B481" s="199"/>
      <c r="C481" s="200"/>
      <c r="D481" s="96"/>
      <c r="E481" s="104"/>
      <c r="F481" s="27"/>
      <c r="G481" s="108"/>
      <c r="H481" s="21"/>
      <c r="I481" s="109"/>
    </row>
    <row r="482" spans="2:9" ht="15.75" x14ac:dyDescent="0.25">
      <c r="B482" s="199"/>
      <c r="C482" s="200"/>
      <c r="D482" s="96"/>
      <c r="E482" s="104"/>
      <c r="F482" s="27"/>
      <c r="G482" s="108"/>
      <c r="H482" s="21"/>
      <c r="I482" s="109"/>
    </row>
    <row r="483" spans="2:9" ht="15.75" x14ac:dyDescent="0.25">
      <c r="B483" s="199"/>
      <c r="C483" s="200"/>
      <c r="D483" s="96"/>
      <c r="E483" s="104"/>
      <c r="F483" s="27"/>
      <c r="G483" s="108"/>
      <c r="H483" s="21"/>
      <c r="I483" s="109"/>
    </row>
    <row r="484" spans="2:9" ht="15.75" x14ac:dyDescent="0.25">
      <c r="B484" s="199"/>
      <c r="C484" s="200"/>
      <c r="D484" s="96"/>
      <c r="E484" s="104"/>
      <c r="F484" s="27"/>
      <c r="G484" s="108"/>
      <c r="H484" s="21"/>
      <c r="I484" s="109"/>
    </row>
    <row r="485" spans="2:9" ht="15.75" x14ac:dyDescent="0.25">
      <c r="B485" s="199"/>
      <c r="C485" s="200"/>
      <c r="D485" s="96"/>
      <c r="E485" s="104"/>
      <c r="F485" s="27"/>
      <c r="G485" s="108"/>
      <c r="H485" s="21"/>
      <c r="I485" s="109"/>
    </row>
    <row r="486" spans="2:9" ht="15.75" x14ac:dyDescent="0.25">
      <c r="B486" s="199"/>
      <c r="C486" s="200"/>
      <c r="D486" s="96"/>
      <c r="E486" s="104"/>
      <c r="F486" s="27"/>
      <c r="G486" s="108"/>
      <c r="H486" s="21"/>
      <c r="I486" s="109"/>
    </row>
    <row r="487" spans="2:9" ht="15.75" x14ac:dyDescent="0.25">
      <c r="B487" s="199"/>
      <c r="C487" s="200"/>
      <c r="D487" s="96"/>
      <c r="E487" s="104"/>
      <c r="F487" s="27"/>
      <c r="G487" s="108"/>
      <c r="H487" s="21"/>
      <c r="I487" s="109"/>
    </row>
    <row r="488" spans="2:9" ht="15.75" x14ac:dyDescent="0.25">
      <c r="B488" s="199"/>
      <c r="C488" s="200"/>
      <c r="D488" s="96"/>
      <c r="E488" s="104"/>
      <c r="F488" s="27"/>
      <c r="G488" s="108"/>
      <c r="H488" s="21"/>
      <c r="I488" s="109"/>
    </row>
    <row r="489" spans="2:9" ht="15.75" x14ac:dyDescent="0.25">
      <c r="B489" s="199"/>
      <c r="C489" s="200"/>
      <c r="D489" s="96"/>
      <c r="E489" s="104"/>
      <c r="F489" s="27"/>
      <c r="G489" s="108"/>
      <c r="H489" s="21"/>
      <c r="I489" s="109"/>
    </row>
    <row r="490" spans="2:9" ht="15.75" x14ac:dyDescent="0.25">
      <c r="B490" s="199"/>
      <c r="C490" s="200"/>
      <c r="D490" s="96"/>
      <c r="E490" s="104"/>
      <c r="F490" s="27"/>
      <c r="G490" s="108"/>
      <c r="H490" s="21"/>
      <c r="I490" s="109"/>
    </row>
    <row r="491" spans="2:9" ht="15.75" x14ac:dyDescent="0.25">
      <c r="B491" s="199"/>
      <c r="C491" s="200"/>
      <c r="D491" s="96"/>
      <c r="E491" s="104"/>
      <c r="F491" s="27"/>
      <c r="G491" s="108"/>
      <c r="H491" s="21"/>
      <c r="I491" s="109"/>
    </row>
    <row r="492" spans="2:9" ht="15.75" x14ac:dyDescent="0.25">
      <c r="B492" s="199"/>
      <c r="C492" s="200"/>
      <c r="D492" s="96"/>
      <c r="E492" s="104"/>
      <c r="F492" s="27"/>
      <c r="G492" s="108"/>
      <c r="H492" s="21"/>
      <c r="I492" s="109"/>
    </row>
    <row r="493" spans="2:9" ht="15.75" x14ac:dyDescent="0.25">
      <c r="B493" s="199"/>
      <c r="C493" s="200"/>
      <c r="D493" s="96"/>
      <c r="E493" s="104"/>
      <c r="F493" s="27"/>
      <c r="G493" s="108"/>
      <c r="H493" s="21"/>
      <c r="I493" s="109"/>
    </row>
    <row r="494" spans="2:9" ht="15.75" x14ac:dyDescent="0.25">
      <c r="B494" s="199"/>
      <c r="C494" s="200"/>
      <c r="D494" s="96"/>
      <c r="E494" s="104"/>
      <c r="F494" s="27"/>
      <c r="G494" s="108"/>
      <c r="H494" s="21"/>
      <c r="I494" s="109"/>
    </row>
    <row r="495" spans="2:9" ht="15.75" x14ac:dyDescent="0.25">
      <c r="B495" s="199"/>
      <c r="C495" s="200"/>
      <c r="D495" s="96"/>
      <c r="E495" s="104"/>
      <c r="F495" s="27"/>
      <c r="G495" s="108"/>
      <c r="H495" s="21"/>
      <c r="I495" s="109"/>
    </row>
    <row r="496" spans="2:9" ht="15.75" x14ac:dyDescent="0.25">
      <c r="B496" s="199"/>
      <c r="C496" s="200"/>
      <c r="D496" s="96"/>
      <c r="E496" s="104"/>
      <c r="F496" s="27"/>
      <c r="G496" s="108"/>
      <c r="H496" s="21"/>
      <c r="I496" s="109"/>
    </row>
    <row r="497" spans="2:9" ht="15.75" x14ac:dyDescent="0.25">
      <c r="B497" s="199"/>
      <c r="C497" s="200"/>
      <c r="D497" s="96"/>
      <c r="E497" s="104"/>
      <c r="F497" s="27"/>
      <c r="G497" s="108"/>
      <c r="H497" s="21"/>
      <c r="I497" s="109"/>
    </row>
    <row r="498" spans="2:9" ht="15.75" x14ac:dyDescent="0.25">
      <c r="B498" s="199"/>
      <c r="C498" s="200"/>
      <c r="D498" s="96"/>
      <c r="E498" s="104"/>
      <c r="F498" s="27"/>
      <c r="G498" s="108"/>
      <c r="H498" s="21"/>
      <c r="I498" s="109"/>
    </row>
    <row r="499" spans="2:9" ht="15.75" x14ac:dyDescent="0.25">
      <c r="B499" s="199"/>
      <c r="C499" s="200"/>
      <c r="D499" s="96"/>
      <c r="E499" s="104"/>
      <c r="F499" s="27"/>
      <c r="G499" s="108"/>
      <c r="H499" s="21"/>
      <c r="I499" s="109"/>
    </row>
    <row r="500" spans="2:9" ht="15.75" x14ac:dyDescent="0.25">
      <c r="B500" s="199"/>
      <c r="C500" s="200"/>
      <c r="D500" s="96"/>
      <c r="E500" s="104"/>
      <c r="F500" s="27"/>
      <c r="G500" s="108"/>
      <c r="H500" s="21"/>
      <c r="I500" s="109"/>
    </row>
    <row r="501" spans="2:9" ht="15.75" x14ac:dyDescent="0.25">
      <c r="B501" s="199"/>
      <c r="C501" s="200"/>
      <c r="D501" s="96"/>
      <c r="E501" s="104"/>
      <c r="F501" s="27"/>
      <c r="G501" s="108"/>
      <c r="H501" s="21"/>
      <c r="I501" s="109"/>
    </row>
    <row r="502" spans="2:9" ht="15.75" x14ac:dyDescent="0.25">
      <c r="B502" s="199"/>
      <c r="C502" s="200"/>
      <c r="D502" s="96"/>
      <c r="E502" s="104"/>
      <c r="F502" s="27"/>
      <c r="G502" s="108"/>
      <c r="H502" s="21"/>
      <c r="I502" s="109"/>
    </row>
    <row r="503" spans="2:9" ht="15.75" x14ac:dyDescent="0.25">
      <c r="B503" s="199"/>
      <c r="C503" s="200"/>
      <c r="D503" s="96"/>
      <c r="E503" s="104"/>
      <c r="F503" s="27"/>
      <c r="G503" s="108"/>
      <c r="H503" s="21"/>
      <c r="I503" s="109"/>
    </row>
    <row r="504" spans="2:9" ht="15.75" x14ac:dyDescent="0.25">
      <c r="B504" s="199"/>
      <c r="C504" s="200"/>
      <c r="D504" s="96"/>
      <c r="E504" s="104"/>
      <c r="F504" s="27"/>
      <c r="G504" s="108"/>
      <c r="H504" s="21"/>
      <c r="I504" s="109"/>
    </row>
    <row r="505" spans="2:9" ht="15.75" x14ac:dyDescent="0.25">
      <c r="B505" s="199"/>
      <c r="C505" s="200"/>
      <c r="D505" s="96"/>
      <c r="E505" s="104"/>
      <c r="F505" s="27"/>
      <c r="G505" s="108"/>
      <c r="H505" s="21"/>
      <c r="I505" s="109"/>
    </row>
    <row r="506" spans="2:9" ht="15.75" x14ac:dyDescent="0.25">
      <c r="B506" s="199"/>
      <c r="C506" s="200"/>
      <c r="D506" s="96"/>
      <c r="E506" s="104"/>
      <c r="F506" s="27"/>
      <c r="G506" s="108"/>
      <c r="H506" s="21"/>
      <c r="I506" s="109"/>
    </row>
    <row r="507" spans="2:9" ht="15.75" x14ac:dyDescent="0.25">
      <c r="B507" s="199"/>
      <c r="C507" s="200"/>
      <c r="D507" s="96"/>
      <c r="E507" s="104"/>
      <c r="F507" s="27"/>
      <c r="G507" s="108"/>
      <c r="H507" s="21"/>
      <c r="I507" s="109"/>
    </row>
    <row r="508" spans="2:9" ht="15.75" x14ac:dyDescent="0.25">
      <c r="B508" s="199"/>
      <c r="C508" s="200"/>
      <c r="D508" s="96"/>
      <c r="E508" s="104"/>
      <c r="F508" s="27"/>
      <c r="G508" s="108"/>
      <c r="H508" s="21"/>
      <c r="I508" s="109"/>
    </row>
    <row r="509" spans="2:9" ht="15.75" x14ac:dyDescent="0.25">
      <c r="B509" s="199"/>
      <c r="C509" s="200"/>
      <c r="D509" s="96"/>
      <c r="E509" s="104"/>
      <c r="F509" s="27"/>
      <c r="G509" s="108"/>
      <c r="H509" s="21"/>
      <c r="I509" s="109"/>
    </row>
    <row r="510" spans="2:9" ht="15.75" x14ac:dyDescent="0.25">
      <c r="B510" s="199"/>
      <c r="C510" s="200"/>
      <c r="D510" s="96"/>
      <c r="E510" s="104"/>
      <c r="F510" s="27"/>
      <c r="G510" s="108"/>
      <c r="H510" s="21"/>
      <c r="I510" s="109"/>
    </row>
    <row r="511" spans="2:9" ht="15.75" x14ac:dyDescent="0.25">
      <c r="B511" s="199"/>
      <c r="C511" s="200"/>
      <c r="D511" s="96"/>
      <c r="E511" s="104"/>
      <c r="F511" s="27"/>
      <c r="G511" s="108"/>
      <c r="H511" s="21"/>
      <c r="I511" s="109"/>
    </row>
    <row r="512" spans="2:9" ht="15.75" x14ac:dyDescent="0.25">
      <c r="B512" s="199"/>
      <c r="C512" s="200"/>
      <c r="D512" s="96"/>
      <c r="E512" s="104"/>
      <c r="F512" s="27"/>
      <c r="G512" s="108"/>
      <c r="H512" s="21"/>
      <c r="I512" s="109"/>
    </row>
    <row r="513" spans="2:9" ht="15.75" x14ac:dyDescent="0.25">
      <c r="B513" s="199"/>
      <c r="C513" s="200"/>
      <c r="D513" s="96"/>
      <c r="E513" s="104"/>
      <c r="F513" s="27"/>
      <c r="G513" s="108"/>
      <c r="H513" s="21"/>
      <c r="I513" s="109"/>
    </row>
    <row r="514" spans="2:9" ht="15.75" x14ac:dyDescent="0.25">
      <c r="B514" s="199"/>
      <c r="C514" s="200"/>
      <c r="D514" s="96"/>
      <c r="E514" s="104"/>
      <c r="F514" s="27"/>
      <c r="G514" s="108"/>
      <c r="H514" s="21"/>
      <c r="I514" s="109"/>
    </row>
    <row r="515" spans="2:9" ht="15.75" x14ac:dyDescent="0.25">
      <c r="B515" s="199"/>
      <c r="C515" s="200"/>
      <c r="D515" s="96"/>
      <c r="E515" s="104"/>
      <c r="F515" s="27"/>
      <c r="G515" s="108"/>
      <c r="H515" s="21"/>
      <c r="I515" s="109"/>
    </row>
    <row r="516" spans="2:9" ht="15.75" x14ac:dyDescent="0.25">
      <c r="B516" s="199"/>
      <c r="C516" s="200"/>
      <c r="D516" s="96"/>
      <c r="E516" s="104"/>
      <c r="F516" s="27"/>
      <c r="G516" s="108"/>
      <c r="H516" s="21"/>
      <c r="I516" s="109"/>
    </row>
    <row r="517" spans="2:9" ht="15.75" x14ac:dyDescent="0.25">
      <c r="B517" s="199"/>
      <c r="C517" s="200"/>
      <c r="D517" s="96"/>
      <c r="E517" s="104"/>
      <c r="F517" s="27"/>
      <c r="G517" s="108"/>
      <c r="H517" s="21"/>
      <c r="I517" s="109"/>
    </row>
    <row r="518" spans="2:9" ht="15.75" x14ac:dyDescent="0.25">
      <c r="B518" s="199"/>
      <c r="C518" s="200"/>
      <c r="D518" s="96"/>
      <c r="E518" s="104"/>
      <c r="F518" s="27"/>
      <c r="G518" s="108"/>
      <c r="H518" s="21"/>
      <c r="I518" s="109"/>
    </row>
    <row r="519" spans="2:9" ht="15.75" x14ac:dyDescent="0.25">
      <c r="B519" s="199"/>
      <c r="C519" s="200"/>
      <c r="D519" s="96"/>
      <c r="E519" s="104"/>
      <c r="F519" s="27"/>
      <c r="G519" s="108"/>
      <c r="H519" s="21"/>
      <c r="I519" s="109"/>
    </row>
    <row r="520" spans="2:9" ht="15.75" x14ac:dyDescent="0.25">
      <c r="B520" s="199"/>
      <c r="C520" s="200"/>
      <c r="D520" s="96"/>
      <c r="E520" s="104"/>
      <c r="F520" s="27"/>
      <c r="G520" s="108"/>
      <c r="H520" s="21"/>
      <c r="I520" s="109"/>
    </row>
    <row r="521" spans="2:9" ht="15.75" x14ac:dyDescent="0.25">
      <c r="B521" s="199"/>
      <c r="C521" s="200"/>
      <c r="D521" s="96"/>
      <c r="E521" s="104"/>
      <c r="F521" s="27"/>
      <c r="G521" s="108"/>
      <c r="H521" s="21"/>
      <c r="I521" s="109"/>
    </row>
    <row r="522" spans="2:9" ht="15.75" x14ac:dyDescent="0.25">
      <c r="B522" s="199"/>
      <c r="C522" s="200"/>
      <c r="D522" s="96"/>
      <c r="E522" s="104"/>
      <c r="F522" s="27"/>
      <c r="G522" s="108"/>
      <c r="H522" s="21"/>
      <c r="I522" s="109"/>
    </row>
    <row r="523" spans="2:9" ht="15.75" x14ac:dyDescent="0.25">
      <c r="B523" s="199"/>
      <c r="C523" s="200"/>
      <c r="D523" s="96"/>
      <c r="E523" s="104"/>
      <c r="F523" s="27"/>
      <c r="G523" s="108"/>
      <c r="H523" s="21"/>
      <c r="I523" s="109"/>
    </row>
    <row r="524" spans="2:9" ht="15.75" x14ac:dyDescent="0.25">
      <c r="B524" s="199"/>
      <c r="C524" s="200"/>
      <c r="D524" s="96"/>
      <c r="E524" s="104"/>
      <c r="F524" s="27"/>
      <c r="G524" s="108"/>
      <c r="H524" s="21"/>
      <c r="I524" s="109"/>
    </row>
    <row r="525" spans="2:9" ht="15.75" x14ac:dyDescent="0.25">
      <c r="B525" s="199"/>
      <c r="C525" s="200"/>
      <c r="D525" s="96"/>
      <c r="E525" s="104"/>
      <c r="F525" s="27"/>
      <c r="G525" s="108"/>
      <c r="H525" s="21"/>
      <c r="I525" s="109"/>
    </row>
    <row r="526" spans="2:9" ht="15.75" x14ac:dyDescent="0.25">
      <c r="B526" s="199"/>
      <c r="C526" s="200"/>
      <c r="D526" s="96"/>
      <c r="E526" s="104"/>
      <c r="F526" s="27"/>
      <c r="G526" s="108"/>
      <c r="H526" s="21"/>
      <c r="I526" s="109"/>
    </row>
    <row r="527" spans="2:9" ht="15.75" x14ac:dyDescent="0.25">
      <c r="B527" s="199"/>
      <c r="C527" s="200"/>
      <c r="D527" s="96"/>
      <c r="E527" s="104"/>
      <c r="F527" s="27"/>
      <c r="G527" s="108"/>
      <c r="H527" s="21"/>
      <c r="I527" s="109"/>
    </row>
    <row r="528" spans="2:9" ht="15.75" x14ac:dyDescent="0.25">
      <c r="B528" s="199"/>
      <c r="C528" s="200"/>
      <c r="D528" s="96"/>
      <c r="E528" s="104"/>
      <c r="F528" s="27"/>
      <c r="G528" s="108"/>
      <c r="H528" s="21"/>
      <c r="I528" s="109"/>
    </row>
    <row r="529" spans="2:9" ht="15.75" x14ac:dyDescent="0.25">
      <c r="B529" s="199"/>
      <c r="C529" s="200"/>
      <c r="D529" s="96"/>
      <c r="E529" s="104"/>
      <c r="F529" s="27"/>
      <c r="G529" s="108"/>
      <c r="H529" s="21"/>
      <c r="I529" s="109"/>
    </row>
    <row r="530" spans="2:9" ht="15.75" x14ac:dyDescent="0.25">
      <c r="B530" s="199"/>
      <c r="C530" s="200"/>
      <c r="D530" s="96"/>
      <c r="E530" s="104"/>
      <c r="F530" s="27"/>
      <c r="G530" s="108"/>
      <c r="H530" s="21"/>
      <c r="I530" s="109"/>
    </row>
    <row r="531" spans="2:9" ht="15.75" x14ac:dyDescent="0.25">
      <c r="B531" s="199"/>
      <c r="C531" s="200"/>
      <c r="D531" s="96"/>
      <c r="E531" s="104"/>
      <c r="F531" s="27"/>
      <c r="G531" s="108"/>
      <c r="H531" s="21"/>
      <c r="I531" s="109"/>
    </row>
    <row r="532" spans="2:9" ht="15.75" x14ac:dyDescent="0.25">
      <c r="B532" s="199"/>
      <c r="C532" s="200"/>
      <c r="D532" s="96"/>
      <c r="E532" s="104"/>
      <c r="F532" s="27"/>
      <c r="G532" s="108"/>
      <c r="H532" s="21"/>
      <c r="I532" s="109"/>
    </row>
    <row r="533" spans="2:9" ht="15.75" x14ac:dyDescent="0.25">
      <c r="B533" s="199"/>
      <c r="C533" s="200"/>
      <c r="D533" s="96"/>
      <c r="E533" s="104"/>
      <c r="F533" s="27"/>
      <c r="G533" s="108"/>
      <c r="H533" s="21"/>
      <c r="I533" s="109"/>
    </row>
    <row r="534" spans="2:9" ht="15.75" x14ac:dyDescent="0.25">
      <c r="B534" s="199"/>
      <c r="C534" s="200"/>
      <c r="D534" s="96"/>
      <c r="E534" s="104"/>
      <c r="F534" s="27"/>
      <c r="G534" s="108"/>
      <c r="H534" s="21"/>
      <c r="I534" s="109"/>
    </row>
    <row r="535" spans="2:9" ht="15.75" x14ac:dyDescent="0.25">
      <c r="B535" s="199"/>
      <c r="C535" s="200"/>
      <c r="D535" s="96"/>
      <c r="E535" s="104"/>
      <c r="F535" s="27"/>
      <c r="G535" s="108"/>
      <c r="H535" s="21"/>
      <c r="I535" s="109"/>
    </row>
    <row r="536" spans="2:9" ht="15.75" x14ac:dyDescent="0.25">
      <c r="B536" s="199"/>
      <c r="C536" s="200"/>
      <c r="D536" s="96"/>
      <c r="E536" s="104"/>
      <c r="F536" s="27"/>
      <c r="G536" s="108"/>
      <c r="H536" s="21"/>
      <c r="I536" s="109"/>
    </row>
    <row r="537" spans="2:9" ht="15.75" x14ac:dyDescent="0.25">
      <c r="B537" s="199"/>
      <c r="C537" s="200"/>
      <c r="D537" s="96"/>
      <c r="E537" s="104"/>
      <c r="F537" s="27"/>
      <c r="G537" s="108"/>
      <c r="H537" s="21"/>
      <c r="I537" s="109"/>
    </row>
    <row r="538" spans="2:9" ht="15.75" x14ac:dyDescent="0.25">
      <c r="B538" s="199"/>
      <c r="C538" s="200"/>
      <c r="D538" s="96"/>
      <c r="E538" s="104"/>
      <c r="F538" s="27"/>
      <c r="G538" s="108"/>
      <c r="H538" s="21"/>
      <c r="I538" s="109"/>
    </row>
    <row r="539" spans="2:9" ht="15.75" x14ac:dyDescent="0.25">
      <c r="B539" s="199"/>
      <c r="C539" s="200"/>
      <c r="D539" s="96"/>
      <c r="E539" s="104"/>
      <c r="F539" s="27"/>
      <c r="G539" s="108"/>
      <c r="H539" s="21"/>
      <c r="I539" s="109"/>
    </row>
    <row r="540" spans="2:9" ht="15.75" x14ac:dyDescent="0.25">
      <c r="B540" s="199"/>
      <c r="C540" s="200"/>
      <c r="D540" s="96"/>
      <c r="E540" s="104"/>
      <c r="F540" s="27"/>
      <c r="G540" s="108"/>
      <c r="H540" s="21"/>
      <c r="I540" s="109"/>
    </row>
    <row r="541" spans="2:9" ht="15.75" x14ac:dyDescent="0.25">
      <c r="B541" s="199"/>
      <c r="C541" s="200"/>
      <c r="D541" s="96"/>
      <c r="E541" s="104"/>
      <c r="F541" s="27"/>
      <c r="G541" s="108"/>
      <c r="H541" s="21"/>
      <c r="I541" s="109"/>
    </row>
    <row r="542" spans="2:9" ht="15.75" x14ac:dyDescent="0.25">
      <c r="B542" s="199"/>
      <c r="C542" s="200"/>
      <c r="D542" s="96"/>
      <c r="E542" s="104"/>
      <c r="F542" s="27"/>
      <c r="G542" s="108"/>
      <c r="H542" s="21"/>
      <c r="I542" s="109"/>
    </row>
    <row r="543" spans="2:9" ht="15.75" x14ac:dyDescent="0.25">
      <c r="B543" s="199"/>
      <c r="C543" s="200"/>
      <c r="D543" s="96"/>
      <c r="E543" s="104"/>
      <c r="F543" s="27"/>
      <c r="G543" s="108"/>
      <c r="H543" s="21"/>
      <c r="I543" s="109"/>
    </row>
    <row r="544" spans="2:9" ht="15.75" x14ac:dyDescent="0.25">
      <c r="B544" s="199"/>
      <c r="C544" s="200"/>
      <c r="D544" s="96"/>
      <c r="E544" s="104"/>
      <c r="F544" s="27"/>
      <c r="G544" s="108"/>
      <c r="H544" s="21"/>
      <c r="I544" s="109"/>
    </row>
    <row r="545" spans="2:9" ht="15.75" x14ac:dyDescent="0.25">
      <c r="B545" s="199"/>
      <c r="C545" s="200"/>
      <c r="D545" s="96"/>
      <c r="E545" s="104"/>
      <c r="F545" s="27"/>
      <c r="G545" s="108"/>
      <c r="H545" s="21"/>
      <c r="I545" s="109"/>
    </row>
    <row r="546" spans="2:9" ht="15.75" x14ac:dyDescent="0.25">
      <c r="B546" s="199"/>
      <c r="C546" s="200"/>
      <c r="D546" s="96"/>
      <c r="E546" s="104"/>
      <c r="F546" s="27"/>
      <c r="G546" s="108"/>
      <c r="H546" s="21"/>
      <c r="I546" s="109"/>
    </row>
    <row r="547" spans="2:9" ht="15.75" x14ac:dyDescent="0.25">
      <c r="B547" s="199"/>
      <c r="C547" s="200"/>
      <c r="D547" s="96"/>
      <c r="E547" s="104"/>
      <c r="F547" s="27"/>
      <c r="G547" s="108"/>
      <c r="H547" s="21"/>
      <c r="I547" s="109"/>
    </row>
    <row r="548" spans="2:9" ht="15.75" x14ac:dyDescent="0.25">
      <c r="B548" s="199"/>
      <c r="C548" s="200"/>
      <c r="D548" s="96"/>
      <c r="E548" s="104"/>
      <c r="F548" s="27"/>
      <c r="G548" s="108"/>
      <c r="H548" s="21"/>
      <c r="I548" s="109"/>
    </row>
    <row r="549" spans="2:9" ht="15.75" x14ac:dyDescent="0.25">
      <c r="B549" s="199"/>
      <c r="C549" s="200"/>
      <c r="D549" s="96"/>
      <c r="E549" s="104"/>
      <c r="F549" s="27"/>
      <c r="G549" s="108"/>
      <c r="H549" s="21"/>
      <c r="I549" s="109"/>
    </row>
    <row r="550" spans="2:9" ht="15.75" x14ac:dyDescent="0.25">
      <c r="B550" s="199"/>
      <c r="C550" s="200"/>
      <c r="D550" s="96"/>
      <c r="E550" s="104"/>
      <c r="F550" s="27"/>
      <c r="G550" s="108"/>
      <c r="H550" s="21"/>
      <c r="I550" s="109"/>
    </row>
    <row r="551" spans="2:9" ht="15.75" x14ac:dyDescent="0.25">
      <c r="B551" s="199"/>
      <c r="C551" s="200"/>
      <c r="D551" s="96"/>
      <c r="E551" s="104"/>
      <c r="F551" s="27"/>
      <c r="G551" s="108"/>
      <c r="H551" s="21"/>
      <c r="I551" s="109"/>
    </row>
    <row r="552" spans="2:9" ht="15.75" x14ac:dyDescent="0.25">
      <c r="B552" s="199"/>
      <c r="C552" s="200"/>
      <c r="D552" s="96"/>
      <c r="E552" s="104"/>
      <c r="F552" s="27"/>
      <c r="G552" s="108"/>
      <c r="H552" s="21"/>
      <c r="I552" s="109"/>
    </row>
    <row r="553" spans="2:9" ht="15.75" x14ac:dyDescent="0.25">
      <c r="B553" s="199"/>
      <c r="C553" s="200"/>
      <c r="D553" s="96"/>
      <c r="E553" s="104"/>
      <c r="F553" s="27"/>
      <c r="G553" s="108"/>
      <c r="H553" s="21"/>
      <c r="I553" s="109"/>
    </row>
    <row r="554" spans="2:9" ht="15.75" x14ac:dyDescent="0.25">
      <c r="B554" s="199"/>
      <c r="C554" s="200"/>
      <c r="D554" s="96"/>
      <c r="E554" s="104"/>
      <c r="F554" s="27"/>
      <c r="G554" s="108"/>
      <c r="H554" s="21"/>
      <c r="I554" s="109"/>
    </row>
    <row r="555" spans="2:9" ht="15.75" x14ac:dyDescent="0.25">
      <c r="B555" s="199"/>
      <c r="C555" s="200"/>
      <c r="D555" s="96"/>
      <c r="E555" s="104"/>
      <c r="F555" s="27"/>
      <c r="G555" s="108"/>
      <c r="H555" s="21"/>
      <c r="I555" s="109"/>
    </row>
    <row r="556" spans="2:9" ht="15.75" x14ac:dyDescent="0.25">
      <c r="B556" s="199"/>
      <c r="C556" s="200"/>
      <c r="D556" s="96"/>
      <c r="E556" s="104"/>
      <c r="F556" s="27"/>
      <c r="G556" s="108"/>
      <c r="H556" s="21"/>
      <c r="I556" s="109"/>
    </row>
    <row r="557" spans="2:9" ht="15.75" x14ac:dyDescent="0.25">
      <c r="B557" s="199"/>
      <c r="C557" s="200"/>
      <c r="D557" s="96"/>
      <c r="E557" s="104"/>
      <c r="F557" s="27"/>
      <c r="G557" s="108"/>
      <c r="H557" s="21"/>
      <c r="I557" s="109"/>
    </row>
    <row r="558" spans="2:9" ht="15.75" x14ac:dyDescent="0.25">
      <c r="B558" s="199"/>
      <c r="C558" s="200"/>
      <c r="D558" s="96"/>
      <c r="E558" s="104"/>
      <c r="F558" s="27"/>
      <c r="G558" s="108"/>
      <c r="H558" s="21"/>
      <c r="I558" s="109"/>
    </row>
    <row r="559" spans="2:9" ht="15.75" x14ac:dyDescent="0.25">
      <c r="B559" s="199"/>
      <c r="C559" s="200"/>
      <c r="D559" s="96"/>
      <c r="E559" s="104"/>
      <c r="F559" s="27"/>
      <c r="G559" s="108"/>
      <c r="H559" s="21"/>
      <c r="I559" s="109"/>
    </row>
    <row r="560" spans="2:9" ht="15.75" x14ac:dyDescent="0.25">
      <c r="B560" s="199"/>
      <c r="C560" s="200"/>
      <c r="D560" s="96"/>
      <c r="E560" s="104"/>
      <c r="F560" s="27"/>
      <c r="G560" s="108"/>
      <c r="H560" s="21"/>
      <c r="I560" s="109"/>
    </row>
    <row r="561" spans="2:9" ht="15.75" x14ac:dyDescent="0.25">
      <c r="B561" s="199"/>
      <c r="C561" s="200"/>
      <c r="D561" s="96"/>
      <c r="E561" s="104"/>
      <c r="F561" s="27"/>
      <c r="G561" s="108"/>
      <c r="H561" s="21"/>
      <c r="I561" s="109"/>
    </row>
    <row r="562" spans="2:9" ht="15.75" x14ac:dyDescent="0.25">
      <c r="B562" s="199"/>
      <c r="C562" s="200"/>
      <c r="D562" s="96"/>
      <c r="E562" s="104"/>
      <c r="F562" s="27"/>
      <c r="G562" s="108"/>
      <c r="H562" s="21"/>
      <c r="I562" s="109"/>
    </row>
    <row r="563" spans="2:9" ht="15.75" x14ac:dyDescent="0.25">
      <c r="B563" s="199"/>
      <c r="C563" s="200"/>
      <c r="D563" s="96"/>
      <c r="E563" s="104"/>
      <c r="F563" s="27"/>
      <c r="G563" s="108"/>
      <c r="H563" s="21"/>
      <c r="I563" s="109"/>
    </row>
    <row r="564" spans="2:9" ht="15.75" x14ac:dyDescent="0.25">
      <c r="B564" s="199"/>
      <c r="C564" s="200"/>
      <c r="D564" s="96"/>
      <c r="E564" s="104"/>
      <c r="F564" s="27"/>
      <c r="G564" s="108"/>
      <c r="H564" s="21"/>
      <c r="I564" s="109"/>
    </row>
    <row r="565" spans="2:9" ht="15.75" x14ac:dyDescent="0.25">
      <c r="B565" s="199"/>
      <c r="C565" s="200"/>
      <c r="D565" s="96"/>
      <c r="E565" s="104"/>
      <c r="F565" s="27"/>
      <c r="G565" s="108"/>
      <c r="H565" s="21"/>
      <c r="I565" s="109"/>
    </row>
  </sheetData>
  <mergeCells count="558">
    <mergeCell ref="B563:C563"/>
    <mergeCell ref="B564:C564"/>
    <mergeCell ref="B565:C565"/>
    <mergeCell ref="B558:C558"/>
    <mergeCell ref="B559:C559"/>
    <mergeCell ref="B560:C560"/>
    <mergeCell ref="B561:C561"/>
    <mergeCell ref="B562:C562"/>
    <mergeCell ref="B553:C553"/>
    <mergeCell ref="B554:C554"/>
    <mergeCell ref="B555:C555"/>
    <mergeCell ref="B556:C556"/>
    <mergeCell ref="B557:C557"/>
    <mergeCell ref="B548:C548"/>
    <mergeCell ref="B549:C549"/>
    <mergeCell ref="B550:C550"/>
    <mergeCell ref="B551:C551"/>
    <mergeCell ref="B552:C552"/>
    <mergeCell ref="B543:C543"/>
    <mergeCell ref="B544:C544"/>
    <mergeCell ref="B545:C545"/>
    <mergeCell ref="B546:C546"/>
    <mergeCell ref="B547:C547"/>
    <mergeCell ref="B538:C538"/>
    <mergeCell ref="B539:C539"/>
    <mergeCell ref="B540:C540"/>
    <mergeCell ref="B541:C541"/>
    <mergeCell ref="B542:C542"/>
    <mergeCell ref="B533:C533"/>
    <mergeCell ref="B534:C534"/>
    <mergeCell ref="B535:C535"/>
    <mergeCell ref="B536:C536"/>
    <mergeCell ref="B537:C537"/>
    <mergeCell ref="B528:C528"/>
    <mergeCell ref="B529:C529"/>
    <mergeCell ref="B530:C530"/>
    <mergeCell ref="B531:C531"/>
    <mergeCell ref="B532:C532"/>
    <mergeCell ref="B523:C523"/>
    <mergeCell ref="B524:C524"/>
    <mergeCell ref="B525:C525"/>
    <mergeCell ref="B526:C526"/>
    <mergeCell ref="B527:C527"/>
    <mergeCell ref="B518:C518"/>
    <mergeCell ref="B519:C519"/>
    <mergeCell ref="B520:C520"/>
    <mergeCell ref="B521:C521"/>
    <mergeCell ref="B522:C522"/>
    <mergeCell ref="B513:C513"/>
    <mergeCell ref="B514:C514"/>
    <mergeCell ref="B515:C515"/>
    <mergeCell ref="B516:C516"/>
    <mergeCell ref="B517:C517"/>
    <mergeCell ref="B508:C508"/>
    <mergeCell ref="B509:C509"/>
    <mergeCell ref="B510:C510"/>
    <mergeCell ref="B511:C511"/>
    <mergeCell ref="B512:C512"/>
    <mergeCell ref="B503:C503"/>
    <mergeCell ref="B504:C504"/>
    <mergeCell ref="B505:C505"/>
    <mergeCell ref="B506:C506"/>
    <mergeCell ref="B507:C507"/>
    <mergeCell ref="B498:C498"/>
    <mergeCell ref="B499:C499"/>
    <mergeCell ref="B500:C500"/>
    <mergeCell ref="B501:C501"/>
    <mergeCell ref="B502:C502"/>
    <mergeCell ref="B493:C493"/>
    <mergeCell ref="B494:C494"/>
    <mergeCell ref="B495:C495"/>
    <mergeCell ref="B496:C496"/>
    <mergeCell ref="B497:C497"/>
    <mergeCell ref="B488:C488"/>
    <mergeCell ref="B489:C489"/>
    <mergeCell ref="B490:C490"/>
    <mergeCell ref="B491:C491"/>
    <mergeCell ref="B492:C492"/>
    <mergeCell ref="B483:C483"/>
    <mergeCell ref="B484:C484"/>
    <mergeCell ref="B485:C485"/>
    <mergeCell ref="B486:C486"/>
    <mergeCell ref="B487:C487"/>
    <mergeCell ref="B478:C478"/>
    <mergeCell ref="B479:C479"/>
    <mergeCell ref="B480:C480"/>
    <mergeCell ref="B481:C481"/>
    <mergeCell ref="B482:C482"/>
    <mergeCell ref="B473:C473"/>
    <mergeCell ref="B474:C474"/>
    <mergeCell ref="B475:C475"/>
    <mergeCell ref="B476:C476"/>
    <mergeCell ref="B477:C477"/>
    <mergeCell ref="B468:C468"/>
    <mergeCell ref="B469:C469"/>
    <mergeCell ref="B470:C470"/>
    <mergeCell ref="B471:C471"/>
    <mergeCell ref="B472:C472"/>
    <mergeCell ref="B463:C463"/>
    <mergeCell ref="B464:C464"/>
    <mergeCell ref="B465:C465"/>
    <mergeCell ref="B466:C466"/>
    <mergeCell ref="B467:C467"/>
    <mergeCell ref="B458:C458"/>
    <mergeCell ref="B459:C459"/>
    <mergeCell ref="B460:C460"/>
    <mergeCell ref="B461:C461"/>
    <mergeCell ref="B462:C462"/>
    <mergeCell ref="B453:C453"/>
    <mergeCell ref="B454:C454"/>
    <mergeCell ref="B455:C455"/>
    <mergeCell ref="B456:C456"/>
    <mergeCell ref="B457:C457"/>
    <mergeCell ref="B448:C448"/>
    <mergeCell ref="B449:C449"/>
    <mergeCell ref="B450:C450"/>
    <mergeCell ref="B451:C451"/>
    <mergeCell ref="B452:C452"/>
    <mergeCell ref="B443:C443"/>
    <mergeCell ref="B444:C444"/>
    <mergeCell ref="B445:C445"/>
    <mergeCell ref="B446:C446"/>
    <mergeCell ref="B447:C447"/>
    <mergeCell ref="B438:C438"/>
    <mergeCell ref="B439:C439"/>
    <mergeCell ref="B440:C440"/>
    <mergeCell ref="B441:C441"/>
    <mergeCell ref="B442:C442"/>
    <mergeCell ref="B433:C433"/>
    <mergeCell ref="B434:C434"/>
    <mergeCell ref="B435:C435"/>
    <mergeCell ref="B436:C436"/>
    <mergeCell ref="B437:C437"/>
    <mergeCell ref="B428:C428"/>
    <mergeCell ref="B429:C429"/>
    <mergeCell ref="B430:C430"/>
    <mergeCell ref="B431:C431"/>
    <mergeCell ref="B432:C432"/>
    <mergeCell ref="B423:C423"/>
    <mergeCell ref="B424:C424"/>
    <mergeCell ref="B425:C425"/>
    <mergeCell ref="B426:C426"/>
    <mergeCell ref="B427:C427"/>
    <mergeCell ref="B418:C418"/>
    <mergeCell ref="B419:C419"/>
    <mergeCell ref="B420:C420"/>
    <mergeCell ref="B421:C421"/>
    <mergeCell ref="B422:C422"/>
    <mergeCell ref="B413:C413"/>
    <mergeCell ref="B414:C414"/>
    <mergeCell ref="B415:C415"/>
    <mergeCell ref="B416:C416"/>
    <mergeCell ref="B417:C417"/>
    <mergeCell ref="B408:C408"/>
    <mergeCell ref="B409:C409"/>
    <mergeCell ref="B410:C410"/>
    <mergeCell ref="B411:C411"/>
    <mergeCell ref="B412:C412"/>
    <mergeCell ref="B403:C403"/>
    <mergeCell ref="B404:C404"/>
    <mergeCell ref="B405:C405"/>
    <mergeCell ref="B406:C406"/>
    <mergeCell ref="B407:C407"/>
    <mergeCell ref="B398:C398"/>
    <mergeCell ref="B399:C399"/>
    <mergeCell ref="B400:C400"/>
    <mergeCell ref="B401:C401"/>
    <mergeCell ref="B402:C402"/>
    <mergeCell ref="B393:C393"/>
    <mergeCell ref="B394:C394"/>
    <mergeCell ref="B395:C395"/>
    <mergeCell ref="B396:C396"/>
    <mergeCell ref="B397:C397"/>
    <mergeCell ref="B388:C388"/>
    <mergeCell ref="B389:C389"/>
    <mergeCell ref="B390:C390"/>
    <mergeCell ref="B391:C391"/>
    <mergeCell ref="B392:C392"/>
    <mergeCell ref="B383:C383"/>
    <mergeCell ref="B384:C384"/>
    <mergeCell ref="B385:C385"/>
    <mergeCell ref="B386:C386"/>
    <mergeCell ref="B387:C387"/>
    <mergeCell ref="B378:C378"/>
    <mergeCell ref="B379:C379"/>
    <mergeCell ref="B380:C380"/>
    <mergeCell ref="B381:C381"/>
    <mergeCell ref="B382:C382"/>
    <mergeCell ref="B373:C373"/>
    <mergeCell ref="B374:C374"/>
    <mergeCell ref="B375:C375"/>
    <mergeCell ref="B376:C376"/>
    <mergeCell ref="B377:C377"/>
    <mergeCell ref="B368:C368"/>
    <mergeCell ref="B369:C369"/>
    <mergeCell ref="B370:C370"/>
    <mergeCell ref="B371:C371"/>
    <mergeCell ref="B372:C372"/>
    <mergeCell ref="B363:C363"/>
    <mergeCell ref="B364:C364"/>
    <mergeCell ref="B365:C365"/>
    <mergeCell ref="B366:C366"/>
    <mergeCell ref="B367:C367"/>
    <mergeCell ref="B358:C358"/>
    <mergeCell ref="B359:C359"/>
    <mergeCell ref="B360:C360"/>
    <mergeCell ref="B361:C361"/>
    <mergeCell ref="B362:C362"/>
    <mergeCell ref="B353:C353"/>
    <mergeCell ref="B354:C354"/>
    <mergeCell ref="B355:C355"/>
    <mergeCell ref="B356:C356"/>
    <mergeCell ref="B357:C357"/>
    <mergeCell ref="B348:C348"/>
    <mergeCell ref="B349:C349"/>
    <mergeCell ref="B350:C350"/>
    <mergeCell ref="B351:C351"/>
    <mergeCell ref="B352:C352"/>
    <mergeCell ref="B343:C343"/>
    <mergeCell ref="B344:C344"/>
    <mergeCell ref="B345:C345"/>
    <mergeCell ref="B346:C346"/>
    <mergeCell ref="B347:C347"/>
    <mergeCell ref="B338:C338"/>
    <mergeCell ref="B339:C339"/>
    <mergeCell ref="B340:C340"/>
    <mergeCell ref="B341:C341"/>
    <mergeCell ref="B342:C342"/>
    <mergeCell ref="B333:C333"/>
    <mergeCell ref="B334:C334"/>
    <mergeCell ref="B335:C335"/>
    <mergeCell ref="B336:C336"/>
    <mergeCell ref="B337:C337"/>
    <mergeCell ref="B328:C328"/>
    <mergeCell ref="B329:C329"/>
    <mergeCell ref="B330:C330"/>
    <mergeCell ref="B331:C331"/>
    <mergeCell ref="B332:C332"/>
    <mergeCell ref="B323:C323"/>
    <mergeCell ref="B324:C324"/>
    <mergeCell ref="B325:C325"/>
    <mergeCell ref="B326:C326"/>
    <mergeCell ref="B327:C327"/>
    <mergeCell ref="B318:C318"/>
    <mergeCell ref="B319:C319"/>
    <mergeCell ref="B320:C320"/>
    <mergeCell ref="B321:C321"/>
    <mergeCell ref="B322:C322"/>
    <mergeCell ref="B313:C313"/>
    <mergeCell ref="B314:C314"/>
    <mergeCell ref="B315:C315"/>
    <mergeCell ref="B316:C316"/>
    <mergeCell ref="B317:C317"/>
    <mergeCell ref="B308:C308"/>
    <mergeCell ref="B309:C309"/>
    <mergeCell ref="B310:C310"/>
    <mergeCell ref="B311:C311"/>
    <mergeCell ref="B312:C312"/>
    <mergeCell ref="B303:C303"/>
    <mergeCell ref="B304:C304"/>
    <mergeCell ref="B305:C305"/>
    <mergeCell ref="B306:C306"/>
    <mergeCell ref="B307:C307"/>
    <mergeCell ref="B298:C298"/>
    <mergeCell ref="B299:C299"/>
    <mergeCell ref="B300:C300"/>
    <mergeCell ref="B301:C301"/>
    <mergeCell ref="B302:C302"/>
    <mergeCell ref="B293:C293"/>
    <mergeCell ref="B294:C294"/>
    <mergeCell ref="B295:C295"/>
    <mergeCell ref="B296:C296"/>
    <mergeCell ref="B297:C297"/>
    <mergeCell ref="B288:C288"/>
    <mergeCell ref="B289:C289"/>
    <mergeCell ref="B290:C290"/>
    <mergeCell ref="B291:C291"/>
    <mergeCell ref="B292:C292"/>
    <mergeCell ref="B283:C283"/>
    <mergeCell ref="B284:C284"/>
    <mergeCell ref="B285:C285"/>
    <mergeCell ref="B286:C286"/>
    <mergeCell ref="B287:C287"/>
    <mergeCell ref="B278:C278"/>
    <mergeCell ref="B279:C279"/>
    <mergeCell ref="B280:C280"/>
    <mergeCell ref="B281:C281"/>
    <mergeCell ref="B282:C282"/>
    <mergeCell ref="B273:C273"/>
    <mergeCell ref="B274:C274"/>
    <mergeCell ref="B275:C275"/>
    <mergeCell ref="B276:C276"/>
    <mergeCell ref="B277:C277"/>
    <mergeCell ref="B268:C268"/>
    <mergeCell ref="B269:C269"/>
    <mergeCell ref="B270:C270"/>
    <mergeCell ref="B271:C271"/>
    <mergeCell ref="B272:C272"/>
    <mergeCell ref="B263:C263"/>
    <mergeCell ref="B264:C264"/>
    <mergeCell ref="B265:C265"/>
    <mergeCell ref="B266:C266"/>
    <mergeCell ref="B267:C267"/>
    <mergeCell ref="B258:C258"/>
    <mergeCell ref="B259:C259"/>
    <mergeCell ref="B260:C260"/>
    <mergeCell ref="B261:C261"/>
    <mergeCell ref="B262:C262"/>
    <mergeCell ref="B253:C253"/>
    <mergeCell ref="B254:C254"/>
    <mergeCell ref="B255:C255"/>
    <mergeCell ref="B256:C256"/>
    <mergeCell ref="B257:C257"/>
    <mergeCell ref="B248:C248"/>
    <mergeCell ref="B249:C249"/>
    <mergeCell ref="B250:C250"/>
    <mergeCell ref="B251:C251"/>
    <mergeCell ref="B252:C252"/>
    <mergeCell ref="B243:C243"/>
    <mergeCell ref="B244:C244"/>
    <mergeCell ref="B245:C245"/>
    <mergeCell ref="B246:C246"/>
    <mergeCell ref="B247:C247"/>
    <mergeCell ref="B238:C238"/>
    <mergeCell ref="B239:C239"/>
    <mergeCell ref="B240:C240"/>
    <mergeCell ref="B241:C241"/>
    <mergeCell ref="B242:C242"/>
    <mergeCell ref="B233:C233"/>
    <mergeCell ref="B234:C234"/>
    <mergeCell ref="B235:C235"/>
    <mergeCell ref="B236:C236"/>
    <mergeCell ref="B237:C237"/>
    <mergeCell ref="B228:C228"/>
    <mergeCell ref="B229:C229"/>
    <mergeCell ref="B230:C230"/>
    <mergeCell ref="B231:C231"/>
    <mergeCell ref="B232:C23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8:C178"/>
    <mergeCell ref="B179:C179"/>
    <mergeCell ref="B180:C180"/>
    <mergeCell ref="B181:C181"/>
    <mergeCell ref="B182:C182"/>
    <mergeCell ref="B173:C173"/>
    <mergeCell ref="B174:C174"/>
    <mergeCell ref="B175:C175"/>
    <mergeCell ref="B176:C176"/>
    <mergeCell ref="B177:C177"/>
    <mergeCell ref="B168:C168"/>
    <mergeCell ref="B169:C169"/>
    <mergeCell ref="B170:C170"/>
    <mergeCell ref="B171:C171"/>
    <mergeCell ref="B172:C172"/>
    <mergeCell ref="B163:C163"/>
    <mergeCell ref="B164:C164"/>
    <mergeCell ref="B165:C165"/>
    <mergeCell ref="B166:C166"/>
    <mergeCell ref="B167:C167"/>
    <mergeCell ref="B158:C158"/>
    <mergeCell ref="B159:C159"/>
    <mergeCell ref="B160:C160"/>
    <mergeCell ref="B161:C161"/>
    <mergeCell ref="B162:C162"/>
    <mergeCell ref="B153:C153"/>
    <mergeCell ref="B154:C154"/>
    <mergeCell ref="B155:C155"/>
    <mergeCell ref="B156:C156"/>
    <mergeCell ref="B157:C157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37:C37"/>
    <mergeCell ref="B38:C38"/>
    <mergeCell ref="B39:C39"/>
    <mergeCell ref="B33:C33"/>
    <mergeCell ref="B34:C34"/>
    <mergeCell ref="B35:C35"/>
    <mergeCell ref="B36:C36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5:C55"/>
    <mergeCell ref="B56:C56"/>
    <mergeCell ref="B28:C28"/>
    <mergeCell ref="B29:C29"/>
    <mergeCell ref="B30:C30"/>
    <mergeCell ref="B31:C31"/>
    <mergeCell ref="B32:C32"/>
    <mergeCell ref="B24:C24"/>
    <mergeCell ref="B25:C25"/>
    <mergeCell ref="B26:C26"/>
    <mergeCell ref="B27:C27"/>
    <mergeCell ref="V17:AB17"/>
    <mergeCell ref="B23:C23"/>
    <mergeCell ref="B20:C20"/>
    <mergeCell ref="B21:C21"/>
    <mergeCell ref="B22:C22"/>
    <mergeCell ref="AD17:AE17"/>
    <mergeCell ref="AG17:AG18"/>
    <mergeCell ref="AH17:AH18"/>
    <mergeCell ref="B2:D5"/>
    <mergeCell ref="B17:C19"/>
    <mergeCell ref="D17:D19"/>
    <mergeCell ref="E17:E18"/>
    <mergeCell ref="F17:F18"/>
    <mergeCell ref="G17:I17"/>
    <mergeCell ref="K17:Q17"/>
    <mergeCell ref="S17:T17"/>
    <mergeCell ref="B61:C61"/>
    <mergeCell ref="B62:C62"/>
    <mergeCell ref="B63:C63"/>
    <mergeCell ref="B64:C64"/>
    <mergeCell ref="B65:C65"/>
    <mergeCell ref="B66:C66"/>
    <mergeCell ref="B67:C67"/>
    <mergeCell ref="B57:C57"/>
    <mergeCell ref="B50:C50"/>
    <mergeCell ref="B51:C51"/>
    <mergeCell ref="B52:C52"/>
    <mergeCell ref="B53:C53"/>
    <mergeCell ref="B54:C54"/>
    <mergeCell ref="B58:C58"/>
    <mergeCell ref="B59:C59"/>
    <mergeCell ref="B60:C60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colBreaks count="1" manualBreakCount="1">
    <brk id="32" max="3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16</vt:i4>
      </vt:variant>
    </vt:vector>
  </HeadingPairs>
  <TitlesOfParts>
    <vt:vector size="34" baseType="lpstr">
      <vt:lpstr>Vector Imagen</vt:lpstr>
      <vt:lpstr>P-01</vt:lpstr>
      <vt:lpstr>P-03</vt:lpstr>
      <vt:lpstr>P-04</vt:lpstr>
      <vt:lpstr>P-02</vt:lpstr>
      <vt:lpstr>P-05</vt:lpstr>
      <vt:lpstr>P-06</vt:lpstr>
      <vt:lpstr>P-07</vt:lpstr>
      <vt:lpstr>P-08</vt:lpstr>
      <vt:lpstr>P-09</vt:lpstr>
      <vt:lpstr>P-10</vt:lpstr>
      <vt:lpstr>P-11</vt:lpstr>
      <vt:lpstr>P-12</vt:lpstr>
      <vt:lpstr>P-13</vt:lpstr>
      <vt:lpstr>P-14</vt:lpstr>
      <vt:lpstr>P-15</vt:lpstr>
      <vt:lpstr>P-16</vt:lpstr>
      <vt:lpstr>P-17</vt:lpstr>
      <vt:lpstr>'P-01'!Área_de_impresión</vt:lpstr>
      <vt:lpstr>'P-03'!Área_de_impresión</vt:lpstr>
      <vt:lpstr>'P-05'!Área_de_impresión</vt:lpstr>
      <vt:lpstr>'P-06'!Área_de_impresión</vt:lpstr>
      <vt:lpstr>'P-07'!Área_de_impresión</vt:lpstr>
      <vt:lpstr>'P-08'!Área_de_impresión</vt:lpstr>
      <vt:lpstr>'P-09'!Área_de_impresión</vt:lpstr>
      <vt:lpstr>'P-10'!Área_de_impresión</vt:lpstr>
      <vt:lpstr>'P-11'!Área_de_impresión</vt:lpstr>
      <vt:lpstr>'P-12'!Área_de_impresión</vt:lpstr>
      <vt:lpstr>'P-13'!Área_de_impresión</vt:lpstr>
      <vt:lpstr>'P-14'!Área_de_impresión</vt:lpstr>
      <vt:lpstr>'P-15'!Área_de_impresión</vt:lpstr>
      <vt:lpstr>'P-16'!Área_de_impresión</vt:lpstr>
      <vt:lpstr>'P-17'!Área_de_impresión</vt:lpstr>
      <vt:lpstr>'Vector Imagen'!Área_de_impresión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J. Lopez Paez</dc:creator>
  <cp:lastModifiedBy>Usuario</cp:lastModifiedBy>
  <cp:lastPrinted>2023-02-23T20:00:40Z</cp:lastPrinted>
  <dcterms:created xsi:type="dcterms:W3CDTF">2022-07-12T02:43:15Z</dcterms:created>
  <dcterms:modified xsi:type="dcterms:W3CDTF">2025-03-06T01:19:30Z</dcterms:modified>
</cp:coreProperties>
</file>