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a.bazzicalupo/Downloads/yeastmetals_20241123/"/>
    </mc:Choice>
  </mc:AlternateContent>
  <xr:revisionPtr revIDLastSave="0" documentId="13_ncr:1_{C4EA7DA8-3938-4049-8981-CB147624E8ED}" xr6:coauthVersionLast="47" xr6:coauthVersionMax="47" xr10:uidLastSave="{00000000-0000-0000-0000-000000000000}"/>
  <bookViews>
    <workbookView xWindow="5420" yWindow="2940" windowWidth="32700" windowHeight="17440" activeTab="7" xr2:uid="{00000000-000D-0000-FFFF-FFFF00000000}"/>
  </bookViews>
  <sheets>
    <sheet name="TS1" sheetId="1" r:id="rId1"/>
    <sheet name="TS2" sheetId="2" r:id="rId2"/>
    <sheet name="TS3" sheetId="3" r:id="rId3"/>
    <sheet name="TS4" sheetId="4" r:id="rId4"/>
    <sheet name="TS5" sheetId="5" r:id="rId5"/>
    <sheet name="TS6" sheetId="6" r:id="rId6"/>
    <sheet name="TS7" sheetId="7" r:id="rId7"/>
    <sheet name="TS8" sheetId="8"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11" roundtripDataChecksum="Qujf6kHvYx9e++LvjHn0Bwbr1XvkwurVeIm//A63h7s="/>
    </ext>
  </extLst>
</workbook>
</file>

<file path=xl/calcChain.xml><?xml version="1.0" encoding="utf-8"?>
<calcChain xmlns="http://schemas.openxmlformats.org/spreadsheetml/2006/main">
  <c r="T115" i="8" l="1"/>
  <c r="U115" i="8" s="1"/>
  <c r="D115" i="8"/>
  <c r="E115" i="8" s="1"/>
  <c r="T113" i="8"/>
  <c r="U113" i="8" s="1"/>
  <c r="E113" i="8"/>
  <c r="D113" i="8"/>
  <c r="U112" i="8"/>
  <c r="T112" i="8"/>
  <c r="D112" i="8"/>
  <c r="E112" i="8" s="1"/>
  <c r="T111" i="8"/>
  <c r="U111" i="8" s="1"/>
  <c r="D111" i="8"/>
  <c r="E111" i="8" s="1"/>
  <c r="T110" i="8"/>
  <c r="U110" i="8" s="1"/>
  <c r="E110" i="8"/>
  <c r="D110" i="8"/>
  <c r="T109" i="8"/>
  <c r="U109" i="8" s="1"/>
  <c r="D109" i="8"/>
  <c r="E109" i="8" s="1"/>
  <c r="T108" i="8"/>
  <c r="U108" i="8" s="1"/>
  <c r="D108" i="8"/>
  <c r="E108" i="8" s="1"/>
  <c r="U107" i="8"/>
  <c r="T107" i="8"/>
  <c r="D107" i="8"/>
  <c r="E107" i="8" s="1"/>
  <c r="T106" i="8"/>
  <c r="U106" i="8" s="1"/>
  <c r="D106" i="8"/>
  <c r="E106" i="8" s="1"/>
  <c r="T105" i="8"/>
  <c r="U105" i="8" s="1"/>
  <c r="E105" i="8"/>
  <c r="D105" i="8"/>
  <c r="T104" i="8"/>
  <c r="U104" i="8" s="1"/>
  <c r="D104" i="8"/>
  <c r="E104" i="8" s="1"/>
  <c r="T103" i="8"/>
  <c r="U103" i="8" s="1"/>
  <c r="D103" i="8"/>
  <c r="E103" i="8" s="1"/>
  <c r="U102" i="8"/>
  <c r="T102" i="8"/>
  <c r="D102" i="8"/>
  <c r="E102" i="8" s="1"/>
  <c r="T101" i="8"/>
  <c r="U101" i="8" s="1"/>
  <c r="D101" i="8"/>
  <c r="E101" i="8" s="1"/>
  <c r="T100" i="8"/>
  <c r="U100" i="8" s="1"/>
  <c r="E100" i="8"/>
  <c r="D100" i="8"/>
  <c r="U99" i="8"/>
  <c r="T99" i="8"/>
  <c r="D99" i="8"/>
  <c r="E99" i="8" s="1"/>
  <c r="T98" i="8"/>
  <c r="U98" i="8" s="1"/>
  <c r="E98" i="8"/>
  <c r="D98" i="8"/>
  <c r="U97" i="8"/>
  <c r="T97" i="8"/>
  <c r="D97" i="8"/>
  <c r="E97" i="8" s="1"/>
  <c r="T96" i="8"/>
  <c r="U96" i="8" s="1"/>
  <c r="D96" i="8"/>
  <c r="E96" i="8" s="1"/>
  <c r="T95" i="8"/>
  <c r="U95" i="8" s="1"/>
  <c r="E95" i="8"/>
  <c r="D95" i="8"/>
  <c r="T94" i="8"/>
  <c r="U94" i="8" s="1"/>
  <c r="D94" i="8"/>
  <c r="E94" i="8" s="1"/>
  <c r="T93" i="8"/>
  <c r="U93" i="8" s="1"/>
  <c r="D93" i="8"/>
  <c r="E93" i="8" s="1"/>
  <c r="U92" i="8"/>
  <c r="T92" i="8"/>
  <c r="D92" i="8"/>
  <c r="E92" i="8" s="1"/>
  <c r="T91" i="8"/>
  <c r="U91" i="8" s="1"/>
  <c r="D91" i="8"/>
  <c r="E91" i="8" s="1"/>
  <c r="T90" i="8"/>
  <c r="U90" i="8" s="1"/>
  <c r="E90" i="8"/>
  <c r="D90" i="8"/>
  <c r="T89" i="8"/>
  <c r="U89" i="8" s="1"/>
  <c r="D89" i="8"/>
  <c r="E89" i="8" s="1"/>
  <c r="T88" i="8"/>
  <c r="U88" i="8" s="1"/>
  <c r="D88" i="8"/>
  <c r="E88" i="8" s="1"/>
  <c r="U87" i="8"/>
  <c r="T87" i="8"/>
  <c r="D87" i="8"/>
  <c r="E87" i="8" s="1"/>
  <c r="T86" i="8"/>
  <c r="U86" i="8" s="1"/>
  <c r="D86" i="8"/>
  <c r="E86" i="8" s="1"/>
  <c r="T85" i="8"/>
  <c r="U85" i="8" s="1"/>
  <c r="E85" i="8"/>
  <c r="D85" i="8"/>
  <c r="T84" i="8"/>
  <c r="U84" i="8" s="1"/>
  <c r="D84" i="8"/>
  <c r="E84" i="8" s="1"/>
  <c r="T83" i="8"/>
  <c r="U83" i="8" s="1"/>
  <c r="D83" i="8"/>
  <c r="E83" i="8" s="1"/>
  <c r="U82" i="8"/>
  <c r="T82" i="8"/>
  <c r="D82" i="8"/>
  <c r="E82" i="8" s="1"/>
  <c r="T81" i="8"/>
  <c r="U81" i="8" s="1"/>
  <c r="D81" i="8"/>
  <c r="E81" i="8" s="1"/>
  <c r="T80" i="8"/>
  <c r="U80" i="8" s="1"/>
  <c r="E80" i="8"/>
  <c r="D80" i="8"/>
  <c r="T79" i="8"/>
  <c r="U79" i="8" s="1"/>
  <c r="D79" i="8"/>
  <c r="E79" i="8" s="1"/>
  <c r="T78" i="8"/>
  <c r="U78" i="8" s="1"/>
  <c r="D78" i="8"/>
  <c r="E78" i="8" s="1"/>
  <c r="U77" i="8"/>
  <c r="T77" i="8"/>
  <c r="D77" i="8"/>
  <c r="E77" i="8" s="1"/>
  <c r="T76" i="8"/>
  <c r="U76" i="8" s="1"/>
  <c r="D76" i="8"/>
  <c r="E76" i="8" s="1"/>
  <c r="U75" i="8"/>
  <c r="T75" i="8"/>
  <c r="E75" i="8"/>
  <c r="D75" i="8"/>
  <c r="T74" i="8"/>
  <c r="U74" i="8" s="1"/>
  <c r="D74" i="8"/>
  <c r="E74" i="8" s="1"/>
  <c r="T73" i="8"/>
  <c r="U73" i="8" s="1"/>
  <c r="E73" i="8"/>
  <c r="D73" i="8"/>
  <c r="U72" i="8"/>
  <c r="T72" i="8"/>
  <c r="D72" i="8"/>
  <c r="E72" i="8" s="1"/>
  <c r="T71" i="8"/>
  <c r="U71" i="8" s="1"/>
  <c r="D71" i="8"/>
  <c r="E71" i="8" s="1"/>
  <c r="T70" i="8"/>
  <c r="U70" i="8" s="1"/>
  <c r="E70" i="8"/>
  <c r="D70" i="8"/>
  <c r="T69" i="8"/>
  <c r="U69" i="8" s="1"/>
  <c r="D69" i="8"/>
  <c r="E69" i="8" s="1"/>
  <c r="T68" i="8"/>
  <c r="U68" i="8" s="1"/>
  <c r="D68" i="8"/>
  <c r="E68" i="8" s="1"/>
  <c r="U67" i="8"/>
  <c r="T67" i="8"/>
  <c r="D67" i="8"/>
  <c r="E67" i="8" s="1"/>
  <c r="T66" i="8"/>
  <c r="U66" i="8" s="1"/>
  <c r="D66" i="8"/>
  <c r="E66" i="8" s="1"/>
  <c r="T65" i="8"/>
  <c r="U65" i="8" s="1"/>
  <c r="E65" i="8"/>
  <c r="D65" i="8"/>
  <c r="T64" i="8"/>
  <c r="U64" i="8" s="1"/>
  <c r="D64" i="8"/>
  <c r="E64" i="8" s="1"/>
  <c r="T63" i="8"/>
  <c r="U63" i="8" s="1"/>
  <c r="D63" i="8"/>
  <c r="E63" i="8" s="1"/>
  <c r="U62" i="8"/>
  <c r="T62" i="8"/>
  <c r="D62" i="8"/>
  <c r="E62" i="8" s="1"/>
  <c r="T61" i="8"/>
  <c r="U61" i="8" s="1"/>
  <c r="D61" i="8"/>
  <c r="E61" i="8" s="1"/>
  <c r="T60" i="8"/>
  <c r="U60" i="8" s="1"/>
  <c r="E60" i="8"/>
  <c r="D60" i="8"/>
  <c r="T59" i="8"/>
  <c r="U59" i="8" s="1"/>
  <c r="D59" i="8"/>
  <c r="E59" i="8" s="1"/>
  <c r="T58" i="8"/>
  <c r="U58" i="8" s="1"/>
  <c r="D58" i="8"/>
  <c r="E58" i="8" s="1"/>
  <c r="U57" i="8"/>
  <c r="T57" i="8"/>
  <c r="D57" i="8"/>
  <c r="E57" i="8" s="1"/>
  <c r="T56" i="8"/>
  <c r="U56" i="8" s="1"/>
  <c r="D56" i="8"/>
  <c r="E56" i="8" s="1"/>
  <c r="T55" i="8"/>
  <c r="U55" i="8" s="1"/>
  <c r="E55" i="8"/>
  <c r="D55" i="8"/>
  <c r="T54" i="8"/>
  <c r="U54" i="8" s="1"/>
  <c r="D54" i="8"/>
  <c r="E54" i="8" s="1"/>
  <c r="T53" i="8"/>
  <c r="U53" i="8" s="1"/>
  <c r="D53" i="8"/>
  <c r="E53" i="8" s="1"/>
  <c r="U52" i="8"/>
  <c r="T52" i="8"/>
  <c r="D52" i="8"/>
  <c r="E52" i="8" s="1"/>
  <c r="T51" i="8"/>
  <c r="U51" i="8" s="1"/>
  <c r="D51" i="8"/>
  <c r="E51" i="8" s="1"/>
  <c r="U50" i="8"/>
  <c r="T50" i="8"/>
  <c r="E50" i="8"/>
  <c r="D50" i="8"/>
  <c r="T49" i="8"/>
  <c r="U49" i="8" s="1"/>
  <c r="D49" i="8"/>
  <c r="E49" i="8" s="1"/>
  <c r="T48" i="8"/>
  <c r="U48" i="8" s="1"/>
  <c r="E48" i="8"/>
  <c r="D48" i="8"/>
  <c r="U47" i="8"/>
  <c r="T47" i="8"/>
  <c r="D47" i="8"/>
  <c r="E47" i="8" s="1"/>
  <c r="T46" i="8"/>
  <c r="U46" i="8" s="1"/>
  <c r="D46" i="8"/>
  <c r="E46" i="8" s="1"/>
  <c r="T45" i="8"/>
  <c r="U45" i="8" s="1"/>
  <c r="E45" i="8"/>
  <c r="D45" i="8"/>
  <c r="T44" i="8"/>
  <c r="U44" i="8" s="1"/>
  <c r="D44" i="8"/>
  <c r="E44" i="8" s="1"/>
  <c r="T43" i="8"/>
  <c r="U43" i="8" s="1"/>
  <c r="D43" i="8"/>
  <c r="E43" i="8" s="1"/>
  <c r="U42" i="8"/>
  <c r="T42" i="8"/>
  <c r="D42" i="8"/>
  <c r="E42" i="8" s="1"/>
  <c r="T41" i="8"/>
  <c r="U41" i="8" s="1"/>
  <c r="D41" i="8"/>
  <c r="E41" i="8" s="1"/>
  <c r="T40" i="8"/>
  <c r="U40" i="8" s="1"/>
  <c r="E40" i="8"/>
  <c r="D40" i="8"/>
  <c r="T39" i="8"/>
  <c r="U39" i="8" s="1"/>
  <c r="D39" i="8"/>
  <c r="E39" i="8" s="1"/>
  <c r="T38" i="8"/>
  <c r="U38" i="8" s="1"/>
  <c r="D38" i="8"/>
  <c r="E38" i="8" s="1"/>
  <c r="U37" i="8"/>
  <c r="T37" i="8"/>
  <c r="D37" i="8"/>
  <c r="E37" i="8" s="1"/>
  <c r="T36" i="8"/>
  <c r="U36" i="8" s="1"/>
  <c r="D36" i="8"/>
  <c r="E36" i="8" s="1"/>
  <c r="T35" i="8"/>
  <c r="U35" i="8" s="1"/>
  <c r="E35" i="8"/>
  <c r="D35" i="8"/>
  <c r="T34" i="8"/>
  <c r="U34" i="8" s="1"/>
  <c r="D34" i="8"/>
  <c r="E34" i="8" s="1"/>
  <c r="T33" i="8"/>
  <c r="U33" i="8" s="1"/>
  <c r="D33" i="8"/>
  <c r="E33" i="8" s="1"/>
  <c r="U32" i="8"/>
  <c r="T32" i="8"/>
  <c r="D32" i="8"/>
  <c r="E32" i="8" s="1"/>
  <c r="T31" i="8"/>
  <c r="U31" i="8" s="1"/>
  <c r="D31" i="8"/>
  <c r="E31" i="8" s="1"/>
  <c r="T30" i="8"/>
  <c r="U30" i="8" s="1"/>
  <c r="E30" i="8"/>
  <c r="D30" i="8"/>
  <c r="T29" i="8"/>
  <c r="U29" i="8" s="1"/>
  <c r="D29" i="8"/>
  <c r="E29" i="8" s="1"/>
  <c r="T28" i="8"/>
  <c r="U28" i="8" s="1"/>
  <c r="D28" i="8"/>
  <c r="E28" i="8" s="1"/>
  <c r="U27" i="8"/>
  <c r="T27" i="8"/>
  <c r="D27" i="8"/>
  <c r="E27" i="8" s="1"/>
  <c r="T26" i="8"/>
  <c r="U26" i="8" s="1"/>
  <c r="D26" i="8"/>
  <c r="E26" i="8" s="1"/>
  <c r="U25" i="8"/>
  <c r="T25" i="8"/>
  <c r="E25" i="8"/>
  <c r="D25" i="8"/>
  <c r="T24" i="8"/>
  <c r="U24" i="8" s="1"/>
  <c r="D24" i="8"/>
  <c r="E24" i="8" s="1"/>
  <c r="T23" i="8"/>
  <c r="U23" i="8" s="1"/>
  <c r="E23" i="8"/>
  <c r="D23" i="8"/>
  <c r="U22" i="8"/>
  <c r="T22" i="8"/>
  <c r="D22" i="8"/>
  <c r="E22" i="8" s="1"/>
  <c r="T21" i="8"/>
  <c r="U21" i="8" s="1"/>
  <c r="D21" i="8"/>
  <c r="E21" i="8" s="1"/>
  <c r="T20" i="8"/>
  <c r="U20" i="8" s="1"/>
  <c r="E20" i="8"/>
  <c r="D20" i="8"/>
  <c r="T19" i="8"/>
  <c r="U19" i="8" s="1"/>
  <c r="D19" i="8"/>
  <c r="E19" i="8" s="1"/>
  <c r="T18" i="8"/>
  <c r="U18" i="8" s="1"/>
  <c r="D18" i="8"/>
  <c r="E18" i="8" s="1"/>
  <c r="U17" i="8"/>
  <c r="T17" i="8"/>
  <c r="D17" i="8"/>
  <c r="E17" i="8" s="1"/>
  <c r="T16" i="8"/>
  <c r="U16" i="8" s="1"/>
  <c r="D16" i="8"/>
  <c r="E16" i="8" s="1"/>
  <c r="T15" i="8"/>
  <c r="U15" i="8" s="1"/>
  <c r="E15" i="8"/>
  <c r="D15" i="8"/>
  <c r="T14" i="8"/>
  <c r="U14" i="8" s="1"/>
  <c r="D14" i="8"/>
  <c r="E14" i="8" s="1"/>
  <c r="T13" i="8"/>
  <c r="U13" i="8" s="1"/>
  <c r="D13" i="8"/>
  <c r="E13" i="8" s="1"/>
  <c r="U12" i="8"/>
  <c r="T12" i="8"/>
  <c r="D12" i="8"/>
  <c r="E12" i="8" s="1"/>
  <c r="T11" i="8"/>
  <c r="U11" i="8" s="1"/>
  <c r="D11" i="8"/>
  <c r="E11" i="8" s="1"/>
  <c r="T10" i="8"/>
  <c r="U10" i="8" s="1"/>
  <c r="E10" i="8"/>
  <c r="D10" i="8"/>
  <c r="T9" i="8"/>
  <c r="U9" i="8" s="1"/>
  <c r="E9" i="8"/>
  <c r="D9" i="8"/>
  <c r="T8" i="8"/>
  <c r="U8" i="8" s="1"/>
  <c r="E8" i="8"/>
  <c r="D8" i="8"/>
  <c r="U7" i="8"/>
  <c r="T7" i="8"/>
  <c r="D7" i="8"/>
  <c r="E7" i="8" s="1"/>
  <c r="T6" i="8"/>
  <c r="U6" i="8" s="1"/>
  <c r="D6" i="8"/>
  <c r="E6" i="8" s="1"/>
  <c r="T5" i="8"/>
  <c r="U5" i="8" s="1"/>
  <c r="E5" i="8"/>
  <c r="D5" i="8"/>
  <c r="U116" i="8" l="1"/>
  <c r="H115" i="2" l="1"/>
  <c r="G117" i="2"/>
  <c r="H123" i="2"/>
  <c r="H122" i="2"/>
  <c r="G121" i="2"/>
  <c r="H121" i="2"/>
  <c r="H120" i="2"/>
  <c r="H119" i="2"/>
  <c r="H118" i="2"/>
  <c r="G123" i="2"/>
  <c r="G120" i="2"/>
  <c r="G119" i="2"/>
  <c r="G118" i="2"/>
  <c r="L43" i="4"/>
  <c r="L42" i="4"/>
  <c r="L41" i="4"/>
  <c r="L40" i="4"/>
  <c r="L39" i="4"/>
  <c r="L38" i="4"/>
  <c r="L11" i="4"/>
  <c r="L10" i="4"/>
  <c r="L9" i="4"/>
  <c r="L8" i="4"/>
  <c r="L7" i="4"/>
  <c r="L6" i="4"/>
  <c r="L5" i="4"/>
  <c r="E123" i="2"/>
  <c r="F123" i="2"/>
  <c r="D123" i="2"/>
  <c r="E122" i="2"/>
  <c r="F122" i="2"/>
  <c r="G122" i="2"/>
  <c r="D122" i="2"/>
  <c r="E121" i="2"/>
  <c r="F121" i="2"/>
  <c r="D121" i="2"/>
  <c r="E120" i="2"/>
  <c r="F120" i="2"/>
  <c r="D120" i="2"/>
  <c r="E119" i="2"/>
  <c r="F119" i="2"/>
  <c r="D119" i="2"/>
  <c r="E118" i="2"/>
  <c r="F118" i="2"/>
  <c r="D118" i="2"/>
  <c r="E114" i="2"/>
  <c r="E115" i="2"/>
  <c r="E116" i="2" s="1"/>
  <c r="G114" i="2" l="1"/>
  <c r="G115" i="2"/>
  <c r="G116" i="2" l="1"/>
  <c r="F116" i="2"/>
  <c r="D116" i="2"/>
  <c r="F115" i="2"/>
  <c r="F114" i="2"/>
  <c r="D115" i="2"/>
  <c r="D114" i="2"/>
  <c r="B8" i="5" l="1"/>
  <c r="C8" i="5" s="1"/>
  <c r="C7" i="5"/>
</calcChain>
</file>

<file path=xl/sharedStrings.xml><?xml version="1.0" encoding="utf-8"?>
<sst xmlns="http://schemas.openxmlformats.org/spreadsheetml/2006/main" count="3482" uniqueCount="2446">
  <si>
    <t>Metal Evolved Yeast Lines</t>
  </si>
  <si>
    <t>Metal</t>
  </si>
  <si>
    <t>Evolutionary Rescue concentrations 96 deep-well (mM)†</t>
  </si>
  <si>
    <t>Test concentrations Bioscreen (mM)¥</t>
  </si>
  <si>
    <t>No. confirmed lines</t>
  </si>
  <si>
    <t>No. Petites</t>
  </si>
  <si>
    <t>CdSO4</t>
  </si>
  <si>
    <t>CoSO4</t>
  </si>
  <si>
    <t>CuSO4</t>
  </si>
  <si>
    <t>MnCl2</t>
  </si>
  <si>
    <t>NiSO4</t>
  </si>
  <si>
    <t>ZnSO4</t>
  </si>
  <si>
    <t>† Used in 1ml volume evolution experiment</t>
  </si>
  <si>
    <t>¥ Used in 120 ul volume reciprocal transplant test</t>
  </si>
  <si>
    <t>Genome statistics and mutation types per evolved line and ancestor</t>
  </si>
  <si>
    <t>Line</t>
  </si>
  <si>
    <t>Lines in fastq</t>
  </si>
  <si>
    <t>Reads</t>
  </si>
  <si>
    <t>Coverage</t>
  </si>
  <si>
    <t>CUP1 rel. to w303</t>
  </si>
  <si>
    <t>chr double</t>
  </si>
  <si>
    <t>Petite}</t>
  </si>
  <si>
    <t>CdBM23</t>
  </si>
  <si>
    <t>CdBM25</t>
  </si>
  <si>
    <t>CdBM26</t>
  </si>
  <si>
    <t>CdBM29</t>
  </si>
  <si>
    <t>CdBM30</t>
  </si>
  <si>
    <t>CdBM32</t>
  </si>
  <si>
    <t>CdBM36</t>
  </si>
  <si>
    <t>CdBM37</t>
  </si>
  <si>
    <t>II, III, IV</t>
  </si>
  <si>
    <t>CdBM39</t>
  </si>
  <si>
    <t>II, IV</t>
  </si>
  <si>
    <t>CdBM42</t>
  </si>
  <si>
    <t>CdBM43</t>
  </si>
  <si>
    <t>CdBM44</t>
  </si>
  <si>
    <t>II</t>
  </si>
  <si>
    <t>CdBM45</t>
  </si>
  <si>
    <t>I, VI</t>
  </si>
  <si>
    <t>CdBM46</t>
  </si>
  <si>
    <t>CdBM47</t>
  </si>
  <si>
    <t>CdBM48</t>
  </si>
  <si>
    <t>CoBM12</t>
  </si>
  <si>
    <t>petite</t>
  </si>
  <si>
    <t>CoBM14</t>
  </si>
  <si>
    <t>CoBM15</t>
  </si>
  <si>
    <t>CoBM16</t>
  </si>
  <si>
    <t>CoBM17</t>
  </si>
  <si>
    <t>CoBM18</t>
  </si>
  <si>
    <t>CoBM1</t>
  </si>
  <si>
    <t>CoBM20</t>
  </si>
  <si>
    <t>CoBM21</t>
  </si>
  <si>
    <t>CoBM2</t>
  </si>
  <si>
    <t>XIII</t>
  </si>
  <si>
    <t>CoBM3</t>
  </si>
  <si>
    <t>CoBM4</t>
  </si>
  <si>
    <t>CoBM5</t>
  </si>
  <si>
    <t>CoBM6</t>
  </si>
  <si>
    <t>CoBM7</t>
  </si>
  <si>
    <t>CoBM8</t>
  </si>
  <si>
    <t>CuBM10</t>
  </si>
  <si>
    <t>CuBM11</t>
  </si>
  <si>
    <t>CuBM12</t>
  </si>
  <si>
    <t>CuBM13</t>
  </si>
  <si>
    <t>CuBM14</t>
  </si>
  <si>
    <t>CuBM15</t>
  </si>
  <si>
    <t>CuBM16</t>
  </si>
  <si>
    <t>CuBM17</t>
  </si>
  <si>
    <t>CuBM18</t>
  </si>
  <si>
    <t>CuBM3</t>
  </si>
  <si>
    <t>CuBM4</t>
  </si>
  <si>
    <t>CuBM6</t>
  </si>
  <si>
    <t>CuBM7</t>
  </si>
  <si>
    <t>CuBM8</t>
  </si>
  <si>
    <t>CuBM9</t>
  </si>
  <si>
    <t>MnBM12</t>
  </si>
  <si>
    <t>MnBM13</t>
  </si>
  <si>
    <t>MnBM14</t>
  </si>
  <si>
    <t>XI</t>
  </si>
  <si>
    <t>MnBM15</t>
  </si>
  <si>
    <t>MnBM16</t>
  </si>
  <si>
    <t>MnBM17</t>
  </si>
  <si>
    <t>MnBM18</t>
  </si>
  <si>
    <t>MnBM20</t>
  </si>
  <si>
    <t>MnBM21</t>
  </si>
  <si>
    <t>MnBM23</t>
  </si>
  <si>
    <t>MnBM24</t>
  </si>
  <si>
    <t>MnBM25</t>
  </si>
  <si>
    <t>MnBM27</t>
  </si>
  <si>
    <t>MnBM28</t>
  </si>
  <si>
    <t>MnBM29</t>
  </si>
  <si>
    <t>MnBM31</t>
  </si>
  <si>
    <t>MnBM32</t>
  </si>
  <si>
    <t>MnBM34</t>
  </si>
  <si>
    <t>MnBM38</t>
  </si>
  <si>
    <t>MnBM39</t>
  </si>
  <si>
    <t>I, II, V</t>
  </si>
  <si>
    <t>MnBM42</t>
  </si>
  <si>
    <t>MnBM44</t>
  </si>
  <si>
    <t>NiBM11</t>
  </si>
  <si>
    <t>NiBM12</t>
  </si>
  <si>
    <t>XIII, XIV</t>
  </si>
  <si>
    <t>NiBM14</t>
  </si>
  <si>
    <t>NiBM16</t>
  </si>
  <si>
    <t>NiBM17</t>
  </si>
  <si>
    <t>NiBM21</t>
  </si>
  <si>
    <t>NiBM22</t>
  </si>
  <si>
    <t>NiBM24</t>
  </si>
  <si>
    <t>NiBM25</t>
  </si>
  <si>
    <t>NiBM27</t>
  </si>
  <si>
    <t>NiBM28</t>
  </si>
  <si>
    <t>NiBM29</t>
  </si>
  <si>
    <t>NiBM30</t>
  </si>
  <si>
    <t>NiBM4</t>
  </si>
  <si>
    <t>NiBM6</t>
  </si>
  <si>
    <t>I, VII, XIV</t>
  </si>
  <si>
    <t>NiBM8</t>
  </si>
  <si>
    <t>NiBM9</t>
  </si>
  <si>
    <t>W303</t>
  </si>
  <si>
    <t>ZnBM11</t>
  </si>
  <si>
    <t>ZnBM12</t>
  </si>
  <si>
    <t>ZnBM15</t>
  </si>
  <si>
    <t>ZnBM16</t>
  </si>
  <si>
    <t>ZnBM17</t>
  </si>
  <si>
    <t>ZnBM19</t>
  </si>
  <si>
    <t>I</t>
  </si>
  <si>
    <t>ZnBM22</t>
  </si>
  <si>
    <t>ZnBM23</t>
  </si>
  <si>
    <t>ZnBM25</t>
  </si>
  <si>
    <t>ZnBM28</t>
  </si>
  <si>
    <t>ZnBM29</t>
  </si>
  <si>
    <t>ZnBM31</t>
  </si>
  <si>
    <t>ZnBM34</t>
  </si>
  <si>
    <t>ZnBM37</t>
  </si>
  <si>
    <t>ZnBM38</t>
  </si>
  <si>
    <t>ZnBM39</t>
  </si>
  <si>
    <t>ZnBM41</t>
  </si>
  <si>
    <t>ZnBM42</t>
  </si>
  <si>
    <t>ZnBM43</t>
  </si>
  <si>
    <t>ZnBM44</t>
  </si>
  <si>
    <t>ZnBM45</t>
  </si>
  <si>
    <t>ZnBM46</t>
  </si>
  <si>
    <t>ZnBM47</t>
  </si>
  <si>
    <t>X, XIII</t>
  </si>
  <si>
    <t>SNP mutations gene annotation and variant type</t>
  </si>
  <si>
    <t>Gene</t>
  </si>
  <si>
    <t>Gene_Code</t>
  </si>
  <si>
    <t>chrom.pos</t>
  </si>
  <si>
    <t>SNP</t>
  </si>
  <si>
    <t>Amino acid change</t>
  </si>
  <si>
    <t>KTR3</t>
  </si>
  <si>
    <t>YBR205W</t>
  </si>
  <si>
    <t>chrII.634214</t>
  </si>
  <si>
    <t>c.593G&gt;A</t>
  </si>
  <si>
    <t>p.Trp198*</t>
  </si>
  <si>
    <t>CYK3</t>
  </si>
  <si>
    <t>YDL117W</t>
  </si>
  <si>
    <t>chrIV.249010</t>
  </si>
  <si>
    <t>c.437delA</t>
  </si>
  <si>
    <t>p.Asn146fs</t>
  </si>
  <si>
    <t>YRB2</t>
  </si>
  <si>
    <t>YIL063C</t>
  </si>
  <si>
    <t>chrIX.243630</t>
  </si>
  <si>
    <t>c.114delA</t>
  </si>
  <si>
    <t>p.Asp39fs</t>
  </si>
  <si>
    <t>SFP1</t>
  </si>
  <si>
    <t>YLR403W</t>
  </si>
  <si>
    <t>chrXII.927603</t>
  </si>
  <si>
    <t>c.2038delC</t>
  </si>
  <si>
    <t>p.His680fs</t>
  </si>
  <si>
    <t>MET30</t>
  </si>
  <si>
    <t>YIL046W</t>
  </si>
  <si>
    <t>chrIX.269753</t>
  </si>
  <si>
    <t>c.1103A&gt;C</t>
  </si>
  <si>
    <t>p.Asn368Thr</t>
  </si>
  <si>
    <t>HMF1</t>
  </si>
  <si>
    <t>YER057C</t>
  </si>
  <si>
    <t>chrV.270774</t>
  </si>
  <si>
    <t>c.353A&gt;G</t>
  </si>
  <si>
    <t>p.Asp118Gly</t>
  </si>
  <si>
    <t>MYO2</t>
  </si>
  <si>
    <t>YOR326W</t>
  </si>
  <si>
    <t>chrXV.929249</t>
  </si>
  <si>
    <t>c.3529G&gt;T</t>
  </si>
  <si>
    <t>p.Gly1177Cys</t>
  </si>
  <si>
    <t>RTC2</t>
  </si>
  <si>
    <t>YBR147W</t>
  </si>
  <si>
    <t>chrII.537159</t>
  </si>
  <si>
    <t>c.594delA</t>
  </si>
  <si>
    <t>p.Lys198fs</t>
  </si>
  <si>
    <t>PBP2</t>
  </si>
  <si>
    <t>YBR233W</t>
  </si>
  <si>
    <t>chrII.683908</t>
  </si>
  <si>
    <t>c.481G&gt;A</t>
  </si>
  <si>
    <t>p.Gly161Arg</t>
  </si>
  <si>
    <t>KIN1</t>
  </si>
  <si>
    <t>YDR122W</t>
  </si>
  <si>
    <t>chrIV.694840</t>
  </si>
  <si>
    <t>c.157_159delCAG</t>
  </si>
  <si>
    <t>p.Gln53del</t>
  </si>
  <si>
    <t>chrXII.926537</t>
  </si>
  <si>
    <t>c.970C&gt;T</t>
  </si>
  <si>
    <t>p.Gln324*</t>
  </si>
  <si>
    <t>PHM7</t>
  </si>
  <si>
    <t>YOL084W</t>
  </si>
  <si>
    <t>chrXV.162510</t>
  </si>
  <si>
    <t>c.155A&gt;G</t>
  </si>
  <si>
    <t>p.Glu52Gly</t>
  </si>
  <si>
    <t>KIN82</t>
  </si>
  <si>
    <t>YCR091W</t>
  </si>
  <si>
    <t>chrIII.275091</t>
  </si>
  <si>
    <t>c.694delC</t>
  </si>
  <si>
    <t>p.Leu232fs</t>
  </si>
  <si>
    <t>DNF1</t>
  </si>
  <si>
    <t>YER166W</t>
  </si>
  <si>
    <t>chrV.516594</t>
  </si>
  <si>
    <t>c.3860dupT</t>
  </si>
  <si>
    <t>p.Tyr1289fs</t>
  </si>
  <si>
    <t>HUL5</t>
  </si>
  <si>
    <t>YGL141W</t>
  </si>
  <si>
    <t>chrVII.240739</t>
  </si>
  <si>
    <t>c.2387G&gt;A</t>
  </si>
  <si>
    <t>p.Arg796Lys</t>
  </si>
  <si>
    <t>SPO77</t>
  </si>
  <si>
    <t>YLR341W</t>
  </si>
  <si>
    <t>chrXII.807779</t>
  </si>
  <si>
    <t>c.404delA</t>
  </si>
  <si>
    <t>p.Asn135fs</t>
  </si>
  <si>
    <t>chrXII.927434</t>
  </si>
  <si>
    <t>c.1867C&gt;T</t>
  </si>
  <si>
    <t>p.His623Tyr</t>
  </si>
  <si>
    <t>CSM3</t>
  </si>
  <si>
    <t>YMR048W</t>
  </si>
  <si>
    <t>chrXIII.367082</t>
  </si>
  <si>
    <t>c.102T&gt;C</t>
  </si>
  <si>
    <t>p.Asp34Asp</t>
  </si>
  <si>
    <t>ERB1</t>
  </si>
  <si>
    <t>YMR049C</t>
  </si>
  <si>
    <t>chrXIII.369659</t>
  </si>
  <si>
    <t>c.859C&gt;A</t>
  </si>
  <si>
    <t>p.Arg287Ser</t>
  </si>
  <si>
    <t>DBF20</t>
  </si>
  <si>
    <t>YPR111W</t>
  </si>
  <si>
    <t>chrXVI.747862</t>
  </si>
  <si>
    <t>c.567delA</t>
  </si>
  <si>
    <t>p.Asp190fs</t>
  </si>
  <si>
    <t>HO</t>
  </si>
  <si>
    <t>YDL227C</t>
  </si>
  <si>
    <t>chrIV.46589</t>
  </si>
  <si>
    <t>c.1442delA</t>
  </si>
  <si>
    <t>p.Lys481fs</t>
  </si>
  <si>
    <t>UBC1</t>
  </si>
  <si>
    <t>YDR177W</t>
  </si>
  <si>
    <t>chrIV.817301</t>
  </si>
  <si>
    <t>c.424G&gt;A</t>
  </si>
  <si>
    <t>p.Ala142Thr</t>
  </si>
  <si>
    <t>YAP6</t>
  </si>
  <si>
    <t>YDR259C</t>
  </si>
  <si>
    <t>chrIV.974680</t>
  </si>
  <si>
    <t>c.1102delA</t>
  </si>
  <si>
    <t>p.Ile368fs</t>
  </si>
  <si>
    <t>YOR1</t>
  </si>
  <si>
    <t>YGR281W</t>
  </si>
  <si>
    <t>chrVII.1053612</t>
  </si>
  <si>
    <t>c.789C&gt;T</t>
  </si>
  <si>
    <t>p.Asn263Asn</t>
  </si>
  <si>
    <t>EFR3</t>
  </si>
  <si>
    <t>YMR212C</t>
  </si>
  <si>
    <t>chrXIII.692578</t>
  </si>
  <si>
    <t>c.465delT</t>
  </si>
  <si>
    <t>p.Phe155fs</t>
  </si>
  <si>
    <t>FET4</t>
  </si>
  <si>
    <t>YMR319C</t>
  </si>
  <si>
    <t>chrXIII.912911</t>
  </si>
  <si>
    <t>c.1628G&gt;C</t>
  </si>
  <si>
    <t>p.Arg543Pro</t>
  </si>
  <si>
    <t>RPT5</t>
  </si>
  <si>
    <t>YOR117W</t>
  </si>
  <si>
    <t>chrXV.546205</t>
  </si>
  <si>
    <t>c.1177G&gt;A</t>
  </si>
  <si>
    <t>p.Ala393Thr</t>
  </si>
  <si>
    <t>SAP4</t>
  </si>
  <si>
    <t>YGL229C</t>
  </si>
  <si>
    <t>chrVII.65388</t>
  </si>
  <si>
    <t>c.1571delA</t>
  </si>
  <si>
    <t>p.Asn524fs</t>
  </si>
  <si>
    <t>UBR2</t>
  </si>
  <si>
    <t>YLR024C</t>
  </si>
  <si>
    <t>chrXII.191296</t>
  </si>
  <si>
    <t>c.1985delT</t>
  </si>
  <si>
    <t>p.Phe662fs</t>
  </si>
  <si>
    <t>PPQ1</t>
  </si>
  <si>
    <t>YPL179W</t>
  </si>
  <si>
    <t>chrXVI.208936</t>
  </si>
  <si>
    <t>c.788delA</t>
  </si>
  <si>
    <t>p.Lys263fs</t>
  </si>
  <si>
    <t>POL3</t>
  </si>
  <si>
    <t>YDL102W</t>
  </si>
  <si>
    <t>chrIV.277623</t>
  </si>
  <si>
    <t>c.752A&gt;G</t>
  </si>
  <si>
    <t>p.Asn251Ser</t>
  </si>
  <si>
    <t>DDR48</t>
  </si>
  <si>
    <t>YMR173W</t>
  </si>
  <si>
    <t>chrXIII.609388</t>
  </si>
  <si>
    <t>c.700A&gt;G</t>
  </si>
  <si>
    <t>p.Asn234Asp</t>
  </si>
  <si>
    <t>chrXIII.914235</t>
  </si>
  <si>
    <t>c.303delT</t>
  </si>
  <si>
    <t>p.Phe101fs</t>
  </si>
  <si>
    <t>BNA6</t>
  </si>
  <si>
    <t>YFR047C</t>
  </si>
  <si>
    <t>chrVI.245165</t>
  </si>
  <si>
    <t>c.1delA</t>
  </si>
  <si>
    <t>p.Met1fs</t>
  </si>
  <si>
    <t>INP2</t>
  </si>
  <si>
    <t>YMR163C</t>
  </si>
  <si>
    <t>chrXIII.585173</t>
  </si>
  <si>
    <t>c.1215delA</t>
  </si>
  <si>
    <t>p.Lys405fs</t>
  </si>
  <si>
    <t>chrVII.240693</t>
  </si>
  <si>
    <t>c.2341G&gt;A</t>
  </si>
  <si>
    <t>p.Glu781Lys</t>
  </si>
  <si>
    <t>MLS1</t>
  </si>
  <si>
    <t>YNL117W</t>
  </si>
  <si>
    <t>chrXIV.407160</t>
  </si>
  <si>
    <t>c.803A&gt;G</t>
  </si>
  <si>
    <t>p.Gln268Arg</t>
  </si>
  <si>
    <t>SPS100</t>
  </si>
  <si>
    <t>YHR139C</t>
  </si>
  <si>
    <t>chrVIII.378250</t>
  </si>
  <si>
    <t>c.950T&gt;C</t>
  </si>
  <si>
    <t>p.Leu317Ser</t>
  </si>
  <si>
    <t>PDX1</t>
  </si>
  <si>
    <t>YGR193C</t>
  </si>
  <si>
    <t>chrVII.885051</t>
  </si>
  <si>
    <t>c.691C&gt;G</t>
  </si>
  <si>
    <t>p.Leu231Val</t>
  </si>
  <si>
    <t>PHO84</t>
  </si>
  <si>
    <t>YML123C</t>
  </si>
  <si>
    <t>chrXIII.25178</t>
  </si>
  <si>
    <t>c.623G&gt;A</t>
  </si>
  <si>
    <t>p.Trp208*</t>
  </si>
  <si>
    <t>TAF8</t>
  </si>
  <si>
    <t>YML114C</t>
  </si>
  <si>
    <t>chrXIII.42805</t>
  </si>
  <si>
    <t>c.771G&gt;T</t>
  </si>
  <si>
    <t>p.Ala257Ala</t>
  </si>
  <si>
    <t>HHF2</t>
  </si>
  <si>
    <t>YNL030W</t>
  </si>
  <si>
    <t>chrXIV.577027</t>
  </si>
  <si>
    <t>NUG1</t>
  </si>
  <si>
    <t>YER006W</t>
  </si>
  <si>
    <t>chrV.164204</t>
  </si>
  <si>
    <t>c.1482A&gt;T</t>
  </si>
  <si>
    <t>p.Lys494Asn</t>
  </si>
  <si>
    <t>KSP1</t>
  </si>
  <si>
    <t>YHR082C</t>
  </si>
  <si>
    <t>chrVIII.268511</t>
  </si>
  <si>
    <t>c.3038G&gt;C</t>
  </si>
  <si>
    <t>p.Gly1013Ala</t>
  </si>
  <si>
    <t>YLR261C</t>
  </si>
  <si>
    <t>chrXII.668352</t>
  </si>
  <si>
    <t>MAM3</t>
  </si>
  <si>
    <t>YOL060C</t>
  </si>
  <si>
    <t>chrXV.215342</t>
  </si>
  <si>
    <t>c.796T&gt;C</t>
  </si>
  <si>
    <t>p.Phe266Leu</t>
  </si>
  <si>
    <t>MDL2</t>
  </si>
  <si>
    <t>YPL270W</t>
  </si>
  <si>
    <t>chrXVI.30675</t>
  </si>
  <si>
    <t>c.194G&gt;T</t>
  </si>
  <si>
    <t>p.Arg65Ile</t>
  </si>
  <si>
    <t>OCA5</t>
  </si>
  <si>
    <t>YHL029C</t>
  </si>
  <si>
    <t>chrVIII.47582</t>
  </si>
  <si>
    <t>c.387C&gt;G</t>
  </si>
  <si>
    <t>p.Tyr129*</t>
  </si>
  <si>
    <t>TOM1</t>
  </si>
  <si>
    <t>YDR457W</t>
  </si>
  <si>
    <t>chrIV.1375220</t>
  </si>
  <si>
    <t>c.5433delT</t>
  </si>
  <si>
    <t>p.Asp1812fs</t>
  </si>
  <si>
    <t>SSQ1</t>
  </si>
  <si>
    <t>YLR369W</t>
  </si>
  <si>
    <t>chrXII.860006</t>
  </si>
  <si>
    <t>c.455C&gt;T</t>
  </si>
  <si>
    <t>p.Pro152Leu</t>
  </si>
  <si>
    <t>IOC4</t>
  </si>
  <si>
    <t>YMR044W</t>
  </si>
  <si>
    <t>chrXIII.356311</t>
  </si>
  <si>
    <t>c.928C&gt;A</t>
  </si>
  <si>
    <t>p.Pro310Thr</t>
  </si>
  <si>
    <t>TPS3</t>
  </si>
  <si>
    <t>YMR261C</t>
  </si>
  <si>
    <t>chrXIII.792034</t>
  </si>
  <si>
    <t>c.1336G&gt;C</t>
  </si>
  <si>
    <t>p.Asp446His</t>
  </si>
  <si>
    <t>FSF1</t>
  </si>
  <si>
    <t>YOR271C</t>
  </si>
  <si>
    <t>chrXV.831557</t>
  </si>
  <si>
    <t>c.486T&gt;C</t>
  </si>
  <si>
    <t>p.Gly162Gly</t>
  </si>
  <si>
    <t>MAS2</t>
  </si>
  <si>
    <t>YHR024C</t>
  </si>
  <si>
    <t>chrVIII.158818</t>
  </si>
  <si>
    <t>c.375T&gt;A</t>
  </si>
  <si>
    <t>p.Pro125Pro</t>
  </si>
  <si>
    <t>YJL087C</t>
  </si>
  <si>
    <t>chrX.270084</t>
  </si>
  <si>
    <t>c.2402C&gt;A</t>
  </si>
  <si>
    <t>p.Ser801Tyr</t>
  </si>
  <si>
    <t>ALY2</t>
  </si>
  <si>
    <t>YJL084C</t>
  </si>
  <si>
    <t>chrX.277922</t>
  </si>
  <si>
    <t>c.80delT</t>
  </si>
  <si>
    <t>p.Leu27fs</t>
  </si>
  <si>
    <t>SIW14</t>
  </si>
  <si>
    <t>YNL032W</t>
  </si>
  <si>
    <t>chrXIV.575167</t>
  </si>
  <si>
    <t>c.662C&gt;A</t>
  </si>
  <si>
    <t>p.Thr221Lys</t>
  </si>
  <si>
    <t>RHO1</t>
  </si>
  <si>
    <t>YPR165W</t>
  </si>
  <si>
    <t>chrXVI.875682</t>
  </si>
  <si>
    <t>c.315T&gt;C</t>
  </si>
  <si>
    <t>p.Ile105Ile</t>
  </si>
  <si>
    <t>GPB2</t>
  </si>
  <si>
    <t>YAL056W</t>
  </si>
  <si>
    <t>chrI.40593</t>
  </si>
  <si>
    <t>c.1335A&gt;C</t>
  </si>
  <si>
    <t>p.Leu445Phe</t>
  </si>
  <si>
    <t>RAD16</t>
  </si>
  <si>
    <t>YBR114W</t>
  </si>
  <si>
    <t>chrII.467332</t>
  </si>
  <si>
    <t>c.85A&gt;T</t>
  </si>
  <si>
    <t>p.Thr29Ser</t>
  </si>
  <si>
    <t>UME6</t>
  </si>
  <si>
    <t>YDR207C</t>
  </si>
  <si>
    <t>chrIV.867413</t>
  </si>
  <si>
    <t>c.110A&gt;T</t>
  </si>
  <si>
    <t>p.Lys37Ile</t>
  </si>
  <si>
    <t>AFT1</t>
  </si>
  <si>
    <t>YGL071W</t>
  </si>
  <si>
    <t>chrVII.372520</t>
  </si>
  <si>
    <t>c.509C&gt;T</t>
  </si>
  <si>
    <t>p.Ser170Phe</t>
  </si>
  <si>
    <t>GCD2</t>
  </si>
  <si>
    <t>YGR083C</t>
  </si>
  <si>
    <t>chrVII.644958</t>
  </si>
  <si>
    <t>c.1858A&gt;T</t>
  </si>
  <si>
    <t>p.Thr620Ser</t>
  </si>
  <si>
    <t>chrXIV.575008</t>
  </si>
  <si>
    <t>c.503T&gt;A</t>
  </si>
  <si>
    <t>p.Leu168*</t>
  </si>
  <si>
    <t>SYG1</t>
  </si>
  <si>
    <t>YIL047C</t>
  </si>
  <si>
    <t>chrIX.266383</t>
  </si>
  <si>
    <t>c.1441G&gt;A</t>
  </si>
  <si>
    <t>p.Gly481Ser</t>
  </si>
  <si>
    <t>SET2</t>
  </si>
  <si>
    <t>YJL168C</t>
  </si>
  <si>
    <t>chrX.103711</t>
  </si>
  <si>
    <t>c.718C&gt;T</t>
  </si>
  <si>
    <t>p.Arg240Cys</t>
  </si>
  <si>
    <t>MCK1</t>
  </si>
  <si>
    <t>YNL307C</t>
  </si>
  <si>
    <t>chrXIV.57472</t>
  </si>
  <si>
    <t>c.102G&gt;A</t>
  </si>
  <si>
    <t>p.Leu34Leu</t>
  </si>
  <si>
    <t>chrXIV.575229</t>
  </si>
  <si>
    <t>c.724G&gt;A</t>
  </si>
  <si>
    <t>p.Glu242Lys</t>
  </si>
  <si>
    <t>chrXV.215920</t>
  </si>
  <si>
    <t>c.218T&gt;G</t>
  </si>
  <si>
    <t>p.Leu73Arg</t>
  </si>
  <si>
    <t>RPS15</t>
  </si>
  <si>
    <t>YOL040C</t>
  </si>
  <si>
    <t>chrXV.253378</t>
  </si>
  <si>
    <t>c.200C&gt;G</t>
  </si>
  <si>
    <t>p.Ala67Gly</t>
  </si>
  <si>
    <t>ASN1</t>
  </si>
  <si>
    <t>YPR145W</t>
  </si>
  <si>
    <t>chrXVI.822877</t>
  </si>
  <si>
    <t>c.258A&gt;C</t>
  </si>
  <si>
    <t>p.Glu86Asp</t>
  </si>
  <si>
    <t>VTC4</t>
  </si>
  <si>
    <t>YJL012C</t>
  </si>
  <si>
    <t>chrX.412379</t>
  </si>
  <si>
    <t>c.1021G&gt;T</t>
  </si>
  <si>
    <t>p.Glu341*</t>
  </si>
  <si>
    <t>HSL1</t>
  </si>
  <si>
    <t>YKL101W</t>
  </si>
  <si>
    <t>chrXI.249736</t>
  </si>
  <si>
    <t>c.817A&gt;C</t>
  </si>
  <si>
    <t>p.Thr273Pro</t>
  </si>
  <si>
    <t>APC2</t>
  </si>
  <si>
    <t>YLR127C</t>
  </si>
  <si>
    <t>chrXII.397423</t>
  </si>
  <si>
    <t>c.897G&gt;A</t>
  </si>
  <si>
    <t>p.Lys299Lys</t>
  </si>
  <si>
    <t>RCE1</t>
  </si>
  <si>
    <t>YMR274C</t>
  </si>
  <si>
    <t>chrXIII.814661</t>
  </si>
  <si>
    <t>c.651C&gt;A</t>
  </si>
  <si>
    <t>p.Cys217*</t>
  </si>
  <si>
    <t>BNI1</t>
  </si>
  <si>
    <t>YNL271C</t>
  </si>
  <si>
    <t>chrXIV.132973</t>
  </si>
  <si>
    <t>c.2411C&gt;G</t>
  </si>
  <si>
    <t>p.Thr804Ser</t>
  </si>
  <si>
    <t>chrXIV.574713</t>
  </si>
  <si>
    <t>c.208C&gt;T</t>
  </si>
  <si>
    <t>p.Arg70*</t>
  </si>
  <si>
    <t>chrXIV.574928</t>
  </si>
  <si>
    <t>c.428dupT</t>
  </si>
  <si>
    <t>p.Leu143fs</t>
  </si>
  <si>
    <t>chrXIV.574936</t>
  </si>
  <si>
    <t>c.431A&gt;C</t>
  </si>
  <si>
    <t>p.His144Pro</t>
  </si>
  <si>
    <t>OCA4</t>
  </si>
  <si>
    <t>YCR095C</t>
  </si>
  <si>
    <t>chrIII.288718</t>
  </si>
  <si>
    <t>c.541G&gt;A</t>
  </si>
  <si>
    <t>p.Glu181Lys</t>
  </si>
  <si>
    <t>PMA1</t>
  </si>
  <si>
    <t>YGL008C</t>
  </si>
  <si>
    <t>chrVII.481133</t>
  </si>
  <si>
    <t>c.1534G&gt;A</t>
  </si>
  <si>
    <t>p.Ala512Thr</t>
  </si>
  <si>
    <t>STP3</t>
  </si>
  <si>
    <t>YLR375W</t>
  </si>
  <si>
    <t>chrXII.871981</t>
  </si>
  <si>
    <t>c.285T&gt;A</t>
  </si>
  <si>
    <t>p.Ala95Ala</t>
  </si>
  <si>
    <t>KAR3</t>
  </si>
  <si>
    <t>YPR141C</t>
  </si>
  <si>
    <t>chrXVI.815942</t>
  </si>
  <si>
    <t>c.1982A&gt;T</t>
  </si>
  <si>
    <t>p.His661Leu</t>
  </si>
  <si>
    <t>CLN3</t>
  </si>
  <si>
    <t>YAL040C</t>
  </si>
  <si>
    <t>chrI.66785</t>
  </si>
  <si>
    <t>c.736T&gt;G</t>
  </si>
  <si>
    <t>p.Leu246Val</t>
  </si>
  <si>
    <t>chrIV.1005804</t>
  </si>
  <si>
    <t>FYV10</t>
  </si>
  <si>
    <t>YIL097W</t>
  </si>
  <si>
    <t>chrIX.181770</t>
  </si>
  <si>
    <t>c.1344A&gt;C</t>
  </si>
  <si>
    <t>p.Leu448Phe</t>
  </si>
  <si>
    <t>chrX.411818</t>
  </si>
  <si>
    <t>c.1581delC</t>
  </si>
  <si>
    <t>p.Gly528fs</t>
  </si>
  <si>
    <t>chrX.411821</t>
  </si>
  <si>
    <t>c.1579C&gt;G</t>
  </si>
  <si>
    <t>p.Pro527Ala</t>
  </si>
  <si>
    <t>TRK2</t>
  </si>
  <si>
    <t>YKR050W</t>
  </si>
  <si>
    <t>chrXI.529178</t>
  </si>
  <si>
    <t>c.1364A&gt;C</t>
  </si>
  <si>
    <t>p.Glu455Ala</t>
  </si>
  <si>
    <t>RED1</t>
  </si>
  <si>
    <t>YLR263W</t>
  </si>
  <si>
    <t>chrXII.672772</t>
  </si>
  <si>
    <t>c.2433T&gt;C</t>
  </si>
  <si>
    <t>p.Asp811Asp</t>
  </si>
  <si>
    <t>RKM3</t>
  </si>
  <si>
    <t>YBR030W</t>
  </si>
  <si>
    <t>chrII.299270</t>
  </si>
  <si>
    <t>c.979G&gt;C</t>
  </si>
  <si>
    <t>p.Gly327Arg</t>
  </si>
  <si>
    <t>ERG1</t>
  </si>
  <si>
    <t>YGR175C</t>
  </si>
  <si>
    <t>chrVII.848366</t>
  </si>
  <si>
    <t>c.58G&gt;T</t>
  </si>
  <si>
    <t>p.Asp20Tyr</t>
  </si>
  <si>
    <t>VTC1</t>
  </si>
  <si>
    <t>YER072W</t>
  </si>
  <si>
    <t>chrV.303000</t>
  </si>
  <si>
    <t>c.196delA</t>
  </si>
  <si>
    <t>p.Thr66fs</t>
  </si>
  <si>
    <t>YCT1</t>
  </si>
  <si>
    <t>YLL055W</t>
  </si>
  <si>
    <t>chrXII.30835</t>
  </si>
  <si>
    <t>c.727C&gt;G</t>
  </si>
  <si>
    <t>p.Pro243Ala</t>
  </si>
  <si>
    <t>YHC1</t>
  </si>
  <si>
    <t>YLR298C</t>
  </si>
  <si>
    <t>chrXII.724909</t>
  </si>
  <si>
    <t>c.508A&gt;G</t>
  </si>
  <si>
    <t>p.Asn170Asp</t>
  </si>
  <si>
    <t>PLB2</t>
  </si>
  <si>
    <t>YMR006C</t>
  </si>
  <si>
    <t>chrXIII.278590</t>
  </si>
  <si>
    <t>c.1092C&gt;G</t>
  </si>
  <si>
    <t>p.Asn364Lys</t>
  </si>
  <si>
    <t>RIM11</t>
  </si>
  <si>
    <t>YMR139W</t>
  </si>
  <si>
    <t>chrXIII.547166</t>
  </si>
  <si>
    <t>c.1042G&gt;A</t>
  </si>
  <si>
    <t>p.Val348Ile</t>
  </si>
  <si>
    <t>SHP1</t>
  </si>
  <si>
    <t>YBL058W</t>
  </si>
  <si>
    <t>chrII.112395</t>
  </si>
  <si>
    <t>c.959A&gt;T</t>
  </si>
  <si>
    <t>p.Glu320Val</t>
  </si>
  <si>
    <t>RBK1</t>
  </si>
  <si>
    <t>YCR036W</t>
  </si>
  <si>
    <t>chrIII.193474</t>
  </si>
  <si>
    <t>c.178C&gt;T</t>
  </si>
  <si>
    <t>p.Arg60*</t>
  </si>
  <si>
    <t>PKP1</t>
  </si>
  <si>
    <t>YIL042C</t>
  </si>
  <si>
    <t>chrIX.275280</t>
  </si>
  <si>
    <t>c.1013C&gt;A</t>
  </si>
  <si>
    <t>p.Pro338His</t>
  </si>
  <si>
    <t>chrX.413090</t>
  </si>
  <si>
    <t>c.310G&gt;T</t>
  </si>
  <si>
    <t>p.Glu104*</t>
  </si>
  <si>
    <t>URB1</t>
  </si>
  <si>
    <t>YKL014C</t>
  </si>
  <si>
    <t>chrXI.415085</t>
  </si>
  <si>
    <t>c.1829A&gt;C</t>
  </si>
  <si>
    <t>p.Glu610Ala</t>
  </si>
  <si>
    <t>NFT1</t>
  </si>
  <si>
    <t>YKR103W</t>
  </si>
  <si>
    <t>chrXI.655246</t>
  </si>
  <si>
    <t>c.2167A&gt;G</t>
  </si>
  <si>
    <t>p.Ile723Val</t>
  </si>
  <si>
    <t>DUS4</t>
  </si>
  <si>
    <t>YLR405W</t>
  </si>
  <si>
    <t>chrXII.930419</t>
  </si>
  <si>
    <t>c.631C&gt;T</t>
  </si>
  <si>
    <t>p.Leu211Leu</t>
  </si>
  <si>
    <t>MCT1</t>
  </si>
  <si>
    <t>YOR221C</t>
  </si>
  <si>
    <t>chrXV.756662</t>
  </si>
  <si>
    <t>c.897C&gt;T</t>
  </si>
  <si>
    <t>p.Phe299Phe</t>
  </si>
  <si>
    <t>TFB1</t>
  </si>
  <si>
    <t>YDR311W</t>
  </si>
  <si>
    <t>chrIV.1086043</t>
  </si>
  <si>
    <t>c.979G&gt;T</t>
  </si>
  <si>
    <t>p.Asp327Tyr</t>
  </si>
  <si>
    <t>chrVII.482195</t>
  </si>
  <si>
    <t>c.472G&gt;C</t>
  </si>
  <si>
    <t>p.Gly158Arg</t>
  </si>
  <si>
    <t>chrXII.927464</t>
  </si>
  <si>
    <t>c.1897G&gt;A</t>
  </si>
  <si>
    <t>p.Asp633Asn</t>
  </si>
  <si>
    <t>BUL2</t>
  </si>
  <si>
    <t>YML111W</t>
  </si>
  <si>
    <t>chrXIII.48465</t>
  </si>
  <si>
    <t>c.1524T&gt;A</t>
  </si>
  <si>
    <t>p.Asn508Lys</t>
  </si>
  <si>
    <t>RRP6</t>
  </si>
  <si>
    <t>YOR001W</t>
  </si>
  <si>
    <t>chrXV.327032</t>
  </si>
  <si>
    <t>c.201T&gt;C</t>
  </si>
  <si>
    <t>p.Phe67Phe</t>
  </si>
  <si>
    <t>EBS1</t>
  </si>
  <si>
    <t>YDR206W</t>
  </si>
  <si>
    <t>chrIV.864180</t>
  </si>
  <si>
    <t>c.2127A&gt;T</t>
  </si>
  <si>
    <t>p.Glu709Asp</t>
  </si>
  <si>
    <t>chrV.302912</t>
  </si>
  <si>
    <t>c.107G&gt;A</t>
  </si>
  <si>
    <t>p.Trp36*</t>
  </si>
  <si>
    <t>NSR1</t>
  </si>
  <si>
    <t>YGR159C</t>
  </si>
  <si>
    <t>chrVII.806709</t>
  </si>
  <si>
    <t>c.948C&gt;T</t>
  </si>
  <si>
    <t>p.Ser316Ser</t>
  </si>
  <si>
    <t>PTK2</t>
  </si>
  <si>
    <t>YJR059W</t>
  </si>
  <si>
    <t>chrX.547433</t>
  </si>
  <si>
    <t>c.1649_1650delGA</t>
  </si>
  <si>
    <t>p.Arg550fs</t>
  </si>
  <si>
    <t>chrX.547441</t>
  </si>
  <si>
    <t>c.1655C&gt;T</t>
  </si>
  <si>
    <t>p.Thr552Ile</t>
  </si>
  <si>
    <t>RSE1</t>
  </si>
  <si>
    <t>YML049C</t>
  </si>
  <si>
    <t>chrXIII.176494</t>
  </si>
  <si>
    <t>c.1812C&gt;T</t>
  </si>
  <si>
    <t>p.Thr604Thr</t>
  </si>
  <si>
    <t>TFG1</t>
  </si>
  <si>
    <t>YGR186W</t>
  </si>
  <si>
    <t>chrVII.869872</t>
  </si>
  <si>
    <t>c.2099T&gt;C</t>
  </si>
  <si>
    <t>p.Phe700Ser</t>
  </si>
  <si>
    <t>BUL1</t>
  </si>
  <si>
    <t>YMR275C</t>
  </si>
  <si>
    <t>chrXIII.817667</t>
  </si>
  <si>
    <t>c.915G&gt;T</t>
  </si>
  <si>
    <t>p.Met305Ile</t>
  </si>
  <si>
    <t>FIG4</t>
  </si>
  <si>
    <t>YNL325C</t>
  </si>
  <si>
    <t>chrXIV.29337</t>
  </si>
  <si>
    <t>c.2042G&gt;A</t>
  </si>
  <si>
    <t>p.Arg681Lys</t>
  </si>
  <si>
    <t>PYK2</t>
  </si>
  <si>
    <t>YOR347C</t>
  </si>
  <si>
    <t>chrXV.985697</t>
  </si>
  <si>
    <t>c.766C&gt;T</t>
  </si>
  <si>
    <t>p.Leu256Leu</t>
  </si>
  <si>
    <t>COQ1</t>
  </si>
  <si>
    <t>YBR003W</t>
  </si>
  <si>
    <t>chrII.243326</t>
  </si>
  <si>
    <t>c.518C&gt;A</t>
  </si>
  <si>
    <t>p.Pro173His</t>
  </si>
  <si>
    <t>ABP1</t>
  </si>
  <si>
    <t>YCR088W</t>
  </si>
  <si>
    <t>chrIII.265691</t>
  </si>
  <si>
    <t>c.624A&gt;C</t>
  </si>
  <si>
    <t>p.Leu208Phe</t>
  </si>
  <si>
    <t>ROG1</t>
  </si>
  <si>
    <t>YGL144C</t>
  </si>
  <si>
    <t>chrVII.232669</t>
  </si>
  <si>
    <t>c.1839A&gt;C</t>
  </si>
  <si>
    <t>p.Lys613Asn</t>
  </si>
  <si>
    <t>PRP2</t>
  </si>
  <si>
    <t>YNR011C</t>
  </si>
  <si>
    <t>chrXIV.644572</t>
  </si>
  <si>
    <t>c.2379C&gt;T</t>
  </si>
  <si>
    <t>p.Thr793Thr</t>
  </si>
  <si>
    <t>chrVII.482217</t>
  </si>
  <si>
    <t>c.450G&gt;T</t>
  </si>
  <si>
    <t>p.Leu150Phe</t>
  </si>
  <si>
    <t>RSC1</t>
  </si>
  <si>
    <t>YGR056W</t>
  </si>
  <si>
    <t>chrVII.602841</t>
  </si>
  <si>
    <t>c.1181G&gt;T</t>
  </si>
  <si>
    <t>p.Arg394Ile</t>
  </si>
  <si>
    <t>chrV.513891</t>
  </si>
  <si>
    <t>c.1148G&gt;C</t>
  </si>
  <si>
    <t>p.Arg383Thr</t>
  </si>
  <si>
    <t>ATG2</t>
  </si>
  <si>
    <t>YNL242W</t>
  </si>
  <si>
    <t>chrXIV.195289</t>
  </si>
  <si>
    <t>c.3966A&gt;G</t>
  </si>
  <si>
    <t>p.Leu1322Leu</t>
  </si>
  <si>
    <t>BLM10</t>
  </si>
  <si>
    <t>YFL007W</t>
  </si>
  <si>
    <t>chrVI.127204</t>
  </si>
  <si>
    <t>c.3726C&gt;T</t>
  </si>
  <si>
    <t>p.His1242His</t>
  </si>
  <si>
    <t>MMS4</t>
  </si>
  <si>
    <t>YBR098W</t>
  </si>
  <si>
    <t>chrII.442065</t>
  </si>
  <si>
    <t>c.551G&gt;C</t>
  </si>
  <si>
    <t>p.Ser184Thr</t>
  </si>
  <si>
    <t>chrVIII.271417</t>
  </si>
  <si>
    <t>c.132T&gt;G</t>
  </si>
  <si>
    <t>p.Val44Val</t>
  </si>
  <si>
    <t>VCX1</t>
  </si>
  <si>
    <t>YDL128W</t>
  </si>
  <si>
    <t>chrIV.233168</t>
  </si>
  <si>
    <t>c.517C&gt;G</t>
  </si>
  <si>
    <t>p.Leu173Val</t>
  </si>
  <si>
    <t>ERG27</t>
  </si>
  <si>
    <t>YLR100W</t>
  </si>
  <si>
    <t>chrXII.341936</t>
  </si>
  <si>
    <t>c.127C&gt;A</t>
  </si>
  <si>
    <t>p.Pro43Thr</t>
  </si>
  <si>
    <t>SSK2</t>
  </si>
  <si>
    <t>YNR031C</t>
  </si>
  <si>
    <t>chrXIV.681959</t>
  </si>
  <si>
    <t>c.3475G&gt;T</t>
  </si>
  <si>
    <t>p.Glu1159*</t>
  </si>
  <si>
    <t>DSE4</t>
  </si>
  <si>
    <t>YNR067C</t>
  </si>
  <si>
    <t>chrXIV.757064</t>
  </si>
  <si>
    <t>c.2036G&gt;A</t>
  </si>
  <si>
    <t>p.Gly679Asp</t>
  </si>
  <si>
    <t>PDR10</t>
  </si>
  <si>
    <t>YOR328W</t>
  </si>
  <si>
    <t>chrXV.932506</t>
  </si>
  <si>
    <t>c.704T&gt;A</t>
  </si>
  <si>
    <t>p.Ile235Asn</t>
  </si>
  <si>
    <t>SMY2</t>
  </si>
  <si>
    <t>YBR172C</t>
  </si>
  <si>
    <t>chrII.579318</t>
  </si>
  <si>
    <t>c.2055C&gt;T</t>
  </si>
  <si>
    <t>p.Asp685Asp</t>
  </si>
  <si>
    <t>VPS74</t>
  </si>
  <si>
    <t>YDR372C</t>
  </si>
  <si>
    <t>chrIV.1221843</t>
  </si>
  <si>
    <t>c.307G&gt;T</t>
  </si>
  <si>
    <t>p.Glu103*</t>
  </si>
  <si>
    <t>chrIX.181615</t>
  </si>
  <si>
    <t>c.1189C&gt;T</t>
  </si>
  <si>
    <t>p.His397Tyr</t>
  </si>
  <si>
    <t>UBP5</t>
  </si>
  <si>
    <t>YER144C</t>
  </si>
  <si>
    <t>chrV.459312</t>
  </si>
  <si>
    <t>c.912A&gt;G</t>
  </si>
  <si>
    <t>p.Gln304Gln</t>
  </si>
  <si>
    <t>chrXV.214417</t>
  </si>
  <si>
    <t>c.1720delA</t>
  </si>
  <si>
    <t>p.Thr574fs</t>
  </si>
  <si>
    <t>CNE1</t>
  </si>
  <si>
    <t>YAL058W</t>
  </si>
  <si>
    <t>chrI.37834</t>
  </si>
  <si>
    <t>c.371C&gt;T</t>
  </si>
  <si>
    <t>p.Thr124Met</t>
  </si>
  <si>
    <t>chrI.38041</t>
  </si>
  <si>
    <t>c.578C&gt;T</t>
  </si>
  <si>
    <t>p.Ser193Leu</t>
  </si>
  <si>
    <t>FLC2</t>
  </si>
  <si>
    <t>YAL053W</t>
  </si>
  <si>
    <t>chrI.48206</t>
  </si>
  <si>
    <t>c.2308A&gt;G</t>
  </si>
  <si>
    <t>p.Asn770Asp</t>
  </si>
  <si>
    <t>OAF1</t>
  </si>
  <si>
    <t>YAL051W</t>
  </si>
  <si>
    <t>chrI.48640</t>
  </si>
  <si>
    <t>c.77C&gt;T</t>
  </si>
  <si>
    <t>p.Ala26Val</t>
  </si>
  <si>
    <t>FIG2</t>
  </si>
  <si>
    <t>YCR089W</t>
  </si>
  <si>
    <t>chrIII.270029</t>
  </si>
  <si>
    <t>c.2596G&gt;A</t>
  </si>
  <si>
    <t>p.Ala866Thr</t>
  </si>
  <si>
    <t>CLB3</t>
  </si>
  <si>
    <t>YDL155W</t>
  </si>
  <si>
    <t>chrIV.178021</t>
  </si>
  <si>
    <t>c.1249G&gt;A</t>
  </si>
  <si>
    <t>p.Ala417Thr</t>
  </si>
  <si>
    <t>chrIV.233180</t>
  </si>
  <si>
    <t>c.529G&gt;A</t>
  </si>
  <si>
    <t>p.Ala177Thr</t>
  </si>
  <si>
    <t>MSS2</t>
  </si>
  <si>
    <t>YDL107W</t>
  </si>
  <si>
    <t>chrIV.269955</t>
  </si>
  <si>
    <t>c.1035G&gt;A</t>
  </si>
  <si>
    <t>p.Leu345Leu</t>
  </si>
  <si>
    <t>QRI7</t>
  </si>
  <si>
    <t>YDL104C</t>
  </si>
  <si>
    <t>chrIV.273879</t>
  </si>
  <si>
    <t>c.998G&gt;T</t>
  </si>
  <si>
    <t>p.Arg333Ile</t>
  </si>
  <si>
    <t>SUM1</t>
  </si>
  <si>
    <t>YDR310C</t>
  </si>
  <si>
    <t>chrIV.1083280</t>
  </si>
  <si>
    <t>c.1037C&gt;T</t>
  </si>
  <si>
    <t>p.Thr346Met</t>
  </si>
  <si>
    <t>PIB1</t>
  </si>
  <si>
    <t>YDR313C</t>
  </si>
  <si>
    <t>chrIV.1089472</t>
  </si>
  <si>
    <t>c.608C&gt;T</t>
  </si>
  <si>
    <t>p.Ala203Val</t>
  </si>
  <si>
    <t>ZRT1</t>
  </si>
  <si>
    <t>YGL255W</t>
  </si>
  <si>
    <t>chrVII.21582</t>
  </si>
  <si>
    <t>c.605A&gt;G</t>
  </si>
  <si>
    <t>p.Glu202Gly</t>
  </si>
  <si>
    <t>UTP8</t>
  </si>
  <si>
    <t>YGR128C</t>
  </si>
  <si>
    <t>chrVII.748798</t>
  </si>
  <si>
    <t>c.1294G&gt;A</t>
  </si>
  <si>
    <t>p.Asp432Asn</t>
  </si>
  <si>
    <t>chrVII.749839</t>
  </si>
  <si>
    <t>c.253G&gt;A</t>
  </si>
  <si>
    <t>p.Ala85Thr</t>
  </si>
  <si>
    <t>SYF2</t>
  </si>
  <si>
    <t>YGR129W</t>
  </si>
  <si>
    <t>chrVII.750554</t>
  </si>
  <si>
    <t>c.155C&gt;T</t>
  </si>
  <si>
    <t>p.Ala52Val</t>
  </si>
  <si>
    <t>chrVII.1055438</t>
  </si>
  <si>
    <t>c.2615C&gt;T</t>
  </si>
  <si>
    <t>p.Ala872Val</t>
  </si>
  <si>
    <t>CIC1</t>
  </si>
  <si>
    <t>YHR052W</t>
  </si>
  <si>
    <t>chrVIII.211267</t>
  </si>
  <si>
    <t>c.420A&gt;G</t>
  </si>
  <si>
    <t>p.Leu140Leu</t>
  </si>
  <si>
    <t>SSZ1</t>
  </si>
  <si>
    <t>YHR064C</t>
  </si>
  <si>
    <t>chrVIII.226595</t>
  </si>
  <si>
    <t>c.547G&gt;A</t>
  </si>
  <si>
    <t>p.Ala183Thr</t>
  </si>
  <si>
    <t>PCL5</t>
  </si>
  <si>
    <t>YHR071W</t>
  </si>
  <si>
    <t>chrVIII.237545</t>
  </si>
  <si>
    <t>c.542C&gt;T</t>
  </si>
  <si>
    <t>p.Pro181Leu</t>
  </si>
  <si>
    <t>ERG7</t>
  </si>
  <si>
    <t>YHR072W</t>
  </si>
  <si>
    <t>chrVIII.240532</t>
  </si>
  <si>
    <t>c.1435C&gt;T</t>
  </si>
  <si>
    <t>p.His479Tyr</t>
  </si>
  <si>
    <t>LAM1</t>
  </si>
  <si>
    <t>YHR155W</t>
  </si>
  <si>
    <t>chrVIII.407313</t>
  </si>
  <si>
    <t>c.211C&gt;T</t>
  </si>
  <si>
    <t>p.Gln71*</t>
  </si>
  <si>
    <t>chrVIII.407513</t>
  </si>
  <si>
    <t>c.411C&gt;T</t>
  </si>
  <si>
    <t>p.Asn137Asn</t>
  </si>
  <si>
    <t>YPK1</t>
  </si>
  <si>
    <t>YKL126W</t>
  </si>
  <si>
    <t>chrXI.206869</t>
  </si>
  <si>
    <t>c.1163A&gt;T</t>
  </si>
  <si>
    <t>p.Glu388Val</t>
  </si>
  <si>
    <t>MDM30</t>
  </si>
  <si>
    <t>YLR368W</t>
  </si>
  <si>
    <t>chrXII.858040</t>
  </si>
  <si>
    <t>c.501C&gt;T</t>
  </si>
  <si>
    <t>p.Tyr167Tyr</t>
  </si>
  <si>
    <t>NAR1</t>
  </si>
  <si>
    <t>YNL240C</t>
  </si>
  <si>
    <t>chrXIV.199110</t>
  </si>
  <si>
    <t>c.868C&gt;T</t>
  </si>
  <si>
    <t>p.Arg290*</t>
  </si>
  <si>
    <t>FYV6</t>
  </si>
  <si>
    <t>YNL133C</t>
  </si>
  <si>
    <t>chrXIV.374578</t>
  </si>
  <si>
    <t>c.115C&gt;T</t>
  </si>
  <si>
    <t>p.Gln39*</t>
  </si>
  <si>
    <t>TOP2</t>
  </si>
  <si>
    <t>YNL088W</t>
  </si>
  <si>
    <t>chrXIV.461419</t>
  </si>
  <si>
    <t>c.3716G&gt;A</t>
  </si>
  <si>
    <t>p.Ser1239Asn</t>
  </si>
  <si>
    <t>MKT1</t>
  </si>
  <si>
    <t>YNL085W</t>
  </si>
  <si>
    <t>chrXIV.469502</t>
  </si>
  <si>
    <t>c.2372G&gt;A</t>
  </si>
  <si>
    <t>p.Arg791Lys</t>
  </si>
  <si>
    <t>SWS2</t>
  </si>
  <si>
    <t>YNL081C</t>
  </si>
  <si>
    <t>chrXIV.476401</t>
  </si>
  <si>
    <t>c.219A&gt;G</t>
  </si>
  <si>
    <t>p.Ala73Ala</t>
  </si>
  <si>
    <t>MLF3</t>
  </si>
  <si>
    <t>YNL074C</t>
  </si>
  <si>
    <t>chrXIV.487720</t>
  </si>
  <si>
    <t>c.405A&gt;T</t>
  </si>
  <si>
    <t>p.Ser135Ser</t>
  </si>
  <si>
    <t>TOP1</t>
  </si>
  <si>
    <t>YOL006C</t>
  </si>
  <si>
    <t>chrXV.315291</t>
  </si>
  <si>
    <t>c.97G&gt;C</t>
  </si>
  <si>
    <t>p.Ala33Pro</t>
  </si>
  <si>
    <t>CDC25</t>
  </si>
  <si>
    <t>YLR310C</t>
  </si>
  <si>
    <t>chrXII.755928</t>
  </si>
  <si>
    <t>c.1065delG</t>
  </si>
  <si>
    <t>p.Arg356fs</t>
  </si>
  <si>
    <t>SUB2</t>
  </si>
  <si>
    <t>YDL084W</t>
  </si>
  <si>
    <t>chrIV.305733</t>
  </si>
  <si>
    <t>c.497A&gt;G</t>
  </si>
  <si>
    <t>p.Tyr166Cys</t>
  </si>
  <si>
    <t>MET10</t>
  </si>
  <si>
    <t>YFR030W</t>
  </si>
  <si>
    <t>chrVI.216146</t>
  </si>
  <si>
    <t>c.2835C&gt;T</t>
  </si>
  <si>
    <t>p.Ile945Ile</t>
  </si>
  <si>
    <t>chrXV.214928</t>
  </si>
  <si>
    <t>c.1209delG</t>
  </si>
  <si>
    <t>p.Leu405fs</t>
  </si>
  <si>
    <t>PET127</t>
  </si>
  <si>
    <t>YOR017W</t>
  </si>
  <si>
    <t>chrXV.361851</t>
  </si>
  <si>
    <t>c.440G&gt;A</t>
  </si>
  <si>
    <t>p.Ser147Asn</t>
  </si>
  <si>
    <t>ULS1</t>
  </si>
  <si>
    <t>YOR191W</t>
  </si>
  <si>
    <t>chrXV.695079</t>
  </si>
  <si>
    <t>c.2605G&gt;C</t>
  </si>
  <si>
    <t>p.Val869Leu</t>
  </si>
  <si>
    <t>LRG1</t>
  </si>
  <si>
    <t>YDL240W</t>
  </si>
  <si>
    <t>chrIV.23136</t>
  </si>
  <si>
    <t>c.314T&gt;G</t>
  </si>
  <si>
    <t>p.Leu105Trp</t>
  </si>
  <si>
    <t>ERG9</t>
  </si>
  <si>
    <t>YHR190W</t>
  </si>
  <si>
    <t>chrVIII.484871</t>
  </si>
  <si>
    <t>c.27G&gt;A</t>
  </si>
  <si>
    <t>p.Leu9Leu</t>
  </si>
  <si>
    <t>MPA43</t>
  </si>
  <si>
    <t>YNL249C</t>
  </si>
  <si>
    <t>chrXIV.180823</t>
  </si>
  <si>
    <t>c.200A&gt;G</t>
  </si>
  <si>
    <t>p.Gln67Arg</t>
  </si>
  <si>
    <t>chrXV.215066</t>
  </si>
  <si>
    <t>c.1072G&gt;T</t>
  </si>
  <si>
    <t>p.Glu358*</t>
  </si>
  <si>
    <t>ALD5</t>
  </si>
  <si>
    <t>YER073W</t>
  </si>
  <si>
    <t>chrV.304100</t>
  </si>
  <si>
    <t>c.71C&gt;A</t>
  </si>
  <si>
    <t>p.Ser24Tyr</t>
  </si>
  <si>
    <t>BIR1</t>
  </si>
  <si>
    <t>YJR089W</t>
  </si>
  <si>
    <t>chrX.588774</t>
  </si>
  <si>
    <t>c.1057C&gt;T</t>
  </si>
  <si>
    <t>p.Arg353Cys</t>
  </si>
  <si>
    <t>chrXII.753381</t>
  </si>
  <si>
    <t>p.Val1197_Leu1204del</t>
  </si>
  <si>
    <t>chrXII.755855</t>
  </si>
  <si>
    <t>c.1139T&gt;A</t>
  </si>
  <si>
    <t>p.Leu380His</t>
  </si>
  <si>
    <t>chrXII.755857</t>
  </si>
  <si>
    <t>c.1136delG</t>
  </si>
  <si>
    <t>p.Ser379fs</t>
  </si>
  <si>
    <t>chrXII.752946</t>
  </si>
  <si>
    <t>c.4047delA</t>
  </si>
  <si>
    <t>p.Lys1349fs</t>
  </si>
  <si>
    <t>ARO3</t>
  </si>
  <si>
    <t>YDR035W</t>
  </si>
  <si>
    <t>chrIV.522083</t>
  </si>
  <si>
    <t>c.268G&gt;A</t>
  </si>
  <si>
    <t>p.Glu90Lys</t>
  </si>
  <si>
    <t>ADR1</t>
  </si>
  <si>
    <t>YDR216W</t>
  </si>
  <si>
    <t>chrIV.896208</t>
  </si>
  <si>
    <t>c.1174C&gt;T</t>
  </si>
  <si>
    <t>p.His392Tyr</t>
  </si>
  <si>
    <t>NPL3</t>
  </si>
  <si>
    <t>YDR432W</t>
  </si>
  <si>
    <t>chrIV.1329113</t>
  </si>
  <si>
    <t>c.331C&gt;A</t>
  </si>
  <si>
    <t>p.Arg111Ser</t>
  </si>
  <si>
    <t>chrXII.755637</t>
  </si>
  <si>
    <t>c.1357T&gt;A</t>
  </si>
  <si>
    <t>p.Tyr453Asn</t>
  </si>
  <si>
    <t>chrXII.755641</t>
  </si>
  <si>
    <t>c.1353T&gt;A</t>
  </si>
  <si>
    <t>p.Tyr451*</t>
  </si>
  <si>
    <t>PRI2</t>
  </si>
  <si>
    <t>YKL045W</t>
  </si>
  <si>
    <t>chrXI.354438</t>
  </si>
  <si>
    <t>c.946G&gt;T</t>
  </si>
  <si>
    <t>p.Asp316Tyr</t>
  </si>
  <si>
    <t>chrXII.755784</t>
  </si>
  <si>
    <t>c.1210A&gt;T</t>
  </si>
  <si>
    <t>p.Asn404Tyr</t>
  </si>
  <si>
    <t>chrXII.755785</t>
  </si>
  <si>
    <t>c.1209T&gt;A</t>
  </si>
  <si>
    <t>p.Asn403Lys</t>
  </si>
  <si>
    <t>chrXII.755790</t>
  </si>
  <si>
    <t>c.1203delT</t>
  </si>
  <si>
    <t>p.Asp401fs</t>
  </si>
  <si>
    <t>chrXII.753045</t>
  </si>
  <si>
    <t>c.3949G&gt;T</t>
  </si>
  <si>
    <t>p.Glu1317*</t>
  </si>
  <si>
    <t>chrXV.934229</t>
  </si>
  <si>
    <t>c.2427T&gt;A</t>
  </si>
  <si>
    <t>p.Tyr809*</t>
  </si>
  <si>
    <t>chrXII.755841</t>
  </si>
  <si>
    <t>c.1152dupA</t>
  </si>
  <si>
    <t>p.Gln385fs</t>
  </si>
  <si>
    <t>MSC6</t>
  </si>
  <si>
    <t>YOR354C</t>
  </si>
  <si>
    <t>chrXV.1001702</t>
  </si>
  <si>
    <t>c.1524T&gt;G</t>
  </si>
  <si>
    <t>chrIV.233157</t>
  </si>
  <si>
    <t>c.506C&gt;T</t>
  </si>
  <si>
    <t>p.Ala169Val</t>
  </si>
  <si>
    <t>HBT1</t>
  </si>
  <si>
    <t>YDL223C</t>
  </si>
  <si>
    <t>chrIV.58214</t>
  </si>
  <si>
    <t>c.2192C&gt;A</t>
  </si>
  <si>
    <t>p.Thr731Lys</t>
  </si>
  <si>
    <t>FZF1</t>
  </si>
  <si>
    <t>YGL254W</t>
  </si>
  <si>
    <t>chrVII.22857</t>
  </si>
  <si>
    <t>c.554T&gt;A</t>
  </si>
  <si>
    <t>p.Leu185His</t>
  </si>
  <si>
    <t>AGP1</t>
  </si>
  <si>
    <t>YCL025C</t>
  </si>
  <si>
    <t>chrIII.76154</t>
  </si>
  <si>
    <t>c.1765delA</t>
  </si>
  <si>
    <t>p.Ile589fs</t>
  </si>
  <si>
    <t>chrIII.76159</t>
  </si>
  <si>
    <t>c.1761G&gt;T</t>
  </si>
  <si>
    <t>p.Leu587Leu</t>
  </si>
  <si>
    <t>CCW12</t>
  </si>
  <si>
    <t>YLR110C</t>
  </si>
  <si>
    <t>chrXII.369713</t>
  </si>
  <si>
    <t>c.386C&gt;A</t>
  </si>
  <si>
    <t>p.Ala129Asp</t>
  </si>
  <si>
    <t>chrIV.269200</t>
  </si>
  <si>
    <t>c.280G&gt;A</t>
  </si>
  <si>
    <t>p.Asp94Asn</t>
  </si>
  <si>
    <t>SBE2</t>
  </si>
  <si>
    <t>YDR351W</t>
  </si>
  <si>
    <t>chrIV.1178933</t>
  </si>
  <si>
    <t>p.Ala90Thr</t>
  </si>
  <si>
    <t>HXT13</t>
  </si>
  <si>
    <t>YEL069C</t>
  </si>
  <si>
    <t>chrV.22913</t>
  </si>
  <si>
    <t>c.319C&gt;T</t>
  </si>
  <si>
    <t>p.Arg107Cys</t>
  </si>
  <si>
    <t>chrVI.96312</t>
  </si>
  <si>
    <t>RMP1</t>
  </si>
  <si>
    <t>YLR145W</t>
  </si>
  <si>
    <t>chrXII.432455</t>
  </si>
  <si>
    <t>c.288A&gt;T</t>
  </si>
  <si>
    <t>p.Gly96Gly</t>
  </si>
  <si>
    <t>chrXII.756549</t>
  </si>
  <si>
    <t>c.444delG</t>
  </si>
  <si>
    <t>p.Arg148fs</t>
  </si>
  <si>
    <t>VRP1</t>
  </si>
  <si>
    <t>YLR337C</t>
  </si>
  <si>
    <t>chrXII.804694</t>
  </si>
  <si>
    <t>c.413C&gt;T</t>
  </si>
  <si>
    <t>p.Ala138Val</t>
  </si>
  <si>
    <t>TUS1</t>
  </si>
  <si>
    <t>YLR425W</t>
  </si>
  <si>
    <t>chrXII.984340</t>
  </si>
  <si>
    <t>c.1447T&gt;C</t>
  </si>
  <si>
    <t>p.Leu483Leu</t>
  </si>
  <si>
    <t>RCO1</t>
  </si>
  <si>
    <t>YMR075W</t>
  </si>
  <si>
    <t>chrXIII.414724</t>
  </si>
  <si>
    <t>c.743G&gt;A</t>
  </si>
  <si>
    <t>p.Arg248Lys</t>
  </si>
  <si>
    <t>ILV2</t>
  </si>
  <si>
    <t>YMR108W</t>
  </si>
  <si>
    <t>chrXIII.484091</t>
  </si>
  <si>
    <t>c.8G&gt;A</t>
  </si>
  <si>
    <t>p.Arg3Lys</t>
  </si>
  <si>
    <t>ISU1</t>
  </si>
  <si>
    <t>YPL135W</t>
  </si>
  <si>
    <t>chrXVI.297897</t>
  </si>
  <si>
    <t>c.345G&gt;A</t>
  </si>
  <si>
    <t>p.Leu115Leu</t>
  </si>
  <si>
    <t>COG1</t>
  </si>
  <si>
    <t>YGL223C</t>
  </si>
  <si>
    <t>chrVII.80104</t>
  </si>
  <si>
    <t>c.262A&gt;T</t>
  </si>
  <si>
    <t>p.Thr88Ser</t>
  </si>
  <si>
    <t>FRE6</t>
  </si>
  <si>
    <t>YLL051C</t>
  </si>
  <si>
    <t>chrXII.37938</t>
  </si>
  <si>
    <t>c.1534A&gt;G</t>
  </si>
  <si>
    <t>p.Ser512Gly</t>
  </si>
  <si>
    <t>KRE5</t>
  </si>
  <si>
    <t>YOR336W</t>
  </si>
  <si>
    <t>chrXV.952618</t>
  </si>
  <si>
    <t>c.2846C&gt;G</t>
  </si>
  <si>
    <t>p.Ser949*</t>
  </si>
  <si>
    <t>GPB1</t>
  </si>
  <si>
    <t>YOR371C</t>
  </si>
  <si>
    <t>chrXV.1033961</t>
  </si>
  <si>
    <t>c.222A&gt;G</t>
  </si>
  <si>
    <t>p.Lys74Lys</t>
  </si>
  <si>
    <t>PDR1</t>
  </si>
  <si>
    <t>YGL013C</t>
  </si>
  <si>
    <t>chrVII.470618</t>
  </si>
  <si>
    <t>c.1681C&gt;T</t>
  </si>
  <si>
    <t>p.Arg561*</t>
  </si>
  <si>
    <t>RRP46</t>
  </si>
  <si>
    <t>YGR095C</t>
  </si>
  <si>
    <t>chrVII.675732</t>
  </si>
  <si>
    <t>c.611A&gt;T</t>
  </si>
  <si>
    <t>p.Glu204Val</t>
  </si>
  <si>
    <t>BNI4</t>
  </si>
  <si>
    <t>YNL233W</t>
  </si>
  <si>
    <t>chrXIV.214433</t>
  </si>
  <si>
    <t>c.2512A&gt;T</t>
  </si>
  <si>
    <t>p.Ile838Leu</t>
  </si>
  <si>
    <t>CCR4</t>
  </si>
  <si>
    <t>YAL021C</t>
  </si>
  <si>
    <t>chrI.112637</t>
  </si>
  <si>
    <t>c.723C&gt;G</t>
  </si>
  <si>
    <t>p.Asp241Glu</t>
  </si>
  <si>
    <t>chrI.113278</t>
  </si>
  <si>
    <t>c.82C&gt;T</t>
  </si>
  <si>
    <t>p.Leu28Leu</t>
  </si>
  <si>
    <t>MRPL36</t>
  </si>
  <si>
    <t>YBR122C</t>
  </si>
  <si>
    <t>chrII.484228</t>
  </si>
  <si>
    <t>c.276T&gt;C</t>
  </si>
  <si>
    <t>p.Ala92Ala</t>
  </si>
  <si>
    <t>SWC5</t>
  </si>
  <si>
    <t>YBR231C</t>
  </si>
  <si>
    <t>chrII.682726</t>
  </si>
  <si>
    <t>c.365G&gt;A</t>
  </si>
  <si>
    <t>p.Arg122His</t>
  </si>
  <si>
    <t>YIH1</t>
  </si>
  <si>
    <t>YCR059C</t>
  </si>
  <si>
    <t>chrIII.223643</t>
  </si>
  <si>
    <t>c.588A&gt;G</t>
  </si>
  <si>
    <t>p.Gln196Gln</t>
  </si>
  <si>
    <t>UGA3</t>
  </si>
  <si>
    <t>YDL170W</t>
  </si>
  <si>
    <t>chrIV.157116</t>
  </si>
  <si>
    <t>c.799C&gt;A</t>
  </si>
  <si>
    <t>p.Leu267Ile</t>
  </si>
  <si>
    <t>OSH2</t>
  </si>
  <si>
    <t>YDL019C</t>
  </si>
  <si>
    <t>chrIV.417674</t>
  </si>
  <si>
    <t>c.3841G&gt;A</t>
  </si>
  <si>
    <t>p.Asp1281Asn</t>
  </si>
  <si>
    <t>YCF1</t>
  </si>
  <si>
    <t>YDR135C</t>
  </si>
  <si>
    <t>chrIV.726227</t>
  </si>
  <si>
    <t>c.1325A&gt;G</t>
  </si>
  <si>
    <t>p.Lys442Arg</t>
  </si>
  <si>
    <t>YRA1</t>
  </si>
  <si>
    <t>YDR381W</t>
  </si>
  <si>
    <t>chrIV.1237754</t>
  </si>
  <si>
    <t>c.431T&gt;C</t>
  </si>
  <si>
    <t>p.Ile144Thr</t>
  </si>
  <si>
    <t>chrIV.1371088</t>
  </si>
  <si>
    <t>c.1299T&gt;G</t>
  </si>
  <si>
    <t>p.Ile433Met</t>
  </si>
  <si>
    <t>HEH2</t>
  </si>
  <si>
    <t>YDR458C</t>
  </si>
  <si>
    <t>chrIV.1381715</t>
  </si>
  <si>
    <t>c.332A&gt;G</t>
  </si>
  <si>
    <t>p.Asp111Gly</t>
  </si>
  <si>
    <t>SUC2</t>
  </si>
  <si>
    <t>YIL162W</t>
  </si>
  <si>
    <t>chrIX.38717</t>
  </si>
  <si>
    <t>c.1333G&gt;A</t>
  </si>
  <si>
    <t>p.Val445Ile</t>
  </si>
  <si>
    <t>TAO3</t>
  </si>
  <si>
    <t>YIL129C</t>
  </si>
  <si>
    <t>chrIX.110175</t>
  </si>
  <si>
    <t>c.3063A&gt;G</t>
  </si>
  <si>
    <t>p.Lys1021Lys</t>
  </si>
  <si>
    <t>KGD1</t>
  </si>
  <si>
    <t>YIL125W</t>
  </si>
  <si>
    <t>chrIX.124369</t>
  </si>
  <si>
    <t>c.1681T&gt;G</t>
  </si>
  <si>
    <t>p.Phe561Val</t>
  </si>
  <si>
    <t>RPI1</t>
  </si>
  <si>
    <t>YIL119C</t>
  </si>
  <si>
    <t>chrIX.137759</t>
  </si>
  <si>
    <t>c.119A&gt;G</t>
  </si>
  <si>
    <t>p.Glu40Gly</t>
  </si>
  <si>
    <t>PRI1</t>
  </si>
  <si>
    <t>YIR008C</t>
  </si>
  <si>
    <t>chrIX.374079</t>
  </si>
  <si>
    <t>c.228C&gt;T</t>
  </si>
  <si>
    <t>p.Asn76Asn</t>
  </si>
  <si>
    <t>DAL2</t>
  </si>
  <si>
    <t>YIR029W</t>
  </si>
  <si>
    <t>chrIX.411668</t>
  </si>
  <si>
    <t>c.862T&gt;A</t>
  </si>
  <si>
    <t>p.Ser288Thr</t>
  </si>
  <si>
    <t>FMP52</t>
  </si>
  <si>
    <t>YER004W</t>
  </si>
  <si>
    <t>chrV.159636</t>
  </si>
  <si>
    <t>c.57C&gt;T</t>
  </si>
  <si>
    <t>p.His19His</t>
  </si>
  <si>
    <t>CAJ1</t>
  </si>
  <si>
    <t>YER048C</t>
  </si>
  <si>
    <t>chrV.247483</t>
  </si>
  <si>
    <t>c.675G&gt;A</t>
  </si>
  <si>
    <t>p.Glu225Glu</t>
  </si>
  <si>
    <t>DOT6</t>
  </si>
  <si>
    <t>YER088C</t>
  </si>
  <si>
    <t>chrV.334086</t>
  </si>
  <si>
    <t>c.1103C&gt;A</t>
  </si>
  <si>
    <t>p.Ser368Tyr</t>
  </si>
  <si>
    <t>COG3</t>
  </si>
  <si>
    <t>YER157W</t>
  </si>
  <si>
    <t>chrV.485939</t>
  </si>
  <si>
    <t>c.1152G&gt;T</t>
  </si>
  <si>
    <t>p.Arg384Ser</t>
  </si>
  <si>
    <t>BRR2</t>
  </si>
  <si>
    <t>YER172C</t>
  </si>
  <si>
    <t>chrV.533465</t>
  </si>
  <si>
    <t>c.2557T&gt;A</t>
  </si>
  <si>
    <t>p.Tyr853Asn</t>
  </si>
  <si>
    <t>PDA1</t>
  </si>
  <si>
    <t>YER178W</t>
  </si>
  <si>
    <t>chrV.546977</t>
  </si>
  <si>
    <t>c.161A&gt;G</t>
  </si>
  <si>
    <t>p.Gln54Arg</t>
  </si>
  <si>
    <t>FAU1</t>
  </si>
  <si>
    <t>YER183C</t>
  </si>
  <si>
    <t>chrV.553782</t>
  </si>
  <si>
    <t>c.188T&gt;G</t>
  </si>
  <si>
    <t>p.Ile63Ser</t>
  </si>
  <si>
    <t>RPL2A</t>
  </si>
  <si>
    <t>YFR031C-A</t>
  </si>
  <si>
    <t>chrVI.221115</t>
  </si>
  <si>
    <t>c.157G&gt;A</t>
  </si>
  <si>
    <t>p.Gly53Ser</t>
  </si>
  <si>
    <t>TOS3</t>
  </si>
  <si>
    <t>YGL179C</t>
  </si>
  <si>
    <t>chrVII.163625</t>
  </si>
  <si>
    <t>c.1467G&gt;A</t>
  </si>
  <si>
    <t>p.Met489Ile</t>
  </si>
  <si>
    <t>chrVII.239990</t>
  </si>
  <si>
    <t>c.1638G&gt;T</t>
  </si>
  <si>
    <t>p.Trp546Cys</t>
  </si>
  <si>
    <t>ITC1</t>
  </si>
  <si>
    <t>YGL133W</t>
  </si>
  <si>
    <t>chrVII.259225</t>
  </si>
  <si>
    <t>c.1519A&gt;T</t>
  </si>
  <si>
    <t>p.Ser507Cys</t>
  </si>
  <si>
    <t>SNT2</t>
  </si>
  <si>
    <t>YGL131C</t>
  </si>
  <si>
    <t>chrVII.264038</t>
  </si>
  <si>
    <t>c.1822C&gt;A</t>
  </si>
  <si>
    <t>p.Leu608Ile</t>
  </si>
  <si>
    <t>CUE3</t>
  </si>
  <si>
    <t>YGL110C</t>
  </si>
  <si>
    <t>chrVII.302721</t>
  </si>
  <si>
    <t>c.691A&gt;T</t>
  </si>
  <si>
    <t>p.Lys231*</t>
  </si>
  <si>
    <t>SPC105</t>
  </si>
  <si>
    <t>YGL093W</t>
  </si>
  <si>
    <t>chrVII.336233</t>
  </si>
  <si>
    <t>c.1348C&gt;T</t>
  </si>
  <si>
    <t>p.Pro450Ser</t>
  </si>
  <si>
    <t>CWH41</t>
  </si>
  <si>
    <t>YGL027C</t>
  </si>
  <si>
    <t>chrVII.444280</t>
  </si>
  <si>
    <t>c.1864G&gt;C</t>
  </si>
  <si>
    <t>p.Val622Leu</t>
  </si>
  <si>
    <t>STT3</t>
  </si>
  <si>
    <t>YGL022W</t>
  </si>
  <si>
    <t>chrVII.454170</t>
  </si>
  <si>
    <t>c.1767G&gt;T</t>
  </si>
  <si>
    <t>p.Trp589Cys</t>
  </si>
  <si>
    <t>GSC2</t>
  </si>
  <si>
    <t>YGR032W</t>
  </si>
  <si>
    <t>chrVII.550683</t>
  </si>
  <si>
    <t>c.2420G&gt;T</t>
  </si>
  <si>
    <t>p.Arg807Met</t>
  </si>
  <si>
    <t>ACB1</t>
  </si>
  <si>
    <t>YGR037C</t>
  </si>
  <si>
    <t>chrVII.559830</t>
  </si>
  <si>
    <t>c.165G&gt;A</t>
  </si>
  <si>
    <t>p.Lys55Lys</t>
  </si>
  <si>
    <t>SKN1</t>
  </si>
  <si>
    <t>YGR143W</t>
  </si>
  <si>
    <t>chrVII.775395</t>
  </si>
  <si>
    <t>c.203G&gt;T</t>
  </si>
  <si>
    <t>p.Gly68Val</t>
  </si>
  <si>
    <t>CWC22</t>
  </si>
  <si>
    <t>YGR278W</t>
  </si>
  <si>
    <t>chrVII.1047684</t>
  </si>
  <si>
    <t>c.954G&gt;A</t>
  </si>
  <si>
    <t>p.Ala318Ala</t>
  </si>
  <si>
    <t>chrVII.1053072</t>
  </si>
  <si>
    <t>c.249G&gt;T</t>
  </si>
  <si>
    <t>p.Gln83His</t>
  </si>
  <si>
    <t>IMA1</t>
  </si>
  <si>
    <t>YGR287C</t>
  </si>
  <si>
    <t>chrVII.1068655</t>
  </si>
  <si>
    <t>c.337T&gt;C</t>
  </si>
  <si>
    <t>p.Cys113Arg</t>
  </si>
  <si>
    <t>OPI1</t>
  </si>
  <si>
    <t>YHL020C</t>
  </si>
  <si>
    <t>chrVIII.66824</t>
  </si>
  <si>
    <t>c.633C&gt;T</t>
  </si>
  <si>
    <t>p.Ser211Ser</t>
  </si>
  <si>
    <t>YCK1</t>
  </si>
  <si>
    <t>YHR135C</t>
  </si>
  <si>
    <t>chrVIII.373427</t>
  </si>
  <si>
    <t>c.883dupA</t>
  </si>
  <si>
    <t>p.Arg295fs</t>
  </si>
  <si>
    <t>chrX.37037</t>
  </si>
  <si>
    <t>NUC1</t>
  </si>
  <si>
    <t>YJL208C</t>
  </si>
  <si>
    <t>chrX.40977</t>
  </si>
  <si>
    <t>c.207T&gt;A</t>
  </si>
  <si>
    <t>p.His69Gln</t>
  </si>
  <si>
    <t>URA2</t>
  </si>
  <si>
    <t>YJL130C</t>
  </si>
  <si>
    <t>chrX.170952</t>
  </si>
  <si>
    <t>c.1416T&gt;C</t>
  </si>
  <si>
    <t>p.Gly472Gly</t>
  </si>
  <si>
    <t>YHC3</t>
  </si>
  <si>
    <t>YJL059W</t>
  </si>
  <si>
    <t>chrX.325172</t>
  </si>
  <si>
    <t>c.209G&gt;T</t>
  </si>
  <si>
    <t>p.Arg70Ile</t>
  </si>
  <si>
    <t>TIM54</t>
  </si>
  <si>
    <t>YJL054W</t>
  </si>
  <si>
    <t>chrX.334668</t>
  </si>
  <si>
    <t>c.404A&gt;C</t>
  </si>
  <si>
    <t>p.Asn135Thr</t>
  </si>
  <si>
    <t>IRC8</t>
  </si>
  <si>
    <t>YJL051W</t>
  </si>
  <si>
    <t>chrX.340621</t>
  </si>
  <si>
    <t>c.835G&gt;T</t>
  </si>
  <si>
    <t>p.Val279Phe</t>
  </si>
  <si>
    <t>MTR4</t>
  </si>
  <si>
    <t>YJL050W</t>
  </si>
  <si>
    <t>chrX.342637</t>
  </si>
  <si>
    <t>c.116A&gt;G</t>
  </si>
  <si>
    <t>p.Gln39Arg</t>
  </si>
  <si>
    <t>MHP1</t>
  </si>
  <si>
    <t>YJL042W</t>
  </si>
  <si>
    <t>chrX.362671</t>
  </si>
  <si>
    <t>c.1423G&gt;T</t>
  </si>
  <si>
    <t>p.Glu475*</t>
  </si>
  <si>
    <t>RAD26</t>
  </si>
  <si>
    <t>YJR035W</t>
  </si>
  <si>
    <t>chrX.498452</t>
  </si>
  <si>
    <t>c.1098G&gt;T</t>
  </si>
  <si>
    <t>p.Gln366His</t>
  </si>
  <si>
    <t>TAH11</t>
  </si>
  <si>
    <t>YJR046W</t>
  </si>
  <si>
    <t>chrX.522532</t>
  </si>
  <si>
    <t>c.485C&gt;T</t>
  </si>
  <si>
    <t>p.Thr162Ile</t>
  </si>
  <si>
    <t>ZRT3</t>
  </si>
  <si>
    <t>YKL175W</t>
  </si>
  <si>
    <t>chrXI.118899</t>
  </si>
  <si>
    <t>p.Arg36His</t>
  </si>
  <si>
    <t>UIP5</t>
  </si>
  <si>
    <t>YKR044W</t>
  </si>
  <si>
    <t>chrXI.522478</t>
  </si>
  <si>
    <t>c.464C&gt;T</t>
  </si>
  <si>
    <t>p.Ala155Val</t>
  </si>
  <si>
    <t>VPS13</t>
  </si>
  <si>
    <t>YLL040C</t>
  </si>
  <si>
    <t>chrXII.54731</t>
  </si>
  <si>
    <t>c.8915G&gt;A</t>
  </si>
  <si>
    <t>p.Gly2972Asp</t>
  </si>
  <si>
    <t>chrXII.56151</t>
  </si>
  <si>
    <t>c.7495G&gt;T</t>
  </si>
  <si>
    <t>p.Val2499Phe</t>
  </si>
  <si>
    <t>IES3</t>
  </si>
  <si>
    <t>YLR052W</t>
  </si>
  <si>
    <t>chrXII.247694</t>
  </si>
  <si>
    <t>c.494T&gt;A</t>
  </si>
  <si>
    <t>p.Leu165Gln</t>
  </si>
  <si>
    <t>RPL22A</t>
  </si>
  <si>
    <t>YLR061W</t>
  </si>
  <si>
    <t>chrXII.263199</t>
  </si>
  <si>
    <t>c.6C&gt;T</t>
  </si>
  <si>
    <t>p.Ala2Ala</t>
  </si>
  <si>
    <t>HRT3</t>
  </si>
  <si>
    <t>YLR097C</t>
  </si>
  <si>
    <t>chrXII.337183</t>
  </si>
  <si>
    <t>c.83G&gt;T</t>
  </si>
  <si>
    <t>p.Gly28Val</t>
  </si>
  <si>
    <t>ECM22</t>
  </si>
  <si>
    <t>YLR228C</t>
  </si>
  <si>
    <t>chrXII.600763</t>
  </si>
  <si>
    <t>c.1701C&gt;T</t>
  </si>
  <si>
    <t>p.Tyr567Tyr</t>
  </si>
  <si>
    <t>IRC20</t>
  </si>
  <si>
    <t>YLR247C</t>
  </si>
  <si>
    <t>chrXII.633065</t>
  </si>
  <si>
    <t>c.290C&gt;T</t>
  </si>
  <si>
    <t>p.Ala97Val</t>
  </si>
  <si>
    <t>MCM5</t>
  </si>
  <si>
    <t>YLR274W</t>
  </si>
  <si>
    <t>chrXII.693876</t>
  </si>
  <si>
    <t>c.2322T&gt;C</t>
  </si>
  <si>
    <t>p.Gly774Gly</t>
  </si>
  <si>
    <t>REC102</t>
  </si>
  <si>
    <t>YLR329W</t>
  </si>
  <si>
    <t>chrXII.787194</t>
  </si>
  <si>
    <t>c.656T&gt;G</t>
  </si>
  <si>
    <t>p.Val219Gly</t>
  </si>
  <si>
    <t>VID22</t>
  </si>
  <si>
    <t>YLR373C</t>
  </si>
  <si>
    <t>chrXII.871029</t>
  </si>
  <si>
    <t>c.339C&gt;T</t>
  </si>
  <si>
    <t>p.Ser113Ser</t>
  </si>
  <si>
    <t>UTP21</t>
  </si>
  <si>
    <t>YLR409C</t>
  </si>
  <si>
    <t>chrXII.936628</t>
  </si>
  <si>
    <t>c.606A&gt;G</t>
  </si>
  <si>
    <t>p.Ser202Ser</t>
  </si>
  <si>
    <t>ZDS2</t>
  </si>
  <si>
    <t>YML109W</t>
  </si>
  <si>
    <t>chrXIII.53046</t>
  </si>
  <si>
    <t>c.1407C&gt;T</t>
  </si>
  <si>
    <t>p.Asn469Asn</t>
  </si>
  <si>
    <t>WAR1</t>
  </si>
  <si>
    <t>YML076C</t>
  </si>
  <si>
    <t>chrXIII.112816</t>
  </si>
  <si>
    <t>c.2532G&gt;A</t>
  </si>
  <si>
    <t>p.Met844Ile</t>
  </si>
  <si>
    <t>chrXIII.114669</t>
  </si>
  <si>
    <t>c.679C&gt;A</t>
  </si>
  <si>
    <t>p.Pro227Thr</t>
  </si>
  <si>
    <t>USA1</t>
  </si>
  <si>
    <t>YML029W</t>
  </si>
  <si>
    <t>chrXIII.217976</t>
  </si>
  <si>
    <t>c.615G&gt;T</t>
  </si>
  <si>
    <t>p.Gln205His</t>
  </si>
  <si>
    <t>VBA1</t>
  </si>
  <si>
    <t>YMR088C</t>
  </si>
  <si>
    <t>chrXIII.443426</t>
  </si>
  <si>
    <t>c.1677T&gt;C</t>
  </si>
  <si>
    <t>p.Ser559Ser</t>
  </si>
  <si>
    <t>RRB1</t>
  </si>
  <si>
    <t>YMR131C</t>
  </si>
  <si>
    <t>chrXIII.533259</t>
  </si>
  <si>
    <t>c.1440G&gt;A</t>
  </si>
  <si>
    <t>p.Lys480Lys</t>
  </si>
  <si>
    <t>PET111</t>
  </si>
  <si>
    <t>YMR257C</t>
  </si>
  <si>
    <t>chrXIII.779986</t>
  </si>
  <si>
    <t>c.2046G&gt;A</t>
  </si>
  <si>
    <t>p.Ala682Ala</t>
  </si>
  <si>
    <t>PRC1</t>
  </si>
  <si>
    <t>YMR297W</t>
  </si>
  <si>
    <t>chrXIII.862525</t>
  </si>
  <si>
    <t>c.604A&gt;T</t>
  </si>
  <si>
    <t>p.Ile202Phe</t>
  </si>
  <si>
    <t>IPI3</t>
  </si>
  <si>
    <t>YNL182C</t>
  </si>
  <si>
    <t>chrXIV.297316</t>
  </si>
  <si>
    <t>c.312C&gt;T</t>
  </si>
  <si>
    <t>p.Asp104Asp</t>
  </si>
  <si>
    <t>BDS1</t>
  </si>
  <si>
    <t>YOL164W</t>
  </si>
  <si>
    <t>chrXV.7199</t>
  </si>
  <si>
    <t>c.1025C&gt;T</t>
  </si>
  <si>
    <t>p.Thr342Ile</t>
  </si>
  <si>
    <t>GAS4</t>
  </si>
  <si>
    <t>YOL132W</t>
  </si>
  <si>
    <t>chrXV.72169</t>
  </si>
  <si>
    <t>c.870A&gt;G</t>
  </si>
  <si>
    <t>p.Ser290Ser</t>
  </si>
  <si>
    <t>MDH2</t>
  </si>
  <si>
    <t>YOL126C</t>
  </si>
  <si>
    <t>chrXV.82001</t>
  </si>
  <si>
    <t>c.920G&gt;A</t>
  </si>
  <si>
    <t>p.Gly307Glu</t>
  </si>
  <si>
    <t>CPA1</t>
  </si>
  <si>
    <t>YOR303W</t>
  </si>
  <si>
    <t>chrXV.882919</t>
  </si>
  <si>
    <t>c.21A&gt;G</t>
  </si>
  <si>
    <t>p.Lys7Lys</t>
  </si>
  <si>
    <t>RAD17</t>
  </si>
  <si>
    <t>YOR368W</t>
  </si>
  <si>
    <t>chrXV.1027373</t>
  </si>
  <si>
    <t>c.531G&gt;T</t>
  </si>
  <si>
    <t>p.Glu177Asp</t>
  </si>
  <si>
    <t>FAS2</t>
  </si>
  <si>
    <t>YPL231W</t>
  </si>
  <si>
    <t>chrXVI.110829</t>
  </si>
  <si>
    <t>c.2178T&gt;C</t>
  </si>
  <si>
    <t>p.Gly726Gly</t>
  </si>
  <si>
    <t>chrXVI.208977</t>
  </si>
  <si>
    <t>c.821T&gt;C</t>
  </si>
  <si>
    <t>p.Leu274Pro</t>
  </si>
  <si>
    <t>NIP100</t>
  </si>
  <si>
    <t>YPL174C</t>
  </si>
  <si>
    <t>chrXVI.222669</t>
  </si>
  <si>
    <t>c.105A&gt;C</t>
  </si>
  <si>
    <t>p.Glu35Asp</t>
  </si>
  <si>
    <t>MEX67</t>
  </si>
  <si>
    <t>YPL169C</t>
  </si>
  <si>
    <t>chrXVI.229047</t>
  </si>
  <si>
    <t>c.1792C&gt;T</t>
  </si>
  <si>
    <t>p.Gln598*</t>
  </si>
  <si>
    <t>MLH3</t>
  </si>
  <si>
    <t>YPL164C</t>
  </si>
  <si>
    <t>chrXVI.241077</t>
  </si>
  <si>
    <t>c.421A&gt;G</t>
  </si>
  <si>
    <t>p.Ile141Val</t>
  </si>
  <si>
    <t>RNY1</t>
  </si>
  <si>
    <t>YPL123C</t>
  </si>
  <si>
    <t>chrXVI.317909</t>
  </si>
  <si>
    <t>c.1037A&gt;G</t>
  </si>
  <si>
    <t>p.Asn346Ser</t>
  </si>
  <si>
    <t>SSE1</t>
  </si>
  <si>
    <t>YPL106C</t>
  </si>
  <si>
    <t>chrXVI.351134</t>
  </si>
  <si>
    <t>c.1142C&gt;T</t>
  </si>
  <si>
    <t>p.Ala381Val</t>
  </si>
  <si>
    <t>MOT1</t>
  </si>
  <si>
    <t>YPL082C</t>
  </si>
  <si>
    <t>chrXVI.399531</t>
  </si>
  <si>
    <t>c.4553C&gt;T</t>
  </si>
  <si>
    <t>p.Pro1518Leu</t>
  </si>
  <si>
    <t>MNN9</t>
  </si>
  <si>
    <t>YPL050C</t>
  </si>
  <si>
    <t>chrXVI.461357</t>
  </si>
  <si>
    <t>c.610G&gt;T</t>
  </si>
  <si>
    <t>p.Asp204Tyr</t>
  </si>
  <si>
    <t>VTC3</t>
  </si>
  <si>
    <t>YPL019C</t>
  </si>
  <si>
    <t>chrXVI.515669</t>
  </si>
  <si>
    <t>c.1349delC</t>
  </si>
  <si>
    <t>p.Ser450fs</t>
  </si>
  <si>
    <t>RPA135</t>
  </si>
  <si>
    <t>YPR010C</t>
  </si>
  <si>
    <t>chrXVI.580614</t>
  </si>
  <si>
    <t>c.583A&gt;G</t>
  </si>
  <si>
    <t>p.Ile195Val</t>
  </si>
  <si>
    <t>ATG11</t>
  </si>
  <si>
    <t>YPR049C</t>
  </si>
  <si>
    <t>chrXVI.662014</t>
  </si>
  <si>
    <t>c.2660G&gt;T</t>
  </si>
  <si>
    <t>p.Arg887Ile</t>
  </si>
  <si>
    <t>SEC8</t>
  </si>
  <si>
    <t>YPR055W</t>
  </si>
  <si>
    <t>chrXVI.670433</t>
  </si>
  <si>
    <t>c.2758G&gt;A</t>
  </si>
  <si>
    <t>p.Ala920Thr</t>
  </si>
  <si>
    <t>MRL1</t>
  </si>
  <si>
    <t>YPR079W</t>
  </si>
  <si>
    <t>chrXVI.699233</t>
  </si>
  <si>
    <t>p.Cys122Tyr</t>
  </si>
  <si>
    <t>GPH1</t>
  </si>
  <si>
    <t>YPR160W</t>
  </si>
  <si>
    <t>chrXVI.862883</t>
  </si>
  <si>
    <t>c.1578C&gt;A</t>
  </si>
  <si>
    <t>p.Phe526Leu</t>
  </si>
  <si>
    <t>BSD2</t>
  </si>
  <si>
    <t>YBR290W</t>
  </si>
  <si>
    <t>chrII.783400</t>
  </si>
  <si>
    <t>c.810G&gt;T</t>
  </si>
  <si>
    <t>p.Leu270Phe</t>
  </si>
  <si>
    <t>chrXIII.25111</t>
  </si>
  <si>
    <t>c.1240dupG</t>
  </si>
  <si>
    <t>p.Asp414fs</t>
  </si>
  <si>
    <t>IST2</t>
  </si>
  <si>
    <t>YBR086C</t>
  </si>
  <si>
    <t>chrII.421076</t>
  </si>
  <si>
    <t>c.1966G&gt;T</t>
  </si>
  <si>
    <t>p.Ala656Ser</t>
  </si>
  <si>
    <t>UGA4</t>
  </si>
  <si>
    <t>YDL210W</t>
  </si>
  <si>
    <t>chrIV.85469</t>
  </si>
  <si>
    <t>c.1200G&gt;T</t>
  </si>
  <si>
    <t>p.Leu400Phe</t>
  </si>
  <si>
    <t>YEF1</t>
  </si>
  <si>
    <t>YEL041W</t>
  </si>
  <si>
    <t>chrV.76333</t>
  </si>
  <si>
    <t>c.390G&gt;A</t>
  </si>
  <si>
    <t>p.Trp130*</t>
  </si>
  <si>
    <t>NAM8</t>
  </si>
  <si>
    <t>YHR086W</t>
  </si>
  <si>
    <t>chrVIII.278622</t>
  </si>
  <si>
    <t>c.470T&gt;C</t>
  </si>
  <si>
    <t>p.Val157Ala</t>
  </si>
  <si>
    <t>chrII.783212</t>
  </si>
  <si>
    <t>c.622C&gt;T</t>
  </si>
  <si>
    <t>p.Gln208*</t>
  </si>
  <si>
    <t>LOS1</t>
  </si>
  <si>
    <t>YKL205W</t>
  </si>
  <si>
    <t>chrXI.53317</t>
  </si>
  <si>
    <t>c.3267A&gt;G</t>
  </si>
  <si>
    <t>p.Val1089Val</t>
  </si>
  <si>
    <t>SNF7</t>
  </si>
  <si>
    <t>YLR025W</t>
  </si>
  <si>
    <t>chrXII.195133</t>
  </si>
  <si>
    <t>c.687delA</t>
  </si>
  <si>
    <t>p.Ala230fs</t>
  </si>
  <si>
    <t>PHO81</t>
  </si>
  <si>
    <t>YGR233C</t>
  </si>
  <si>
    <t>chrVII.957826</t>
  </si>
  <si>
    <t>c.385A&gt;T</t>
  </si>
  <si>
    <t>p.Lys129*</t>
  </si>
  <si>
    <t>TCO89</t>
  </si>
  <si>
    <t>YPL180W</t>
  </si>
  <si>
    <t>chrXVI.205993</t>
  </si>
  <si>
    <t>c.747delG</t>
  </si>
  <si>
    <t>p.Asp251fs</t>
  </si>
  <si>
    <t>FCY2</t>
  </si>
  <si>
    <t>YER056C</t>
  </si>
  <si>
    <t>chrV.266649</t>
  </si>
  <si>
    <t>c.1465C&gt;T</t>
  </si>
  <si>
    <t>p.Gln489*</t>
  </si>
  <si>
    <t>RCK2</t>
  </si>
  <si>
    <t>YLR248W</t>
  </si>
  <si>
    <t>chrXII.634675</t>
  </si>
  <si>
    <t>p.Asp142Asn</t>
  </si>
  <si>
    <t>UBX7</t>
  </si>
  <si>
    <t>YBR273C</t>
  </si>
  <si>
    <t>chrII.749280</t>
  </si>
  <si>
    <t>c.92G&gt;T</t>
  </si>
  <si>
    <t>p.Arg31Leu</t>
  </si>
  <si>
    <t>SMC2</t>
  </si>
  <si>
    <t>YFR031C</t>
  </si>
  <si>
    <t>chrVI.217643</t>
  </si>
  <si>
    <t>c.2464C&gt;A</t>
  </si>
  <si>
    <t>p.Gln822Lys</t>
  </si>
  <si>
    <t>PRP8</t>
  </si>
  <si>
    <t>YHR165C</t>
  </si>
  <si>
    <t>chrVIII.436626</t>
  </si>
  <si>
    <t>c.323C&gt;T</t>
  </si>
  <si>
    <t>p.Thr108Ile</t>
  </si>
  <si>
    <t>chrXIII.24560</t>
  </si>
  <si>
    <t>IDP1</t>
  </si>
  <si>
    <t>YDL066W</t>
  </si>
  <si>
    <t>chrIV.334907</t>
  </si>
  <si>
    <t>c.73C&gt;A</t>
  </si>
  <si>
    <t>p.Pro25Thr</t>
  </si>
  <si>
    <t>PFK26</t>
  </si>
  <si>
    <t>YIL107C</t>
  </si>
  <si>
    <t>chrIX.165562</t>
  </si>
  <si>
    <t>c.200G&gt;T</t>
  </si>
  <si>
    <t>p.Arg67Ile</t>
  </si>
  <si>
    <t>chrVIII.432396</t>
  </si>
  <si>
    <t>p.Ser1518Phe</t>
  </si>
  <si>
    <t>chrXIII.25469</t>
  </si>
  <si>
    <t>c.331delA</t>
  </si>
  <si>
    <t>p.Thr111fs</t>
  </si>
  <si>
    <t>c.690C&gt;A</t>
  </si>
  <si>
    <t>p.Tyr230*</t>
  </si>
  <si>
    <t>ACC1</t>
  </si>
  <si>
    <t>YNR016C</t>
  </si>
  <si>
    <t>chrXIV.660428</t>
  </si>
  <si>
    <t>c.947G&gt;T</t>
  </si>
  <si>
    <t>p.Gly316Val</t>
  </si>
  <si>
    <t>STE5</t>
  </si>
  <si>
    <t>YDR103W</t>
  </si>
  <si>
    <t>chrIV.660940</t>
  </si>
  <si>
    <t>c.2591C&gt;T</t>
  </si>
  <si>
    <t>p.Ser864Phe</t>
  </si>
  <si>
    <t>ECM14</t>
  </si>
  <si>
    <t>YHR132C</t>
  </si>
  <si>
    <t>chrVIII.369079</t>
  </si>
  <si>
    <t>c.716G&gt;C</t>
  </si>
  <si>
    <t>p.Trp239Ser</t>
  </si>
  <si>
    <t>SWT1</t>
  </si>
  <si>
    <t>YOR166C</t>
  </si>
  <si>
    <t>chrXV.648177</t>
  </si>
  <si>
    <t>c.326T&gt;C</t>
  </si>
  <si>
    <t>p.Val109Ala</t>
  </si>
  <si>
    <t>chrVII.482300</t>
  </si>
  <si>
    <t>c.367C&gt;A</t>
  </si>
  <si>
    <t>p.Pro123Thr</t>
  </si>
  <si>
    <t>DOA4</t>
  </si>
  <si>
    <t>YDR069C</t>
  </si>
  <si>
    <t>chrIV.587104</t>
  </si>
  <si>
    <t>c.616C&gt;T</t>
  </si>
  <si>
    <t>p.Gln206*</t>
  </si>
  <si>
    <t>chrX.76405</t>
  </si>
  <si>
    <t>ADE6</t>
  </si>
  <si>
    <t>YGR061C</t>
  </si>
  <si>
    <t>chrVII.613265</t>
  </si>
  <si>
    <t>c.2701G&gt;C</t>
  </si>
  <si>
    <t>p.Val901Leu</t>
  </si>
  <si>
    <t>PBS2</t>
  </si>
  <si>
    <t>YJL128C</t>
  </si>
  <si>
    <t>chrX.178468</t>
  </si>
  <si>
    <t>c.1636G&gt;C</t>
  </si>
  <si>
    <t>p.Asp546His</t>
  </si>
  <si>
    <t>YLR372W</t>
  </si>
  <si>
    <t>chrXII.868274</t>
  </si>
  <si>
    <t>c.921C&gt;A</t>
  </si>
  <si>
    <t>p.Tyr307*</t>
  </si>
  <si>
    <t>chrVII.480586</t>
  </si>
  <si>
    <t>c.2081A&gt;C</t>
  </si>
  <si>
    <t>p.Tyr694Ser</t>
  </si>
  <si>
    <t>HIS4</t>
  </si>
  <si>
    <t>YCL030C</t>
  </si>
  <si>
    <t>chrIII.66139</t>
  </si>
  <si>
    <t>c.2195C&gt;T</t>
  </si>
  <si>
    <t>p.Thr732Ile</t>
  </si>
  <si>
    <t>chrVII.479933</t>
  </si>
  <si>
    <t>c.2734A&gt;G</t>
  </si>
  <si>
    <t>p.Thr912Ala</t>
  </si>
  <si>
    <t>chrX.178937</t>
  </si>
  <si>
    <t>c.1167G&gt;T</t>
  </si>
  <si>
    <t>p.Lys389Asn</t>
  </si>
  <si>
    <t>chrVII.263930</t>
  </si>
  <si>
    <t>c.1930G&gt;C</t>
  </si>
  <si>
    <t>p.Asp644His</t>
  </si>
  <si>
    <t>chrVII.482054</t>
  </si>
  <si>
    <t>c.613G&gt;A</t>
  </si>
  <si>
    <t>p.Glu205Lys</t>
  </si>
  <si>
    <t>chrXIII.25233</t>
  </si>
  <si>
    <t>c.567delT</t>
  </si>
  <si>
    <t>p.Phe189fs</t>
  </si>
  <si>
    <t>RPS2</t>
  </si>
  <si>
    <t>YGL123W</t>
  </si>
  <si>
    <t>chrVII.278292</t>
  </si>
  <si>
    <t>c.676A&gt;G</t>
  </si>
  <si>
    <t>p.Thr226Ala</t>
  </si>
  <si>
    <t>chrX.546698</t>
  </si>
  <si>
    <t>c.913delG</t>
  </si>
  <si>
    <t>p.Glu305fs</t>
  </si>
  <si>
    <t>chrX.546700</t>
  </si>
  <si>
    <t>c.914A&gt;T</t>
  </si>
  <si>
    <t>p.Glu305Val</t>
  </si>
  <si>
    <t>HSP104</t>
  </si>
  <si>
    <t>YLL026W</t>
  </si>
  <si>
    <t>chrXII.90370</t>
  </si>
  <si>
    <t>c.1748A&gt;T</t>
  </si>
  <si>
    <t>p.Gln583Leu</t>
  </si>
  <si>
    <t>PHO23</t>
  </si>
  <si>
    <t>YNL097C</t>
  </si>
  <si>
    <t>chrXIV.441972</t>
  </si>
  <si>
    <t>c.387A&gt;T</t>
  </si>
  <si>
    <t>p.Pro129Pro</t>
  </si>
  <si>
    <t>SAK1</t>
  </si>
  <si>
    <t>YER129W</t>
  </si>
  <si>
    <t>chrV.418015</t>
  </si>
  <si>
    <t>c.735T&gt;C</t>
  </si>
  <si>
    <t>p.Gly245Gly</t>
  </si>
  <si>
    <t>chrVII.480320</t>
  </si>
  <si>
    <t>c.2347G&gt;C</t>
  </si>
  <si>
    <t>p.Gly783Arg</t>
  </si>
  <si>
    <t>RIM21</t>
  </si>
  <si>
    <t>YNL294C</t>
  </si>
  <si>
    <t>chrXIV.79837</t>
  </si>
  <si>
    <t>p.Leu138_Leu141del</t>
  </si>
  <si>
    <t>chrX.546347</t>
  </si>
  <si>
    <t>c.561C&gt;G</t>
  </si>
  <si>
    <t>p.Tyr187*</t>
  </si>
  <si>
    <t>pval</t>
  </si>
  <si>
    <t>intracellular anatomical structure</t>
  </si>
  <si>
    <t>lytic vacuole membrane</t>
  </si>
  <si>
    <t>fungal-type vacuole membrane</t>
  </si>
  <si>
    <t>incipient cellular bud site</t>
  </si>
  <si>
    <t>phosphotransferase activity, alcohol group as acceptor</t>
  </si>
  <si>
    <t>kinase activity</t>
  </si>
  <si>
    <t>catalytic activity</t>
  </si>
  <si>
    <t>protein kinase activity</t>
  </si>
  <si>
    <t>ubiquitin-protein transferase activity</t>
  </si>
  <si>
    <t>transferase activity</t>
  </si>
  <si>
    <t>ubiquitin-ubiquitin ligase activity</t>
  </si>
  <si>
    <t>cellular process</t>
  </si>
  <si>
    <t>cytokinetic process</t>
  </si>
  <si>
    <t>cellular component organization</t>
  </si>
  <si>
    <t>biological regulation</t>
  </si>
  <si>
    <t>cellular response to stimulus</t>
  </si>
  <si>
    <t>cellular component organization or biogenesis</t>
  </si>
  <si>
    <t>response to stimulus</t>
  </si>
  <si>
    <t>regulation of biological process</t>
  </si>
  <si>
    <t>regulation of cellular process</t>
  </si>
  <si>
    <t>Out of 120 lines, 22 have no genic mutations</t>
  </si>
  <si>
    <t>overrepresentation vs. broad cross-tolerance</t>
  </si>
  <si>
    <t>Out of 30 lines in the top 25%, 8 have no genic mutations</t>
  </si>
  <si>
    <t>Out of 30 lines in bottom 25%, 4 have no genic mutations</t>
  </si>
  <si>
    <t>total lines 120 lines</t>
  </si>
  <si>
    <t>number lines</t>
  </si>
  <si>
    <t>expected proportion</t>
  </si>
  <si>
    <t>num w no mut</t>
  </si>
  <si>
    <t>num w mut</t>
  </si>
  <si>
    <t>Chi-square Goodness of Fit performed in R</t>
  </si>
  <si>
    <t>X^2</t>
  </si>
  <si>
    <t>top</t>
  </si>
  <si>
    <t>bottom</t>
  </si>
  <si>
    <t>GO summary for top and bottom 25% (lowest 10 pvals)</t>
  </si>
  <si>
    <t>top25</t>
  </si>
  <si>
    <t>bottom25</t>
  </si>
  <si>
    <t>cellular component</t>
  </si>
  <si>
    <t xml:space="preserve">actin filament 
autophagosome 
autophagosome membrane 
cullin-RING ubiquitin ligase complex 
intracellular protein-containing complex 
Lid2 complex 
nuclear protein-containing complex 
nucleotide-excision repair complex 
ubiquitin ligase complex 
vacuolar transporter chaperone complex </t>
  </si>
  <si>
    <t xml:space="preserve">cell periphery 
cell septum 
cell surface 
mating projection 
mating projection tip membrane 
plasma membrane 
plasma membrane bounded cell projection 
plasma membrane of cell tip 
plasma membrane region 
site of polarized growth </t>
  </si>
  <si>
    <t>molecular function</t>
  </si>
  <si>
    <t xml:space="preserve">acyltransferase activity 
aminoacyltransferase activity 
binding 
kinase activity 
transferase activity 
ubiquitin protein ligase activity 
ubiquitin-like protein ligase activity 
ubiquitin-like protein transferase activity 
ubiquitin-protein transferase activity 
ubiquitin-ubiquitin ligase activity </t>
  </si>
  <si>
    <t xml:space="preserve">adenyl nucleotide binding 
adenyl ribonucleotide binding 
ATP binding 
binding 
catalytic activity 
ion binding 
kinase activity 
nucleoside phosphate binding 
phosphotransferase activity, alcohol group as acceptor 
small molecule binding </t>
  </si>
  <si>
    <t>biological process</t>
  </si>
  <si>
    <t>catabolic process 
cell cycle phase transition 
macromolecule catabolic process 
metabolic process 
mitotic cell cycle phase transition 
phosphorus metabolic process 
phosphorylation 
polyphosphate biosynthetic process 
polyphosphate metabolic process 
protein polyubiquitination</t>
  </si>
  <si>
    <t xml:space="preserve">biological regulation 
cell communication 
cellular response to stimulus 
negative regulation of cell communication 
negative regulation of signal transduction 
negative regulation of signaling 
phosphorylation 
regulation of biological process 
response to stimulus 
signal transduction </t>
  </si>
  <si>
    <t>number of genes mutated in each metal (that map in PANTHER)</t>
  </si>
  <si>
    <t>overrepresentation by metal</t>
  </si>
  <si>
    <t>Cd</t>
  </si>
  <si>
    <t>Co</t>
  </si>
  <si>
    <t>Cu</t>
  </si>
  <si>
    <t>Mn</t>
  </si>
  <si>
    <t>Ni</t>
  </si>
  <si>
    <t>Zn</t>
  </si>
  <si>
    <t>These are taken from term sets with p&lt;0.05 and gene number &gt;1; terms with redundant meaning are excluded (e.g. lytic vacuole, fungal vacuole)</t>
  </si>
  <si>
    <t>Most common terms (number genes)</t>
  </si>
  <si>
    <t>COMPONENT</t>
  </si>
  <si>
    <t>FUNCTION</t>
  </si>
  <si>
    <t>PROCESS</t>
  </si>
  <si>
    <t>Cd (40)</t>
  </si>
  <si>
    <t>plasma membrane (9)
vacuole (7)
site of polarized growth (5)</t>
  </si>
  <si>
    <t>transferase activity (12)
adenyl (ribo)nucleotide activity (9)
ATP binding (9)</t>
  </si>
  <si>
    <t>cell cycle (11)
cellular component assembly (9)
protein modification process (8)</t>
  </si>
  <si>
    <t>Co (70)</t>
  </si>
  <si>
    <t>intracellular anatomical structure (67)
nucleus (36)
cell periphery (16)</t>
  </si>
  <si>
    <t>binding (51)
catalytic activity (40)
organic cyclic compound binding (38)</t>
  </si>
  <si>
    <t>cellular component organization or biogenesis (35)
biological regulation (34)
response to stimulus (22)</t>
  </si>
  <si>
    <t>Cu (16)</t>
  </si>
  <si>
    <t>catalytic comlpex (7)
transferase complex (4)
cell projection (2)</t>
  </si>
  <si>
    <t>binding (13)
catalytic activity (11)
hydrolase activity (6)</t>
  </si>
  <si>
    <t>primary metabolic process (13)
cellular component organization or biogenesis (10)
cellular localization (6)</t>
  </si>
  <si>
    <t>Mn (52)</t>
  </si>
  <si>
    <t>cytoplasm (46)
cell periphery (15)
site of poloarized growth (9)</t>
  </si>
  <si>
    <t>ion binding (22)
actin binding (3)
flavin adenine dinucleotide binding (3)</t>
  </si>
  <si>
    <t>cellular component organization or biogenesis (28)
biological regulation (23)
response to stimulus (19)</t>
  </si>
  <si>
    <t>Ni (19)</t>
  </si>
  <si>
    <t>vacuole (5)
plasma membrane (5)
vacuole membrane (4)</t>
  </si>
  <si>
    <t>transporter activity (4)
phosphotransferase activity, alcohol group as acceptor (3)
symporter activity (2)</t>
  </si>
  <si>
    <t>nitrogen compound transport (6)
phosphorous metabolic process (5)
vacuolar transport (3)</t>
  </si>
  <si>
    <t>Zn (21)</t>
  </si>
  <si>
    <t>nuclear lumen (6)
plasma membrane (5)
histone deacetylase complex (2)</t>
  </si>
  <si>
    <t>ion binding (14)
heterocyclic compound binding (8)
ATP binding (8)</t>
  </si>
  <si>
    <t>biological regulation (13)
organonitrogen compound metabolic process (12)
transport (9)</t>
  </si>
  <si>
    <t>Lowest pval terms (pval, FDR, number genes)</t>
  </si>
  <si>
    <t>actin filament (0.0009, 0.86, 2)
plasma membrane (0.0023, 1, 9)
vacuole (0.0252, 1, 7)</t>
  </si>
  <si>
    <t>transition metal ion transmembrane transporter activity (0.0009, 1, 2)
transferase activity (0.0135, 1, 12)
ATP-dependent activity (0.0202, 1, 6)</t>
  </si>
  <si>
    <t>protein polyubiquitination (0.0001, 0.65, 4)
peroxisome inheritance (0.0009, 1, 2)
cadmium ion transport (0.0009, 1, 2)</t>
  </si>
  <si>
    <t>vacuolar transporter chaperone complex (0.001, 1, 2)
autophagosome membrane (0.004, 1, 2)
ubiquitin ligase complex (0.005, 1, 5)</t>
  </si>
  <si>
    <t>ion binding (0.00007, 0.19, 35)
catalytic activity, acting on a protein (0.00016, 0.13, 18)
kinase activity (0.00027, 0.14, 10)</t>
  </si>
  <si>
    <t>phosphorylation (0.00003, 0.13, 8)
cell cycle (0.00009, 0.14, 19)
regulation of cellular component size (0.00021, 0.24, 5)</t>
  </si>
  <si>
    <t>catalytic complex (0.004, 1, 7)
U2-type splicesomal complex (0.011, 1, 2)
transferase complex (0.020, 1, 4)</t>
  </si>
  <si>
    <t>protein containing complex binding (0.0090, 1, 4)
ATP-dependent activity (0.0094, 1, 4)
magnesium ion binding (0.0109, 1, 2)</t>
  </si>
  <si>
    <t>proteasome storage granule assembly (0.00004, 0.18, 2)
cellular component assembly (0.00740, 1, 6)
transcription elongation by RNA polymerase II (0.012, 1, 2)</t>
  </si>
  <si>
    <r>
      <rPr>
        <sz val="10"/>
        <color rgb="FF000000"/>
        <rFont val="Arial"/>
        <family val="2"/>
      </rPr>
      <t xml:space="preserve">incipient cellular bud site (0.00002, </t>
    </r>
    <r>
      <rPr>
        <b/>
        <sz val="12"/>
        <color theme="1"/>
        <rFont val="Arial"/>
        <family val="2"/>
      </rPr>
      <t>0.02</t>
    </r>
    <r>
      <rPr>
        <sz val="10"/>
        <color rgb="FF000000"/>
        <rFont val="Arial"/>
        <family val="2"/>
      </rPr>
      <t>, 6)
site of polarized growth (0.00060, 0.15, 9)
cell periphery (0.00400, 0.79, 15)</t>
    </r>
  </si>
  <si>
    <t>flavin adenine dinucleotide binding (0.0035, 1, 3)
actin binding (0.012, 1, 3)
metal ion binding (0.0202, 1, 15)</t>
  </si>
  <si>
    <t>cellular response to stimulus (0.00157, 1, 19)
cell wall organization (0.00315, 1, 7)
cytokinetic process (0.00385, 1, 3)</t>
  </si>
  <si>
    <t>vacuole membrane (0.004, 1, 4)
vacuole (0.010, 1, 5)
spliceosomal snRNP complex (0.013, 1, 2)</t>
  </si>
  <si>
    <t>inorganic anion transmembrane transporter activity (0.0029, 1, 2)
solute:proton symporter activity (0.0049, 1, 2)
phosphotransferase activity, alcohol group as acceptor (0.0226, 1, 3)</t>
  </si>
  <si>
    <t>mRNA splice site recognition (0.0005, 1, 2)
NADP metabolic process (0.0023, 1, 2)
spliceosomal complex activity (0.0031, 1, 2)</t>
  </si>
  <si>
    <t>histone deacetylase complex (0.016 , 1, 2)
nuclear lumen (0.019, 1, 6)
plasma membrane (0.038, 1, 5</t>
  </si>
  <si>
    <t>MAP-kinase scaffold activity (0.0002, 0.44, 2)
ion binding (0.0002, 0.29, 14)
ATP binding (0.00127, 0.65, 8)</t>
  </si>
  <si>
    <t>biological regulation (0.0012, 1, 13)
response to abiotic stimulus (0.0032, 1, 4)
fatty acid biosynthetic process (0.0033, 1, 2)</t>
  </si>
  <si>
    <t>Gene code</t>
  </si>
  <si>
    <t>Gene product description</t>
  </si>
  <si>
    <t>membrane-bound guanine nucleotide exchange factor</t>
  </si>
  <si>
    <t>Cd, Mn</t>
  </si>
  <si>
    <t>ubiquitin ligase</t>
  </si>
  <si>
    <t>Co, Mn</t>
  </si>
  <si>
    <t>magnesium homeostasis and required for Mg2+ ions sequestration in the vacuole</t>
  </si>
  <si>
    <t>Co, Zn</t>
  </si>
  <si>
    <t>regulation of ion transport across plasma membrane</t>
  </si>
  <si>
    <t>Cd, Co</t>
  </si>
  <si>
    <t>stress response</t>
  </si>
  <si>
    <t>vacuolar protein sorting</t>
  </si>
  <si>
    <t>vacuolar H+/Ca2+ exchanger</t>
  </si>
  <si>
    <t>Co, Ni, Zn</t>
  </si>
  <si>
    <t>low-affinity manganese transporter</t>
  </si>
  <si>
    <t>Co, Cu, Zn</t>
  </si>
  <si>
    <t>regulator of cytoplasmic pH 477 and plasma membrane potential</t>
  </si>
  <si>
    <t>2, 3</t>
  </si>
  <si>
    <t>Minimum:</t>
  </si>
  <si>
    <t>Mean:</t>
  </si>
  <si>
    <t>Systematic name</t>
  </si>
  <si>
    <t># lines REF</t>
  </si>
  <si>
    <t># lines ALT</t>
  </si>
  <si>
    <t># lines "."</t>
  </si>
  <si>
    <t>NGG1</t>
  </si>
  <si>
    <t>YDR176W</t>
  </si>
  <si>
    <t>YGR130C</t>
  </si>
  <si>
    <t>YLL066W-B</t>
  </si>
  <si>
    <t>YMR317W</t>
  </si>
  <si>
    <t>Maximum:</t>
  </si>
  <si>
    <t>REF</t>
  </si>
  <si>
    <t>ALT</t>
  </si>
  <si>
    <t>Total</t>
  </si>
  <si>
    <t>YDR003W-A</t>
  </si>
  <si>
    <t>chrIV.454818</t>
  </si>
  <si>
    <t>c.47delA</t>
  </si>
  <si>
    <t>p.Lys16fs</t>
  </si>
  <si>
    <t>AHK1</t>
  </si>
  <si>
    <t>YDL073W</t>
  </si>
  <si>
    <t>chrIV.329143</t>
  </si>
  <si>
    <t>c.2531G&gt;A</t>
  </si>
  <si>
    <t>p.Gly844Glu</t>
  </si>
  <si>
    <t>YBR292C</t>
  </si>
  <si>
    <t>chrII.784713</t>
  </si>
  <si>
    <t>c.360delA</t>
  </si>
  <si>
    <t>p.Glu121fs</t>
  </si>
  <si>
    <t>YDR157W</t>
  </si>
  <si>
    <t>chrIV.770136</t>
  </si>
  <si>
    <t>c.217delT</t>
  </si>
  <si>
    <t>p.Ser73fs</t>
  </si>
  <si>
    <t>VTC5</t>
  </si>
  <si>
    <t>YDR089W</t>
  </si>
  <si>
    <t>chrIV.622197</t>
  </si>
  <si>
    <t>c.93delA</t>
  </si>
  <si>
    <t>p.Val32fs</t>
  </si>
  <si>
    <t>RRG7</t>
  </si>
  <si>
    <t>YOR305W</t>
  </si>
  <si>
    <t>chrXV.889748</t>
  </si>
  <si>
    <t>c.718delA</t>
  </si>
  <si>
    <t>p.Ser240fs</t>
  </si>
  <si>
    <t>YOR029W</t>
  </si>
  <si>
    <t>chrXV.384807</t>
  </si>
  <si>
    <t>c.220delT</t>
  </si>
  <si>
    <t>p.Ser74fs</t>
  </si>
  <si>
    <t>SRP40</t>
  </si>
  <si>
    <t>YKR092C</t>
  </si>
  <si>
    <t>chrXI.613636</t>
  </si>
  <si>
    <t>c.244_249dupTCTTCT</t>
  </si>
  <si>
    <t>p.Ser82_Ser83dup</t>
  </si>
  <si>
    <t>VHR2</t>
  </si>
  <si>
    <t>YER064C</t>
  </si>
  <si>
    <t>chrV.283415</t>
  </si>
  <si>
    <t>c.807delA</t>
  </si>
  <si>
    <t>p.Cys271fs</t>
  </si>
  <si>
    <t>YIL092W</t>
  </si>
  <si>
    <t>chrIX.190465</t>
  </si>
  <si>
    <t>c.1409delA</t>
  </si>
  <si>
    <t>p.Asn470fs</t>
  </si>
  <si>
    <t>YLR296W</t>
  </si>
  <si>
    <t>chrXII.723168</t>
  </si>
  <si>
    <t>c.205delA</t>
  </si>
  <si>
    <t>p.Ile69fs</t>
  </si>
  <si>
    <t>MYG1</t>
  </si>
  <si>
    <t>YER156C</t>
  </si>
  <si>
    <t>chrV.483851</t>
  </si>
  <si>
    <t>c.491G&gt;A</t>
  </si>
  <si>
    <t>p.Ser164Asn</t>
  </si>
  <si>
    <t>c.302_*4delTCGGTGGTTAAACAA</t>
  </si>
  <si>
    <t>YBR242W</t>
  </si>
  <si>
    <t>chrII.704814</t>
  </si>
  <si>
    <t>c.145C&gt;G</t>
  </si>
  <si>
    <t>p.Leu49Val</t>
  </si>
  <si>
    <t>YPT6</t>
  </si>
  <si>
    <t>c.540G&gt;C</t>
  </si>
  <si>
    <t>p.Glu180Asp</t>
  </si>
  <si>
    <t>chrIV.622165</t>
  </si>
  <si>
    <t>c.54C&gt;A</t>
  </si>
  <si>
    <t>p.Tyr18*</t>
  </si>
  <si>
    <t>YPR089W</t>
  </si>
  <si>
    <t>chrXVI.713743</t>
  </si>
  <si>
    <t>c.469G&gt;T</t>
  </si>
  <si>
    <t>p.Ala157Ser</t>
  </si>
  <si>
    <t>chrXVI.715738</t>
  </si>
  <si>
    <t>c.2464G&gt;T</t>
  </si>
  <si>
    <t>p.Asp822Tyr</t>
  </si>
  <si>
    <t>TRL1</t>
  </si>
  <si>
    <t>chrIV.622611</t>
  </si>
  <si>
    <t>c.500T&gt;A</t>
  </si>
  <si>
    <t>p.Leu167*</t>
  </si>
  <si>
    <t>CCC2</t>
  </si>
  <si>
    <t>YDR270W</t>
  </si>
  <si>
    <t>c.130G&gt;T</t>
  </si>
  <si>
    <t>p.Val44Leu</t>
  </si>
  <si>
    <t>YPL113C</t>
  </si>
  <si>
    <t>chrXVI.336149</t>
  </si>
  <si>
    <t>c.995C&gt;T</t>
  </si>
  <si>
    <t>p.Ala332Val</t>
  </si>
  <si>
    <t>chrIV.624684</t>
  </si>
  <si>
    <t>c.2575delA</t>
  </si>
  <si>
    <t>p.Thr859fs</t>
  </si>
  <si>
    <t>ATG39</t>
  </si>
  <si>
    <t>YLR312C</t>
  </si>
  <si>
    <t>chrXII.757873</t>
  </si>
  <si>
    <t>c.961T&gt;C</t>
  </si>
  <si>
    <t>p.Tyr321His</t>
  </si>
  <si>
    <t>chrIV.815428</t>
  </si>
  <si>
    <t>c.977G&gt;A</t>
  </si>
  <si>
    <t>p.Ser326Asn</t>
  </si>
  <si>
    <t>chrVII.469242</t>
  </si>
  <si>
    <t>c.3054_3056dupCAA</t>
  </si>
  <si>
    <t>p.Asn1019dup</t>
  </si>
  <si>
    <t>HOB2</t>
  </si>
  <si>
    <t>YPR117W</t>
  </si>
  <si>
    <t>chrXVI.765419</t>
  </si>
  <si>
    <t>c.5395A&gt;T</t>
  </si>
  <si>
    <t>p.Thr1799Ser</t>
  </si>
  <si>
    <t>YDR541C</t>
  </si>
  <si>
    <t>chrIV.1520152</t>
  </si>
  <si>
    <t>c.547A&gt;G</t>
  </si>
  <si>
    <t>p.Lys183Glu</t>
  </si>
  <si>
    <t>chrVII.752033</t>
  </si>
  <si>
    <t>c.1812G&gt;A</t>
  </si>
  <si>
    <t>p.Lys604Lys</t>
  </si>
  <si>
    <t>chrVII.752066</t>
  </si>
  <si>
    <t>c.1779G&gt;A</t>
  </si>
  <si>
    <t>p.Lys593Lys</t>
  </si>
  <si>
    <t>chrVII.752345</t>
  </si>
  <si>
    <t>c.1500G&gt;A</t>
  </si>
  <si>
    <t>p.Glu500Glu</t>
  </si>
  <si>
    <t>c.3589_3612delGTCAACATTATGAGAACATTTTTG</t>
  </si>
  <si>
    <t>COI1</t>
  </si>
  <si>
    <t>YDR381C-A</t>
  </si>
  <si>
    <t>chrIV.1238427</t>
  </si>
  <si>
    <t>c.230G&gt;T</t>
  </si>
  <si>
    <t>p.Cys77Phe</t>
  </si>
  <si>
    <t>GAT1</t>
  </si>
  <si>
    <t>YFL021W</t>
  </si>
  <si>
    <t>c.347C&gt;T</t>
  </si>
  <si>
    <t>p.Ala116Val</t>
  </si>
  <si>
    <t>YOR343C</t>
  </si>
  <si>
    <t>chrXV.968197</t>
  </si>
  <si>
    <t>c.278G&gt;A</t>
  </si>
  <si>
    <t>p.Arg93His</t>
  </si>
  <si>
    <t>YLR108C</t>
  </si>
  <si>
    <t>chrXII.367554</t>
  </si>
  <si>
    <t>c.571G&gt;C</t>
  </si>
  <si>
    <t>p.Gly191Arg</t>
  </si>
  <si>
    <t>DSC2</t>
  </si>
  <si>
    <t>YOL073C</t>
  </si>
  <si>
    <t>chrXV.194233</t>
  </si>
  <si>
    <t>c.568T&gt;C</t>
  </si>
  <si>
    <t>p.Leu190Leu</t>
  </si>
  <si>
    <t>GID12</t>
  </si>
  <si>
    <t>YDL176W</t>
  </si>
  <si>
    <t>chrIV.143605</t>
  </si>
  <si>
    <t>c.1509T&gt;G</t>
  </si>
  <si>
    <t>p.Tyr503*</t>
  </si>
  <si>
    <t>LAM6</t>
  </si>
  <si>
    <t>YLR072W</t>
  </si>
  <si>
    <t>chrXII.279869</t>
  </si>
  <si>
    <t>c.1008C&gt;A</t>
  </si>
  <si>
    <t>p.Ser336Ser</t>
  </si>
  <si>
    <t>PEX2</t>
  </si>
  <si>
    <t>YJL210W</t>
  </si>
  <si>
    <t>c.119C&gt;T</t>
  </si>
  <si>
    <t>p.Ala40Val</t>
  </si>
  <si>
    <t>YDL199C</t>
  </si>
  <si>
    <t>chrIV.103015</t>
  </si>
  <si>
    <t>c.339G&gt;A</t>
  </si>
  <si>
    <t>p.Arg113Arg</t>
  </si>
  <si>
    <t>YGR126W</t>
  </si>
  <si>
    <t>chrVII.745887</t>
  </si>
  <si>
    <t>c.53C&gt;T</t>
  </si>
  <si>
    <t>p.Ser18Leu</t>
  </si>
  <si>
    <t>YGR266W</t>
  </si>
  <si>
    <t>chrVII.1023209</t>
  </si>
  <si>
    <t>c.554A&gt;G</t>
  </si>
  <si>
    <t>p.His185Arg</t>
  </si>
  <si>
    <t>YML119W</t>
  </si>
  <si>
    <t>chrXIII.31178</t>
  </si>
  <si>
    <t>c.568A&gt;C</t>
  </si>
  <si>
    <t>p.Ile190Leu</t>
  </si>
  <si>
    <t>YOR296W</t>
  </si>
  <si>
    <t>chrXV.872765</t>
  </si>
  <si>
    <t>c.2564A&gt;G</t>
  </si>
  <si>
    <t>p.Lys855Arg</t>
  </si>
  <si>
    <t>YPR078C</t>
  </si>
  <si>
    <t>chrXVI.697845</t>
  </si>
  <si>
    <t>c.421C&gt;T</t>
  </si>
  <si>
    <t>p.Pro141Ser</t>
  </si>
  <si>
    <t>YMR027W</t>
  </si>
  <si>
    <t>chrXIII.326810</t>
  </si>
  <si>
    <t>c.934C&gt;A</t>
  </si>
  <si>
    <t>p.Pro312Thr</t>
  </si>
  <si>
    <t>chrIV.102171</t>
  </si>
  <si>
    <t>c.1183C&gt;T</t>
  </si>
  <si>
    <t>p.Pro395Ser</t>
  </si>
  <si>
    <t>DBP10</t>
  </si>
  <si>
    <t>YDL031W</t>
  </si>
  <si>
    <t>chrIV.396323</t>
  </si>
  <si>
    <t>c.2107A&gt;T</t>
  </si>
  <si>
    <t>p.Met703Leu</t>
  </si>
  <si>
    <t>chrXII.723175</t>
  </si>
  <si>
    <t>c.198A&gt;T</t>
  </si>
  <si>
    <t>p.Lys66Asn</t>
  </si>
  <si>
    <t>RPL39</t>
  </si>
  <si>
    <t>YJL189W</t>
  </si>
  <si>
    <t>c.87G&gt;A</t>
  </si>
  <si>
    <t>p.Leu29Leu</t>
  </si>
  <si>
    <t>ELO3</t>
  </si>
  <si>
    <t>c.412_423delTTAGCCTCGTTG</t>
  </si>
  <si>
    <t>(A) SNPs included in analysis</t>
  </si>
  <si>
    <t>(B) SNPs that occur &gt;5 times (only NGG1 and TFG1 included in analysis</t>
  </si>
  <si>
    <t>chrVII.753296</t>
  </si>
  <si>
    <t>c.543_548delATCGTC</t>
  </si>
  <si>
    <t>p.Ser182_Ser183del</t>
  </si>
  <si>
    <t>chrXII.5683</t>
  </si>
  <si>
    <t>c.85_103delCACACCCACACCCACACAC</t>
  </si>
  <si>
    <t>p.His29fs</t>
  </si>
  <si>
    <t>chrXIII.908159</t>
  </si>
  <si>
    <t>c.797_804delCGGCAACG</t>
  </si>
  <si>
    <t>p.Ser266fs</t>
  </si>
  <si>
    <t>chrXIII.908168</t>
  </si>
  <si>
    <t>c.806_833delCTAGCGTAATTAGTTCAGAAGCTTCATG</t>
  </si>
  <si>
    <t>p.Ser269fs</t>
  </si>
  <si>
    <t>chrXIII.908215</t>
  </si>
  <si>
    <t>c.852G&gt;A</t>
  </si>
  <si>
    <t>p.Val284Val</t>
  </si>
  <si>
    <t>chrXIII.908221</t>
  </si>
  <si>
    <t>c.858G&gt;A</t>
  </si>
  <si>
    <t>p.Ser286Ser</t>
  </si>
  <si>
    <t>"CuBM10" + "CuBM11" + "CuBM12" + "CuBM13" + "CuBM14" + "CuBM17" + "CuBM18" + "CuBM4" + "CuBM7" + "CuBM9"</t>
  </si>
  <si>
    <t>"CuBM11" + "CuBM14" + "CuBM17" + "CuBM18" + "CuBM7" + "CuBM9"</t>
  </si>
  <si>
    <t>"CdBM23" + "CdBM36" + "CdBM39" + "CdBM43" + "CoBM12" + "CoBM15" + "CoBM16" + "CoBM17" + "CoBM20" + "CuBM12" + "CuBM9" + "MnBM17" + "MnBM21" + "MnBM25" + "MnBM29" + "NiBM12" + "NiBM14" + "NiBM22" + "NiBM8" + "NiBM9" + "ZnBM17" + "ZnBM22" + "ZnBM23"</t>
  </si>
  <si>
    <t>"CdBM42" + "MnBM20" + "MnBM23" + "NiBM21" + "ZnBM28" + "ZnBM34" + "ZnBM41" + "ZnBM44"</t>
  </si>
  <si>
    <t>"CdBM29" + "CdBM36" + "CoBM14" + "CuBM13" + "CuBM6" + "MnBM16" + "MnBM17" + "MnBM24"</t>
  </si>
  <si>
    <t>"CdBM23" + "CdBM29" + "CdBM32" + "CdBM36" + "CdBM43" + "CoBM14" + "CoBM7" + "CoBM8" + "CuBM10" + "CuBM13" + "CuBM6" + "CuBM9" + "MnBM12" + "MnBM16" + "MnBM17" + "MnBM23" + "NiBM24"</t>
  </si>
  <si>
    <t>"CdBM23" + "CdBM36" + "CoBM14" + "CuBM10" + "CuBM13" + "CuBM6" + "CuBM9" + "MnBM16" + "MnBM23"</t>
  </si>
  <si>
    <t>W303 (ancestor)</t>
  </si>
  <si>
    <t>Lines carrying variant not seen in W303 ancestor ("OLY077")</t>
  </si>
  <si>
    <t>(Ancestor has REF, CdBM39 carries reversion)</t>
  </si>
  <si>
    <t># lines*</t>
  </si>
  <si>
    <t>* Dropping identical mutations.</t>
  </si>
  <si>
    <t>Genes with three or more mutations (SNPs and indels)</t>
  </si>
  <si>
    <t>2, MnBM42</t>
  </si>
  <si>
    <t>2, MnBM14</t>
  </si>
  <si>
    <t>4</t>
  </si>
  <si>
    <t>1, MnBM14, MnBM42</t>
  </si>
  <si>
    <t>In cases where the same SNP occurred in multiple metals, the mutation was given a partial count for those metals (e.g., 0.5 and 0.5),</t>
  </si>
  <si>
    <t>Co, Cd</t>
  </si>
  <si>
    <t>3, 1</t>
  </si>
  <si>
    <t>2, 1, 5</t>
  </si>
  <si>
    <t>0.5, 3, 2.5</t>
  </si>
  <si>
    <t>vacuolar transporter chaperone</t>
  </si>
  <si>
    <t>component of the eisosome</t>
  </si>
  <si>
    <t>plasma membrane ATP-binding cassette (ABC) transporter</t>
  </si>
  <si>
    <t>no. SNPs (excludes genes in Table S3 (B) except NGG1 and TFG1)</t>
  </si>
  <si>
    <t>CUP1 rel to 3 control genes</t>
  </si>
  <si>
    <t>4 to 19</t>
  </si>
  <si>
    <t>20 to 35</t>
  </si>
  <si>
    <t>36 to 50</t>
  </si>
  <si>
    <t>51 to 72</t>
  </si>
  <si>
    <t>73 to 89</t>
  </si>
  <si>
    <t>91 to 113</t>
  </si>
  <si>
    <t>GOID</t>
  </si>
  <si>
    <t>TERM</t>
  </si>
  <si>
    <t>CORRECTED_PVALUE</t>
  </si>
  <si>
    <t>UNCORRECTED_PVALUE</t>
  </si>
  <si>
    <t>NUM_LIST_ANNOTATIONS</t>
  </si>
  <si>
    <t>LIST_SIZE</t>
  </si>
  <si>
    <t>TOTAL_NUM_ANNOTATIONS</t>
  </si>
  <si>
    <t>POPULATION_SIZE</t>
  </si>
  <si>
    <t>FDR_RATE</t>
  </si>
  <si>
    <t>EXPECTED_FALSE_POSITIVES</t>
  </si>
  <si>
    <t>ANNOTATED_GENES</t>
  </si>
  <si>
    <t>circle_size</t>
  </si>
  <si>
    <t>hex_code</t>
  </si>
  <si>
    <t>GO:0009987</t>
  </si>
  <si>
    <t>MCK1, BNI4, SAP4, RPS2, MYO2, ACC1, DBF20, FYV10, ULS1, TFG1, DDR48, ROG1, SHP1, ABP1, PDR1, POL3, RAD16, TAF8, KIN82, PRP8, RTC2, BSD2, KTR3, COG1, ERG1, PFK26, ERB1, ISU1, TUS1, PDX1, VPS74, KRE5, SMC2, RIM11, IDP1, CCC2, BUL1, YRB2, AGP1, SSK2, ERG9, FSF1, NAM8, UME6, PMA1, RPT5, PBS2, IOC4, PRI2, CSM3, FIG4, TRL1, MLS1, RCK2, MYG1, SIW14, ALY2, RRP6, EBS1, GCD2, URB1, GPB1, HO, CLN3, PYK2, PKP1, ASN1, SSQ1, YHC1, YFL021W, MDL2, NUG1, UBR2, STE5, DNF1, BUL2, SPS100, UBC1, VTC5, APC2, HSP104, YAP6, SNF7, SNT2, ADE6, YBR242W, CCW12, CYK3, HHF2, FCY2, KSP1, VHR2, FET4, DOA4, RHO1, PLB2, SWT1, PET127, LRG1, ELO3, ATG2, RRP46, RIM21, RCO1, HSL1, PRP2, PHO84, NGG1, LOS1, COQ1, SBE2, DSE4, ADR1, AHK1, HIS4, AFT1, ARO3, PHO23, YEF1, MET30, BIR1, RSE1, MMS4, YDL199C, UBP5, INP2, TFB1, MAS2, SUB2, GPB2, CDC25, ATG39, SMY2, YPT6, TPS3, IST2, NPL3, MSS2, COI1, PBP2, RCE1, VTC1, YKR103W, HXT13, TOM1, MAM3, MSC6, PTK2, HUL5, ERG27, UGA4, RPL39, BNI1, PHO81, RMP1, ALD5, SAK1, RED1, VCX1, FZF1, SFP1, ECM14, PPQ1, DBP10, RPS15, UBX7, KAR3, MCT1, BNA6, RSC1, SET2, RKM3, PDR10, VRP1, DUS4, KIN1, ILV2, EFR3, RBK1, NSR1, SYG1, VTC4, TCO89, MET10, BLM10, SPO77</t>
  </si>
  <si>
    <t>8B008B</t>
  </si>
  <si>
    <t>GO:0016043</t>
  </si>
  <si>
    <t>HSP104, NSR1, YPT6, SMY2, TCO89, SNF7, SPO77, HHF2, CYK3, CCW12, BUL1, BLM10, VRP1, INP2, TUS1, SMC2, SPS100, SUB2, APC2, UBC1, RSE1, BIR1, YHC1, KAR3, MMS4, RSC1, COG1, SET2, ISU1, DNF1, RAD16, PKP1, ADR1, SSQ1, AFT1, PRP8, KIN82, DBP10, PHO23, RED1, SAK1, NGG1, SBE2, SHP1, SFP1, CLN3, ABP1, ULS1, DBF20, RCK2, RRP6, ALY2, SIW14, BNI1, PRP2, IOC4, MSC6, RHO1, DOA4, TOM1, MAM3, HUL5, MYO2, LRG1, CSM3, PTK2, RIM21, ATG2, SSK2, NPL3, MSS2, IST2, NAM8, UME6, KSP1, PBP2, COI1, PBS2, RPT5, VTC1, BNI4, MCK1, PMA1</t>
  </si>
  <si>
    <t>8C078C</t>
  </si>
  <si>
    <t>GO:0051716</t>
  </si>
  <si>
    <t>POL3, PPQ1, RAD16, ADR1, AHK1, KIN82, AFT1, PHO23, BIR1, MMS4, UBR2, RSC1, SET2, STE5, KIN1, VPS74, PDR10, TUS1, TFB1, GPB2, SUB2, ATG39, CDC25, UBC1, HSP104, YPT6, SYG1, SMY2, SNT2, CCW12, SSK2, FSF1, KSP1, UME6, PBS2, PMA1, MCK1, RHO1, PRI2, CSM3, LRG1, HUL5, RIM21, TRL1, RCK2, ALY2, BNI1, PHO81, HSL1, RED1, SAK1, FZF1, GPB1, DDR48, SHP1, PDR1</t>
  </si>
  <si>
    <t>8E108E</t>
  </si>
  <si>
    <t>GO:0065007</t>
  </si>
  <si>
    <t>ALY2, RRP6, RCK2, DBF20, MYG1, FYV10, RMP1, RCO1, HSL1, GCD2, BNI1, EBS1, FZF1, GPB1, RED1, SAK1, ABP1, PDR1, CLN3, SFP1, NAM8, NPL3, SSK2, IST2, RPT5, PBS2, PMA1, MCK1, KSP1, UME6, TOM1, DOA4, RHO1, RPS2, VHR2, RRP46, RIM21, TRL1, CSM3, LRG1, SWT1, PTK2, SMC2, VRP1, KIN1, VPS74, TUS1, APC2, CDC25, GPB2, SUB2, SYG1, SMY2, YAP6, SPO77, BLM10, SNT2, TCO89, KIN82, AFT1, PKP1, TRK2, PPQ1, ADR1, AHK1, MET30, PHO23, KAR3, YHC1, BIR1, YFL021W, SET2, DNF1, STE5, MMS4</t>
  </si>
  <si>
    <t>GO:0050794</t>
  </si>
  <si>
    <t>SET2, STE5, MMS4, KAR3, YFL021W, BIR1, MET30, PHO23, AFT1, PPQ1, PKP1, AHK1, ADR1, SPO77, BLM10, SNT2, TCO89, SYG1, SMY2, YAP6, APC2, CDC25, GPB2, SUB2, SMC2, VPS74, KIN1, VRP1, TUS1, RIM21, RRP46, TRL1, CSM3, LRG1, SWT1, RHO1, DOA4, VHR2, RPS2, PBS2, RPT5, MCK1, PMA1, UME6, KSP1, NAM8, SSK2, NPL3, IST2, CLN3, PDR1, ABP1, SFP1, GPB1, FZF1, RED1, SAK1, GCD2, RMP1, HSL1, RCO1, EBS1, BNI1, RRP6, ALY2, FYV10, MYG1, RCK2, DBF20</t>
  </si>
  <si>
    <t>AA4EA7</t>
  </si>
  <si>
    <t>GO:0032506</t>
  </si>
  <si>
    <t>BNI4, APC2, CYK3, BNI1, MYO2, RHO1, TUS1, DBF20</t>
  </si>
  <si>
    <t>B25DAF</t>
  </si>
  <si>
    <t>GO:0006799</t>
  </si>
  <si>
    <t>polyphosphate biosynthetic process</t>
  </si>
  <si>
    <t>VTC5, VTC1, VTC4</t>
  </si>
  <si>
    <t>BC6EB8</t>
  </si>
  <si>
    <t>"Redundant" terms (not included in GO tree graphic)</t>
  </si>
  <si>
    <t>GO:0050789</t>
  </si>
  <si>
    <t>MMS4, SET2, STE5, BIR1, YFL021W, KAR3, PHO23, MET30, PPQ1, PKP1, AHK1, ADR1, AFT1, TCO89, SNT2, SPO77, BLM10, YAP6, SYG1, SMY2, GPB2, SUB2, APC2, CDC25, VPS74, VRP1, KIN1, TUS1, SMC2, LRG1, CSM3, SWT1, RIM21, RRP46, TRL1, RHO1, DOA4, VHR2, RPS2, UME6, KSP1, PBS2, RPT5, MCK1, PMA1, SSK2, NPL3, IST2, NAM8, SFP1, CLN3, PDR1, ABP1, RED1, SAK1, GPB1, FZF1, EBS1, BNI1, GCD2, RCO1, RMP1, HSL1, MYG1, FYV10, RCK2, DBF20, RRP6, ALY2</t>
  </si>
  <si>
    <t>GO:0071840</t>
  </si>
  <si>
    <t>MCK1, BNI4, KSP1, ATG2, RRP46, RIM21, MYO2, LRG1, RPS2, DOA4, RHO1, PRP2, DBF20, ULS1, ABP1, SBE2, SHP1, NGG1, PHO23, PRP8, AFT1, KIN82, ADR1, RAD16, ERB1, ISU1, COG1, MMS4, BIR1, RSE1, SUB2, KRE5, SMC2, INP2, TUS1, BUL1, SMY2, YPT6, PMA1, VTC1, RPT5, PBS2, COI1, PBP2, UME6, NAM8, YRB2, IST2, MSS2, NPL3, SSK2, PTK2, CSM3, HUL5, MAM3, TOM1, MSC6, IOC4, RMP1, BNI1, SIW14, ALY2, RRP6, RCK2, CLN3, SFP1, URB1, SAK1, RED1, RPS15, DBP10, SSQ1, PKP1, DNF1, SET2, RSC1, KAR3, NUG1, YHC1, UBC1, APC2, SPS100, VRP1, BLM10, CCW12, CYK3, HHF2, SPO77, SNF7, TCO89, NSR1, HSP104</t>
  </si>
  <si>
    <t>GO:0050896</t>
  </si>
  <si>
    <t>BUL1, CCW12, TCO89, SNT2, YPT6, SYG1, SMY2, HSP104, ATG39, UBC1, CDC25, GPB2, SUB2, TFB1, KIN1, VPS74, PDR10, TUS1, SET2, STE5, MMS4, UBR2, RSC1, BIR1, MET30, PHO23, AFT1, KIN82, POL3, PPQ1, RAD16, ADR1, AHK1, PDR1, SHP1, FZF1, GPB1, DDR48, RED1, SAK1, HSL1, PHO81, BNI1, ALY2, RCK2, RIM21, TRL1, PRI2, LRG1, CSM3, HUL5, RHO1, PBS2, MCK1, PMA1, KSP1, UME6, FSF1, SSK2</t>
  </si>
  <si>
    <t>GO:0016773</t>
  </si>
  <si>
    <t>PTK2, RBK1, YEF1, PYK2, SAK1, KIN1, KIN82, TRL1, PKP1, RIM11, SSK2, RCK2, DBF20, HSL1, PFK26, MCK1, PBS2, KSP1</t>
  </si>
  <si>
    <t>CE9D23</t>
  </si>
  <si>
    <t>done</t>
  </si>
  <si>
    <t>GO:0016740</t>
  </si>
  <si>
    <t>POL3, MCK1, MLS1, SSK2, KIN1, RIM11, VTC4, PKP1, KSP1, ILV2, COQ1, HSL1, DBF20, PYK2, KTR3, FYV10, BUL2, RBK1, TOM1, UBR2, RCK2, NGG1, SNT2, RAD16, BUL1, KRE5, KIN82, BNA6, ERG9, YEF1, APC2, TRL1, TPS3, ARO3, RKM3, PBS2, UBC1, HUL5, PFK26, SAK1, PRI2, SET2, ELO3, PTK2, MCT1</t>
  </si>
  <si>
    <t>D5A73A</t>
  </si>
  <si>
    <t>GO:0003824</t>
  </si>
  <si>
    <t>DBP10, MAS2, ULS1, KIN1, UBP5, MCK1, MLS1, POL3, PLB2, ROG1, HO, DOA4, DSE4, SUB2, RHO1, RPT5, BNA6, PPQ1, YEF1, TRL1, YBR242W, SNT2, RCK2, ALD5, BUL1, SMC2, UBR2, PTK2, ACC1, MET10, IDP1, PRI2, RRP6, HUL5, NUG1, HSP104, PFK26, RKM3, DDR48, PBS2, YPL113C, SWT1, ERG27, RIM11, VTC4, HIS4, PKP1, SSK2, ADE6, DUS4, RCE1, BUL2, RBK1, PYK2, MMS4, KTR3, FYV10, COQ1, SIW14, DBF20, HSL1, ILV2, KSP1, FIG4, TPS3, ARO3, APC2, ERG9, KIN82, ASN1, NGG1, RAD16, YMR027W, SSQ1, KRE5, TOM1, IOC4, RSC1, MCT1, FRE6, SAK1, PRP8, SET2, ELO3, UBC1, ERG1, YPT6</t>
  </si>
  <si>
    <t>DAAE49</t>
  </si>
  <si>
    <t>GO:0004672</t>
  </si>
  <si>
    <t>PTK2, KIN82, KIN1, SAK1, RIM11, PKP1, RCK2, SSK2, HSL1, DBF20, KSP1, PBS2, MCK1</t>
  </si>
  <si>
    <t>E5C16A</t>
  </si>
  <si>
    <t>GO:0004842</t>
  </si>
  <si>
    <t>APC2, TOM1, UBR2, FYV10, RAD16, SNT2, UBC1, HUL5, BUL2, BUL1</t>
  </si>
  <si>
    <t>EDCF83</t>
  </si>
  <si>
    <t>GO:0140657</t>
  </si>
  <si>
    <t>ATP-dependent activity</t>
  </si>
  <si>
    <t>YOR1, DNF1, HSP104, KAR3, SUB2, RAD16, SSQ1, PRP2, IOC4, RSC1, SMC2, CCC2, MDL2, DDR48, RPT5, ULS1, DBP10, MYO2, PMA1, PDR10</t>
  </si>
  <si>
    <t>F1D893</t>
  </si>
  <si>
    <t>GO:0140096</t>
  </si>
  <si>
    <t>catalytic activity, acting on a protein</t>
  </si>
  <si>
    <t>TOM1, UBR2, RCE1, MCK1, RCK2, SNT2, SSK2, NGG1, RAD16, UBP5, BUL1, KIN82, KIN1, APC2, PPQ1, PKP1, RIM11, MAS2, RKM3, PBS2, KSP1, DOA4, HUL5, UBC1, HSL1, DBF20, SAK1, FYV10, SET2, PTK2, BUL2</t>
  </si>
  <si>
    <t>F8E7AD</t>
  </si>
  <si>
    <t>GO:0005078</t>
  </si>
  <si>
    <t>MAP-kinase scaffold activity</t>
  </si>
  <si>
    <t>AHK1, STE5, PBS2</t>
  </si>
  <si>
    <t>FDF4C2</t>
  </si>
  <si>
    <t>GO:0034450</t>
  </si>
  <si>
    <t>BUL1, HUL5, BUL2</t>
  </si>
  <si>
    <t>GO:0016301</t>
  </si>
  <si>
    <t>TRL1, RIM11, PKP1, VTC4, SAK1, YEF1, KIN1, KIN82, RBK1, PTK2, MCK1, KSP1, PBS2, DBF20, PFK26, HSL1, SSK2, RCK2</t>
  </si>
  <si>
    <t>GO:0110165</t>
  </si>
  <si>
    <t>cellular anatomical structure</t>
  </si>
  <si>
    <t>LRG1, SAP4, UME6, PDR10, VRP1, DBP10, ATG2, HIS4, NSR1, SFP1, KTR3, PKP1, KAR3, ROG1, VCX1, ISU1, PTK2, PPQ1, COI1, ACC1, YHC1, CDC25, PMA1, ADE6, ELO3, ARO3, UBX7, DNF1, COG1, RRP46, MET30, CYK3, SSQ1, HMF1, HXT13, HSL1, SIW14, PET127, PHO84, RRP6, VTC4, PHO23, NGG1, RPL39, OCA4, CCC2, RIM21, FSF1, ECM14, TFG1, RHO1, MYG1, UGA4, OCA5, GPB2, TPS3, MSS2, INP2, FET4, GCD2, EBS1, RCO1, SSK2, PHO81, RCK2, ABP1, STE5, YBR242W, YIL092W, PYK2, MSC6, ULS1, ERG27, BIR1, RED1, GPB1, SNT2, TAF8, PDR1, SPO77, FIG4, YKR103W, EFR3, HHF2, SBE2, UBP5, ASN1, RMP1, FRE6, HO, STP3, TRL1, PHM7, COQ1, BUL2, BNI1, RSC1, HUL5, MAM3, TFB1, NUG1, ATG39, SMY2, CCW12, MLS1, TCO89, RPS2, FYV10, YCT1, PBP2, ALD5, PLB2, SNF7, KRE5, POL3, BSD2, FZF1, PRP8, KIN1, YMR027W, YOR1, DBF20, TUS1, ERG1, PDX1, YAP6, URB1, YRB2, ALY2, ADR1, VTC1, YPT6, DOA4, UBR2, ERG9, NAM8, APC2, MYO2, HSP104, RTC2, YLR108C, MPA43, HBT1, MDL2, YFL021W, PRP2, AFT1, SMC2, RKM3, RSE1, BLM10, BNA6, RPT5, PRI2, MCT1, RPS15, TOM1, MAS2, ERB1, DSE4, IDP1, FCY2, RBK1, SYG1, SET2, ILV2, VPS74, CSM3, RAD16, SWT1, RRG7, UBC1, BNI4, IOC4, YDL199C, KSP1, SHP1, VHR2, IST2, RIM11, RCE1, PFK26, TRK2, DDR48, LOS1, PBS2, VTC5, NPL3, SAK1, CLN3, AGP1, SUB2</t>
  </si>
  <si>
    <t>038B8B</t>
  </si>
  <si>
    <t>GO:0000329</t>
  </si>
  <si>
    <t>VTC1, FCY2, MAM3, SYG1, MYO2, KTR3, VTC5, RHO1, UGA4, VCX1, BSD2, VTC4, YDL199C, FRE6, FIG4, TCO89, YKR103W, RTC2</t>
  </si>
  <si>
    <t>3C9C9B</t>
  </si>
  <si>
    <t>GO:0043231</t>
  </si>
  <si>
    <t>intracellular membrane-bounded organelle</t>
  </si>
  <si>
    <t>MAM3, TFB1, KTR3, PKP1, COQ1, SFP1, RSC1, HUL5, MLS1, TCO89, CCW12, PTK2, FYV10, ATG39, KAR3, NUG1, ROG1, ISU1, SMY2, VCX1, SBE2, DBP10, LRG1, EFR3, UME6, PDR10, SAP4, HO, NSR1, FRE6, TRL1, STP3, PHM7, RMP1, UBX7, ERG1, DNF1, YMR027W, SSQ1, CYK3, YRB2, HMF1, HXT13, ALY2, COG1, PDX1, RRP46, YAP6, URB1, MET30, ACC1, SNF7, YHC1, YCT1, PBP2, ALD5, COI1, FZF1, PRP8, ARO3, PMA1, KRE5, CDC25, POL3, BSD2, ELO3, PRP2, RIM21, TFG1, ECM14, AFT1, FSF1, RKM3, SMC2, CCC2, MPA43, MDL2, YFL021W, MSS2, MCT1, MAS2, FET4, TOM1, INP2, RHO1, BNA6, MYG1, RSE1, BLM10, UGA4, GPB2, PRI2, ERG9, MYO2, APC2, NAM8, PET127, ADR1, VTC1, YPT6, DOA4, PHO23, HSP104, YLR108C, RTC2, PHO84, RRP6, VTC4, ERG27, RED1, BIR1, ULS1, RCE1, MSC6, LOS1, FIG4, CLN3, AGP1, YKR103W, SUB2, VTC5, NPL3, SNT2, PDR1, TAF8, RBK1, PHO81, SYG1, SET2, ILV2, SWT1, CSM3, VPS74, RAD16, ERB1, RCO1, FCY2, IDP1, SHP1, VHR2, YIL092W, YBR242W, IST2, PYK2, RRG7, IOC4, YDL199C, STE5, KSP1</t>
  </si>
  <si>
    <t>53A7A7</t>
  </si>
  <si>
    <t>GO:0000131</t>
  </si>
  <si>
    <t>MYO2, UBP5, SSK2, VRP1, TUS1, BNI4, BNI1, LRG1, RHO1</t>
  </si>
  <si>
    <t>82C2C2</t>
  </si>
  <si>
    <t>GO:0005737</t>
  </si>
  <si>
    <t>cytoplasm</t>
  </si>
  <si>
    <t>EBS1, IDP1, FCY2, SET2, SYG1, PHO81, SSK2, RBK1, CSM3, VPS74, RCK2, SWT1, ILV2, BNI4, UBC1, RRG7, KSP1, YDL199C, STE5, ABP1, IST2, YBR242W, YIL092W, SHP1, VHR2, RIM11, PYK2, PFK26, RCE1, MSC6, ULS1, DDR48, LOS1, BIR1, PBS2, ERG27, NPL3, VTC5, GPB1, SAK1, PDR1, SPO77, SNT2, FIG4, SUB2, YKR103W, AGP1, VTC1, ADR1, HSL1, SIW14, DOA4, YPT6, ERG9, UBR2, PET127, NAM8, MYO2, PHO84, VTC4, RTC2, RPL39, OCA4, HSP104, MPA43, CCC2, YFL021W, MDL2, RIM21, RKM3, SMC2, AFT1, FSF1, ECM14, MYG1, BLM10, BNA6, RHO1, GPB2, OCA5, UGA4, INP2, FET4, MAS2, MCT1, TPS3, RPS15, MSS2, GCD2, YCT1, COI1, ALD5, PBP2, SNF7, ACC1, CDC25, PMA1, KRE5, ADE6, ELO3, BSD2, ARO3, YMR027W, UBX7, DBF20, DNF1, ERG1, RRP46, PDX1, COG1, HMF1, YRB2, CYK3, SSQ1, HXT13, ALY2, LRG1, PDR10, SAP4, EFR3, VRP1, SBE2, ASN1, ATG2, HIS4, RMP1, NSR1, FRE6, PHM7, TRL1, BNI1, BUL2, COQ1, HUL5, SFP1, MAM3, PKP1, KTR3, TFB1, ROG1, KAR3, ATG39, SMY2, VCX1, ISU1, CCW12, PTK2, PPQ1, TCO89, MLS1, FYV10, RPS2</t>
  </si>
  <si>
    <t>8DC9C9</t>
  </si>
  <si>
    <t>GO:0033254</t>
  </si>
  <si>
    <t>vacuolar transporter chaperone complex</t>
  </si>
  <si>
    <t>VTC4, VTC1, VTC5</t>
  </si>
  <si>
    <t>B9E5E5</t>
  </si>
  <si>
    <t>GO:0005622</t>
  </si>
  <si>
    <t>NPL3, VTC5, SAK1, SUB2, AGP1, CLN3, PFK26, RCE1, DDR48, LOS1, PBS2, BNI4, RRG7, UBC1, YDL199C, KSP1, IOC4, IST2, SHP1, VHR2, RIM11, ERB1, IDP1, FCY2, SYG1, SET2, RBK1, CSM3, VPS74, RAD16, SWT1, ILV2, BLM10, RSE1, BNA6, PRI2, RPT5, TOM1, MAS2, MCT1, RPS15, MPA43, YFL021W, MDL2, PRP2, SMC2, RKM3, AFT1, RTC2, YLR108C, HSP104, VTC1, ADR1, DOA4, YPT6, ERG9, UBR2, APC2, NAM8, MYO2, YAP6, PDX1, URB1, YRB2, ALY2, YMR027W, DBF20, ERG1, POL3, KRE5, BSD2, PRP8, FZF1, YCT1, ALD5, PBP2, SNF7, NUG1, ATG39, SMY2, CCW12, TCO89, MLS1, FYV10, RPS2, BNI1, BUL2, COQ1, HUL5, RSC1, MAM3, TFB1, ASN1, RMP1, FRE6, HO, PHM7, STP3, TRL1, EFR3, SBE2, HHF2, GPB1, TAF8, PDR1, SPO77, SNT2, FIG4, YKR103W, MSC6, ULS1, BIR1, RED1, ERG27, STE5, ABP1, YBR242W, YIL092W, PYK2, RCO1, EBS1, PHO81, SSK2, RCK2, MYG1, RHO1, GPB2, OCA5, UGA4, INP2, FET4, TPS3, MSS2, GCD2, CCC2, RIM21, FSF1, ECM14, TFG1, RRP6, PHO84, VTC4, PHO23, RPL39, OCA4, NGG1, HSL1, SIW14, PET127, RRP46, COG1, MET30, HMF1, CYK3, SSQ1, HXT13, UBX7, DNF1, CDC25, PMA1, ADE6, ELO3, ARO3, COI1, YHC1, ACC1, ROG1, KAR3, VCX1, ISU1, PTK2, PPQ1, SFP1, PKP1, KTR3, ATG2, HIS4, NSR1, LRG1, UME6, SAP4, PDR10, VRP1, DBP10</t>
  </si>
  <si>
    <t>GO:0043226</t>
  </si>
  <si>
    <t>organelle</t>
  </si>
  <si>
    <t>PBS2, RED1, BIR1, ERG27, ULS1, RCE1, MSC6, LOS1, FIG4, SUB2, AGP1, CLN3, YKR103W, NPL3, VTC5, PDR1, TAF8, SNT2, PHO81, SET2, SYG1, RBK1, SWT1, CSM3, VPS74, RAD16, ILV2, RCO1, EBS1, ERB1, FCY2, IDP1, YIL092W, IST2, YBR242W, SHP1, VHR2, PYK2, BNI4, RRG7, KSP1, YDL199C, STE5, IOC4, ABP1, RIM21, PRP2, SMC2, RKM3, ECM14, TFG1, FSF1, AFT1, CCC2, MPA43, YFL021W, MDL2, MAS2, TOM1, FET4, INP2, MSS2, RPS15, MCT1, BNA6, MYG1, RSE1, BLM10, RHO1, GPB2, PRI2, UGA4, ERG9, PET127, MYO2, NAM8, APC2, VTC1, ADR1, DOA4, HSL1, YPT6, PHO23, YLR108C, RPL39, RTC2, HSP104, NGG1, RRP6, PHO84, VTC4, UBX7, DBF20, DNF1, ERG1, YMR027W, HMF1, YRB2, SSQ1, CYK3, HXT13, ALY2, YAP6, RRP46, COG1, PDX1, MET30, URB1, SNF7, YHC1, ACC1, YCT1, COI1, ALD5, PBP2, PRP8, FZF1, ARO3, POL3, KRE5, PMA1, CDC25, BSD2, ELO3, MAM3, KTR3, PKP1, TFB1, BNI1, COQ1, HUL5, SFP1, RSC1, TCO89, MLS1, PTK2, CCW12, FYV10, RPS2, ROG1, KAR3, ATG39, NUG1, ISU1, VCX1, SMY2, SBE2, VRP1, HHF2, DBP10, LRG1, PDR10, UME6, SAP4, EFR3, HO, NSR1, FRE6, PHM7, TRL1, STP3, RMP1</t>
  </si>
  <si>
    <t>GO:0043227</t>
  </si>
  <si>
    <t>membrane-bounded organelle</t>
  </si>
  <si>
    <t>RMP1, NSR1, FRE6, HO, PHM7, STP3, TRL1, LRG1, PDR10, UME6, SAP4, EFR3, SBE2, DBP10, ROG1, NUG1, KAR3, ATG39, VCX1, SMY2, ISU1, PTK2, CCW12, MLS1, TCO89, FYV10, COQ1, HUL5, RSC1, SFP1, MAM3, KTR3, PKP1, TFB1, POL3, CDC25, KRE5, PMA1, BSD2, ELO3, PRP8, FZF1, ARO3, YCT1, COI1, ALD5, PBP2, YHC1, SNF7, ACC1, RRP46, YAP6, PDX1, COG1, MET30, URB1, HMF1, YRB2, CYK3, SSQ1, ALY2, HXT13, YMR027W, UBX7, DNF1, ERG1, RRP6, PHO84, VTC4, PHO23, RTC2, YLR108C, HSP104, VTC1, ADR1, DOA4, YPT6, ERG9, PET127, APC2, NAM8, MYO2, RSE1, BLM10, MYG1, BNA6, RHO1, PRI2, GPB2, UGA4, TOM1, INP2, FET4, MAS2, MCT1, MSS2, MPA43, CCC2, YFL021W, MDL2, RIM21, PRP2, RKM3, SMC2, AFT1, FSF1, ECM14, TFG1, RRG7, STE5, YDL199C, KSP1, IOC4, IST2, YBR242W, YIL092W, SHP1, VHR2, PYK2, RCO1, ERB1, IDP1, FCY2, SYG1, SET2, PHO81, RBK1, RAD16, VPS74, CSM3, SWT1, ILV2, NPL3, VTC5, TAF8, PDR1, SNT2, FIG4, SUB2, YKR103W, CLN3, AGP1, MSC6, RCE1, ULS1, LOS1, BIR1, RED1, ERG27</t>
  </si>
  <si>
    <t>GO:0005774</t>
  </si>
  <si>
    <t>vacuolar membrane</t>
  </si>
  <si>
    <t>VTC4, YDL199C, UGA4, VCX1, BSD2, VTC5, RHO1, RTC2, YKR103W, FRE6, FIG4, TCO89, FCY2, VTC1, KTR3, MYO2, MAM3, SYG1</t>
  </si>
  <si>
    <t>GO:0098852</t>
  </si>
  <si>
    <t>YKR103W, RTC2, FRE6, TCO89, FIG4, VCX1, UGA4, BSD2, YDL199C, VTC4, VTC5, RHO1, MYO2, KTR3, MAM3, SYG1, FCY2, VTC1</t>
  </si>
  <si>
    <t>GO:0043229</t>
  </si>
  <si>
    <t>intracellular organelle</t>
  </si>
  <si>
    <t>NUG1, ATG39, KAR3, ROG1, VCX1, SMY2, ISU1, PTK2, CCW12, TCO89, MLS1, RPS2, FYV10, COQ1, BNI1, RSC1, SFP1, HUL5, MAM3, TFB1, KTR3, PKP1, RMP1, NSR1, FRE6, HO, STP3, TRL1, PHM7, LRG1, EFR3, UME6, PDR10, SAP4, HHF2, VRP1, SBE2, DBP10, PDX1, COG1, RRP46, YAP6, URB1, MET30, CYK3, SSQ1, YRB2, HMF1, HXT13, ALY2, YMR027W, DBF20, UBX7, ERG1, DNF1, CDC25, KRE5, PMA1, POL3, BSD2, ELO3, FZF1, PRP8, ARO3, YCT1, ALD5, PBP2, COI1, ACC1, YHC1, SNF7, RHO1, RSE1, MYG1, BLM10, BNA6, UGA4, PRI2, GPB2, MCT1, MSS2, RPS15, TOM1, INP2, FET4, MAS2, MPA43, CCC2, MDL2, YFL021W, PRP2, RIM21, FSF1, AFT1, TFG1, ECM14, RKM3, SMC2, PHO84, RRP6, VTC4, PHO23, NGG1, HSP104, RPL39, RTC2, YLR108C, ADR1, VTC1, YPT6, HSL1, DOA4, ERG9, APC2, NAM8, MYO2, PET127, VTC5, NPL3, SNT2, TAF8, PDR1, FIG4, YKR103W, CLN3, AGP1, SUB2, RCE1, MSC6, ULS1, LOS1, ERG27, BIR1, RED1, PBS2, RRG7, BNI4, IOC4, ABP1, KSP1, YDL199C, STE5, VHR2, SHP1, YBR242W, IST2, YIL092W, PYK2, ERB1, EBS1, RCO1, IDP1, FCY2, RBK1, SYG1, SET2, PHO81, ILV2, RAD16, VPS74, CSM3, SWT1</t>
  </si>
  <si>
    <t>OLD</t>
  </si>
  <si>
    <t>This file gives results from querying the fastq files directly using commands like:</t>
  </si>
  <si>
    <t>zgrep -c ATGTTCAGCGAATTAA *fastq* &gt; countATGTTCAGCGAATTAA &amp;</t>
  </si>
  <si>
    <t>CUP COVERAGE: START OF GENE</t>
  </si>
  <si>
    <t>CUP COVERAGE: END OF GENE</t>
  </si>
  <si>
    <t>BETWEEN CUP COVERAGE: REGION 1</t>
  </si>
  <si>
    <t>BETWEEN CUP COVERAGE: REGION 2</t>
  </si>
  <si>
    <t>CONTROL COUNTS ON CHRVIII: STARTS OF GENE ONLY</t>
  </si>
  <si>
    <t>Scaled CUP (average of all data: forward &amp; reverse, start &amp; end, between and in CUP) vs average of 3 control genes</t>
  </si>
  <si>
    <t>line</t>
  </si>
  <si>
    <t>genome size</t>
  </si>
  <si>
    <t>lines_file</t>
  </si>
  <si>
    <t>reads</t>
  </si>
  <si>
    <t>coverage</t>
  </si>
  <si>
    <t>FORWARD (TTAATTCGCTGAACAT)</t>
  </si>
  <si>
    <t>REVERSE (ATGTTCAGCGAATTAA)</t>
  </si>
  <si>
    <t>FOR (TCATTTCCCAGAGCAG)</t>
  </si>
  <si>
    <t>REV (CTGCTCTGGGAAATGA)</t>
  </si>
  <si>
    <t>FORWARD (TTTCAAGAGAACATTT)</t>
  </si>
  <si>
    <t>REVERSE (AAATGTTCTCTTGAAA)</t>
  </si>
  <si>
    <t>FOR (GGGTGGTGAAGTAATA)</t>
  </si>
  <si>
    <t>REV (TATTACTTCACCACCC)</t>
  </si>
  <si>
    <t>RIX1FOR (ATGTCAGAGGAATTTA)</t>
  </si>
  <si>
    <t>RIX1REV (TAAATTCCTCTGACAT)</t>
  </si>
  <si>
    <t>DED81FOR (TGTACAAAGATGACAT)</t>
  </si>
  <si>
    <t>DED81REV (ATGTCATCTTTGTACA)</t>
  </si>
  <si>
    <t>DUR3FOR (GTTTAAATTCTCCCAT)</t>
  </si>
  <si>
    <t>DUR3REV (ATGGGAGAATTTAAAC)</t>
  </si>
  <si>
    <t>AVERAGE</t>
  </si>
  <si>
    <t>Previous column rel to W303 average (18.1)</t>
  </si>
  <si>
    <t>CdBM23_S1</t>
  </si>
  <si>
    <t>CdBM25_S10</t>
  </si>
  <si>
    <t>CdBM26_S18</t>
  </si>
  <si>
    <t>CdBM29_S26</t>
  </si>
  <si>
    <t>CdBM30_S34</t>
  </si>
  <si>
    <t>CdBM32_S42</t>
  </si>
  <si>
    <t>CdBM36_S50</t>
  </si>
  <si>
    <t>CdBM37_S58</t>
  </si>
  <si>
    <t>CdBM39_S2</t>
  </si>
  <si>
    <t>CdBM42_S11</t>
  </si>
  <si>
    <t>CdBM43_S19</t>
  </si>
  <si>
    <t>CdBM44_S27</t>
  </si>
  <si>
    <t>CdBM45_S35</t>
  </si>
  <si>
    <t>CdBM46_S43</t>
  </si>
  <si>
    <t>CdBM47_S51</t>
  </si>
  <si>
    <t>CdBM48_S59</t>
  </si>
  <si>
    <t>CoBM12_S4</t>
  </si>
  <si>
    <t>CoBM14_S13</t>
  </si>
  <si>
    <t>CoBM15_S21</t>
  </si>
  <si>
    <t>CoBM16_S29</t>
  </si>
  <si>
    <t>CoBM17_S37</t>
  </si>
  <si>
    <t>CoBM18_S45</t>
  </si>
  <si>
    <t>CoBM1_S3</t>
  </si>
  <si>
    <t>CoBM20_S53</t>
  </si>
  <si>
    <t>CoBM21_S61</t>
  </si>
  <si>
    <t>CoBM2_S12</t>
  </si>
  <si>
    <t>CoBM3_S20</t>
  </si>
  <si>
    <t>CoBM4_S28</t>
  </si>
  <si>
    <t>CoBM5_S36</t>
  </si>
  <si>
    <t>CoBM6_S44</t>
  </si>
  <si>
    <t>CoBM7_S52</t>
  </si>
  <si>
    <t>CoBM8_S60</t>
  </si>
  <si>
    <t>CuBM10_S54</t>
  </si>
  <si>
    <t>CuBM11_S62</t>
  </si>
  <si>
    <t>CuBM12_S6</t>
  </si>
  <si>
    <t>CuBM13_S15</t>
  </si>
  <si>
    <t>CuBM14_S23</t>
  </si>
  <si>
    <t>CuBM15_S31</t>
  </si>
  <si>
    <t>CuBM16_S39</t>
  </si>
  <si>
    <t>CuBM17_S47</t>
  </si>
  <si>
    <t>CuBM18_S55</t>
  </si>
  <si>
    <t>CuBM3_S5</t>
  </si>
  <si>
    <t>CuBM4_S14</t>
  </si>
  <si>
    <t>CuBM6_S22</t>
  </si>
  <si>
    <t>CuBM7_S30</t>
  </si>
  <si>
    <t>CuBM8_S38</t>
  </si>
  <si>
    <t>CuBM9_S46</t>
  </si>
  <si>
    <t>MnBM12_S63</t>
  </si>
  <si>
    <t>MnBM13_S7</t>
  </si>
  <si>
    <t>MnBM14_S16</t>
  </si>
  <si>
    <t>MnBM15_S24</t>
  </si>
  <si>
    <t>MnBM16_S32</t>
  </si>
  <si>
    <t>MnBM17_S40</t>
  </si>
  <si>
    <t>MnBM18_S48</t>
  </si>
  <si>
    <t>MnBM20_S56</t>
  </si>
  <si>
    <t>MnBM21_S64</t>
  </si>
  <si>
    <t>MnBM23_S8</t>
  </si>
  <si>
    <t>MnBM24_S17</t>
  </si>
  <si>
    <t>MnBM25_S25</t>
  </si>
  <si>
    <t>MnBM27_S33</t>
  </si>
  <si>
    <t>MnBM28_S41</t>
  </si>
  <si>
    <t>MnBM29_S49</t>
  </si>
  <si>
    <t>MnBM31_S57</t>
  </si>
  <si>
    <t>MnBM32_S65</t>
  </si>
  <si>
    <t>MnBM34_S66</t>
  </si>
  <si>
    <t>MnBM38_S72</t>
  </si>
  <si>
    <t>MnBM39_S78</t>
  </si>
  <si>
    <t>MnBM42_S84</t>
  </si>
  <si>
    <t>MnBM44_S90</t>
  </si>
  <si>
    <t>NiBM11_S73</t>
  </si>
  <si>
    <t>NiBM12_S79</t>
  </si>
  <si>
    <t>NiBM14_S85</t>
  </si>
  <si>
    <t>NiBM16_S91</t>
  </si>
  <si>
    <t>NiBM17_S97</t>
  </si>
  <si>
    <t>NiBM21_S103</t>
  </si>
  <si>
    <t>NiBM22_S109</t>
  </si>
  <si>
    <t>NiBM24_S68</t>
  </si>
  <si>
    <t>NiBM25_S74</t>
  </si>
  <si>
    <t>NiBM27_S80</t>
  </si>
  <si>
    <t>NiBM28_S86</t>
  </si>
  <si>
    <t>NiBM29_S92</t>
  </si>
  <si>
    <t>NiBM30_S98</t>
  </si>
  <si>
    <t>NiBM4_S96</t>
  </si>
  <si>
    <t>NiBM6_S102</t>
  </si>
  <si>
    <t>NiBM8_S108</t>
  </si>
  <si>
    <t>NiBM9_S67</t>
  </si>
  <si>
    <t>ZnBM11_S104</t>
  </si>
  <si>
    <t>ZnBM12_S110</t>
  </si>
  <si>
    <t>ZnBM15_S69</t>
  </si>
  <si>
    <t>ZnBM16_S75</t>
  </si>
  <si>
    <t>ZnBM17_S81</t>
  </si>
  <si>
    <t>ZnBM19_S87</t>
  </si>
  <si>
    <t>ZnBM22_S93</t>
  </si>
  <si>
    <t>ZnBM23_S99</t>
  </si>
  <si>
    <t>ZnBM25_S105</t>
  </si>
  <si>
    <t>ZnBM28_S111</t>
  </si>
  <si>
    <t>ZnBM29_S70</t>
  </si>
  <si>
    <t>ZnBM31_S76</t>
  </si>
  <si>
    <t>ZnBM34_S82</t>
  </si>
  <si>
    <t>ZnBM37_S88</t>
  </si>
  <si>
    <t>ZnBM38_S94</t>
  </si>
  <si>
    <t>ZnBM39_S100</t>
  </si>
  <si>
    <t>ZnBM41_S106</t>
  </si>
  <si>
    <t>ZnBM42_S112</t>
  </si>
  <si>
    <t>ZnBM43_S71</t>
  </si>
  <si>
    <t>ZnBM44_S77</t>
  </si>
  <si>
    <t>ZnBM45_S83</t>
  </si>
  <si>
    <t>ZnBM46_S89</t>
  </si>
  <si>
    <t>ZnBM47_S95</t>
  </si>
  <si>
    <t>OLY077_S101</t>
  </si>
  <si>
    <t>average_evolved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</si>
</sst>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font>
      <sz val="10"/>
      <color rgb="FF000000"/>
      <name val="Arial"/>
      <scheme val="minor"/>
    </font>
    <font>
      <sz val="12"/>
      <color theme="1"/>
      <name val="Arial"/>
      <family val="2"/>
      <scheme val="minor"/>
    </font>
    <font>
      <sz val="10"/>
      <color theme="1"/>
      <name val="Arial"/>
      <family val="2"/>
    </font>
    <font>
      <sz val="10"/>
      <color theme="1"/>
      <name val="Arial"/>
      <family val="2"/>
      <scheme val="minor"/>
    </font>
    <font>
      <sz val="10"/>
      <color rgb="FF000000"/>
      <name val="Arial"/>
      <family val="2"/>
    </font>
    <font>
      <b/>
      <sz val="12"/>
      <color theme="1"/>
      <name val="Arial"/>
      <family val="2"/>
    </font>
    <font>
      <sz val="10"/>
      <color theme="1"/>
      <name val="Arial"/>
      <family val="2"/>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b/>
      <sz val="12"/>
      <color rgb="FF000000"/>
      <name val="Calibri"/>
      <family val="2"/>
    </font>
    <font>
      <sz val="12"/>
      <color rgb="FF000000"/>
      <name val="Aptos Narrow"/>
      <family val="2"/>
    </font>
    <font>
      <sz val="8"/>
      <color rgb="FF000000"/>
      <name val="&quot;Helvetica Neue&quot;"/>
    </font>
    <font>
      <sz val="8"/>
      <color rgb="FF000000"/>
      <name val="Verdana"/>
      <family val="2"/>
    </font>
  </fonts>
  <fills count="16">
    <fill>
      <patternFill patternType="none"/>
    </fill>
    <fill>
      <patternFill patternType="gray125"/>
    </fill>
    <fill>
      <patternFill patternType="solid">
        <fgColor rgb="FFFFC000"/>
        <bgColor rgb="FFFFC000"/>
      </patternFill>
    </fill>
    <fill>
      <patternFill patternType="solid">
        <fgColor rgb="FFFAD9D6"/>
        <bgColor rgb="FFFAD9D6"/>
      </patternFill>
    </fill>
    <fill>
      <patternFill patternType="solid">
        <fgColor rgb="FF00B0F0"/>
        <bgColor rgb="FF00B0F0"/>
      </patternFill>
    </fill>
    <fill>
      <patternFill patternType="solid">
        <fgColor rgb="FFFEE1CC"/>
        <bgColor rgb="FFFEE1CC"/>
      </patternFill>
    </fill>
    <fill>
      <patternFill patternType="solid">
        <fgColor rgb="FF92D050"/>
        <bgColor rgb="FF92D050"/>
      </patternFill>
    </fill>
    <fill>
      <patternFill patternType="solid">
        <fgColor rgb="FFD9F1F3"/>
        <bgColor rgb="FFD9F1F3"/>
      </patternFill>
    </fill>
    <fill>
      <patternFill patternType="solid">
        <fgColor rgb="FFFEABFF"/>
        <bgColor rgb="FFFEABFF"/>
      </patternFill>
    </fill>
    <fill>
      <patternFill patternType="solid">
        <fgColor rgb="FFF7E8FF"/>
        <bgColor rgb="FFF7E8FF"/>
      </patternFill>
    </fill>
    <fill>
      <patternFill patternType="solid">
        <fgColor rgb="FFFFFF00"/>
        <bgColor rgb="FFFFFF00"/>
      </patternFill>
    </fill>
    <fill>
      <patternFill patternType="solid">
        <fgColor rgb="FFD2F1DA"/>
        <bgColor rgb="FFD2F1DA"/>
      </patternFill>
    </fill>
    <fill>
      <patternFill patternType="solid">
        <fgColor rgb="FFC1A0FF"/>
        <bgColor rgb="FFC1A0FF"/>
      </patternFill>
    </fill>
    <fill>
      <patternFill patternType="solid">
        <fgColor rgb="FFE5E3FF"/>
        <bgColor rgb="FFE5E3FF"/>
      </patternFill>
    </fill>
    <fill>
      <patternFill patternType="solid">
        <fgColor rgb="FF93C47D"/>
        <bgColor rgb="FF93C47D"/>
      </patternFill>
    </fill>
    <fill>
      <patternFill patternType="solid">
        <fgColor rgb="FFFFE599"/>
        <bgColor rgb="FFFFE599"/>
      </patternFill>
    </fill>
  </fills>
  <borders count="6">
    <border>
      <left/>
      <right/>
      <top/>
      <bottom/>
      <diagonal/>
    </border>
    <border>
      <left/>
      <right/>
      <top/>
      <bottom style="thin">
        <color rgb="FF000000"/>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theme="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8">
    <xf numFmtId="0" fontId="0" fillId="0" borderId="0" xfId="0"/>
    <xf numFmtId="0" fontId="2" fillId="0" borderId="0" xfId="0" applyFont="1"/>
    <xf numFmtId="0" fontId="3" fillId="0" borderId="0" xfId="0" applyFont="1"/>
    <xf numFmtId="0" fontId="4" fillId="0" borderId="0" xfId="0" applyFont="1"/>
    <xf numFmtId="11" fontId="4" fillId="0" borderId="0" xfId="0" applyNumberFormat="1" applyFont="1"/>
    <xf numFmtId="0" fontId="4" fillId="0" borderId="1" xfId="0" applyFont="1" applyBorder="1"/>
    <xf numFmtId="0" fontId="4" fillId="0" borderId="0" xfId="0" applyFont="1" applyAlignment="1">
      <alignment wrapText="1"/>
    </xf>
    <xf numFmtId="0" fontId="5" fillId="0" borderId="0" xfId="0" applyFont="1"/>
    <xf numFmtId="0" fontId="4" fillId="0" borderId="0" xfId="0" applyFont="1" applyAlignment="1">
      <alignment horizontal="left"/>
    </xf>
    <xf numFmtId="0" fontId="4" fillId="2" borderId="2" xfId="0" applyFont="1" applyFill="1" applyBorder="1" applyAlignment="1">
      <alignment horizontal="center" vertical="center"/>
    </xf>
    <xf numFmtId="0" fontId="4" fillId="3" borderId="2" xfId="0" applyFont="1" applyFill="1" applyBorder="1" applyAlignment="1">
      <alignment vertical="center" wrapText="1"/>
    </xf>
    <xf numFmtId="0" fontId="4" fillId="3" borderId="3" xfId="0" applyFont="1" applyFill="1" applyBorder="1" applyAlignment="1">
      <alignment vertical="center" wrapText="1"/>
    </xf>
    <xf numFmtId="0" fontId="4" fillId="0" borderId="4" xfId="0" applyFont="1" applyBorder="1"/>
    <xf numFmtId="0" fontId="4" fillId="4" borderId="2" xfId="0" applyFont="1" applyFill="1" applyBorder="1" applyAlignment="1">
      <alignment horizontal="center" vertical="center"/>
    </xf>
    <xf numFmtId="0" fontId="4" fillId="5" borderId="2" xfId="0" applyFont="1" applyFill="1" applyBorder="1" applyAlignment="1">
      <alignment vertical="center" wrapText="1"/>
    </xf>
    <xf numFmtId="0" fontId="4" fillId="5" borderId="3" xfId="0" applyFont="1" applyFill="1" applyBorder="1" applyAlignment="1">
      <alignment vertical="center" wrapText="1"/>
    </xf>
    <xf numFmtId="0" fontId="4" fillId="6" borderId="2" xfId="0" applyFont="1" applyFill="1" applyBorder="1" applyAlignment="1">
      <alignment horizontal="center" vertical="center"/>
    </xf>
    <xf numFmtId="0" fontId="4" fillId="7" borderId="2" xfId="0" applyFont="1" applyFill="1" applyBorder="1" applyAlignment="1">
      <alignment vertical="center" wrapText="1"/>
    </xf>
    <xf numFmtId="0" fontId="4" fillId="7" borderId="3" xfId="0" applyFont="1" applyFill="1" applyBorder="1" applyAlignment="1">
      <alignment vertical="center" wrapText="1"/>
    </xf>
    <xf numFmtId="0" fontId="4" fillId="8" borderId="2" xfId="0" applyFont="1" applyFill="1" applyBorder="1" applyAlignment="1">
      <alignment horizontal="center" vertical="center"/>
    </xf>
    <xf numFmtId="0" fontId="4" fillId="9" borderId="2" xfId="0" applyFont="1" applyFill="1" applyBorder="1" applyAlignment="1">
      <alignment vertical="center" wrapText="1"/>
    </xf>
    <xf numFmtId="0" fontId="4" fillId="9" borderId="3" xfId="0" applyFont="1" applyFill="1" applyBorder="1" applyAlignment="1">
      <alignment vertical="center" wrapText="1"/>
    </xf>
    <xf numFmtId="0" fontId="4" fillId="10" borderId="2" xfId="0" applyFont="1" applyFill="1" applyBorder="1" applyAlignment="1">
      <alignment horizontal="center" vertical="center"/>
    </xf>
    <xf numFmtId="0" fontId="4" fillId="11" borderId="2" xfId="0" applyFont="1" applyFill="1" applyBorder="1" applyAlignment="1">
      <alignment vertical="center" wrapText="1"/>
    </xf>
    <xf numFmtId="0" fontId="4" fillId="11" borderId="3" xfId="0" applyFont="1" applyFill="1" applyBorder="1" applyAlignment="1">
      <alignment vertical="center" wrapText="1"/>
    </xf>
    <xf numFmtId="0" fontId="4" fillId="12" borderId="2" xfId="0" applyFont="1" applyFill="1" applyBorder="1" applyAlignment="1">
      <alignment horizontal="center" vertical="center"/>
    </xf>
    <xf numFmtId="0" fontId="4" fillId="13" borderId="2" xfId="0" applyFont="1" applyFill="1" applyBorder="1" applyAlignment="1">
      <alignment vertical="center" wrapText="1"/>
    </xf>
    <xf numFmtId="0" fontId="4" fillId="13" borderId="3" xfId="0" applyFont="1" applyFill="1" applyBorder="1" applyAlignment="1">
      <alignment vertical="center" wrapText="1"/>
    </xf>
    <xf numFmtId="0" fontId="5" fillId="0" borderId="0" xfId="0" applyFont="1" applyAlignment="1">
      <alignment vertical="center"/>
    </xf>
    <xf numFmtId="2" fontId="2" fillId="0" borderId="0" xfId="0" applyNumberFormat="1" applyFont="1"/>
    <xf numFmtId="2" fontId="0" fillId="0" borderId="0" xfId="0" applyNumberFormat="1"/>
    <xf numFmtId="0" fontId="8" fillId="0" borderId="0" xfId="0" applyFont="1"/>
    <xf numFmtId="0" fontId="7" fillId="0" borderId="0" xfId="0" applyFont="1"/>
    <xf numFmtId="11" fontId="0" fillId="0" borderId="0" xfId="0" applyNumberFormat="1"/>
    <xf numFmtId="10" fontId="0" fillId="0" borderId="0" xfId="0" applyNumberFormat="1"/>
    <xf numFmtId="0" fontId="9" fillId="0" borderId="0" xfId="0" applyFont="1"/>
    <xf numFmtId="0" fontId="10" fillId="0" borderId="0" xfId="0" applyFont="1"/>
    <xf numFmtId="11" fontId="10" fillId="0" borderId="0" xfId="0" applyNumberFormat="1" applyFont="1"/>
    <xf numFmtId="10" fontId="10" fillId="0" borderId="0" xfId="0" applyNumberFormat="1" applyFont="1"/>
    <xf numFmtId="0" fontId="11" fillId="0" borderId="0" xfId="0" applyFont="1"/>
    <xf numFmtId="0" fontId="1" fillId="0" borderId="0" xfId="0" applyFont="1"/>
    <xf numFmtId="0" fontId="12" fillId="0" borderId="0" xfId="0" applyFont="1"/>
    <xf numFmtId="10" fontId="12" fillId="0" borderId="0" xfId="0" applyNumberFormat="1" applyFont="1"/>
    <xf numFmtId="0" fontId="2" fillId="0" borderId="0" xfId="0" applyFont="1" applyAlignment="1">
      <alignment horizontal="left"/>
    </xf>
    <xf numFmtId="49" fontId="2" fillId="0" borderId="0" xfId="0" applyNumberFormat="1" applyFont="1" applyAlignment="1">
      <alignment horizontal="left"/>
    </xf>
    <xf numFmtId="0" fontId="6" fillId="0" borderId="0" xfId="0" applyFont="1"/>
    <xf numFmtId="49" fontId="7" fillId="0" borderId="0" xfId="0" applyNumberFormat="1" applyFont="1" applyAlignment="1">
      <alignment horizontal="left"/>
    </xf>
    <xf numFmtId="0" fontId="7" fillId="0" borderId="0" xfId="0" applyFont="1" applyAlignment="1">
      <alignment horizontal="left"/>
    </xf>
    <xf numFmtId="0" fontId="13" fillId="0" borderId="5" xfId="0" applyFont="1" applyBorder="1" applyAlignment="1">
      <alignment vertical="top"/>
    </xf>
    <xf numFmtId="3" fontId="14" fillId="0" borderId="0" xfId="0" applyNumberFormat="1" applyFont="1"/>
    <xf numFmtId="164" fontId="3" fillId="0" borderId="0" xfId="0" applyNumberFormat="1" applyFont="1"/>
    <xf numFmtId="0" fontId="13" fillId="14" borderId="5" xfId="0" applyFont="1" applyFill="1" applyBorder="1" applyAlignment="1">
      <alignment vertical="top"/>
    </xf>
    <xf numFmtId="164" fontId="0" fillId="0" borderId="0" xfId="0" applyNumberFormat="1"/>
    <xf numFmtId="0" fontId="13" fillId="15" borderId="5" xfId="0" applyFont="1" applyFill="1" applyBorder="1" applyAlignment="1">
      <alignment vertical="top"/>
    </xf>
    <xf numFmtId="3" fontId="14" fillId="15" borderId="0" xfId="0" applyNumberFormat="1" applyFont="1" applyFill="1"/>
    <xf numFmtId="0" fontId="3" fillId="15" borderId="0" xfId="0" applyFont="1" applyFill="1"/>
    <xf numFmtId="164" fontId="3" fillId="15" borderId="0" xfId="0" applyNumberFormat="1" applyFont="1" applyFill="1"/>
    <xf numFmtId="0" fontId="13"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abazzical/Downloads/files_for_Bazzicalupo/18Nov2024_SGD_overrep_test_results.xlsx" TargetMode="External"/><Relationship Id="rId1" Type="http://schemas.openxmlformats.org/officeDocument/2006/relationships/externalLinkPath" Target="/Users/abazzical/Downloads/files_for_Bazzicalupo/18Nov2024_SGD_overrep_test_resul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GD_process_05"/>
      <sheetName val="SGD_function_05"/>
      <sheetName val="SGD_component_05"/>
      <sheetName val="circle_size"/>
    </sheetNames>
    <sheetDataSet>
      <sheetData sheetId="0" refreshError="1"/>
      <sheetData sheetId="1" refreshError="1"/>
      <sheetData sheetId="2" refreshError="1"/>
      <sheetData sheetId="3">
        <row r="2">
          <cell r="A2">
            <v>3</v>
          </cell>
          <cell r="B2">
            <v>0.05</v>
          </cell>
        </row>
        <row r="3">
          <cell r="A3">
            <v>4</v>
          </cell>
          <cell r="B3">
            <v>5.4656862745098039E-2</v>
          </cell>
        </row>
        <row r="4">
          <cell r="A4">
            <v>5</v>
          </cell>
          <cell r="B4">
            <v>5.9313725490196076E-2</v>
          </cell>
        </row>
        <row r="5">
          <cell r="A5">
            <v>6</v>
          </cell>
          <cell r="B5">
            <v>6.3970588235294112E-2</v>
          </cell>
        </row>
        <row r="6">
          <cell r="A6">
            <v>7</v>
          </cell>
          <cell r="B6">
            <v>6.8627450980392149E-2</v>
          </cell>
        </row>
        <row r="7">
          <cell r="A7">
            <v>8</v>
          </cell>
          <cell r="B7">
            <v>7.3284313725490186E-2</v>
          </cell>
        </row>
        <row r="8">
          <cell r="A8">
            <v>9</v>
          </cell>
          <cell r="B8">
            <v>7.7941176470588222E-2</v>
          </cell>
        </row>
        <row r="9">
          <cell r="A9">
            <v>10</v>
          </cell>
          <cell r="B9">
            <v>8.2598039215686259E-2</v>
          </cell>
        </row>
        <row r="10">
          <cell r="A10">
            <v>11</v>
          </cell>
          <cell r="B10">
            <v>8.7254901960784295E-2</v>
          </cell>
        </row>
        <row r="11">
          <cell r="A11">
            <v>12</v>
          </cell>
          <cell r="B11">
            <v>9.1911764705882332E-2</v>
          </cell>
        </row>
        <row r="12">
          <cell r="A12">
            <v>13</v>
          </cell>
          <cell r="B12">
            <v>9.6568627450980368E-2</v>
          </cell>
        </row>
        <row r="13">
          <cell r="A13">
            <v>14</v>
          </cell>
          <cell r="B13">
            <v>0.1012254901960784</v>
          </cell>
        </row>
        <row r="14">
          <cell r="A14">
            <v>15</v>
          </cell>
          <cell r="B14">
            <v>0.10588235294117644</v>
          </cell>
        </row>
        <row r="15">
          <cell r="A15">
            <v>16</v>
          </cell>
          <cell r="B15">
            <v>0.11053921568627448</v>
          </cell>
        </row>
        <row r="16">
          <cell r="A16">
            <v>17</v>
          </cell>
          <cell r="B16">
            <v>0.11519607843137251</v>
          </cell>
        </row>
        <row r="17">
          <cell r="A17">
            <v>18</v>
          </cell>
          <cell r="B17">
            <v>0.11985294117647055</v>
          </cell>
        </row>
        <row r="18">
          <cell r="A18">
            <v>19</v>
          </cell>
          <cell r="B18">
            <v>0.12450980392156859</v>
          </cell>
        </row>
        <row r="19">
          <cell r="A19">
            <v>20</v>
          </cell>
          <cell r="B19">
            <v>0.12916666666666662</v>
          </cell>
        </row>
        <row r="20">
          <cell r="A20">
            <v>21</v>
          </cell>
          <cell r="B20">
            <v>0.13382352941176467</v>
          </cell>
        </row>
        <row r="21">
          <cell r="A21">
            <v>22</v>
          </cell>
          <cell r="B21">
            <v>0.13848039215686272</v>
          </cell>
        </row>
        <row r="22">
          <cell r="A22">
            <v>23</v>
          </cell>
          <cell r="B22">
            <v>0.14313725490196078</v>
          </cell>
        </row>
        <row r="23">
          <cell r="A23">
            <v>24</v>
          </cell>
          <cell r="B23">
            <v>0.14779411764705883</v>
          </cell>
        </row>
        <row r="24">
          <cell r="A24">
            <v>25</v>
          </cell>
          <cell r="B24">
            <v>0.15245098039215688</v>
          </cell>
        </row>
        <row r="25">
          <cell r="A25">
            <v>26</v>
          </cell>
          <cell r="B25">
            <v>0.15710784313725493</v>
          </cell>
        </row>
        <row r="26">
          <cell r="A26">
            <v>27</v>
          </cell>
          <cell r="B26">
            <v>0.16176470588235298</v>
          </cell>
        </row>
        <row r="27">
          <cell r="A27">
            <v>28</v>
          </cell>
          <cell r="B27">
            <v>0.16642156862745103</v>
          </cell>
        </row>
        <row r="28">
          <cell r="A28">
            <v>29</v>
          </cell>
          <cell r="B28">
            <v>0.17107843137254908</v>
          </cell>
        </row>
        <row r="29">
          <cell r="A29">
            <v>30</v>
          </cell>
          <cell r="B29">
            <v>0.17573529411764713</v>
          </cell>
        </row>
        <row r="30">
          <cell r="A30">
            <v>31</v>
          </cell>
          <cell r="B30">
            <v>0.18039215686274518</v>
          </cell>
        </row>
        <row r="31">
          <cell r="A31">
            <v>32</v>
          </cell>
          <cell r="B31">
            <v>0.18504901960784323</v>
          </cell>
        </row>
        <row r="32">
          <cell r="A32">
            <v>33</v>
          </cell>
          <cell r="B32">
            <v>0.18970588235294128</v>
          </cell>
        </row>
        <row r="33">
          <cell r="A33">
            <v>34</v>
          </cell>
          <cell r="B33">
            <v>0.19436274509803933</v>
          </cell>
        </row>
        <row r="34">
          <cell r="A34">
            <v>35</v>
          </cell>
          <cell r="B34">
            <v>0.19901960784313738</v>
          </cell>
        </row>
        <row r="35">
          <cell r="A35">
            <v>36</v>
          </cell>
          <cell r="B35">
            <v>0.20367647058823543</v>
          </cell>
        </row>
        <row r="36">
          <cell r="A36">
            <v>37</v>
          </cell>
          <cell r="B36">
            <v>0.20833333333333348</v>
          </cell>
        </row>
        <row r="37">
          <cell r="A37">
            <v>38</v>
          </cell>
          <cell r="B37">
            <v>0.21299019607843153</v>
          </cell>
        </row>
        <row r="38">
          <cell r="A38">
            <v>39</v>
          </cell>
          <cell r="B38">
            <v>0.21764705882352958</v>
          </cell>
        </row>
        <row r="39">
          <cell r="A39">
            <v>40</v>
          </cell>
          <cell r="B39">
            <v>0.22230392156862763</v>
          </cell>
        </row>
        <row r="40">
          <cell r="A40">
            <v>41</v>
          </cell>
          <cell r="B40">
            <v>0.22696078431372568</v>
          </cell>
        </row>
        <row r="41">
          <cell r="A41">
            <v>42</v>
          </cell>
          <cell r="B41">
            <v>0.23161764705882373</v>
          </cell>
        </row>
        <row r="42">
          <cell r="A42">
            <v>43</v>
          </cell>
          <cell r="B42">
            <v>0.23627450980392178</v>
          </cell>
        </row>
        <row r="43">
          <cell r="A43">
            <v>44</v>
          </cell>
          <cell r="B43">
            <v>0.24093137254901983</v>
          </cell>
        </row>
        <row r="44">
          <cell r="A44">
            <v>45</v>
          </cell>
          <cell r="B44">
            <v>0.24558823529411788</v>
          </cell>
        </row>
        <row r="45">
          <cell r="A45">
            <v>46</v>
          </cell>
          <cell r="B45">
            <v>0.25024509803921591</v>
          </cell>
        </row>
        <row r="46">
          <cell r="A46">
            <v>47</v>
          </cell>
          <cell r="B46">
            <v>0.25490196078431393</v>
          </cell>
        </row>
        <row r="47">
          <cell r="A47">
            <v>48</v>
          </cell>
          <cell r="B47">
            <v>0.25955882352941195</v>
          </cell>
        </row>
        <row r="48">
          <cell r="A48">
            <v>49</v>
          </cell>
          <cell r="B48">
            <v>0.26421568627450998</v>
          </cell>
        </row>
        <row r="49">
          <cell r="A49">
            <v>50</v>
          </cell>
          <cell r="B49">
            <v>0.268872549019608</v>
          </cell>
        </row>
        <row r="50">
          <cell r="A50">
            <v>51</v>
          </cell>
          <cell r="B50">
            <v>0.27352941176470602</v>
          </cell>
        </row>
        <row r="51">
          <cell r="A51">
            <v>52</v>
          </cell>
          <cell r="B51">
            <v>0.27818627450980404</v>
          </cell>
        </row>
        <row r="52">
          <cell r="A52">
            <v>53</v>
          </cell>
          <cell r="B52">
            <v>0.28284313725490207</v>
          </cell>
        </row>
        <row r="53">
          <cell r="A53">
            <v>54</v>
          </cell>
          <cell r="B53">
            <v>0.28750000000000009</v>
          </cell>
        </row>
        <row r="54">
          <cell r="A54">
            <v>55</v>
          </cell>
          <cell r="B54">
            <v>0.29215686274509811</v>
          </cell>
        </row>
        <row r="55">
          <cell r="A55">
            <v>56</v>
          </cell>
          <cell r="B55">
            <v>0.29681372549019613</v>
          </cell>
        </row>
        <row r="56">
          <cell r="A56">
            <v>57</v>
          </cell>
          <cell r="B56">
            <v>0.30147058823529416</v>
          </cell>
        </row>
        <row r="57">
          <cell r="A57">
            <v>58</v>
          </cell>
          <cell r="B57">
            <v>0.30612745098039218</v>
          </cell>
        </row>
        <row r="58">
          <cell r="A58">
            <v>59</v>
          </cell>
          <cell r="B58">
            <v>0.3107843137254902</v>
          </cell>
        </row>
        <row r="59">
          <cell r="A59">
            <v>60</v>
          </cell>
          <cell r="B59">
            <v>0.31544117647058822</v>
          </cell>
        </row>
        <row r="60">
          <cell r="A60">
            <v>61</v>
          </cell>
          <cell r="B60">
            <v>0.32009803921568625</v>
          </cell>
        </row>
        <row r="61">
          <cell r="A61">
            <v>62</v>
          </cell>
          <cell r="B61">
            <v>0.32475490196078427</v>
          </cell>
        </row>
        <row r="62">
          <cell r="A62">
            <v>63</v>
          </cell>
          <cell r="B62">
            <v>0.32941176470588229</v>
          </cell>
        </row>
        <row r="63">
          <cell r="A63">
            <v>64</v>
          </cell>
          <cell r="B63">
            <v>0.33406862745098032</v>
          </cell>
        </row>
        <row r="64">
          <cell r="A64">
            <v>65</v>
          </cell>
          <cell r="B64">
            <v>0.33872549019607834</v>
          </cell>
        </row>
        <row r="65">
          <cell r="A65">
            <v>66</v>
          </cell>
          <cell r="B65">
            <v>0.34338235294117636</v>
          </cell>
        </row>
        <row r="66">
          <cell r="A66">
            <v>67</v>
          </cell>
          <cell r="B66">
            <v>0.34803921568627438</v>
          </cell>
        </row>
        <row r="67">
          <cell r="A67">
            <v>68</v>
          </cell>
          <cell r="B67">
            <v>0.35269607843137241</v>
          </cell>
        </row>
        <row r="68">
          <cell r="A68">
            <v>69</v>
          </cell>
          <cell r="B68">
            <v>0.35735294117647043</v>
          </cell>
        </row>
        <row r="69">
          <cell r="A69">
            <v>70</v>
          </cell>
          <cell r="B69">
            <v>0.36200980392156845</v>
          </cell>
        </row>
        <row r="70">
          <cell r="A70">
            <v>71</v>
          </cell>
          <cell r="B70">
            <v>0.36666666666666647</v>
          </cell>
        </row>
        <row r="71">
          <cell r="A71">
            <v>72</v>
          </cell>
          <cell r="B71">
            <v>0.3713235294117645</v>
          </cell>
        </row>
        <row r="72">
          <cell r="A72">
            <v>73</v>
          </cell>
          <cell r="B72">
            <v>0.37598039215686252</v>
          </cell>
        </row>
        <row r="73">
          <cell r="A73">
            <v>74</v>
          </cell>
          <cell r="B73">
            <v>0.38063725490196054</v>
          </cell>
        </row>
        <row r="74">
          <cell r="A74">
            <v>75</v>
          </cell>
          <cell r="B74">
            <v>0.38529411764705856</v>
          </cell>
        </row>
        <row r="75">
          <cell r="A75">
            <v>76</v>
          </cell>
          <cell r="B75">
            <v>0.38995098039215659</v>
          </cell>
        </row>
        <row r="76">
          <cell r="A76">
            <v>77</v>
          </cell>
          <cell r="B76">
            <v>0.39460784313725461</v>
          </cell>
        </row>
        <row r="77">
          <cell r="A77">
            <v>78</v>
          </cell>
          <cell r="B77">
            <v>0.39926470588235263</v>
          </cell>
        </row>
        <row r="78">
          <cell r="A78">
            <v>79</v>
          </cell>
          <cell r="B78">
            <v>0.40392156862745066</v>
          </cell>
        </row>
        <row r="79">
          <cell r="A79">
            <v>80</v>
          </cell>
          <cell r="B79">
            <v>0.40857843137254868</v>
          </cell>
        </row>
        <row r="80">
          <cell r="A80">
            <v>81</v>
          </cell>
          <cell r="B80">
            <v>0.4132352941176467</v>
          </cell>
        </row>
        <row r="81">
          <cell r="A81">
            <v>82</v>
          </cell>
          <cell r="B81">
            <v>0.41789215686274472</v>
          </cell>
        </row>
        <row r="82">
          <cell r="A82">
            <v>83</v>
          </cell>
          <cell r="B82">
            <v>0.42254901960784275</v>
          </cell>
        </row>
        <row r="83">
          <cell r="A83">
            <v>84</v>
          </cell>
          <cell r="B83">
            <v>0.42720588235294077</v>
          </cell>
        </row>
        <row r="84">
          <cell r="A84">
            <v>85</v>
          </cell>
          <cell r="B84">
            <v>0.43186274509803879</v>
          </cell>
        </row>
        <row r="85">
          <cell r="A85">
            <v>86</v>
          </cell>
          <cell r="B85">
            <v>0.43651960784313681</v>
          </cell>
        </row>
        <row r="86">
          <cell r="A86">
            <v>87</v>
          </cell>
          <cell r="B86">
            <v>0.44117647058823484</v>
          </cell>
        </row>
        <row r="87">
          <cell r="A87">
            <v>88</v>
          </cell>
          <cell r="B87">
            <v>0.44583333333333286</v>
          </cell>
        </row>
        <row r="88">
          <cell r="A88">
            <v>89</v>
          </cell>
          <cell r="B88">
            <v>0.45049019607843088</v>
          </cell>
        </row>
        <row r="89">
          <cell r="A89">
            <v>90</v>
          </cell>
          <cell r="B89">
            <v>0.4551470588235289</v>
          </cell>
        </row>
        <row r="90">
          <cell r="A90">
            <v>91</v>
          </cell>
          <cell r="B90">
            <v>0.45980392156862693</v>
          </cell>
        </row>
        <row r="91">
          <cell r="A91">
            <v>92</v>
          </cell>
          <cell r="B91">
            <v>0.46446078431372495</v>
          </cell>
        </row>
        <row r="92">
          <cell r="A92">
            <v>93</v>
          </cell>
          <cell r="B92">
            <v>0.46911764705882297</v>
          </cell>
        </row>
        <row r="93">
          <cell r="A93">
            <v>94</v>
          </cell>
          <cell r="B93">
            <v>0.473774509803921</v>
          </cell>
        </row>
        <row r="94">
          <cell r="A94">
            <v>95</v>
          </cell>
          <cell r="B94">
            <v>0.47843137254901902</v>
          </cell>
        </row>
        <row r="95">
          <cell r="A95">
            <v>96</v>
          </cell>
          <cell r="B95">
            <v>0.48308823529411704</v>
          </cell>
        </row>
        <row r="96">
          <cell r="A96">
            <v>97</v>
          </cell>
          <cell r="B96">
            <v>0.48774509803921506</v>
          </cell>
        </row>
        <row r="97">
          <cell r="A97">
            <v>98</v>
          </cell>
          <cell r="B97">
            <v>0.49240196078431309</v>
          </cell>
        </row>
        <row r="98">
          <cell r="A98">
            <v>99</v>
          </cell>
          <cell r="B98">
            <v>0.49705882352941111</v>
          </cell>
        </row>
        <row r="99">
          <cell r="A99">
            <v>100</v>
          </cell>
          <cell r="B99">
            <v>0.50171568627450913</v>
          </cell>
        </row>
        <row r="100">
          <cell r="A100">
            <v>101</v>
          </cell>
          <cell r="B100">
            <v>0.50637254901960715</v>
          </cell>
        </row>
        <row r="101">
          <cell r="A101">
            <v>102</v>
          </cell>
          <cell r="B101">
            <v>0.51102941176470518</v>
          </cell>
        </row>
        <row r="102">
          <cell r="A102">
            <v>103</v>
          </cell>
          <cell r="B102">
            <v>0.5156862745098032</v>
          </cell>
        </row>
        <row r="103">
          <cell r="A103">
            <v>104</v>
          </cell>
          <cell r="B103">
            <v>0.52034313725490122</v>
          </cell>
        </row>
        <row r="104">
          <cell r="A104">
            <v>105</v>
          </cell>
          <cell r="B104">
            <v>0.52499999999999925</v>
          </cell>
        </row>
        <row r="105">
          <cell r="A105">
            <v>106</v>
          </cell>
          <cell r="B105">
            <v>0.52965686274509727</v>
          </cell>
        </row>
        <row r="106">
          <cell r="A106">
            <v>107</v>
          </cell>
          <cell r="B106">
            <v>0.53431372549019529</v>
          </cell>
        </row>
        <row r="107">
          <cell r="A107">
            <v>108</v>
          </cell>
          <cell r="B107">
            <v>0.53897058823529331</v>
          </cell>
        </row>
        <row r="108">
          <cell r="A108">
            <v>109</v>
          </cell>
          <cell r="B108">
            <v>0.54362745098039134</v>
          </cell>
        </row>
        <row r="109">
          <cell r="A109">
            <v>110</v>
          </cell>
          <cell r="B109">
            <v>0.54828431372548936</v>
          </cell>
        </row>
        <row r="110">
          <cell r="A110">
            <v>111</v>
          </cell>
          <cell r="B110">
            <v>0.55294117647058738</v>
          </cell>
        </row>
        <row r="111">
          <cell r="A111">
            <v>112</v>
          </cell>
          <cell r="B111">
            <v>0.5575980392156854</v>
          </cell>
        </row>
        <row r="112">
          <cell r="A112">
            <v>113</v>
          </cell>
          <cell r="B112">
            <v>0.56225490196078343</v>
          </cell>
        </row>
        <row r="113">
          <cell r="A113">
            <v>114</v>
          </cell>
          <cell r="B113">
            <v>0.56691176470588145</v>
          </cell>
        </row>
        <row r="114">
          <cell r="A114">
            <v>115</v>
          </cell>
          <cell r="B114">
            <v>0.57156862745097947</v>
          </cell>
        </row>
        <row r="115">
          <cell r="A115">
            <v>116</v>
          </cell>
          <cell r="B115">
            <v>0.57622549019607749</v>
          </cell>
        </row>
        <row r="116">
          <cell r="A116">
            <v>117</v>
          </cell>
          <cell r="B116">
            <v>0.58088235294117552</v>
          </cell>
        </row>
        <row r="117">
          <cell r="A117">
            <v>118</v>
          </cell>
          <cell r="B117">
            <v>0.58553921568627354</v>
          </cell>
        </row>
        <row r="118">
          <cell r="A118">
            <v>119</v>
          </cell>
          <cell r="B118">
            <v>0.59019607843137156</v>
          </cell>
        </row>
        <row r="119">
          <cell r="A119">
            <v>120</v>
          </cell>
          <cell r="B119">
            <v>0.59485294117646959</v>
          </cell>
        </row>
        <row r="120">
          <cell r="A120">
            <v>121</v>
          </cell>
          <cell r="B120">
            <v>0.59950980392156761</v>
          </cell>
        </row>
        <row r="121">
          <cell r="A121">
            <v>122</v>
          </cell>
          <cell r="B121">
            <v>0.60416666666666563</v>
          </cell>
        </row>
        <row r="122">
          <cell r="A122">
            <v>123</v>
          </cell>
          <cell r="B122">
            <v>0.60882352941176365</v>
          </cell>
        </row>
        <row r="123">
          <cell r="A123">
            <v>124</v>
          </cell>
          <cell r="B123">
            <v>0.61348039215686168</v>
          </cell>
        </row>
        <row r="124">
          <cell r="A124">
            <v>125</v>
          </cell>
          <cell r="B124">
            <v>0.6181372549019597</v>
          </cell>
        </row>
        <row r="125">
          <cell r="A125">
            <v>126</v>
          </cell>
          <cell r="B125">
            <v>0.62279411764705772</v>
          </cell>
        </row>
        <row r="126">
          <cell r="A126">
            <v>127</v>
          </cell>
          <cell r="B126">
            <v>0.62745098039215574</v>
          </cell>
        </row>
        <row r="127">
          <cell r="A127">
            <v>128</v>
          </cell>
          <cell r="B127">
            <v>0.63210784313725377</v>
          </cell>
        </row>
        <row r="128">
          <cell r="A128">
            <v>129</v>
          </cell>
          <cell r="B128">
            <v>0.63676470588235179</v>
          </cell>
        </row>
        <row r="129">
          <cell r="A129">
            <v>130</v>
          </cell>
          <cell r="B129">
            <v>0.64142156862744981</v>
          </cell>
        </row>
        <row r="130">
          <cell r="A130">
            <v>131</v>
          </cell>
          <cell r="B130">
            <v>0.64607843137254783</v>
          </cell>
        </row>
        <row r="131">
          <cell r="A131">
            <v>132</v>
          </cell>
          <cell r="B131">
            <v>0.65073529411764586</v>
          </cell>
        </row>
        <row r="132">
          <cell r="A132">
            <v>133</v>
          </cell>
          <cell r="B132">
            <v>0.65539215686274388</v>
          </cell>
        </row>
        <row r="133">
          <cell r="A133">
            <v>134</v>
          </cell>
          <cell r="B133">
            <v>0.6600490196078419</v>
          </cell>
        </row>
        <row r="134">
          <cell r="A134">
            <v>135</v>
          </cell>
          <cell r="B134">
            <v>0.66470588235293993</v>
          </cell>
        </row>
        <row r="135">
          <cell r="A135">
            <v>136</v>
          </cell>
          <cell r="B135">
            <v>0.66936274509803795</v>
          </cell>
        </row>
        <row r="136">
          <cell r="A136">
            <v>137</v>
          </cell>
          <cell r="B136">
            <v>0.67401960784313597</v>
          </cell>
        </row>
        <row r="137">
          <cell r="A137">
            <v>138</v>
          </cell>
          <cell r="B137">
            <v>0.67867647058823399</v>
          </cell>
        </row>
        <row r="138">
          <cell r="A138">
            <v>139</v>
          </cell>
          <cell r="B138">
            <v>0.68333333333333202</v>
          </cell>
        </row>
        <row r="139">
          <cell r="A139">
            <v>140</v>
          </cell>
          <cell r="B139">
            <v>0.68799019607843004</v>
          </cell>
        </row>
        <row r="140">
          <cell r="A140">
            <v>141</v>
          </cell>
          <cell r="B140">
            <v>0.69264705882352806</v>
          </cell>
        </row>
        <row r="141">
          <cell r="A141">
            <v>142</v>
          </cell>
          <cell r="B141">
            <v>0.69730392156862608</v>
          </cell>
        </row>
        <row r="142">
          <cell r="A142">
            <v>143</v>
          </cell>
          <cell r="B142">
            <v>0.70196078431372411</v>
          </cell>
        </row>
        <row r="143">
          <cell r="A143">
            <v>144</v>
          </cell>
          <cell r="B143">
            <v>0.70661764705882213</v>
          </cell>
        </row>
        <row r="144">
          <cell r="A144">
            <v>145</v>
          </cell>
          <cell r="B144">
            <v>0.71127450980392015</v>
          </cell>
        </row>
        <row r="145">
          <cell r="A145">
            <v>146</v>
          </cell>
          <cell r="B145">
            <v>0.71593137254901817</v>
          </cell>
        </row>
        <row r="146">
          <cell r="A146">
            <v>147</v>
          </cell>
          <cell r="B146">
            <v>0.7205882352941162</v>
          </cell>
        </row>
        <row r="147">
          <cell r="A147">
            <v>148</v>
          </cell>
          <cell r="B147">
            <v>0.72524509803921422</v>
          </cell>
        </row>
        <row r="148">
          <cell r="A148">
            <v>149</v>
          </cell>
          <cell r="B148">
            <v>0.72990196078431224</v>
          </cell>
        </row>
        <row r="149">
          <cell r="A149">
            <v>150</v>
          </cell>
          <cell r="B149">
            <v>0.73455882352941027</v>
          </cell>
        </row>
        <row r="150">
          <cell r="A150">
            <v>151</v>
          </cell>
          <cell r="B150">
            <v>0.73921568627450829</v>
          </cell>
        </row>
        <row r="151">
          <cell r="A151">
            <v>152</v>
          </cell>
          <cell r="B151">
            <v>0.74387254901960631</v>
          </cell>
        </row>
        <row r="152">
          <cell r="A152">
            <v>153</v>
          </cell>
          <cell r="B152">
            <v>0.74852941176470433</v>
          </cell>
        </row>
        <row r="153">
          <cell r="A153">
            <v>154</v>
          </cell>
          <cell r="B153">
            <v>0.75318627450980236</v>
          </cell>
        </row>
        <row r="154">
          <cell r="A154">
            <v>155</v>
          </cell>
          <cell r="B154">
            <v>0.75784313725490038</v>
          </cell>
        </row>
        <row r="155">
          <cell r="A155">
            <v>156</v>
          </cell>
          <cell r="B155">
            <v>0.7624999999999984</v>
          </cell>
        </row>
        <row r="156">
          <cell r="A156">
            <v>157</v>
          </cell>
          <cell r="B156">
            <v>0.76715686274509642</v>
          </cell>
        </row>
        <row r="157">
          <cell r="A157">
            <v>158</v>
          </cell>
          <cell r="B157">
            <v>0.77181372549019445</v>
          </cell>
        </row>
        <row r="158">
          <cell r="A158">
            <v>159</v>
          </cell>
          <cell r="B158">
            <v>0.77647058823529247</v>
          </cell>
        </row>
        <row r="159">
          <cell r="A159">
            <v>160</v>
          </cell>
          <cell r="B159">
            <v>0.78112745098039049</v>
          </cell>
        </row>
        <row r="160">
          <cell r="A160">
            <v>161</v>
          </cell>
          <cell r="B160">
            <v>0.78578431372548851</v>
          </cell>
        </row>
        <row r="161">
          <cell r="A161">
            <v>162</v>
          </cell>
          <cell r="B161">
            <v>0.79044117647058654</v>
          </cell>
        </row>
        <row r="162">
          <cell r="A162">
            <v>163</v>
          </cell>
          <cell r="B162">
            <v>0.79509803921568456</v>
          </cell>
        </row>
        <row r="163">
          <cell r="A163">
            <v>164</v>
          </cell>
          <cell r="B163">
            <v>0.79975490196078258</v>
          </cell>
        </row>
        <row r="164">
          <cell r="A164">
            <v>165</v>
          </cell>
          <cell r="B164">
            <v>0.80441176470588061</v>
          </cell>
        </row>
        <row r="165">
          <cell r="A165">
            <v>166</v>
          </cell>
          <cell r="B165">
            <v>0.80906862745097863</v>
          </cell>
        </row>
        <row r="166">
          <cell r="A166">
            <v>167</v>
          </cell>
          <cell r="B166">
            <v>0.81372549019607665</v>
          </cell>
        </row>
        <row r="167">
          <cell r="A167">
            <v>168</v>
          </cell>
          <cell r="B167">
            <v>0.81838235294117467</v>
          </cell>
        </row>
        <row r="168">
          <cell r="A168">
            <v>169</v>
          </cell>
          <cell r="B168">
            <v>0.8230392156862727</v>
          </cell>
        </row>
        <row r="169">
          <cell r="A169">
            <v>170</v>
          </cell>
          <cell r="B169">
            <v>0.82769607843137072</v>
          </cell>
        </row>
        <row r="170">
          <cell r="A170">
            <v>171</v>
          </cell>
          <cell r="B170">
            <v>0.83235294117646874</v>
          </cell>
        </row>
        <row r="171">
          <cell r="A171">
            <v>172</v>
          </cell>
          <cell r="B171">
            <v>0.83700980392156676</v>
          </cell>
        </row>
        <row r="172">
          <cell r="A172">
            <v>173</v>
          </cell>
          <cell r="B172">
            <v>0.84166666666666479</v>
          </cell>
        </row>
        <row r="173">
          <cell r="A173">
            <v>174</v>
          </cell>
          <cell r="B173">
            <v>0.84632352941176281</v>
          </cell>
        </row>
        <row r="174">
          <cell r="A174">
            <v>175</v>
          </cell>
          <cell r="B174">
            <v>0.85098039215686083</v>
          </cell>
        </row>
        <row r="175">
          <cell r="A175">
            <v>176</v>
          </cell>
          <cell r="B175">
            <v>0.85563725490195885</v>
          </cell>
        </row>
        <row r="176">
          <cell r="A176">
            <v>177</v>
          </cell>
          <cell r="B176">
            <v>0.86029411764705688</v>
          </cell>
        </row>
        <row r="177">
          <cell r="A177">
            <v>178</v>
          </cell>
          <cell r="B177">
            <v>0.8649509803921549</v>
          </cell>
        </row>
        <row r="178">
          <cell r="A178">
            <v>179</v>
          </cell>
          <cell r="B178">
            <v>0.86960784313725292</v>
          </cell>
        </row>
        <row r="179">
          <cell r="A179">
            <v>180</v>
          </cell>
          <cell r="B179">
            <v>0.87426470588235095</v>
          </cell>
        </row>
        <row r="180">
          <cell r="A180">
            <v>181</v>
          </cell>
          <cell r="B180">
            <v>0.87892156862744897</v>
          </cell>
        </row>
        <row r="181">
          <cell r="A181">
            <v>182</v>
          </cell>
          <cell r="B181">
            <v>0.88357843137254699</v>
          </cell>
        </row>
        <row r="182">
          <cell r="A182">
            <v>183</v>
          </cell>
          <cell r="B182">
            <v>0.88823529411764501</v>
          </cell>
        </row>
        <row r="183">
          <cell r="A183">
            <v>184</v>
          </cell>
          <cell r="B183">
            <v>0.89289215686274304</v>
          </cell>
        </row>
        <row r="184">
          <cell r="A184">
            <v>185</v>
          </cell>
          <cell r="B184">
            <v>0.89754901960784106</v>
          </cell>
        </row>
        <row r="185">
          <cell r="A185">
            <v>186</v>
          </cell>
          <cell r="B185">
            <v>0.90220588235293908</v>
          </cell>
        </row>
        <row r="186">
          <cell r="A186">
            <v>187</v>
          </cell>
          <cell r="B186">
            <v>0.9068627450980371</v>
          </cell>
        </row>
        <row r="187">
          <cell r="A187">
            <v>188</v>
          </cell>
          <cell r="B187">
            <v>0.91151960784313513</v>
          </cell>
        </row>
        <row r="188">
          <cell r="A188">
            <v>189</v>
          </cell>
          <cell r="B188">
            <v>0.91617647058823315</v>
          </cell>
        </row>
        <row r="189">
          <cell r="A189">
            <v>190</v>
          </cell>
          <cell r="B189">
            <v>0.92083333333333117</v>
          </cell>
        </row>
        <row r="190">
          <cell r="A190">
            <v>191</v>
          </cell>
          <cell r="B190">
            <v>0.92549019607842919</v>
          </cell>
        </row>
        <row r="191">
          <cell r="A191">
            <v>192</v>
          </cell>
          <cell r="B191">
            <v>0.93014705882352722</v>
          </cell>
        </row>
        <row r="192">
          <cell r="A192">
            <v>193</v>
          </cell>
          <cell r="B192">
            <v>0.93480392156862524</v>
          </cell>
        </row>
        <row r="193">
          <cell r="A193">
            <v>194</v>
          </cell>
          <cell r="B193">
            <v>0.93946078431372326</v>
          </cell>
        </row>
        <row r="194">
          <cell r="A194">
            <v>195</v>
          </cell>
          <cell r="B194">
            <v>0.94411764705882129</v>
          </cell>
        </row>
        <row r="195">
          <cell r="A195">
            <v>196</v>
          </cell>
          <cell r="B195">
            <v>0.94877450980391931</v>
          </cell>
        </row>
        <row r="196">
          <cell r="A196">
            <v>197</v>
          </cell>
          <cell r="B196">
            <v>0.95343137254901733</v>
          </cell>
        </row>
        <row r="197">
          <cell r="A197">
            <v>198</v>
          </cell>
          <cell r="B197">
            <v>0.95808823529411535</v>
          </cell>
        </row>
        <row r="198">
          <cell r="A198">
            <v>199</v>
          </cell>
          <cell r="B198">
            <v>0.96274509803921338</v>
          </cell>
        </row>
        <row r="199">
          <cell r="A199">
            <v>200</v>
          </cell>
          <cell r="B199">
            <v>0.9674019607843114</v>
          </cell>
        </row>
        <row r="200">
          <cell r="A200">
            <v>201</v>
          </cell>
          <cell r="B200">
            <v>0.97205882352940942</v>
          </cell>
        </row>
        <row r="201">
          <cell r="A201">
            <v>202</v>
          </cell>
          <cell r="B201">
            <v>0.97671568627450744</v>
          </cell>
        </row>
        <row r="202">
          <cell r="A202">
            <v>203</v>
          </cell>
          <cell r="B202">
            <v>0.98137254901960547</v>
          </cell>
        </row>
        <row r="203">
          <cell r="A203">
            <v>204</v>
          </cell>
          <cell r="B203">
            <v>0.98602941176470349</v>
          </cell>
        </row>
        <row r="204">
          <cell r="A204">
            <v>205</v>
          </cell>
          <cell r="B204">
            <v>0.99068627450980151</v>
          </cell>
        </row>
        <row r="205">
          <cell r="A205">
            <v>206</v>
          </cell>
          <cell r="B205">
            <v>1</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0"/>
  <sheetViews>
    <sheetView workbookViewId="0">
      <selection activeCell="B2" sqref="B2"/>
    </sheetView>
  </sheetViews>
  <sheetFormatPr baseColWidth="10" defaultColWidth="12.6640625" defaultRowHeight="15" customHeight="1"/>
  <cols>
    <col min="1" max="6" width="12.6640625" customWidth="1"/>
  </cols>
  <sheetData>
    <row r="1" spans="1:5" ht="15" customHeight="1">
      <c r="A1" s="1" t="s">
        <v>0</v>
      </c>
    </row>
    <row r="2" spans="1:5" ht="15.75" customHeight="1">
      <c r="A2" s="1" t="s">
        <v>1</v>
      </c>
      <c r="B2" s="1" t="s">
        <v>2</v>
      </c>
      <c r="C2" s="1" t="s">
        <v>3</v>
      </c>
      <c r="D2" s="1" t="s">
        <v>4</v>
      </c>
      <c r="E2" s="1" t="s">
        <v>5</v>
      </c>
    </row>
    <row r="3" spans="1:5" ht="15.75" customHeight="1">
      <c r="A3" s="1" t="s">
        <v>6</v>
      </c>
      <c r="B3" s="1">
        <v>3.5000000000000003E-2</v>
      </c>
      <c r="C3" s="1">
        <v>2.98E-2</v>
      </c>
      <c r="D3" s="1">
        <v>21</v>
      </c>
      <c r="E3" s="1">
        <v>0</v>
      </c>
    </row>
    <row r="4" spans="1:5" ht="15.75" customHeight="1">
      <c r="A4" s="1" t="s">
        <v>7</v>
      </c>
      <c r="B4" s="1">
        <v>1.875</v>
      </c>
      <c r="C4" s="1">
        <v>1.5938000000000001</v>
      </c>
      <c r="D4" s="1">
        <v>16</v>
      </c>
      <c r="E4" s="1">
        <v>16</v>
      </c>
    </row>
    <row r="5" spans="1:5" ht="15.75" customHeight="1">
      <c r="A5" s="1" t="s">
        <v>8</v>
      </c>
      <c r="B5" s="1">
        <v>7.9</v>
      </c>
      <c r="C5" s="1">
        <v>6.7149999999999999</v>
      </c>
      <c r="D5" s="1">
        <v>15</v>
      </c>
      <c r="E5" s="1">
        <v>2</v>
      </c>
    </row>
    <row r="6" spans="1:5" ht="15.75" customHeight="1">
      <c r="A6" s="1" t="s">
        <v>9</v>
      </c>
      <c r="B6" s="1">
        <v>3.5</v>
      </c>
      <c r="C6" s="1">
        <v>2.9750000000000001</v>
      </c>
      <c r="D6" s="1">
        <v>22</v>
      </c>
      <c r="E6" s="1">
        <v>22</v>
      </c>
    </row>
    <row r="7" spans="1:5" ht="15.75" customHeight="1">
      <c r="A7" s="1" t="s">
        <v>10</v>
      </c>
      <c r="B7" s="1">
        <v>2.2000000000000002</v>
      </c>
      <c r="C7" s="1">
        <v>1.87</v>
      </c>
      <c r="D7" s="1">
        <v>17</v>
      </c>
      <c r="E7" s="1">
        <v>2</v>
      </c>
    </row>
    <row r="8" spans="1:5" ht="15.75" customHeight="1">
      <c r="A8" s="1" t="s">
        <v>11</v>
      </c>
      <c r="B8" s="1">
        <v>4.4000000000000004</v>
      </c>
      <c r="C8" s="1">
        <v>3.74</v>
      </c>
      <c r="D8" s="1">
        <v>29</v>
      </c>
      <c r="E8" s="1">
        <v>2</v>
      </c>
    </row>
    <row r="9" spans="1:5" ht="15.75" customHeight="1"/>
    <row r="10" spans="1:5" ht="15.75" customHeight="1">
      <c r="A10" s="1" t="s">
        <v>12</v>
      </c>
    </row>
    <row r="11" spans="1:5" ht="15.75" customHeight="1">
      <c r="A11" s="1" t="s">
        <v>13</v>
      </c>
    </row>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0"/>
  <sheetViews>
    <sheetView topLeftCell="A92" workbookViewId="0">
      <selection activeCell="A99" sqref="A99:XFD99"/>
    </sheetView>
  </sheetViews>
  <sheetFormatPr baseColWidth="10" defaultColWidth="12.6640625" defaultRowHeight="15" customHeight="1"/>
  <cols>
    <col min="1" max="7" width="12.6640625" customWidth="1"/>
  </cols>
  <sheetData>
    <row r="1" spans="1:12" ht="15.75" customHeight="1">
      <c r="A1" s="1" t="s">
        <v>14</v>
      </c>
    </row>
    <row r="2" spans="1:12" ht="15.75" customHeight="1">
      <c r="L2" s="29"/>
    </row>
    <row r="3" spans="1:12" ht="15.75" customHeight="1">
      <c r="A3" s="1" t="s">
        <v>15</v>
      </c>
      <c r="B3" s="1" t="s">
        <v>16</v>
      </c>
      <c r="C3" s="1" t="s">
        <v>17</v>
      </c>
      <c r="D3" s="1" t="s">
        <v>18</v>
      </c>
      <c r="E3" s="1" t="s">
        <v>2187</v>
      </c>
      <c r="F3" s="1" t="s">
        <v>19</v>
      </c>
      <c r="G3" s="1" t="s">
        <v>2186</v>
      </c>
      <c r="H3" s="1" t="s">
        <v>20</v>
      </c>
      <c r="I3" s="1" t="s">
        <v>21</v>
      </c>
      <c r="L3" s="29"/>
    </row>
    <row r="4" spans="1:12" ht="15.75" customHeight="1">
      <c r="A4" s="1" t="s">
        <v>22</v>
      </c>
      <c r="B4" s="1">
        <v>10834840</v>
      </c>
      <c r="C4" s="1">
        <v>2708710</v>
      </c>
      <c r="D4" s="1">
        <v>32.520000000000003</v>
      </c>
      <c r="E4" s="29">
        <v>15.506172839506171</v>
      </c>
      <c r="F4" s="29">
        <v>0.95717116300000005</v>
      </c>
      <c r="G4">
        <v>4</v>
      </c>
      <c r="L4" s="29"/>
    </row>
    <row r="5" spans="1:12" ht="15.75" customHeight="1">
      <c r="A5" s="1" t="s">
        <v>23</v>
      </c>
      <c r="B5" s="1">
        <v>11139704</v>
      </c>
      <c r="C5" s="1">
        <v>2784926</v>
      </c>
      <c r="D5" s="1">
        <v>33.43</v>
      </c>
      <c r="E5" s="29">
        <v>11.828282828282829</v>
      </c>
      <c r="F5" s="29">
        <v>0.730140915</v>
      </c>
      <c r="G5">
        <v>2</v>
      </c>
      <c r="L5" s="29"/>
    </row>
    <row r="6" spans="1:12" ht="15.75" customHeight="1">
      <c r="A6" s="1" t="s">
        <v>24</v>
      </c>
      <c r="B6" s="1">
        <v>11734984</v>
      </c>
      <c r="C6" s="1">
        <v>2933746</v>
      </c>
      <c r="D6" s="1">
        <v>35.22</v>
      </c>
      <c r="E6" s="29">
        <v>13.76068376068376</v>
      </c>
      <c r="F6" s="29">
        <v>0.84942492300000005</v>
      </c>
      <c r="G6">
        <v>5</v>
      </c>
      <c r="L6" s="29"/>
    </row>
    <row r="7" spans="1:12" ht="15.75" customHeight="1">
      <c r="A7" s="1" t="s">
        <v>25</v>
      </c>
      <c r="B7" s="1">
        <v>8313208</v>
      </c>
      <c r="C7" s="1">
        <v>2078302</v>
      </c>
      <c r="D7" s="1">
        <v>24.95</v>
      </c>
      <c r="E7" s="29">
        <v>14.922839506172838</v>
      </c>
      <c r="F7" s="29">
        <v>0.92116293199999999</v>
      </c>
      <c r="G7">
        <v>5</v>
      </c>
      <c r="L7" s="29"/>
    </row>
    <row r="8" spans="1:12" ht="15.75" customHeight="1">
      <c r="A8" s="1" t="s">
        <v>26</v>
      </c>
      <c r="B8" s="1">
        <v>12689672</v>
      </c>
      <c r="C8" s="1">
        <v>3172418</v>
      </c>
      <c r="D8" s="1">
        <v>38.08</v>
      </c>
      <c r="E8" s="29">
        <v>13.090909090909092</v>
      </c>
      <c r="F8" s="29">
        <v>0.80808080800000004</v>
      </c>
      <c r="G8">
        <v>9</v>
      </c>
      <c r="L8" s="29"/>
    </row>
    <row r="9" spans="1:12" ht="15.75" customHeight="1">
      <c r="A9" s="1" t="s">
        <v>27</v>
      </c>
      <c r="B9" s="1">
        <v>12159512</v>
      </c>
      <c r="C9" s="1">
        <v>3039878</v>
      </c>
      <c r="D9" s="1">
        <v>36.49</v>
      </c>
      <c r="E9" s="29">
        <v>13.744444444444445</v>
      </c>
      <c r="F9" s="29">
        <v>0.84842249700000005</v>
      </c>
      <c r="G9">
        <v>7</v>
      </c>
      <c r="L9" s="29"/>
    </row>
    <row r="10" spans="1:12" ht="15.75" customHeight="1">
      <c r="A10" s="1" t="s">
        <v>28</v>
      </c>
      <c r="B10" s="1">
        <v>13208960</v>
      </c>
      <c r="C10" s="1">
        <v>3302240</v>
      </c>
      <c r="D10" s="1">
        <v>39.64</v>
      </c>
      <c r="E10" s="29">
        <v>13.835125448028672</v>
      </c>
      <c r="F10" s="29">
        <v>0.85402008900000004</v>
      </c>
      <c r="G10">
        <v>0</v>
      </c>
      <c r="L10" s="29"/>
    </row>
    <row r="11" spans="1:12" ht="15.75" customHeight="1">
      <c r="A11" s="1" t="s">
        <v>29</v>
      </c>
      <c r="B11" s="1">
        <v>10775768</v>
      </c>
      <c r="C11" s="1">
        <v>2693942</v>
      </c>
      <c r="D11" s="1">
        <v>32.340000000000003</v>
      </c>
      <c r="E11" s="29">
        <v>11.04575163398693</v>
      </c>
      <c r="F11" s="29">
        <v>0.68183652100000003</v>
      </c>
      <c r="G11">
        <v>4</v>
      </c>
      <c r="H11" s="1" t="s">
        <v>30</v>
      </c>
      <c r="L11" s="29"/>
    </row>
    <row r="12" spans="1:12" ht="15.75" customHeight="1">
      <c r="A12" s="1" t="s">
        <v>31</v>
      </c>
      <c r="B12" s="1">
        <v>11455496</v>
      </c>
      <c r="C12" s="1">
        <v>2863874</v>
      </c>
      <c r="D12" s="1">
        <v>34.380000000000003</v>
      </c>
      <c r="E12" s="29">
        <v>14.841269841269842</v>
      </c>
      <c r="F12" s="29">
        <v>0.91612776799999995</v>
      </c>
      <c r="G12">
        <v>6</v>
      </c>
      <c r="H12" s="1" t="s">
        <v>32</v>
      </c>
      <c r="L12" s="29"/>
    </row>
    <row r="13" spans="1:12" ht="15.75" customHeight="1">
      <c r="A13" s="1" t="s">
        <v>33</v>
      </c>
      <c r="B13" s="1">
        <v>11016864</v>
      </c>
      <c r="C13" s="1">
        <v>2754216</v>
      </c>
      <c r="D13" s="1">
        <v>33.06</v>
      </c>
      <c r="E13" s="29">
        <v>12.990543735224586</v>
      </c>
      <c r="F13" s="29">
        <v>0.80188541599999996</v>
      </c>
      <c r="G13">
        <v>3</v>
      </c>
      <c r="L13" s="29"/>
    </row>
    <row r="14" spans="1:12" ht="15.75" customHeight="1">
      <c r="A14" s="1" t="s">
        <v>34</v>
      </c>
      <c r="B14" s="1">
        <v>11838792</v>
      </c>
      <c r="C14" s="1">
        <v>2959698</v>
      </c>
      <c r="D14" s="1">
        <v>35.53</v>
      </c>
      <c r="E14" s="29">
        <v>13.555555555555555</v>
      </c>
      <c r="F14" s="29">
        <v>0.83676268899999995</v>
      </c>
      <c r="G14">
        <v>3</v>
      </c>
      <c r="L14" s="29"/>
    </row>
    <row r="15" spans="1:12" ht="15.75" customHeight="1">
      <c r="A15" s="1" t="s">
        <v>35</v>
      </c>
      <c r="B15" s="1">
        <v>9511256</v>
      </c>
      <c r="C15" s="1">
        <v>2377814</v>
      </c>
      <c r="D15" s="1">
        <v>28.54</v>
      </c>
      <c r="E15" s="29">
        <v>10.599128540305012</v>
      </c>
      <c r="F15" s="29">
        <v>0.654267194</v>
      </c>
      <c r="G15">
        <v>3</v>
      </c>
      <c r="H15" s="1" t="s">
        <v>36</v>
      </c>
      <c r="L15" s="29"/>
    </row>
    <row r="16" spans="1:12" ht="15.75" customHeight="1">
      <c r="A16" s="1" t="s">
        <v>37</v>
      </c>
      <c r="B16" s="1">
        <v>10422344</v>
      </c>
      <c r="C16" s="1">
        <v>2605586</v>
      </c>
      <c r="D16" s="1">
        <v>31.28</v>
      </c>
      <c r="E16" s="29">
        <v>20.052910052910054</v>
      </c>
      <c r="F16" s="29">
        <v>1.2378339540000001</v>
      </c>
      <c r="G16">
        <v>1</v>
      </c>
      <c r="H16" s="1" t="s">
        <v>38</v>
      </c>
      <c r="L16" s="29"/>
    </row>
    <row r="17" spans="1:12" ht="15.75" customHeight="1">
      <c r="A17" s="1" t="s">
        <v>39</v>
      </c>
      <c r="B17" s="1">
        <v>9792200</v>
      </c>
      <c r="C17" s="1">
        <v>2448050</v>
      </c>
      <c r="D17" s="1">
        <v>29.39</v>
      </c>
      <c r="E17" s="29">
        <v>18.169191919191917</v>
      </c>
      <c r="F17" s="29">
        <v>1.1215550569999999</v>
      </c>
      <c r="G17">
        <v>3</v>
      </c>
      <c r="L17" s="29"/>
    </row>
    <row r="18" spans="1:12" ht="15.75" customHeight="1">
      <c r="A18" s="1" t="s">
        <v>40</v>
      </c>
      <c r="B18" s="1">
        <v>11526992</v>
      </c>
      <c r="C18" s="1">
        <v>2881748</v>
      </c>
      <c r="D18" s="1">
        <v>34.590000000000003</v>
      </c>
      <c r="E18" s="29">
        <v>13.19047619047619</v>
      </c>
      <c r="F18" s="29">
        <v>0.81422692500000005</v>
      </c>
      <c r="G18">
        <v>2</v>
      </c>
      <c r="L18" s="29"/>
    </row>
    <row r="19" spans="1:12" ht="15.75" customHeight="1">
      <c r="A19" s="1" t="s">
        <v>41</v>
      </c>
      <c r="B19" s="1">
        <v>8619576</v>
      </c>
      <c r="C19" s="1">
        <v>2154894</v>
      </c>
      <c r="D19" s="1">
        <v>25.87</v>
      </c>
      <c r="E19" s="29">
        <v>14.62962962962963</v>
      </c>
      <c r="F19" s="29">
        <v>0.90306355699999996</v>
      </c>
      <c r="G19">
        <v>1</v>
      </c>
      <c r="L19" s="29"/>
    </row>
    <row r="20" spans="1:12" ht="15.75" customHeight="1">
      <c r="A20" s="1" t="s">
        <v>42</v>
      </c>
      <c r="B20" s="1">
        <v>7116616</v>
      </c>
      <c r="C20" s="1">
        <v>1779154</v>
      </c>
      <c r="D20" s="1">
        <v>21.36</v>
      </c>
      <c r="E20" s="29">
        <v>12.132132132132131</v>
      </c>
      <c r="F20" s="29">
        <v>0.74889704499999998</v>
      </c>
      <c r="G20">
        <v>4</v>
      </c>
      <c r="I20" s="1" t="s">
        <v>43</v>
      </c>
      <c r="L20" s="29"/>
    </row>
    <row r="21" spans="1:12" ht="15.75" customHeight="1">
      <c r="A21" s="1" t="s">
        <v>44</v>
      </c>
      <c r="B21" s="1">
        <v>6759888</v>
      </c>
      <c r="C21" s="1">
        <v>1689972</v>
      </c>
      <c r="D21" s="1">
        <v>20.29</v>
      </c>
      <c r="E21" s="29">
        <v>11.455026455026456</v>
      </c>
      <c r="F21" s="29">
        <v>0.70710039800000002</v>
      </c>
      <c r="G21">
        <v>6</v>
      </c>
      <c r="I21" s="1" t="s">
        <v>43</v>
      </c>
      <c r="L21" s="29"/>
    </row>
    <row r="22" spans="1:12" ht="15.75" customHeight="1">
      <c r="A22" s="1" t="s">
        <v>45</v>
      </c>
      <c r="B22" s="1">
        <v>9426920</v>
      </c>
      <c r="C22" s="1">
        <v>2356730</v>
      </c>
      <c r="D22" s="1">
        <v>28.29</v>
      </c>
      <c r="E22" s="29">
        <v>14.829931972789115</v>
      </c>
      <c r="F22" s="29">
        <v>0.91542789999999996</v>
      </c>
      <c r="G22">
        <v>1</v>
      </c>
      <c r="I22" s="1" t="s">
        <v>43</v>
      </c>
      <c r="L22" s="29"/>
    </row>
    <row r="23" spans="1:12" ht="15.75" customHeight="1">
      <c r="A23" s="1" t="s">
        <v>46</v>
      </c>
      <c r="B23" s="1">
        <v>7527136</v>
      </c>
      <c r="C23" s="1">
        <v>1881784</v>
      </c>
      <c r="D23" s="1">
        <v>22.59</v>
      </c>
      <c r="E23" s="29">
        <v>11.878306878306876</v>
      </c>
      <c r="F23" s="29">
        <v>0.73322882</v>
      </c>
      <c r="G23">
        <v>8</v>
      </c>
      <c r="I23" s="1" t="s">
        <v>43</v>
      </c>
      <c r="L23" s="29"/>
    </row>
    <row r="24" spans="1:12" ht="15.75" customHeight="1">
      <c r="A24" s="1" t="s">
        <v>47</v>
      </c>
      <c r="B24" s="1">
        <v>8585520</v>
      </c>
      <c r="C24" s="1">
        <v>2146380</v>
      </c>
      <c r="D24" s="1">
        <v>25.77</v>
      </c>
      <c r="E24" s="29">
        <v>12.2</v>
      </c>
      <c r="F24" s="29">
        <v>0.75308642000000003</v>
      </c>
      <c r="G24">
        <v>5</v>
      </c>
      <c r="I24" s="1" t="s">
        <v>43</v>
      </c>
      <c r="L24" s="29"/>
    </row>
    <row r="25" spans="1:12" ht="15.75" customHeight="1">
      <c r="A25" s="1" t="s">
        <v>48</v>
      </c>
      <c r="B25" s="1">
        <v>10699592</v>
      </c>
      <c r="C25" s="1">
        <v>2674898</v>
      </c>
      <c r="D25" s="1">
        <v>32.11</v>
      </c>
      <c r="E25" s="29">
        <v>11.388888888888889</v>
      </c>
      <c r="F25" s="29">
        <v>0.70301783299999998</v>
      </c>
      <c r="G25">
        <v>6</v>
      </c>
      <c r="I25" s="1" t="s">
        <v>43</v>
      </c>
      <c r="L25" s="29"/>
    </row>
    <row r="26" spans="1:12" ht="15.75" customHeight="1">
      <c r="A26" s="1" t="s">
        <v>49</v>
      </c>
      <c r="B26" s="1">
        <v>10258824</v>
      </c>
      <c r="C26" s="1">
        <v>2564706</v>
      </c>
      <c r="D26" s="1">
        <v>30.79</v>
      </c>
      <c r="E26" s="29">
        <v>10.007716049382717</v>
      </c>
      <c r="F26" s="29">
        <v>0.61776025000000001</v>
      </c>
      <c r="G26">
        <v>7</v>
      </c>
      <c r="I26" s="1" t="s">
        <v>43</v>
      </c>
      <c r="L26" s="29"/>
    </row>
    <row r="27" spans="1:12" ht="15.75" customHeight="1">
      <c r="A27" s="1" t="s">
        <v>50</v>
      </c>
      <c r="B27" s="1">
        <v>10039256</v>
      </c>
      <c r="C27" s="1">
        <v>2509814</v>
      </c>
      <c r="D27" s="1">
        <v>30.13</v>
      </c>
      <c r="E27" s="29">
        <v>11.997635933806146</v>
      </c>
      <c r="F27" s="29">
        <v>0.74059481100000002</v>
      </c>
      <c r="G27">
        <v>6</v>
      </c>
      <c r="I27" s="1" t="s">
        <v>43</v>
      </c>
      <c r="L27" s="29"/>
    </row>
    <row r="28" spans="1:12" ht="15.75" customHeight="1">
      <c r="A28" s="1" t="s">
        <v>51</v>
      </c>
      <c r="B28" s="1">
        <v>12334432</v>
      </c>
      <c r="C28" s="1">
        <v>3083608</v>
      </c>
      <c r="D28" s="1">
        <v>37.020000000000003</v>
      </c>
      <c r="E28" s="29">
        <v>10.465949820788529</v>
      </c>
      <c r="F28" s="29">
        <v>0.64604628500000005</v>
      </c>
      <c r="G28">
        <v>2</v>
      </c>
      <c r="I28" s="1" t="s">
        <v>43</v>
      </c>
      <c r="L28" s="29"/>
    </row>
    <row r="29" spans="1:12" ht="15.75" customHeight="1">
      <c r="A29" s="1" t="s">
        <v>52</v>
      </c>
      <c r="B29" s="1">
        <v>9434200</v>
      </c>
      <c r="C29" s="1">
        <v>2358550</v>
      </c>
      <c r="D29" s="1">
        <v>28.31</v>
      </c>
      <c r="E29" s="29">
        <v>12.370370370370372</v>
      </c>
      <c r="F29" s="29">
        <v>0.76360310899999995</v>
      </c>
      <c r="G29">
        <v>5</v>
      </c>
      <c r="H29" s="1" t="s">
        <v>53</v>
      </c>
      <c r="I29" s="1" t="s">
        <v>43</v>
      </c>
      <c r="L29" s="29"/>
    </row>
    <row r="30" spans="1:12" ht="15.75" customHeight="1">
      <c r="A30" s="1" t="s">
        <v>54</v>
      </c>
      <c r="B30" s="1">
        <v>7890072</v>
      </c>
      <c r="C30" s="1">
        <v>1972518</v>
      </c>
      <c r="D30" s="1">
        <v>23.68</v>
      </c>
      <c r="E30" s="29">
        <v>15.194444444444445</v>
      </c>
      <c r="F30" s="29">
        <v>0.93792866900000005</v>
      </c>
      <c r="G30">
        <v>8</v>
      </c>
      <c r="I30" s="1" t="s">
        <v>43</v>
      </c>
      <c r="L30" s="29"/>
    </row>
    <row r="31" spans="1:12" ht="15.75" customHeight="1">
      <c r="A31" s="1" t="s">
        <v>55</v>
      </c>
      <c r="B31" s="1">
        <v>7229824</v>
      </c>
      <c r="C31" s="1">
        <v>1807456</v>
      </c>
      <c r="D31" s="1">
        <v>21.7</v>
      </c>
      <c r="E31" s="29">
        <v>11.477272727272727</v>
      </c>
      <c r="F31" s="29">
        <v>0.708473625</v>
      </c>
      <c r="G31">
        <v>4</v>
      </c>
      <c r="I31" s="1" t="s">
        <v>43</v>
      </c>
      <c r="L31" s="29"/>
    </row>
    <row r="32" spans="1:12" ht="15.75" customHeight="1">
      <c r="A32" s="1" t="s">
        <v>56</v>
      </c>
      <c r="B32" s="1">
        <v>8568744</v>
      </c>
      <c r="C32" s="1">
        <v>2142186</v>
      </c>
      <c r="D32" s="1">
        <v>25.72</v>
      </c>
      <c r="E32" s="29">
        <v>14.702842377260982</v>
      </c>
      <c r="F32" s="29">
        <v>0.90758286300000002</v>
      </c>
      <c r="G32">
        <v>6</v>
      </c>
      <c r="I32" s="1" t="s">
        <v>43</v>
      </c>
      <c r="L32" s="29"/>
    </row>
    <row r="33" spans="1:12" ht="15.75" customHeight="1">
      <c r="A33" s="1" t="s">
        <v>57</v>
      </c>
      <c r="B33" s="1">
        <v>12113072</v>
      </c>
      <c r="C33" s="1">
        <v>3028268</v>
      </c>
      <c r="D33" s="1">
        <v>36.35</v>
      </c>
      <c r="E33" s="29">
        <v>12.468253968253967</v>
      </c>
      <c r="F33" s="29">
        <v>0.769645307</v>
      </c>
      <c r="G33">
        <v>8</v>
      </c>
      <c r="I33" s="1" t="s">
        <v>43</v>
      </c>
      <c r="L33" s="29"/>
    </row>
    <row r="34" spans="1:12" ht="15.75" customHeight="1">
      <c r="A34" s="1" t="s">
        <v>58</v>
      </c>
      <c r="B34" s="1">
        <v>13505784</v>
      </c>
      <c r="C34" s="1">
        <v>3376446</v>
      </c>
      <c r="D34" s="1">
        <v>40.53</v>
      </c>
      <c r="E34" s="29">
        <v>12.962962962962964</v>
      </c>
      <c r="F34" s="29">
        <v>0.80018289899999995</v>
      </c>
      <c r="G34">
        <v>5</v>
      </c>
      <c r="I34" s="1" t="s">
        <v>43</v>
      </c>
      <c r="L34" s="29"/>
    </row>
    <row r="35" spans="1:12" ht="15.75" customHeight="1">
      <c r="A35" s="1" t="s">
        <v>59</v>
      </c>
      <c r="B35" s="1">
        <v>16516056</v>
      </c>
      <c r="C35" s="1">
        <v>4129014</v>
      </c>
      <c r="D35" s="1">
        <v>49.57</v>
      </c>
      <c r="E35" s="29">
        <v>11.742919389978214</v>
      </c>
      <c r="F35" s="29">
        <v>0.72487156699999999</v>
      </c>
      <c r="G35">
        <v>5</v>
      </c>
      <c r="I35" s="1" t="s">
        <v>43</v>
      </c>
      <c r="L35" s="29"/>
    </row>
    <row r="36" spans="1:12" ht="15.75" customHeight="1">
      <c r="A36" s="1" t="s">
        <v>60</v>
      </c>
      <c r="B36" s="1">
        <v>13461256</v>
      </c>
      <c r="C36" s="1">
        <v>3365314</v>
      </c>
      <c r="D36" s="1">
        <v>40.4</v>
      </c>
      <c r="E36" s="29">
        <v>10.064102564102564</v>
      </c>
      <c r="F36" s="29">
        <v>0.62124089900000001</v>
      </c>
      <c r="G36">
        <v>2</v>
      </c>
      <c r="L36" s="29"/>
    </row>
    <row r="37" spans="1:12" ht="15.75" customHeight="1">
      <c r="A37" s="1" t="s">
        <v>61</v>
      </c>
      <c r="B37" s="1">
        <v>14281928</v>
      </c>
      <c r="C37" s="1">
        <v>3570482</v>
      </c>
      <c r="D37" s="1">
        <v>42.86</v>
      </c>
      <c r="E37" s="29">
        <v>23.81746031746032</v>
      </c>
      <c r="F37" s="29">
        <v>1.4702135999999999</v>
      </c>
      <c r="G37">
        <v>2</v>
      </c>
      <c r="L37" s="29"/>
    </row>
    <row r="38" spans="1:12" ht="15.75" customHeight="1">
      <c r="A38" s="1" t="s">
        <v>62</v>
      </c>
      <c r="B38" s="1">
        <v>11820328</v>
      </c>
      <c r="C38" s="1">
        <v>2955082</v>
      </c>
      <c r="D38" s="1">
        <v>35.47</v>
      </c>
      <c r="E38" s="29">
        <v>7.7011494252873565</v>
      </c>
      <c r="F38" s="29">
        <v>0.47537959400000002</v>
      </c>
      <c r="G38">
        <v>2</v>
      </c>
      <c r="L38" s="29"/>
    </row>
    <row r="39" spans="1:12" ht="15.75" customHeight="1">
      <c r="A39" s="1" t="s">
        <v>63</v>
      </c>
      <c r="B39" s="1">
        <v>7608304</v>
      </c>
      <c r="C39" s="1">
        <v>1902076</v>
      </c>
      <c r="D39" s="1">
        <v>22.83</v>
      </c>
      <c r="E39" s="29">
        <v>7.6296296296296298</v>
      </c>
      <c r="F39" s="29">
        <v>0.47096479200000002</v>
      </c>
      <c r="G39">
        <v>2</v>
      </c>
      <c r="L39" s="29"/>
    </row>
    <row r="40" spans="1:12" ht="15.75" customHeight="1">
      <c r="A40" s="1" t="s">
        <v>64</v>
      </c>
      <c r="B40" s="1">
        <v>7247856</v>
      </c>
      <c r="C40" s="1">
        <v>1811964</v>
      </c>
      <c r="D40" s="1">
        <v>21.75</v>
      </c>
      <c r="E40" s="29">
        <v>29.541666666666668</v>
      </c>
      <c r="F40" s="29">
        <v>1.8235596709999999</v>
      </c>
      <c r="G40">
        <v>5</v>
      </c>
      <c r="L40" s="29"/>
    </row>
    <row r="41" spans="1:12" ht="15.75" customHeight="1">
      <c r="A41" s="1" t="s">
        <v>65</v>
      </c>
      <c r="B41" s="1">
        <v>8389024</v>
      </c>
      <c r="C41" s="1">
        <v>2097256</v>
      </c>
      <c r="D41" s="1">
        <v>25.18</v>
      </c>
      <c r="E41" s="29">
        <v>27.911877394636015</v>
      </c>
      <c r="F41" s="29">
        <v>1.7229553950000001</v>
      </c>
      <c r="G41">
        <v>1</v>
      </c>
      <c r="L41" s="29"/>
    </row>
    <row r="42" spans="1:12" ht="15.75" customHeight="1">
      <c r="A42" s="1" t="s">
        <v>66</v>
      </c>
      <c r="B42" s="1">
        <v>11075904</v>
      </c>
      <c r="C42" s="1">
        <v>2768976</v>
      </c>
      <c r="D42" s="1">
        <v>33.24</v>
      </c>
      <c r="E42" s="29">
        <v>11.19047619047619</v>
      </c>
      <c r="F42" s="29">
        <v>0.69077013499999995</v>
      </c>
      <c r="G42">
        <v>0</v>
      </c>
      <c r="L42" s="29"/>
    </row>
    <row r="43" spans="1:12" ht="15.75" customHeight="1">
      <c r="A43" s="1" t="s">
        <v>67</v>
      </c>
      <c r="B43" s="1">
        <v>10676992</v>
      </c>
      <c r="C43" s="1">
        <v>2669248</v>
      </c>
      <c r="D43" s="1">
        <v>32.04</v>
      </c>
      <c r="E43" s="29">
        <v>21.684881602914391</v>
      </c>
      <c r="F43" s="29">
        <v>1.338572938</v>
      </c>
      <c r="G43">
        <v>3</v>
      </c>
      <c r="L43" s="29"/>
    </row>
    <row r="44" spans="1:12" ht="15.75" customHeight="1">
      <c r="A44" s="1" t="s">
        <v>68</v>
      </c>
      <c r="B44" s="1">
        <v>11463720</v>
      </c>
      <c r="C44" s="1">
        <v>2865930</v>
      </c>
      <c r="D44" s="1">
        <v>34.4</v>
      </c>
      <c r="E44" s="29">
        <v>39.613095238095241</v>
      </c>
      <c r="F44" s="29">
        <v>2.4452527919999998</v>
      </c>
      <c r="G44">
        <v>5</v>
      </c>
      <c r="L44" s="29"/>
    </row>
    <row r="45" spans="1:12" ht="15.75" customHeight="1">
      <c r="A45" s="1" t="s">
        <v>69</v>
      </c>
      <c r="B45" s="1">
        <v>10463688</v>
      </c>
      <c r="C45" s="1">
        <v>2615922</v>
      </c>
      <c r="D45" s="1">
        <v>31.4</v>
      </c>
      <c r="E45" s="29">
        <v>11.034858387799565</v>
      </c>
      <c r="F45" s="29">
        <v>0.681164098</v>
      </c>
      <c r="G45">
        <v>1</v>
      </c>
      <c r="I45" s="1" t="s">
        <v>43</v>
      </c>
      <c r="L45" s="29"/>
    </row>
    <row r="46" spans="1:12" ht="15.75" customHeight="1">
      <c r="A46" s="1" t="s">
        <v>70</v>
      </c>
      <c r="B46" s="1">
        <v>10380144</v>
      </c>
      <c r="C46" s="1">
        <v>2595036</v>
      </c>
      <c r="D46" s="1">
        <v>31.15</v>
      </c>
      <c r="E46" s="29">
        <v>10.439276485788113</v>
      </c>
      <c r="F46" s="29">
        <v>0.644399783</v>
      </c>
      <c r="G46">
        <v>3</v>
      </c>
      <c r="L46" s="29"/>
    </row>
    <row r="47" spans="1:12" ht="15.75" customHeight="1">
      <c r="A47" s="1" t="s">
        <v>71</v>
      </c>
      <c r="B47" s="1">
        <v>9421760</v>
      </c>
      <c r="C47" s="1">
        <v>2355440</v>
      </c>
      <c r="D47" s="1">
        <v>28.28</v>
      </c>
      <c r="E47" s="29">
        <v>10.22633744855967</v>
      </c>
      <c r="F47" s="29">
        <v>0.63125539799999997</v>
      </c>
      <c r="G47">
        <v>2</v>
      </c>
      <c r="L47" s="29"/>
    </row>
    <row r="48" spans="1:12" ht="15.75" customHeight="1">
      <c r="A48" s="1" t="s">
        <v>72</v>
      </c>
      <c r="B48" s="1">
        <v>9610264</v>
      </c>
      <c r="C48" s="1">
        <v>2402566</v>
      </c>
      <c r="D48" s="1">
        <v>28.84</v>
      </c>
      <c r="E48" s="29">
        <v>35.303030303030305</v>
      </c>
      <c r="F48" s="29">
        <v>2.179199401</v>
      </c>
      <c r="G48">
        <v>3</v>
      </c>
      <c r="L48" s="29"/>
    </row>
    <row r="49" spans="1:12" ht="15.75" customHeight="1">
      <c r="A49" s="1" t="s">
        <v>73</v>
      </c>
      <c r="B49" s="1">
        <v>9506912</v>
      </c>
      <c r="C49" s="1">
        <v>2376728</v>
      </c>
      <c r="D49" s="1">
        <v>28.53</v>
      </c>
      <c r="E49" s="29">
        <v>13.832199546485258</v>
      </c>
      <c r="F49" s="29">
        <v>0.85383947800000004</v>
      </c>
      <c r="G49">
        <v>0</v>
      </c>
      <c r="L49" s="29"/>
    </row>
    <row r="50" spans="1:12" ht="15.75" customHeight="1">
      <c r="A50" s="1" t="s">
        <v>74</v>
      </c>
      <c r="B50" s="1">
        <v>8422544</v>
      </c>
      <c r="C50" s="1">
        <v>2105636</v>
      </c>
      <c r="D50" s="1">
        <v>25.28</v>
      </c>
      <c r="E50" s="29">
        <v>33.08278867102397</v>
      </c>
      <c r="F50" s="29">
        <v>2.0421474489999998</v>
      </c>
      <c r="G50">
        <v>4</v>
      </c>
      <c r="L50" s="29"/>
    </row>
    <row r="51" spans="1:12" ht="15.75" customHeight="1">
      <c r="A51" s="1" t="s">
        <v>75</v>
      </c>
      <c r="B51" s="1">
        <v>10141752</v>
      </c>
      <c r="C51" s="1">
        <v>2535438</v>
      </c>
      <c r="D51" s="1">
        <v>30.44</v>
      </c>
      <c r="E51" s="29">
        <v>12.878787878787877</v>
      </c>
      <c r="F51" s="29">
        <v>0.79498690599999999</v>
      </c>
      <c r="G51">
        <v>5</v>
      </c>
      <c r="L51" s="29"/>
    </row>
    <row r="52" spans="1:12" ht="15.75" customHeight="1">
      <c r="A52" s="1" t="s">
        <v>76</v>
      </c>
      <c r="B52" s="1">
        <v>11270944</v>
      </c>
      <c r="C52" s="1">
        <v>2817736</v>
      </c>
      <c r="D52" s="1">
        <v>33.82</v>
      </c>
      <c r="E52" s="29">
        <v>13.092243186582809</v>
      </c>
      <c r="F52" s="29">
        <v>0.80816315999999999</v>
      </c>
      <c r="G52">
        <v>5</v>
      </c>
      <c r="I52" s="1" t="s">
        <v>43</v>
      </c>
      <c r="L52" s="29"/>
    </row>
    <row r="53" spans="1:12" ht="15.75" customHeight="1">
      <c r="A53" s="1" t="s">
        <v>77</v>
      </c>
      <c r="B53" s="1">
        <v>10856088</v>
      </c>
      <c r="C53" s="1">
        <v>2714022</v>
      </c>
      <c r="D53" s="1">
        <v>32.58</v>
      </c>
      <c r="E53" s="29">
        <v>15.555555555555555</v>
      </c>
      <c r="F53" s="29">
        <v>0.96021947900000004</v>
      </c>
      <c r="G53">
        <v>36</v>
      </c>
      <c r="H53" s="1" t="s">
        <v>78</v>
      </c>
      <c r="I53" s="1" t="s">
        <v>43</v>
      </c>
      <c r="L53" s="29"/>
    </row>
    <row r="54" spans="1:12" ht="15.75" customHeight="1">
      <c r="A54" s="1" t="s">
        <v>79</v>
      </c>
      <c r="B54" s="1">
        <v>10743112</v>
      </c>
      <c r="C54" s="1">
        <v>2685778</v>
      </c>
      <c r="D54" s="1">
        <v>32.24</v>
      </c>
      <c r="E54" s="29">
        <v>11.773879142300196</v>
      </c>
      <c r="F54" s="29">
        <v>0.72678266300000005</v>
      </c>
      <c r="G54">
        <v>1</v>
      </c>
      <c r="L54" s="29"/>
    </row>
    <row r="55" spans="1:12" ht="15.75" customHeight="1">
      <c r="A55" s="1" t="s">
        <v>80</v>
      </c>
      <c r="B55" s="1">
        <v>5492576</v>
      </c>
      <c r="C55" s="1">
        <v>1373144</v>
      </c>
      <c r="D55" s="1">
        <v>16.48</v>
      </c>
      <c r="E55" s="29">
        <v>16.851851851851851</v>
      </c>
      <c r="F55" s="29">
        <v>1.040237769</v>
      </c>
      <c r="G55">
        <v>5</v>
      </c>
      <c r="L55" s="29"/>
    </row>
    <row r="56" spans="1:12" ht="15.75" customHeight="1">
      <c r="A56" s="1" t="s">
        <v>81</v>
      </c>
      <c r="B56" s="1">
        <v>8648256</v>
      </c>
      <c r="C56" s="1">
        <v>2162064</v>
      </c>
      <c r="D56" s="1">
        <v>25.95</v>
      </c>
      <c r="E56" s="29">
        <v>19.004629629629633</v>
      </c>
      <c r="F56" s="29">
        <v>1.1731252860000001</v>
      </c>
      <c r="G56">
        <v>4</v>
      </c>
      <c r="I56" s="1" t="s">
        <v>43</v>
      </c>
      <c r="L56" s="29"/>
    </row>
    <row r="57" spans="1:12" ht="15.75" customHeight="1">
      <c r="A57" s="1" t="s">
        <v>82</v>
      </c>
      <c r="B57" s="1">
        <v>8397208</v>
      </c>
      <c r="C57" s="1">
        <v>2099302</v>
      </c>
      <c r="D57" s="1">
        <v>25.2</v>
      </c>
      <c r="E57" s="29">
        <v>10.770609318996414</v>
      </c>
      <c r="F57" s="29">
        <v>0.66485242700000002</v>
      </c>
      <c r="G57">
        <v>3</v>
      </c>
      <c r="L57" s="29"/>
    </row>
    <row r="58" spans="1:12" ht="15.75" customHeight="1">
      <c r="A58" s="1" t="s">
        <v>83</v>
      </c>
      <c r="B58" s="1">
        <v>13807256</v>
      </c>
      <c r="C58" s="1">
        <v>3451814</v>
      </c>
      <c r="D58" s="1">
        <v>41.44</v>
      </c>
      <c r="E58" s="29">
        <v>15.5</v>
      </c>
      <c r="F58" s="29">
        <v>0.95679012299999999</v>
      </c>
      <c r="G58">
        <v>2</v>
      </c>
      <c r="I58" s="1" t="s">
        <v>43</v>
      </c>
      <c r="L58" s="29"/>
    </row>
    <row r="59" spans="1:12" ht="15.75" customHeight="1">
      <c r="A59" s="1" t="s">
        <v>84</v>
      </c>
      <c r="B59" s="1">
        <v>11380224</v>
      </c>
      <c r="C59" s="1">
        <v>2845056</v>
      </c>
      <c r="D59" s="1">
        <v>34.15</v>
      </c>
      <c r="E59" s="29">
        <v>11.101694915254237</v>
      </c>
      <c r="F59" s="29">
        <v>0.68528981</v>
      </c>
      <c r="G59">
        <v>1</v>
      </c>
      <c r="L59" s="29"/>
    </row>
    <row r="60" spans="1:12" ht="15.75" customHeight="1">
      <c r="A60" s="1" t="s">
        <v>85</v>
      </c>
      <c r="B60" s="1">
        <v>10488584</v>
      </c>
      <c r="C60" s="1">
        <v>2622146</v>
      </c>
      <c r="D60" s="1">
        <v>31.48</v>
      </c>
      <c r="E60" s="29">
        <v>12.338501291989665</v>
      </c>
      <c r="F60" s="29">
        <v>0.76163588199999999</v>
      </c>
      <c r="G60">
        <v>5</v>
      </c>
      <c r="I60" s="1" t="s">
        <v>43</v>
      </c>
      <c r="L60" s="29"/>
    </row>
    <row r="61" spans="1:12" ht="15.75" customHeight="1">
      <c r="A61" s="1" t="s">
        <v>86</v>
      </c>
      <c r="B61" s="1">
        <v>10282264</v>
      </c>
      <c r="C61" s="1">
        <v>2570566</v>
      </c>
      <c r="D61" s="1">
        <v>30.86</v>
      </c>
      <c r="E61" s="29">
        <v>10.59748427672956</v>
      </c>
      <c r="F61" s="29">
        <v>0.65416569599999996</v>
      </c>
      <c r="G61">
        <v>4</v>
      </c>
      <c r="L61" s="29"/>
    </row>
    <row r="62" spans="1:12" ht="15.75" customHeight="1">
      <c r="A62" s="1" t="s">
        <v>87</v>
      </c>
      <c r="B62" s="1">
        <v>10836576</v>
      </c>
      <c r="C62" s="1">
        <v>2709144</v>
      </c>
      <c r="D62" s="1">
        <v>32.520000000000003</v>
      </c>
      <c r="E62" s="29">
        <v>10.862354892205637</v>
      </c>
      <c r="F62" s="29">
        <v>0.67051573399999997</v>
      </c>
      <c r="G62">
        <v>2</v>
      </c>
      <c r="I62" s="1" t="s">
        <v>43</v>
      </c>
      <c r="L62" s="29"/>
    </row>
    <row r="63" spans="1:12" ht="15.75" customHeight="1">
      <c r="A63" s="1" t="s">
        <v>88</v>
      </c>
      <c r="B63" s="1">
        <v>9635120</v>
      </c>
      <c r="C63" s="1">
        <v>2408780</v>
      </c>
      <c r="D63" s="1">
        <v>28.92</v>
      </c>
      <c r="E63" s="29">
        <v>18.222222222222221</v>
      </c>
      <c r="F63" s="29">
        <v>1.124828532</v>
      </c>
      <c r="G63">
        <v>3</v>
      </c>
      <c r="I63" s="1" t="s">
        <v>43</v>
      </c>
      <c r="L63" s="29"/>
    </row>
    <row r="64" spans="1:12" ht="15.75" customHeight="1">
      <c r="A64" s="1" t="s">
        <v>89</v>
      </c>
      <c r="B64" s="1">
        <v>8549240</v>
      </c>
      <c r="C64" s="1">
        <v>2137310</v>
      </c>
      <c r="D64" s="1">
        <v>25.66</v>
      </c>
      <c r="E64" s="29">
        <v>10.49266247379455</v>
      </c>
      <c r="F64" s="29">
        <v>0.64769521399999996</v>
      </c>
      <c r="G64">
        <v>1</v>
      </c>
      <c r="I64" s="1" t="s">
        <v>43</v>
      </c>
      <c r="L64" s="29"/>
    </row>
    <row r="65" spans="1:12" ht="15.75" customHeight="1">
      <c r="A65" s="1" t="s">
        <v>90</v>
      </c>
      <c r="B65" s="1">
        <v>10157512</v>
      </c>
      <c r="C65" s="1">
        <v>2539378</v>
      </c>
      <c r="D65" s="1">
        <v>30.48</v>
      </c>
      <c r="E65" s="29">
        <v>12.546296296296296</v>
      </c>
      <c r="F65" s="29">
        <v>0.77446273399999999</v>
      </c>
      <c r="G65">
        <v>3</v>
      </c>
      <c r="L65" s="29"/>
    </row>
    <row r="66" spans="1:12" ht="15.75" customHeight="1">
      <c r="A66" s="1" t="s">
        <v>91</v>
      </c>
      <c r="B66" s="1">
        <v>9659440</v>
      </c>
      <c r="C66" s="1">
        <v>2414860</v>
      </c>
      <c r="D66" s="1">
        <v>28.99</v>
      </c>
      <c r="E66" s="29">
        <v>13.5</v>
      </c>
      <c r="F66" s="29">
        <v>0.83333333300000001</v>
      </c>
      <c r="G66">
        <v>4</v>
      </c>
      <c r="L66" s="29"/>
    </row>
    <row r="67" spans="1:12" ht="15.75" customHeight="1">
      <c r="A67" s="1" t="s">
        <v>92</v>
      </c>
      <c r="B67" s="1">
        <v>11843352</v>
      </c>
      <c r="C67" s="1">
        <v>2960838</v>
      </c>
      <c r="D67" s="1">
        <v>35.54</v>
      </c>
      <c r="E67" s="29">
        <v>12.75</v>
      </c>
      <c r="F67" s="29">
        <v>0.78703703700000005</v>
      </c>
      <c r="G67">
        <v>13</v>
      </c>
      <c r="I67" s="1" t="s">
        <v>43</v>
      </c>
      <c r="L67" s="29"/>
    </row>
    <row r="68" spans="1:12" ht="15.75" customHeight="1">
      <c r="A68" s="1" t="s">
        <v>93</v>
      </c>
      <c r="B68" s="1">
        <v>13372768</v>
      </c>
      <c r="C68" s="1">
        <v>3343192</v>
      </c>
      <c r="D68" s="1">
        <v>40.130000000000003</v>
      </c>
      <c r="E68" s="29">
        <v>12.170138888888888</v>
      </c>
      <c r="F68" s="29">
        <v>0.751243141</v>
      </c>
      <c r="G68">
        <v>0</v>
      </c>
      <c r="I68" s="1" t="s">
        <v>43</v>
      </c>
      <c r="L68" s="29"/>
    </row>
    <row r="69" spans="1:12" ht="15.75" customHeight="1">
      <c r="A69" s="1" t="s">
        <v>94</v>
      </c>
      <c r="B69" s="1">
        <v>14654288</v>
      </c>
      <c r="C69" s="1">
        <v>3663572</v>
      </c>
      <c r="D69" s="1">
        <v>43.98</v>
      </c>
      <c r="E69" s="29">
        <v>10.422222222222222</v>
      </c>
      <c r="F69" s="29">
        <v>0.643347051</v>
      </c>
      <c r="G69">
        <v>5</v>
      </c>
      <c r="I69" s="1" t="s">
        <v>43</v>
      </c>
      <c r="L69" s="29"/>
    </row>
    <row r="70" spans="1:12" ht="15.75" customHeight="1">
      <c r="A70" s="1" t="s">
        <v>95</v>
      </c>
      <c r="B70" s="1">
        <v>13817880</v>
      </c>
      <c r="C70" s="1">
        <v>3454470</v>
      </c>
      <c r="D70" s="1">
        <v>41.47</v>
      </c>
      <c r="E70" s="29">
        <v>13.265107212475634</v>
      </c>
      <c r="F70" s="29">
        <v>0.81883377899999998</v>
      </c>
      <c r="G70">
        <v>4</v>
      </c>
      <c r="H70" s="1" t="s">
        <v>96</v>
      </c>
      <c r="I70" s="1" t="s">
        <v>43</v>
      </c>
      <c r="L70" s="29"/>
    </row>
    <row r="71" spans="1:12" ht="15.75" customHeight="1">
      <c r="A71" s="1" t="s">
        <v>97</v>
      </c>
      <c r="B71" s="1">
        <v>15738936</v>
      </c>
      <c r="C71" s="1">
        <v>3934734</v>
      </c>
      <c r="D71" s="1">
        <v>47.23</v>
      </c>
      <c r="E71" s="29">
        <v>12.925457102672292</v>
      </c>
      <c r="F71" s="29">
        <v>0.797867722</v>
      </c>
      <c r="G71">
        <v>102</v>
      </c>
      <c r="I71" s="1" t="s">
        <v>43</v>
      </c>
      <c r="L71" s="29"/>
    </row>
    <row r="72" spans="1:12" ht="15.75" customHeight="1">
      <c r="A72" s="1" t="s">
        <v>98</v>
      </c>
      <c r="B72" s="1">
        <v>13021040</v>
      </c>
      <c r="C72" s="1">
        <v>3255260</v>
      </c>
      <c r="D72" s="1">
        <v>39.08</v>
      </c>
      <c r="E72" s="29">
        <v>15.81699346405229</v>
      </c>
      <c r="F72" s="29">
        <v>0.97635762100000001</v>
      </c>
      <c r="G72">
        <v>1</v>
      </c>
      <c r="I72" s="1" t="s">
        <v>43</v>
      </c>
      <c r="L72" s="29"/>
    </row>
    <row r="73" spans="1:12" ht="15.75" customHeight="1">
      <c r="A73" s="1" t="s">
        <v>99</v>
      </c>
      <c r="B73" s="1">
        <v>13463760</v>
      </c>
      <c r="C73" s="1">
        <v>3365940</v>
      </c>
      <c r="D73" s="1">
        <v>40.409999999999997</v>
      </c>
      <c r="E73" s="29">
        <v>14.274952919020716</v>
      </c>
      <c r="F73" s="29">
        <v>0.88116993300000002</v>
      </c>
      <c r="G73">
        <v>2</v>
      </c>
      <c r="L73" s="29"/>
    </row>
    <row r="74" spans="1:12" ht="15.75" customHeight="1">
      <c r="A74" s="1" t="s">
        <v>100</v>
      </c>
      <c r="B74" s="1">
        <v>12215896</v>
      </c>
      <c r="C74" s="1">
        <v>3053974</v>
      </c>
      <c r="D74" s="1">
        <v>36.659999999999997</v>
      </c>
      <c r="E74" s="29">
        <v>9.2145593869731801</v>
      </c>
      <c r="F74" s="29">
        <v>0.56879996200000005</v>
      </c>
      <c r="G74">
        <v>1</v>
      </c>
      <c r="H74" s="1" t="s">
        <v>101</v>
      </c>
      <c r="L74" s="29"/>
    </row>
    <row r="75" spans="1:12" ht="15.75" customHeight="1">
      <c r="A75" s="1" t="s">
        <v>102</v>
      </c>
      <c r="B75" s="1">
        <v>13271632</v>
      </c>
      <c r="C75" s="1">
        <v>3317908</v>
      </c>
      <c r="D75" s="1">
        <v>39.83</v>
      </c>
      <c r="E75" s="29">
        <v>12.171717171717171</v>
      </c>
      <c r="F75" s="29">
        <v>0.75134056599999999</v>
      </c>
      <c r="G75">
        <v>0</v>
      </c>
      <c r="H75" s="1" t="s">
        <v>101</v>
      </c>
      <c r="L75" s="29"/>
    </row>
    <row r="76" spans="1:12" ht="15.75" customHeight="1">
      <c r="A76" s="1" t="s">
        <v>103</v>
      </c>
      <c r="B76" s="1">
        <v>13166824</v>
      </c>
      <c r="C76" s="1">
        <v>3291706</v>
      </c>
      <c r="D76" s="1">
        <v>39.51</v>
      </c>
      <c r="E76" s="29">
        <v>14.285714285714286</v>
      </c>
      <c r="F76" s="29">
        <v>0.88183421500000003</v>
      </c>
      <c r="G76">
        <v>1</v>
      </c>
      <c r="H76" s="1" t="s">
        <v>101</v>
      </c>
      <c r="L76" s="29"/>
    </row>
    <row r="77" spans="1:12" ht="15.75" customHeight="1">
      <c r="A77" s="1" t="s">
        <v>104</v>
      </c>
      <c r="B77" s="1">
        <v>12958096</v>
      </c>
      <c r="C77" s="1">
        <v>3239524</v>
      </c>
      <c r="D77" s="1">
        <v>38.89</v>
      </c>
      <c r="E77" s="29">
        <v>11.188034188034189</v>
      </c>
      <c r="F77" s="29">
        <v>0.69061939400000005</v>
      </c>
      <c r="G77">
        <v>1</v>
      </c>
      <c r="L77" s="29"/>
    </row>
    <row r="78" spans="1:12" ht="15.75" customHeight="1">
      <c r="A78" s="1" t="s">
        <v>105</v>
      </c>
      <c r="B78" s="1">
        <v>12627168</v>
      </c>
      <c r="C78" s="1">
        <v>3156792</v>
      </c>
      <c r="D78" s="1">
        <v>37.89</v>
      </c>
      <c r="E78" s="29">
        <v>12.461685823754788</v>
      </c>
      <c r="F78" s="29">
        <v>0.76923986600000005</v>
      </c>
      <c r="G78">
        <v>2</v>
      </c>
      <c r="L78" s="29"/>
    </row>
    <row r="79" spans="1:12" ht="15.75" customHeight="1">
      <c r="A79" s="1" t="s">
        <v>106</v>
      </c>
      <c r="B79" s="1">
        <v>13221464</v>
      </c>
      <c r="C79" s="1">
        <v>3305366</v>
      </c>
      <c r="D79" s="1">
        <v>39.68</v>
      </c>
      <c r="E79" s="29">
        <v>14.194444444444445</v>
      </c>
      <c r="F79" s="29">
        <v>0.876200274</v>
      </c>
      <c r="G79">
        <v>0</v>
      </c>
      <c r="L79" s="29"/>
    </row>
    <row r="80" spans="1:12" ht="15.75" customHeight="1">
      <c r="A80" s="1" t="s">
        <v>107</v>
      </c>
      <c r="B80" s="1">
        <v>14953512</v>
      </c>
      <c r="C80" s="1">
        <v>3738378</v>
      </c>
      <c r="D80" s="1">
        <v>44.88</v>
      </c>
      <c r="E80" s="29">
        <v>11.88131313131313</v>
      </c>
      <c r="F80" s="29">
        <v>0.73341439100000005</v>
      </c>
      <c r="G80">
        <v>3</v>
      </c>
      <c r="I80" s="1" t="s">
        <v>43</v>
      </c>
      <c r="L80" s="29"/>
    </row>
    <row r="81" spans="1:12" ht="15.75" customHeight="1">
      <c r="A81" s="1" t="s">
        <v>108</v>
      </c>
      <c r="B81" s="1">
        <v>15766952</v>
      </c>
      <c r="C81" s="1">
        <v>3941738</v>
      </c>
      <c r="D81" s="1">
        <v>47.32</v>
      </c>
      <c r="E81" s="29">
        <v>12.286324786324785</v>
      </c>
      <c r="F81" s="29">
        <v>0.75841510999999995</v>
      </c>
      <c r="G81">
        <v>0</v>
      </c>
      <c r="L81" s="29"/>
    </row>
    <row r="82" spans="1:12" ht="15.75" customHeight="1">
      <c r="A82" s="1" t="s">
        <v>109</v>
      </c>
      <c r="B82" s="1">
        <v>12275216</v>
      </c>
      <c r="C82" s="1">
        <v>3068804</v>
      </c>
      <c r="D82" s="1">
        <v>36.840000000000003</v>
      </c>
      <c r="E82" s="29">
        <v>13.92434988179669</v>
      </c>
      <c r="F82" s="29">
        <v>0.85952777000000002</v>
      </c>
      <c r="G82">
        <v>1</v>
      </c>
      <c r="L82" s="29"/>
    </row>
    <row r="83" spans="1:12" ht="15.75" customHeight="1">
      <c r="A83" s="1" t="s">
        <v>110</v>
      </c>
      <c r="B83" s="1">
        <v>15576504</v>
      </c>
      <c r="C83" s="1">
        <v>3894126</v>
      </c>
      <c r="D83" s="1">
        <v>46.75</v>
      </c>
      <c r="E83" s="29">
        <v>13.518518518518517</v>
      </c>
      <c r="F83" s="29">
        <v>0.83447645199999998</v>
      </c>
      <c r="G83">
        <v>2</v>
      </c>
      <c r="L83" s="29"/>
    </row>
    <row r="84" spans="1:12" ht="15.75" customHeight="1">
      <c r="A84" s="1" t="s">
        <v>111</v>
      </c>
      <c r="B84" s="1">
        <v>11930048</v>
      </c>
      <c r="C84" s="1">
        <v>2982512</v>
      </c>
      <c r="D84" s="1">
        <v>35.799999999999997</v>
      </c>
      <c r="E84" s="29">
        <v>11.261261261261261</v>
      </c>
      <c r="F84" s="29">
        <v>0.69513958399999998</v>
      </c>
      <c r="G84">
        <v>0</v>
      </c>
      <c r="H84" s="1" t="s">
        <v>101</v>
      </c>
      <c r="L84" s="29"/>
    </row>
    <row r="85" spans="1:12" ht="15.75" customHeight="1">
      <c r="A85" s="1" t="s">
        <v>112</v>
      </c>
      <c r="B85" s="1">
        <v>14892048</v>
      </c>
      <c r="C85" s="1">
        <v>3723012</v>
      </c>
      <c r="D85" s="1">
        <v>44.69</v>
      </c>
      <c r="E85" s="29">
        <v>14.545454545454547</v>
      </c>
      <c r="F85" s="29">
        <v>0.89786756499999998</v>
      </c>
      <c r="G85">
        <v>2</v>
      </c>
      <c r="L85" s="29"/>
    </row>
    <row r="86" spans="1:12" ht="15.75" customHeight="1">
      <c r="A86" s="1" t="s">
        <v>113</v>
      </c>
      <c r="B86" s="1">
        <v>13621872</v>
      </c>
      <c r="C86" s="1">
        <v>3405468</v>
      </c>
      <c r="D86" s="1">
        <v>40.880000000000003</v>
      </c>
      <c r="E86" s="29">
        <v>11.125925925925925</v>
      </c>
      <c r="F86" s="29">
        <v>0.68678555100000005</v>
      </c>
      <c r="G86">
        <v>4</v>
      </c>
      <c r="I86" s="1" t="s">
        <v>43</v>
      </c>
      <c r="L86" s="29"/>
    </row>
    <row r="87" spans="1:12" ht="15.75" customHeight="1">
      <c r="A87" s="1" t="s">
        <v>114</v>
      </c>
      <c r="B87" s="1">
        <v>13100912</v>
      </c>
      <c r="C87" s="1">
        <v>3275228</v>
      </c>
      <c r="D87" s="1">
        <v>39.32</v>
      </c>
      <c r="E87" s="29">
        <v>15.398322851153042</v>
      </c>
      <c r="F87" s="29">
        <v>0.95051375599999999</v>
      </c>
      <c r="G87">
        <v>4</v>
      </c>
      <c r="H87" s="1" t="s">
        <v>115</v>
      </c>
      <c r="L87" s="29"/>
    </row>
    <row r="88" spans="1:12" ht="15.75" customHeight="1">
      <c r="A88" s="1" t="s">
        <v>116</v>
      </c>
      <c r="B88" s="1">
        <v>14417552</v>
      </c>
      <c r="C88" s="1">
        <v>3604388</v>
      </c>
      <c r="D88" s="1">
        <v>43.27</v>
      </c>
      <c r="E88" s="29">
        <v>13.54280510018215</v>
      </c>
      <c r="F88" s="29">
        <v>0.83597562299999995</v>
      </c>
      <c r="G88">
        <v>0</v>
      </c>
      <c r="H88" s="1" t="s">
        <v>53</v>
      </c>
      <c r="L88" s="29"/>
    </row>
    <row r="89" spans="1:12" ht="15.75" customHeight="1">
      <c r="A89" s="1" t="s">
        <v>117</v>
      </c>
      <c r="B89" s="1">
        <v>12448192</v>
      </c>
      <c r="C89" s="1">
        <v>3112048</v>
      </c>
      <c r="D89" s="1">
        <v>37.36</v>
      </c>
      <c r="E89" s="29">
        <v>12.867867867867869</v>
      </c>
      <c r="F89" s="29">
        <v>0.79431283100000005</v>
      </c>
      <c r="G89">
        <v>1</v>
      </c>
      <c r="L89" s="29"/>
    </row>
    <row r="90" spans="1:12" ht="15.75" customHeight="1">
      <c r="A90" s="1" t="s">
        <v>118</v>
      </c>
      <c r="B90" s="1">
        <v>11457888</v>
      </c>
      <c r="C90" s="1">
        <v>2864472</v>
      </c>
      <c r="D90" s="1">
        <v>34.39</v>
      </c>
      <c r="E90" s="30">
        <v>16.2</v>
      </c>
      <c r="F90" s="29">
        <v>1</v>
      </c>
      <c r="L90" s="29"/>
    </row>
    <row r="91" spans="1:12" ht="15.75" customHeight="1">
      <c r="A91" s="1" t="s">
        <v>119</v>
      </c>
      <c r="B91" s="1">
        <v>13360384</v>
      </c>
      <c r="C91" s="1">
        <v>3340096</v>
      </c>
      <c r="D91" s="1">
        <v>40.1</v>
      </c>
      <c r="E91" s="29">
        <v>10.258838383838382</v>
      </c>
      <c r="F91" s="29">
        <v>0.63326162900000005</v>
      </c>
      <c r="G91">
        <v>2</v>
      </c>
      <c r="L91" s="29"/>
    </row>
    <row r="92" spans="1:12" ht="15.75" customHeight="1">
      <c r="A92" s="1" t="s">
        <v>120</v>
      </c>
      <c r="B92" s="1">
        <v>13911672</v>
      </c>
      <c r="C92" s="1">
        <v>3477918</v>
      </c>
      <c r="D92" s="1">
        <v>41.75</v>
      </c>
      <c r="E92" s="29">
        <v>11.897435897435896</v>
      </c>
      <c r="F92" s="29">
        <v>0.73440962300000001</v>
      </c>
      <c r="G92">
        <v>1</v>
      </c>
      <c r="L92" s="29"/>
    </row>
    <row r="93" spans="1:12" ht="15.75" customHeight="1">
      <c r="A93" s="1" t="s">
        <v>121</v>
      </c>
      <c r="B93" s="1">
        <v>10983456</v>
      </c>
      <c r="C93" s="1">
        <v>2745864</v>
      </c>
      <c r="D93" s="1">
        <v>32.96</v>
      </c>
      <c r="E93" s="29">
        <v>13.090277777777779</v>
      </c>
      <c r="F93" s="29">
        <v>0.80804183799999996</v>
      </c>
      <c r="G93">
        <v>2</v>
      </c>
      <c r="L93" s="29"/>
    </row>
    <row r="94" spans="1:12" ht="15.75" customHeight="1">
      <c r="A94" s="1" t="s">
        <v>122</v>
      </c>
      <c r="B94" s="1">
        <v>12281648</v>
      </c>
      <c r="C94" s="1">
        <v>3070412</v>
      </c>
      <c r="D94" s="1">
        <v>36.86</v>
      </c>
      <c r="E94" s="29">
        <v>12.504873294346977</v>
      </c>
      <c r="F94" s="29">
        <v>0.77190575900000002</v>
      </c>
      <c r="G94">
        <v>4</v>
      </c>
      <c r="L94" s="29"/>
    </row>
    <row r="95" spans="1:12" ht="15.75" customHeight="1">
      <c r="A95" s="1" t="s">
        <v>123</v>
      </c>
      <c r="B95" s="1">
        <v>7949784</v>
      </c>
      <c r="C95" s="1">
        <v>1987446</v>
      </c>
      <c r="D95" s="1">
        <v>23.86</v>
      </c>
      <c r="E95" s="29">
        <v>17.098765432098762</v>
      </c>
      <c r="F95" s="29">
        <v>1.055479348</v>
      </c>
      <c r="G95">
        <v>3</v>
      </c>
      <c r="L95" s="29"/>
    </row>
    <row r="96" spans="1:12" ht="15.75" customHeight="1">
      <c r="A96" s="1" t="s">
        <v>124</v>
      </c>
      <c r="B96" s="1">
        <v>11915032</v>
      </c>
      <c r="C96" s="1">
        <v>2978758</v>
      </c>
      <c r="D96" s="1">
        <v>35.76</v>
      </c>
      <c r="E96" s="29">
        <v>14.671201814058955</v>
      </c>
      <c r="F96" s="29">
        <v>0.90562974200000002</v>
      </c>
      <c r="G96">
        <v>2</v>
      </c>
      <c r="H96" s="1" t="s">
        <v>125</v>
      </c>
      <c r="L96" s="29"/>
    </row>
    <row r="97" spans="1:12" ht="15.75" customHeight="1">
      <c r="A97" s="1" t="s">
        <v>126</v>
      </c>
      <c r="B97" s="1">
        <v>11418288</v>
      </c>
      <c r="C97" s="1">
        <v>2854572</v>
      </c>
      <c r="D97" s="1">
        <v>34.270000000000003</v>
      </c>
      <c r="E97" s="29">
        <v>15.243055555555557</v>
      </c>
      <c r="F97" s="29">
        <v>0.94092935499999997</v>
      </c>
      <c r="G97">
        <v>1</v>
      </c>
      <c r="L97" s="29"/>
    </row>
    <row r="98" spans="1:12" ht="15.75" customHeight="1">
      <c r="A98" s="1" t="s">
        <v>127</v>
      </c>
      <c r="B98" s="1">
        <v>12105288</v>
      </c>
      <c r="C98" s="1">
        <v>3026322</v>
      </c>
      <c r="D98" s="1">
        <v>36.33</v>
      </c>
      <c r="E98" s="29">
        <v>13.026004728132387</v>
      </c>
      <c r="F98" s="29">
        <v>0.80407436600000004</v>
      </c>
      <c r="G98">
        <v>2</v>
      </c>
      <c r="H98" s="1" t="s">
        <v>36</v>
      </c>
      <c r="L98" s="29"/>
    </row>
    <row r="99" spans="1:12" ht="15.75" customHeight="1">
      <c r="A99" s="1" t="s">
        <v>128</v>
      </c>
      <c r="B99" s="1">
        <v>10885888</v>
      </c>
      <c r="C99" s="1">
        <v>2721472</v>
      </c>
      <c r="D99" s="1">
        <v>32.67</v>
      </c>
      <c r="E99" s="29">
        <v>11.140873015873016</v>
      </c>
      <c r="F99" s="29">
        <v>0.68770821100000001</v>
      </c>
      <c r="G99">
        <v>0</v>
      </c>
      <c r="L99" s="29"/>
    </row>
    <row r="100" spans="1:12" ht="15.75" customHeight="1">
      <c r="A100" s="1" t="s">
        <v>129</v>
      </c>
      <c r="B100" s="1">
        <v>13429792</v>
      </c>
      <c r="C100" s="1">
        <v>3357448</v>
      </c>
      <c r="D100" s="1">
        <v>40.299999999999997</v>
      </c>
      <c r="E100" s="29">
        <v>14.434697855750485</v>
      </c>
      <c r="F100" s="29">
        <v>0.89103073200000005</v>
      </c>
      <c r="G100">
        <v>1</v>
      </c>
      <c r="L100" s="29"/>
    </row>
    <row r="101" spans="1:12" ht="15.75" customHeight="1">
      <c r="A101" s="1" t="s">
        <v>130</v>
      </c>
      <c r="B101" s="1">
        <v>15169376</v>
      </c>
      <c r="C101" s="1">
        <v>3792344</v>
      </c>
      <c r="D101" s="1">
        <v>45.52</v>
      </c>
      <c r="E101" s="29">
        <v>12.951388888888888</v>
      </c>
      <c r="F101" s="29">
        <v>0.79946845</v>
      </c>
      <c r="G101">
        <v>1</v>
      </c>
      <c r="H101" s="1" t="s">
        <v>53</v>
      </c>
      <c r="L101" s="29"/>
    </row>
    <row r="102" spans="1:12" ht="15.75" customHeight="1">
      <c r="A102" s="1" t="s">
        <v>131</v>
      </c>
      <c r="B102" s="1">
        <v>14476768</v>
      </c>
      <c r="C102" s="1">
        <v>3619192</v>
      </c>
      <c r="D102" s="1">
        <v>43.45</v>
      </c>
      <c r="E102" s="29">
        <v>13.315972222222223</v>
      </c>
      <c r="F102" s="29">
        <v>0.82197359400000003</v>
      </c>
      <c r="G102">
        <v>1</v>
      </c>
      <c r="L102" s="29"/>
    </row>
    <row r="103" spans="1:12" ht="15.75" customHeight="1">
      <c r="A103" s="1" t="s">
        <v>132</v>
      </c>
      <c r="B103" s="1">
        <v>13360160</v>
      </c>
      <c r="C103" s="1">
        <v>3340040</v>
      </c>
      <c r="D103" s="1">
        <v>40.090000000000003</v>
      </c>
      <c r="E103" s="29">
        <v>9.954954954954955</v>
      </c>
      <c r="F103" s="29">
        <v>0.61450339200000004</v>
      </c>
      <c r="G103">
        <v>0</v>
      </c>
      <c r="L103" s="29"/>
    </row>
    <row r="104" spans="1:12" ht="15.75" customHeight="1">
      <c r="A104" s="1" t="s">
        <v>133</v>
      </c>
      <c r="B104" s="1">
        <v>13027176</v>
      </c>
      <c r="C104" s="1">
        <v>3256794</v>
      </c>
      <c r="D104" s="1">
        <v>39.1</v>
      </c>
      <c r="E104" s="29">
        <v>9.6881091617933723</v>
      </c>
      <c r="F104" s="29">
        <v>0.59803143000000003</v>
      </c>
      <c r="G104">
        <v>1</v>
      </c>
      <c r="L104" s="29"/>
    </row>
    <row r="105" spans="1:12" ht="15.75" customHeight="1">
      <c r="A105" s="1" t="s">
        <v>134</v>
      </c>
      <c r="B105" s="1">
        <v>12474680</v>
      </c>
      <c r="C105" s="1">
        <v>3118670</v>
      </c>
      <c r="D105" s="1">
        <v>37.44</v>
      </c>
      <c r="E105" s="29">
        <v>12.786738351254479</v>
      </c>
      <c r="F105" s="29">
        <v>0.78930483600000001</v>
      </c>
      <c r="G105">
        <v>2</v>
      </c>
      <c r="H105" s="1" t="s">
        <v>36</v>
      </c>
      <c r="L105" s="29"/>
    </row>
    <row r="106" spans="1:12" ht="15.75" customHeight="1">
      <c r="A106" s="1" t="s">
        <v>135</v>
      </c>
      <c r="B106" s="1">
        <v>13466792</v>
      </c>
      <c r="C106" s="1">
        <v>3366698</v>
      </c>
      <c r="D106" s="1">
        <v>40.409999999999997</v>
      </c>
      <c r="E106" s="29">
        <v>15.516569200779726</v>
      </c>
      <c r="F106" s="29">
        <v>0.95781291400000002</v>
      </c>
      <c r="G106">
        <v>1</v>
      </c>
      <c r="H106" s="1" t="s">
        <v>36</v>
      </c>
      <c r="L106" s="29"/>
    </row>
    <row r="107" spans="1:12" ht="15.75" customHeight="1">
      <c r="A107" s="1" t="s">
        <v>136</v>
      </c>
      <c r="B107" s="1">
        <v>13481640</v>
      </c>
      <c r="C107" s="1">
        <v>3370410</v>
      </c>
      <c r="D107" s="1">
        <v>40.46</v>
      </c>
      <c r="E107" s="29">
        <v>14.098532494758912</v>
      </c>
      <c r="F107" s="29">
        <v>0.87027978399999995</v>
      </c>
      <c r="G107">
        <v>2</v>
      </c>
      <c r="H107" s="1" t="s">
        <v>53</v>
      </c>
      <c r="L107" s="29"/>
    </row>
    <row r="108" spans="1:12" ht="15.75" customHeight="1">
      <c r="A108" s="1" t="s">
        <v>137</v>
      </c>
      <c r="B108" s="1">
        <v>9237704</v>
      </c>
      <c r="C108" s="1">
        <v>2309426</v>
      </c>
      <c r="D108" s="1">
        <v>27.72</v>
      </c>
      <c r="E108" s="29">
        <v>15.634920634920636</v>
      </c>
      <c r="F108" s="29">
        <v>0.96511855800000002</v>
      </c>
      <c r="G108">
        <v>1</v>
      </c>
      <c r="L108" s="29"/>
    </row>
    <row r="109" spans="1:12" ht="15.75" customHeight="1">
      <c r="A109" s="1" t="s">
        <v>138</v>
      </c>
      <c r="B109" s="1">
        <v>13373064</v>
      </c>
      <c r="C109" s="1">
        <v>3343266</v>
      </c>
      <c r="D109" s="1">
        <v>40.130000000000003</v>
      </c>
      <c r="E109" s="29">
        <v>14.331275720164607</v>
      </c>
      <c r="F109" s="29">
        <v>0.88464664900000001</v>
      </c>
      <c r="G109">
        <v>3</v>
      </c>
      <c r="H109" s="1" t="s">
        <v>53</v>
      </c>
      <c r="L109" s="29"/>
    </row>
    <row r="110" spans="1:12" ht="15.75" customHeight="1">
      <c r="A110" s="1" t="s">
        <v>139</v>
      </c>
      <c r="B110" s="1">
        <v>11301576</v>
      </c>
      <c r="C110" s="1">
        <v>2825394</v>
      </c>
      <c r="D110" s="1">
        <v>33.92</v>
      </c>
      <c r="E110" s="29">
        <v>10.461393596986817</v>
      </c>
      <c r="F110" s="29">
        <v>0.64576503699999999</v>
      </c>
      <c r="G110">
        <v>2</v>
      </c>
      <c r="H110" s="1" t="s">
        <v>125</v>
      </c>
      <c r="L110" s="29"/>
    </row>
    <row r="111" spans="1:12" ht="15.75" customHeight="1">
      <c r="A111" s="1" t="s">
        <v>140</v>
      </c>
      <c r="B111" s="1">
        <v>12638760</v>
      </c>
      <c r="C111" s="1">
        <v>3159690</v>
      </c>
      <c r="D111" s="1">
        <v>37.93</v>
      </c>
      <c r="E111" s="29">
        <v>12.144249512670566</v>
      </c>
      <c r="F111" s="29">
        <v>0.74964503199999999</v>
      </c>
      <c r="G111">
        <v>3</v>
      </c>
      <c r="L111" s="29"/>
    </row>
    <row r="112" spans="1:12" ht="15.75" customHeight="1">
      <c r="A112" s="1" t="s">
        <v>141</v>
      </c>
      <c r="B112" s="1">
        <v>9167944</v>
      </c>
      <c r="C112" s="1">
        <v>2291986</v>
      </c>
      <c r="D112" s="1">
        <v>27.51</v>
      </c>
      <c r="E112" s="29">
        <v>8.6956521739130448</v>
      </c>
      <c r="F112" s="29">
        <v>0.53676865299999998</v>
      </c>
      <c r="G112">
        <v>2</v>
      </c>
    </row>
    <row r="113" spans="1:8" ht="15.75" customHeight="1">
      <c r="A113" s="1" t="s">
        <v>142</v>
      </c>
      <c r="B113" s="1">
        <v>9207088</v>
      </c>
      <c r="C113" s="1">
        <v>2301772</v>
      </c>
      <c r="D113" s="1">
        <v>27.63</v>
      </c>
      <c r="E113" s="29">
        <v>12.156084656084657</v>
      </c>
      <c r="F113" s="29">
        <v>0.75037559600000003</v>
      </c>
      <c r="G113">
        <v>1</v>
      </c>
      <c r="H113" s="1" t="s">
        <v>143</v>
      </c>
    </row>
    <row r="114" spans="1:8" ht="15.75" customHeight="1">
      <c r="C114" s="32" t="s">
        <v>1928</v>
      </c>
      <c r="D114">
        <f>MIN(D4:D113)</f>
        <v>16.48</v>
      </c>
      <c r="E114" s="30">
        <f>MIN(E4:E113)</f>
        <v>7.6296296296296298</v>
      </c>
      <c r="F114">
        <f>MIN(F4:F113)</f>
        <v>0.47096479200000002</v>
      </c>
      <c r="G114">
        <f>MIN(G4:G113)</f>
        <v>0</v>
      </c>
    </row>
    <row r="115" spans="1:8" ht="15.75" customHeight="1">
      <c r="C115" s="32" t="s">
        <v>1929</v>
      </c>
      <c r="D115" s="30">
        <f>AVERAGE(D4:D113)</f>
        <v>34.094090909090916</v>
      </c>
      <c r="E115" s="30">
        <f>AVERAGE(E5:E114)</f>
        <v>13.910160593514059</v>
      </c>
      <c r="F115" s="30">
        <f>AVERAGE(F4:F113)</f>
        <v>0.8630719463818185</v>
      </c>
      <c r="G115" s="30">
        <f>AVERAGE(G4:G113)</f>
        <v>4.1284403669724767</v>
      </c>
      <c r="H115">
        <f>STDEV(G4:G113)/SQRT(COUNT(G4:G113)-1)</f>
        <v>0.9849781282545208</v>
      </c>
    </row>
    <row r="116" spans="1:8" ht="15.75" customHeight="1">
      <c r="C116" s="32" t="s">
        <v>1939</v>
      </c>
      <c r="D116">
        <f>MAX(D4:D113)</f>
        <v>49.57</v>
      </c>
      <c r="E116" s="30">
        <f>MAX(E6:E115)</f>
        <v>39.613095238095241</v>
      </c>
      <c r="F116">
        <f>MAX(F4:F113)</f>
        <v>2.4452527919999998</v>
      </c>
      <c r="G116">
        <f>MAX(G4:G113)</f>
        <v>102</v>
      </c>
    </row>
    <row r="117" spans="1:8" ht="15.75" customHeight="1">
      <c r="C117" s="32" t="s">
        <v>1942</v>
      </c>
      <c r="G117">
        <f>SUM(G4:G113)</f>
        <v>450</v>
      </c>
    </row>
    <row r="118" spans="1:8" ht="15.75" customHeight="1">
      <c r="B118" s="32" t="s">
        <v>2188</v>
      </c>
      <c r="C118" s="32" t="s">
        <v>1856</v>
      </c>
      <c r="D118" s="30">
        <f>AVERAGE(D4:D19)</f>
        <v>32.831875000000004</v>
      </c>
      <c r="E118" s="30">
        <f t="shared" ref="E118:F118" si="0">AVERAGE(E4:E19)</f>
        <v>14.110182188536093</v>
      </c>
      <c r="F118" s="30">
        <f t="shared" si="0"/>
        <v>0.87099890049999995</v>
      </c>
      <c r="G118" s="30">
        <f>AVERAGE(G4:G19)</f>
        <v>3.625</v>
      </c>
      <c r="H118" s="30">
        <f>STDEV(G4:G19)/SQRT(COUNT(G4:G19))</f>
        <v>0.59072695328157598</v>
      </c>
    </row>
    <row r="119" spans="1:8" ht="15.75" customHeight="1">
      <c r="B119" s="32" t="s">
        <v>2189</v>
      </c>
      <c r="C119" s="32" t="s">
        <v>1857</v>
      </c>
      <c r="D119" s="30">
        <f>AVERAGE(D20:D35)</f>
        <v>29.638124999999999</v>
      </c>
      <c r="E119" s="30">
        <f t="shared" ref="E119:F119" si="1">AVERAGE(E20:E35)</f>
        <v>12.329665898229035</v>
      </c>
      <c r="F119" s="30">
        <f t="shared" si="1"/>
        <v>0.76109048756249986</v>
      </c>
      <c r="G119" s="30">
        <f>AVERAGE(G20:G35)</f>
        <v>5.375</v>
      </c>
      <c r="H119" s="30">
        <f>STDEV(G20:G35)/SQRT(COUNT(G20:G35))</f>
        <v>0.49895724599742347</v>
      </c>
    </row>
    <row r="120" spans="1:8" ht="15.75" customHeight="1">
      <c r="B120" s="32" t="s">
        <v>2190</v>
      </c>
      <c r="C120" s="32" t="s">
        <v>1858</v>
      </c>
      <c r="D120" s="30">
        <f>AVERAGE(D36:D50)</f>
        <v>30.776666666666664</v>
      </c>
      <c r="E120" s="30">
        <f t="shared" ref="E120:F120" si="2">AVERAGE(E36:E50)</f>
        <v>19.538188658130352</v>
      </c>
      <c r="F120" s="30">
        <f t="shared" si="2"/>
        <v>1.2060610281999999</v>
      </c>
      <c r="G120" s="30">
        <f>AVERAGE(G36:G50)</f>
        <v>2.3333333333333335</v>
      </c>
      <c r="H120" s="30">
        <f>STDEV(G36:G50)/SQRT(COUNT(G36:G50))</f>
        <v>0.39840953644479782</v>
      </c>
    </row>
    <row r="121" spans="1:8" ht="15.75" customHeight="1">
      <c r="B121" s="32" t="s">
        <v>2191</v>
      </c>
      <c r="C121" s="32" t="s">
        <v>1859</v>
      </c>
      <c r="D121" s="30">
        <f>AVERAGE(D51:D72)</f>
        <v>33.120000000000005</v>
      </c>
      <c r="E121" s="30">
        <f t="shared" ref="E121:F121" si="3">AVERAGE(E51:E72)</f>
        <v>13.292667810113993</v>
      </c>
      <c r="F121" s="30">
        <f t="shared" si="3"/>
        <v>0.8205350499545454</v>
      </c>
      <c r="G121" s="30">
        <f>AVERAGE(G51:G52,G54:G70,G72)</f>
        <v>3.55</v>
      </c>
      <c r="H121" s="30">
        <f>STDEV(G51:G52,G54:G70,G72)/SQRT(COUNT(G51:G52,G54:G70,G72))</f>
        <v>0.6176142553577052</v>
      </c>
    </row>
    <row r="122" spans="1:8" ht="15.75" customHeight="1">
      <c r="B122" s="32" t="s">
        <v>2192</v>
      </c>
      <c r="C122" s="32" t="s">
        <v>1860</v>
      </c>
      <c r="D122" s="30">
        <f>AVERAGE(D73:D89)</f>
        <v>40.587058823529411</v>
      </c>
      <c r="E122" s="30">
        <f t="shared" ref="E122:G122" si="4">AVERAGE(E73:E89)</f>
        <v>12.831956005262157</v>
      </c>
      <c r="F122" s="30">
        <f t="shared" si="4"/>
        <v>0.79209604958823521</v>
      </c>
      <c r="G122" s="30">
        <f t="shared" si="4"/>
        <v>1.411764705882353</v>
      </c>
      <c r="H122" s="30">
        <f>STDEV(G73:G89)/SQRT(COUNT(G73:G89))</f>
        <v>0.32151781042758004</v>
      </c>
    </row>
    <row r="123" spans="1:8" ht="15.75" customHeight="1">
      <c r="B123" s="32" t="s">
        <v>2193</v>
      </c>
      <c r="C123" s="32" t="s">
        <v>1861</v>
      </c>
      <c r="D123" s="30">
        <f>AVERAGE(D91:D113)</f>
        <v>36.355217391304343</v>
      </c>
      <c r="E123" s="30">
        <f t="shared" ref="E123:F123" si="5">AVERAGE(E91:E113)</f>
        <v>12.830515883663523</v>
      </c>
      <c r="F123" s="30">
        <f t="shared" si="5"/>
        <v>0.79200715339130434</v>
      </c>
      <c r="G123" s="30">
        <f>AVERAGE(G91:G113)</f>
        <v>1.6521739130434783</v>
      </c>
      <c r="H123" s="30">
        <f>STDEV(G91:G113)/SQRT(COUNT(G91:G113))</f>
        <v>0.20477207663223115</v>
      </c>
    </row>
    <row r="124" spans="1:8" ht="15.75" customHeight="1"/>
    <row r="125" spans="1:8" ht="15.75" customHeight="1"/>
    <row r="126" spans="1:8" ht="15.75" customHeight="1"/>
    <row r="127" spans="1:8" ht="15.75" customHeight="1"/>
    <row r="128" spans="1: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topLeftCell="A141" workbookViewId="0">
      <selection activeCell="B162" sqref="B162"/>
    </sheetView>
  </sheetViews>
  <sheetFormatPr baseColWidth="10" defaultColWidth="12.6640625" defaultRowHeight="15" customHeight="1"/>
  <cols>
    <col min="1" max="6" width="12.6640625" customWidth="1"/>
  </cols>
  <sheetData>
    <row r="1" spans="1:6" ht="15.75" customHeight="1">
      <c r="A1" s="1" t="s">
        <v>144</v>
      </c>
    </row>
    <row r="2" spans="1:6" ht="15.75" customHeight="1">
      <c r="A2" s="1"/>
    </row>
    <row r="3" spans="1:6" ht="15.75" customHeight="1">
      <c r="A3" s="31" t="s">
        <v>2141</v>
      </c>
    </row>
    <row r="4" spans="1:6" ht="15.75" customHeight="1">
      <c r="A4" s="1" t="s">
        <v>15</v>
      </c>
      <c r="B4" s="1" t="s">
        <v>145</v>
      </c>
      <c r="C4" s="1" t="s">
        <v>146</v>
      </c>
      <c r="D4" s="1" t="s">
        <v>147</v>
      </c>
      <c r="E4" s="1" t="s">
        <v>148</v>
      </c>
      <c r="F4" s="1" t="s">
        <v>149</v>
      </c>
    </row>
    <row r="5" spans="1:6" ht="15.75" customHeight="1">
      <c r="A5" t="s">
        <v>22</v>
      </c>
      <c r="B5" t="s">
        <v>150</v>
      </c>
      <c r="C5" t="s">
        <v>151</v>
      </c>
      <c r="D5" t="s">
        <v>152</v>
      </c>
      <c r="E5" t="s">
        <v>153</v>
      </c>
      <c r="F5" t="s">
        <v>154</v>
      </c>
    </row>
    <row r="6" spans="1:6" ht="15.75" customHeight="1">
      <c r="A6" t="s">
        <v>22</v>
      </c>
      <c r="B6" t="s">
        <v>155</v>
      </c>
      <c r="C6" t="s">
        <v>156</v>
      </c>
      <c r="D6" t="s">
        <v>157</v>
      </c>
      <c r="E6" t="s">
        <v>158</v>
      </c>
      <c r="F6" t="s">
        <v>159</v>
      </c>
    </row>
    <row r="7" spans="1:6" ht="15.75" customHeight="1">
      <c r="A7" t="s">
        <v>22</v>
      </c>
      <c r="B7" t="s">
        <v>1943</v>
      </c>
      <c r="C7" t="s">
        <v>1943</v>
      </c>
      <c r="D7" t="s">
        <v>1944</v>
      </c>
      <c r="E7" t="s">
        <v>1945</v>
      </c>
      <c r="F7" t="s">
        <v>1946</v>
      </c>
    </row>
    <row r="8" spans="1:6" ht="15.75" customHeight="1">
      <c r="A8" t="s">
        <v>22</v>
      </c>
      <c r="B8" t="s">
        <v>160</v>
      </c>
      <c r="C8" t="s">
        <v>161</v>
      </c>
      <c r="D8" t="s">
        <v>162</v>
      </c>
      <c r="E8" t="s">
        <v>163</v>
      </c>
      <c r="F8" t="s">
        <v>164</v>
      </c>
    </row>
    <row r="9" spans="1:6" ht="15.75" customHeight="1">
      <c r="A9" t="s">
        <v>23</v>
      </c>
      <c r="B9" t="s">
        <v>1947</v>
      </c>
      <c r="C9" t="s">
        <v>1948</v>
      </c>
      <c r="D9" t="s">
        <v>1949</v>
      </c>
      <c r="E9" t="s">
        <v>1950</v>
      </c>
      <c r="F9" t="s">
        <v>1951</v>
      </c>
    </row>
    <row r="10" spans="1:6" ht="15.75" customHeight="1">
      <c r="A10" t="s">
        <v>23</v>
      </c>
      <c r="B10" t="s">
        <v>165</v>
      </c>
      <c r="C10" t="s">
        <v>166</v>
      </c>
      <c r="D10" t="s">
        <v>167</v>
      </c>
      <c r="E10" t="s">
        <v>168</v>
      </c>
      <c r="F10" t="s">
        <v>169</v>
      </c>
    </row>
    <row r="11" spans="1:6" ht="15.75" customHeight="1">
      <c r="A11" t="s">
        <v>24</v>
      </c>
      <c r="B11" t="s">
        <v>1952</v>
      </c>
      <c r="C11" t="s">
        <v>1952</v>
      </c>
      <c r="D11" t="s">
        <v>1953</v>
      </c>
      <c r="E11" t="s">
        <v>1954</v>
      </c>
      <c r="F11" t="s">
        <v>1955</v>
      </c>
    </row>
    <row r="12" spans="1:6" ht="15.75" customHeight="1">
      <c r="A12" t="s">
        <v>24</v>
      </c>
      <c r="B12" t="s">
        <v>1956</v>
      </c>
      <c r="C12" t="s">
        <v>1956</v>
      </c>
      <c r="D12" t="s">
        <v>1957</v>
      </c>
      <c r="E12" t="s">
        <v>1958</v>
      </c>
      <c r="F12" t="s">
        <v>1959</v>
      </c>
    </row>
    <row r="13" spans="1:6" ht="15.75" customHeight="1">
      <c r="A13" t="s">
        <v>24</v>
      </c>
      <c r="B13" t="s">
        <v>170</v>
      </c>
      <c r="C13" t="s">
        <v>171</v>
      </c>
      <c r="D13" t="s">
        <v>172</v>
      </c>
      <c r="E13" t="s">
        <v>173</v>
      </c>
      <c r="F13" t="s">
        <v>174</v>
      </c>
    </row>
    <row r="14" spans="1:6" ht="15.75" customHeight="1">
      <c r="A14" t="s">
        <v>24</v>
      </c>
      <c r="B14" t="s">
        <v>175</v>
      </c>
      <c r="C14" t="s">
        <v>176</v>
      </c>
      <c r="D14" t="s">
        <v>177</v>
      </c>
      <c r="E14" t="s">
        <v>178</v>
      </c>
      <c r="F14" t="s">
        <v>179</v>
      </c>
    </row>
    <row r="15" spans="1:6" ht="15.75" customHeight="1">
      <c r="A15" t="s">
        <v>24</v>
      </c>
      <c r="B15" t="s">
        <v>180</v>
      </c>
      <c r="C15" t="s">
        <v>181</v>
      </c>
      <c r="D15" t="s">
        <v>182</v>
      </c>
      <c r="E15" t="s">
        <v>183</v>
      </c>
      <c r="F15" t="s">
        <v>184</v>
      </c>
    </row>
    <row r="16" spans="1:6" ht="15.75" customHeight="1">
      <c r="A16" t="s">
        <v>25</v>
      </c>
      <c r="B16" t="s">
        <v>185</v>
      </c>
      <c r="C16" t="s">
        <v>186</v>
      </c>
      <c r="D16" t="s">
        <v>187</v>
      </c>
      <c r="E16" t="s">
        <v>188</v>
      </c>
      <c r="F16" t="s">
        <v>189</v>
      </c>
    </row>
    <row r="17" spans="1:6" ht="15.75" customHeight="1">
      <c r="A17" t="s">
        <v>25</v>
      </c>
      <c r="B17" t="s">
        <v>190</v>
      </c>
      <c r="C17" t="s">
        <v>191</v>
      </c>
      <c r="D17" t="s">
        <v>192</v>
      </c>
      <c r="E17" t="s">
        <v>193</v>
      </c>
      <c r="F17" t="s">
        <v>194</v>
      </c>
    </row>
    <row r="18" spans="1:6" ht="15.75" customHeight="1">
      <c r="A18" t="s">
        <v>25</v>
      </c>
      <c r="B18" t="s">
        <v>195</v>
      </c>
      <c r="C18" t="s">
        <v>196</v>
      </c>
      <c r="D18" t="s">
        <v>197</v>
      </c>
      <c r="E18" t="s">
        <v>198</v>
      </c>
      <c r="F18" t="s">
        <v>199</v>
      </c>
    </row>
    <row r="19" spans="1:6" ht="15.75" customHeight="1">
      <c r="A19" t="s">
        <v>25</v>
      </c>
      <c r="B19" t="s">
        <v>165</v>
      </c>
      <c r="C19" t="s">
        <v>166</v>
      </c>
      <c r="D19" t="s">
        <v>200</v>
      </c>
      <c r="E19" t="s">
        <v>201</v>
      </c>
      <c r="F19" t="s">
        <v>202</v>
      </c>
    </row>
    <row r="20" spans="1:6" ht="15.75" customHeight="1">
      <c r="A20" t="s">
        <v>25</v>
      </c>
      <c r="B20" t="s">
        <v>203</v>
      </c>
      <c r="C20" t="s">
        <v>204</v>
      </c>
      <c r="D20" t="s">
        <v>205</v>
      </c>
      <c r="E20" t="s">
        <v>206</v>
      </c>
      <c r="F20" t="s">
        <v>207</v>
      </c>
    </row>
    <row r="21" spans="1:6" ht="15.75" customHeight="1">
      <c r="A21" t="s">
        <v>26</v>
      </c>
      <c r="B21" t="s">
        <v>208</v>
      </c>
      <c r="C21" t="s">
        <v>209</v>
      </c>
      <c r="D21" t="s">
        <v>210</v>
      </c>
      <c r="E21" t="s">
        <v>211</v>
      </c>
      <c r="F21" t="s">
        <v>212</v>
      </c>
    </row>
    <row r="22" spans="1:6" ht="15.75" customHeight="1">
      <c r="A22" t="s">
        <v>26</v>
      </c>
      <c r="B22" t="s">
        <v>1960</v>
      </c>
      <c r="C22" t="s">
        <v>1961</v>
      </c>
      <c r="D22" t="s">
        <v>1962</v>
      </c>
      <c r="E22" t="s">
        <v>1963</v>
      </c>
      <c r="F22" t="s">
        <v>1964</v>
      </c>
    </row>
    <row r="23" spans="1:6" ht="15.75" customHeight="1">
      <c r="A23" t="s">
        <v>26</v>
      </c>
      <c r="B23" t="s">
        <v>213</v>
      </c>
      <c r="C23" t="s">
        <v>214</v>
      </c>
      <c r="D23" t="s">
        <v>215</v>
      </c>
      <c r="E23" t="s">
        <v>216</v>
      </c>
      <c r="F23" t="s">
        <v>217</v>
      </c>
    </row>
    <row r="24" spans="1:6" ht="15.75" customHeight="1">
      <c r="A24" t="s">
        <v>26</v>
      </c>
      <c r="B24" t="s">
        <v>218</v>
      </c>
      <c r="C24" t="s">
        <v>219</v>
      </c>
      <c r="D24" t="s">
        <v>220</v>
      </c>
      <c r="E24" t="s">
        <v>221</v>
      </c>
      <c r="F24" t="s">
        <v>222</v>
      </c>
    </row>
    <row r="25" spans="1:6" ht="15.75" customHeight="1">
      <c r="A25" t="s">
        <v>26</v>
      </c>
      <c r="B25" t="s">
        <v>223</v>
      </c>
      <c r="C25" t="s">
        <v>224</v>
      </c>
      <c r="D25" t="s">
        <v>225</v>
      </c>
      <c r="E25" t="s">
        <v>226</v>
      </c>
      <c r="F25" t="s">
        <v>227</v>
      </c>
    </row>
    <row r="26" spans="1:6" ht="15.75" customHeight="1">
      <c r="A26" t="s">
        <v>26</v>
      </c>
      <c r="B26" t="s">
        <v>165</v>
      </c>
      <c r="C26" t="s">
        <v>166</v>
      </c>
      <c r="D26" t="s">
        <v>228</v>
      </c>
      <c r="E26" t="s">
        <v>229</v>
      </c>
      <c r="F26" t="s">
        <v>230</v>
      </c>
    </row>
    <row r="27" spans="1:6" ht="15.75" customHeight="1">
      <c r="A27" t="s">
        <v>26</v>
      </c>
      <c r="B27" t="s">
        <v>231</v>
      </c>
      <c r="C27" t="s">
        <v>232</v>
      </c>
      <c r="D27" t="s">
        <v>233</v>
      </c>
      <c r="E27" t="s">
        <v>234</v>
      </c>
      <c r="F27" t="s">
        <v>235</v>
      </c>
    </row>
    <row r="28" spans="1:6" ht="15.75" customHeight="1">
      <c r="A28" t="s">
        <v>26</v>
      </c>
      <c r="B28" t="s">
        <v>236</v>
      </c>
      <c r="C28" t="s">
        <v>237</v>
      </c>
      <c r="D28" t="s">
        <v>238</v>
      </c>
      <c r="E28" t="s">
        <v>239</v>
      </c>
      <c r="F28" t="s">
        <v>240</v>
      </c>
    </row>
    <row r="29" spans="1:6" ht="15.75" customHeight="1">
      <c r="A29" t="s">
        <v>26</v>
      </c>
      <c r="B29" t="s">
        <v>241</v>
      </c>
      <c r="C29" t="s">
        <v>242</v>
      </c>
      <c r="D29" t="s">
        <v>243</v>
      </c>
      <c r="E29" t="s">
        <v>244</v>
      </c>
      <c r="F29" t="s">
        <v>245</v>
      </c>
    </row>
    <row r="30" spans="1:6" ht="15.75" customHeight="1">
      <c r="A30" t="s">
        <v>27</v>
      </c>
      <c r="B30" t="s">
        <v>246</v>
      </c>
      <c r="C30" t="s">
        <v>247</v>
      </c>
      <c r="D30" t="s">
        <v>248</v>
      </c>
      <c r="E30" t="s">
        <v>249</v>
      </c>
      <c r="F30" t="s">
        <v>250</v>
      </c>
    </row>
    <row r="31" spans="1:6" ht="15.75" customHeight="1">
      <c r="A31" t="s">
        <v>27</v>
      </c>
      <c r="B31" t="s">
        <v>251</v>
      </c>
      <c r="C31" t="s">
        <v>252</v>
      </c>
      <c r="D31" t="s">
        <v>253</v>
      </c>
      <c r="E31" t="s">
        <v>254</v>
      </c>
      <c r="F31" t="s">
        <v>255</v>
      </c>
    </row>
    <row r="32" spans="1:6" ht="15.75" customHeight="1">
      <c r="A32" t="s">
        <v>27</v>
      </c>
      <c r="B32" t="s">
        <v>256</v>
      </c>
      <c r="C32" t="s">
        <v>257</v>
      </c>
      <c r="D32" t="s">
        <v>258</v>
      </c>
      <c r="E32" t="s">
        <v>259</v>
      </c>
      <c r="F32" t="s">
        <v>260</v>
      </c>
    </row>
    <row r="33" spans="1:7" ht="15.75" customHeight="1">
      <c r="A33" t="s">
        <v>27</v>
      </c>
      <c r="B33" t="s">
        <v>261</v>
      </c>
      <c r="C33" t="s">
        <v>262</v>
      </c>
      <c r="D33" t="s">
        <v>263</v>
      </c>
      <c r="E33" t="s">
        <v>264</v>
      </c>
      <c r="F33" t="s">
        <v>265</v>
      </c>
    </row>
    <row r="34" spans="1:7" ht="15.75" customHeight="1">
      <c r="A34" t="s">
        <v>27</v>
      </c>
      <c r="B34" t="s">
        <v>266</v>
      </c>
      <c r="C34" t="s">
        <v>267</v>
      </c>
      <c r="D34" t="s">
        <v>268</v>
      </c>
      <c r="E34" t="s">
        <v>269</v>
      </c>
      <c r="F34" t="s">
        <v>270</v>
      </c>
    </row>
    <row r="35" spans="1:7" ht="15.75" customHeight="1">
      <c r="A35" t="s">
        <v>27</v>
      </c>
      <c r="B35" t="s">
        <v>271</v>
      </c>
      <c r="C35" t="s">
        <v>272</v>
      </c>
      <c r="D35" t="s">
        <v>273</v>
      </c>
      <c r="E35" t="s">
        <v>274</v>
      </c>
      <c r="F35" t="s">
        <v>275</v>
      </c>
    </row>
    <row r="36" spans="1:7" ht="15.75" customHeight="1">
      <c r="A36" t="s">
        <v>27</v>
      </c>
      <c r="B36" t="s">
        <v>276</v>
      </c>
      <c r="C36" t="s">
        <v>277</v>
      </c>
      <c r="D36" t="s">
        <v>278</v>
      </c>
      <c r="E36" t="s">
        <v>279</v>
      </c>
      <c r="F36" t="s">
        <v>280</v>
      </c>
    </row>
    <row r="37" spans="1:7" ht="15.75" customHeight="1">
      <c r="A37" t="s">
        <v>29</v>
      </c>
      <c r="B37" t="s">
        <v>281</v>
      </c>
      <c r="C37" t="s">
        <v>282</v>
      </c>
      <c r="D37" t="s">
        <v>283</v>
      </c>
      <c r="E37" t="s">
        <v>284</v>
      </c>
      <c r="F37" t="s">
        <v>285</v>
      </c>
    </row>
    <row r="38" spans="1:7" ht="15.75" customHeight="1">
      <c r="A38" t="s">
        <v>29</v>
      </c>
      <c r="B38" t="s">
        <v>286</v>
      </c>
      <c r="C38" t="s">
        <v>287</v>
      </c>
      <c r="D38" t="s">
        <v>288</v>
      </c>
      <c r="E38" t="s">
        <v>289</v>
      </c>
      <c r="F38" t="s">
        <v>290</v>
      </c>
    </row>
    <row r="39" spans="1:7" ht="15.75" customHeight="1">
      <c r="A39" t="s">
        <v>29</v>
      </c>
      <c r="B39" t="s">
        <v>1970</v>
      </c>
      <c r="C39" t="s">
        <v>1970</v>
      </c>
      <c r="D39" t="s">
        <v>1971</v>
      </c>
      <c r="E39" t="s">
        <v>1972</v>
      </c>
      <c r="F39" t="s">
        <v>1973</v>
      </c>
    </row>
    <row r="40" spans="1:7" ht="15.75" customHeight="1">
      <c r="A40" t="s">
        <v>29</v>
      </c>
      <c r="B40" t="s">
        <v>1965</v>
      </c>
      <c r="C40" t="s">
        <v>1966</v>
      </c>
      <c r="D40" t="s">
        <v>1967</v>
      </c>
      <c r="E40" t="s">
        <v>1968</v>
      </c>
      <c r="F40" t="s">
        <v>1969</v>
      </c>
    </row>
    <row r="41" spans="1:7" ht="15.75" customHeight="1">
      <c r="A41" t="s">
        <v>31</v>
      </c>
      <c r="B41" t="s">
        <v>155</v>
      </c>
      <c r="C41" t="s">
        <v>156</v>
      </c>
      <c r="D41" t="s">
        <v>157</v>
      </c>
      <c r="E41" t="s">
        <v>158</v>
      </c>
      <c r="F41" t="s">
        <v>159</v>
      </c>
    </row>
    <row r="42" spans="1:7" ht="15.75" customHeight="1">
      <c r="A42" t="s">
        <v>31</v>
      </c>
      <c r="B42" t="s">
        <v>1984</v>
      </c>
      <c r="C42" t="s">
        <v>1984</v>
      </c>
      <c r="D42" t="s">
        <v>1985</v>
      </c>
      <c r="E42" t="s">
        <v>1986</v>
      </c>
      <c r="F42" t="s">
        <v>1987</v>
      </c>
    </row>
    <row r="43" spans="1:7" ht="15.75" customHeight="1">
      <c r="A43" t="s">
        <v>31</v>
      </c>
      <c r="B43" t="s">
        <v>1979</v>
      </c>
      <c r="C43" t="s">
        <v>1980</v>
      </c>
      <c r="D43" t="s">
        <v>1981</v>
      </c>
      <c r="E43" t="s">
        <v>1982</v>
      </c>
      <c r="F43" t="s">
        <v>1983</v>
      </c>
    </row>
    <row r="44" spans="1:7" ht="15.75" customHeight="1">
      <c r="A44" t="s">
        <v>31</v>
      </c>
      <c r="B44" t="s">
        <v>1974</v>
      </c>
      <c r="C44" t="s">
        <v>1975</v>
      </c>
      <c r="D44" s="32" t="s">
        <v>1976</v>
      </c>
      <c r="E44" t="s">
        <v>1977</v>
      </c>
      <c r="F44" t="s">
        <v>1978</v>
      </c>
      <c r="G44" s="32" t="s">
        <v>2170</v>
      </c>
    </row>
    <row r="45" spans="1:7" ht="15.75" customHeight="1">
      <c r="A45" t="s">
        <v>31</v>
      </c>
      <c r="B45" t="s">
        <v>1988</v>
      </c>
      <c r="C45" t="s">
        <v>1988</v>
      </c>
      <c r="D45" t="s">
        <v>1989</v>
      </c>
      <c r="E45" t="s">
        <v>1990</v>
      </c>
      <c r="F45" t="s">
        <v>1991</v>
      </c>
    </row>
    <row r="46" spans="1:7" ht="15.75" customHeight="1">
      <c r="A46" t="s">
        <v>31</v>
      </c>
      <c r="B46" t="s">
        <v>291</v>
      </c>
      <c r="C46" t="s">
        <v>292</v>
      </c>
      <c r="D46" t="s">
        <v>293</v>
      </c>
      <c r="E46" t="s">
        <v>294</v>
      </c>
      <c r="F46" t="s">
        <v>295</v>
      </c>
    </row>
    <row r="47" spans="1:7" ht="15.75" customHeight="1">
      <c r="A47" t="s">
        <v>33</v>
      </c>
      <c r="B47" t="s">
        <v>296</v>
      </c>
      <c r="C47" t="s">
        <v>297</v>
      </c>
      <c r="D47" t="s">
        <v>298</v>
      </c>
      <c r="E47" t="s">
        <v>299</v>
      </c>
      <c r="F47" t="s">
        <v>300</v>
      </c>
    </row>
    <row r="48" spans="1:7" ht="15.75" customHeight="1">
      <c r="A48" t="s">
        <v>33</v>
      </c>
      <c r="B48" t="s">
        <v>301</v>
      </c>
      <c r="C48" t="s">
        <v>302</v>
      </c>
      <c r="D48" t="s">
        <v>303</v>
      </c>
      <c r="E48" t="s">
        <v>304</v>
      </c>
      <c r="F48" t="s">
        <v>305</v>
      </c>
    </row>
    <row r="49" spans="1:6" ht="15.75" customHeight="1">
      <c r="A49" t="s">
        <v>33</v>
      </c>
      <c r="B49" t="s">
        <v>271</v>
      </c>
      <c r="C49" t="s">
        <v>272</v>
      </c>
      <c r="D49" t="s">
        <v>306</v>
      </c>
      <c r="E49" t="s">
        <v>307</v>
      </c>
      <c r="F49" t="s">
        <v>308</v>
      </c>
    </row>
    <row r="50" spans="1:6" ht="15.75" customHeight="1">
      <c r="A50" t="s">
        <v>34</v>
      </c>
      <c r="B50" t="s">
        <v>150</v>
      </c>
      <c r="C50" t="s">
        <v>151</v>
      </c>
      <c r="D50" t="s">
        <v>152</v>
      </c>
      <c r="E50" t="s">
        <v>153</v>
      </c>
      <c r="F50" t="s">
        <v>154</v>
      </c>
    </row>
    <row r="51" spans="1:6" ht="15.75" customHeight="1">
      <c r="A51" t="s">
        <v>34</v>
      </c>
      <c r="B51" t="s">
        <v>1943</v>
      </c>
      <c r="C51" t="s">
        <v>1943</v>
      </c>
      <c r="D51" t="s">
        <v>1944</v>
      </c>
      <c r="E51" t="s">
        <v>1945</v>
      </c>
      <c r="F51" t="s">
        <v>1946</v>
      </c>
    </row>
    <row r="52" spans="1:6" ht="15.75" customHeight="1">
      <c r="A52" t="s">
        <v>34</v>
      </c>
      <c r="B52" t="s">
        <v>160</v>
      </c>
      <c r="C52" t="s">
        <v>161</v>
      </c>
      <c r="D52" t="s">
        <v>162</v>
      </c>
      <c r="E52" t="s">
        <v>163</v>
      </c>
      <c r="F52" t="s">
        <v>164</v>
      </c>
    </row>
    <row r="53" spans="1:6" ht="15.75" customHeight="1">
      <c r="A53" t="s">
        <v>35</v>
      </c>
      <c r="B53" t="s">
        <v>1992</v>
      </c>
      <c r="C53" t="s">
        <v>1993</v>
      </c>
      <c r="D53" t="s">
        <v>1994</v>
      </c>
      <c r="E53" t="s">
        <v>1995</v>
      </c>
      <c r="F53" t="s">
        <v>1996</v>
      </c>
    </row>
    <row r="54" spans="1:6" ht="15.75" customHeight="1">
      <c r="A54" t="s">
        <v>35</v>
      </c>
      <c r="B54" t="s">
        <v>309</v>
      </c>
      <c r="C54" t="s">
        <v>310</v>
      </c>
      <c r="D54" t="s">
        <v>311</v>
      </c>
      <c r="E54" t="s">
        <v>312</v>
      </c>
      <c r="F54" t="s">
        <v>313</v>
      </c>
    </row>
    <row r="55" spans="1:6" ht="15.75" customHeight="1">
      <c r="A55" t="s">
        <v>35</v>
      </c>
      <c r="B55" t="s">
        <v>314</v>
      </c>
      <c r="C55" t="s">
        <v>315</v>
      </c>
      <c r="D55" t="s">
        <v>316</v>
      </c>
      <c r="E55" t="s">
        <v>317</v>
      </c>
      <c r="F55" t="s">
        <v>318</v>
      </c>
    </row>
    <row r="56" spans="1:6" ht="15.75" customHeight="1">
      <c r="A56" t="s">
        <v>37</v>
      </c>
      <c r="B56" t="s">
        <v>218</v>
      </c>
      <c r="C56" t="s">
        <v>219</v>
      </c>
      <c r="D56" t="s">
        <v>319</v>
      </c>
      <c r="E56" t="s">
        <v>320</v>
      </c>
      <c r="F56" t="s">
        <v>321</v>
      </c>
    </row>
    <row r="57" spans="1:6" ht="15.75" customHeight="1">
      <c r="A57" t="s">
        <v>39</v>
      </c>
      <c r="B57" t="s">
        <v>1952</v>
      </c>
      <c r="C57" t="s">
        <v>1952</v>
      </c>
      <c r="D57" t="s">
        <v>1953</v>
      </c>
      <c r="E57" t="s">
        <v>1954</v>
      </c>
      <c r="F57" t="s">
        <v>1955</v>
      </c>
    </row>
    <row r="58" spans="1:6" ht="15.75" customHeight="1">
      <c r="A58" t="s">
        <v>39</v>
      </c>
      <c r="B58" t="s">
        <v>218</v>
      </c>
      <c r="C58" t="s">
        <v>219</v>
      </c>
      <c r="D58" t="s">
        <v>319</v>
      </c>
      <c r="E58" t="s">
        <v>320</v>
      </c>
      <c r="F58" t="s">
        <v>321</v>
      </c>
    </row>
    <row r="59" spans="1:6" ht="15.75" customHeight="1">
      <c r="A59" t="s">
        <v>39</v>
      </c>
      <c r="B59" t="s">
        <v>1988</v>
      </c>
      <c r="C59" t="s">
        <v>1988</v>
      </c>
      <c r="D59" t="s">
        <v>1989</v>
      </c>
      <c r="E59" t="s">
        <v>1990</v>
      </c>
      <c r="F59" t="s">
        <v>1991</v>
      </c>
    </row>
    <row r="60" spans="1:6" ht="15.75" customHeight="1">
      <c r="A60" t="s">
        <v>40</v>
      </c>
      <c r="B60" t="s">
        <v>218</v>
      </c>
      <c r="C60" t="s">
        <v>219</v>
      </c>
      <c r="D60" t="s">
        <v>319</v>
      </c>
      <c r="E60" t="s">
        <v>320</v>
      </c>
      <c r="F60" t="s">
        <v>321</v>
      </c>
    </row>
    <row r="61" spans="1:6" ht="15.75" customHeight="1">
      <c r="A61" t="s">
        <v>40</v>
      </c>
      <c r="B61" t="s">
        <v>322</v>
      </c>
      <c r="C61" t="s">
        <v>323</v>
      </c>
      <c r="D61" t="s">
        <v>324</v>
      </c>
      <c r="E61" t="s">
        <v>325</v>
      </c>
      <c r="F61" t="s">
        <v>326</v>
      </c>
    </row>
    <row r="62" spans="1:6" ht="15.75" customHeight="1">
      <c r="A62" t="s">
        <v>41</v>
      </c>
      <c r="B62" t="s">
        <v>327</v>
      </c>
      <c r="C62" t="s">
        <v>328</v>
      </c>
      <c r="D62" t="s">
        <v>329</v>
      </c>
      <c r="E62" t="s">
        <v>330</v>
      </c>
      <c r="F62" t="s">
        <v>331</v>
      </c>
    </row>
    <row r="63" spans="1:6" ht="15.75" customHeight="1">
      <c r="A63" t="s">
        <v>49</v>
      </c>
      <c r="B63" t="s">
        <v>332</v>
      </c>
      <c r="C63" t="s">
        <v>333</v>
      </c>
      <c r="D63" t="s">
        <v>334</v>
      </c>
      <c r="E63" t="s">
        <v>335</v>
      </c>
      <c r="F63" t="s">
        <v>336</v>
      </c>
    </row>
    <row r="64" spans="1:6" ht="15.75" customHeight="1">
      <c r="A64" t="s">
        <v>49</v>
      </c>
      <c r="B64" t="s">
        <v>337</v>
      </c>
      <c r="C64" t="s">
        <v>338</v>
      </c>
      <c r="D64" t="s">
        <v>339</v>
      </c>
      <c r="E64" t="s">
        <v>340</v>
      </c>
      <c r="F64" t="s">
        <v>341</v>
      </c>
    </row>
    <row r="65" spans="1:6" ht="15.75" customHeight="1">
      <c r="A65" t="s">
        <v>49</v>
      </c>
      <c r="B65" t="s">
        <v>342</v>
      </c>
      <c r="C65" t="s">
        <v>343</v>
      </c>
      <c r="D65" t="s">
        <v>344</v>
      </c>
      <c r="E65" t="s">
        <v>345</v>
      </c>
      <c r="F65" t="s">
        <v>346</v>
      </c>
    </row>
    <row r="66" spans="1:6" ht="15.75" customHeight="1">
      <c r="A66" t="s">
        <v>49</v>
      </c>
      <c r="B66" t="s">
        <v>347</v>
      </c>
      <c r="C66" t="s">
        <v>348</v>
      </c>
      <c r="D66" t="s">
        <v>349</v>
      </c>
      <c r="E66" t="s">
        <v>1997</v>
      </c>
      <c r="F66" t="s">
        <v>308</v>
      </c>
    </row>
    <row r="67" spans="1:6" ht="15.75" customHeight="1">
      <c r="A67" t="s">
        <v>42</v>
      </c>
      <c r="B67" t="s">
        <v>1998</v>
      </c>
      <c r="C67" t="s">
        <v>1998</v>
      </c>
      <c r="D67" t="s">
        <v>1999</v>
      </c>
      <c r="E67" t="s">
        <v>2000</v>
      </c>
      <c r="F67" t="s">
        <v>2001</v>
      </c>
    </row>
    <row r="68" spans="1:6" ht="15.75" customHeight="1">
      <c r="A68" t="s">
        <v>42</v>
      </c>
      <c r="B68" t="s">
        <v>350</v>
      </c>
      <c r="C68" t="s">
        <v>351</v>
      </c>
      <c r="D68" t="s">
        <v>352</v>
      </c>
      <c r="E68" t="s">
        <v>353</v>
      </c>
      <c r="F68" t="s">
        <v>354</v>
      </c>
    </row>
    <row r="69" spans="1:6" ht="15.75" customHeight="1">
      <c r="A69" t="s">
        <v>42</v>
      </c>
      <c r="B69" t="s">
        <v>355</v>
      </c>
      <c r="C69" t="s">
        <v>356</v>
      </c>
      <c r="D69" t="s">
        <v>357</v>
      </c>
      <c r="E69" t="s">
        <v>358</v>
      </c>
      <c r="F69" t="s">
        <v>359</v>
      </c>
    </row>
    <row r="70" spans="1:6" ht="15.75" customHeight="1">
      <c r="A70" t="s">
        <v>42</v>
      </c>
      <c r="B70" t="s">
        <v>2002</v>
      </c>
      <c r="C70" t="s">
        <v>360</v>
      </c>
      <c r="D70" t="s">
        <v>361</v>
      </c>
      <c r="E70" t="s">
        <v>2003</v>
      </c>
      <c r="F70" t="s">
        <v>2004</v>
      </c>
    </row>
    <row r="71" spans="1:6" ht="15.75" customHeight="1">
      <c r="A71" t="s">
        <v>42</v>
      </c>
      <c r="B71" t="s">
        <v>362</v>
      </c>
      <c r="C71" t="s">
        <v>363</v>
      </c>
      <c r="D71" t="s">
        <v>364</v>
      </c>
      <c r="E71" t="s">
        <v>365</v>
      </c>
      <c r="F71" t="s">
        <v>366</v>
      </c>
    </row>
    <row r="72" spans="1:6" ht="15.75" customHeight="1">
      <c r="A72" t="s">
        <v>42</v>
      </c>
      <c r="B72" t="s">
        <v>367</v>
      </c>
      <c r="C72" t="s">
        <v>368</v>
      </c>
      <c r="D72" t="s">
        <v>369</v>
      </c>
      <c r="E72" t="s">
        <v>370</v>
      </c>
      <c r="F72" t="s">
        <v>371</v>
      </c>
    </row>
    <row r="73" spans="1:6" ht="15.75" customHeight="1">
      <c r="A73" t="s">
        <v>44</v>
      </c>
      <c r="B73" t="s">
        <v>372</v>
      </c>
      <c r="C73" t="s">
        <v>373</v>
      </c>
      <c r="D73" t="s">
        <v>374</v>
      </c>
      <c r="E73" t="s">
        <v>375</v>
      </c>
      <c r="F73" t="s">
        <v>376</v>
      </c>
    </row>
    <row r="74" spans="1:6" ht="15.75" customHeight="1">
      <c r="A74" t="s">
        <v>45</v>
      </c>
      <c r="B74" t="s">
        <v>377</v>
      </c>
      <c r="C74" t="s">
        <v>378</v>
      </c>
      <c r="D74" t="s">
        <v>379</v>
      </c>
      <c r="E74" t="s">
        <v>380</v>
      </c>
      <c r="F74" t="s">
        <v>381</v>
      </c>
    </row>
    <row r="75" spans="1:6" ht="15.75" customHeight="1">
      <c r="A75" t="s">
        <v>45</v>
      </c>
      <c r="B75" t="s">
        <v>1960</v>
      </c>
      <c r="C75" t="s">
        <v>1961</v>
      </c>
      <c r="D75" t="s">
        <v>2005</v>
      </c>
      <c r="E75" t="s">
        <v>2006</v>
      </c>
      <c r="F75" t="s">
        <v>2007</v>
      </c>
    </row>
    <row r="76" spans="1:6" ht="15.75" customHeight="1">
      <c r="A76" t="s">
        <v>45</v>
      </c>
      <c r="B76" t="s">
        <v>382</v>
      </c>
      <c r="C76" t="s">
        <v>383</v>
      </c>
      <c r="D76" t="s">
        <v>384</v>
      </c>
      <c r="E76" t="s">
        <v>385</v>
      </c>
      <c r="F76" t="s">
        <v>386</v>
      </c>
    </row>
    <row r="77" spans="1:6" ht="15.75" customHeight="1">
      <c r="A77" t="s">
        <v>45</v>
      </c>
      <c r="B77" t="s">
        <v>387</v>
      </c>
      <c r="C77" t="s">
        <v>388</v>
      </c>
      <c r="D77" t="s">
        <v>389</v>
      </c>
      <c r="E77" t="s">
        <v>390</v>
      </c>
      <c r="F77" t="s">
        <v>391</v>
      </c>
    </row>
    <row r="78" spans="1:6" ht="15.75" customHeight="1">
      <c r="A78" t="s">
        <v>45</v>
      </c>
      <c r="B78" t="s">
        <v>392</v>
      </c>
      <c r="C78" t="s">
        <v>393</v>
      </c>
      <c r="D78" t="s">
        <v>394</v>
      </c>
      <c r="E78" t="s">
        <v>395</v>
      </c>
      <c r="F78" t="s">
        <v>396</v>
      </c>
    </row>
    <row r="79" spans="1:6" ht="15.75" customHeight="1">
      <c r="A79" t="s">
        <v>45</v>
      </c>
      <c r="B79" t="s">
        <v>397</v>
      </c>
      <c r="C79" t="s">
        <v>398</v>
      </c>
      <c r="D79" t="s">
        <v>399</v>
      </c>
      <c r="E79" t="s">
        <v>400</v>
      </c>
      <c r="F79" t="s">
        <v>401</v>
      </c>
    </row>
    <row r="80" spans="1:6" ht="15.75" customHeight="1">
      <c r="A80" t="s">
        <v>45</v>
      </c>
      <c r="B80" t="s">
        <v>2008</v>
      </c>
      <c r="C80" t="s">
        <v>2008</v>
      </c>
      <c r="D80" t="s">
        <v>2009</v>
      </c>
      <c r="E80" t="s">
        <v>2010</v>
      </c>
      <c r="F80" t="s">
        <v>2011</v>
      </c>
    </row>
    <row r="81" spans="1:6" ht="15.75" customHeight="1">
      <c r="A81" t="s">
        <v>45</v>
      </c>
      <c r="B81" t="s">
        <v>2008</v>
      </c>
      <c r="C81" t="s">
        <v>2008</v>
      </c>
      <c r="D81" t="s">
        <v>2012</v>
      </c>
      <c r="E81" t="s">
        <v>2013</v>
      </c>
      <c r="F81" t="s">
        <v>2014</v>
      </c>
    </row>
    <row r="82" spans="1:6" ht="15.75" customHeight="1">
      <c r="A82" t="s">
        <v>46</v>
      </c>
      <c r="B82" t="s">
        <v>402</v>
      </c>
      <c r="C82" t="s">
        <v>403</v>
      </c>
      <c r="D82" t="s">
        <v>404</v>
      </c>
      <c r="E82" t="s">
        <v>405</v>
      </c>
      <c r="F82" t="s">
        <v>406</v>
      </c>
    </row>
    <row r="83" spans="1:6" ht="15.75" customHeight="1">
      <c r="A83" t="s">
        <v>46</v>
      </c>
      <c r="B83" t="s">
        <v>2015</v>
      </c>
      <c r="C83" t="s">
        <v>407</v>
      </c>
      <c r="D83" t="s">
        <v>408</v>
      </c>
      <c r="E83" t="s">
        <v>409</v>
      </c>
      <c r="F83" t="s">
        <v>410</v>
      </c>
    </row>
    <row r="84" spans="1:6" ht="15.75" customHeight="1">
      <c r="A84" t="s">
        <v>46</v>
      </c>
      <c r="B84" t="s">
        <v>411</v>
      </c>
      <c r="C84" t="s">
        <v>412</v>
      </c>
      <c r="D84" t="s">
        <v>413</v>
      </c>
      <c r="E84" t="s">
        <v>414</v>
      </c>
      <c r="F84" t="s">
        <v>415</v>
      </c>
    </row>
    <row r="85" spans="1:6" ht="15.75" customHeight="1">
      <c r="A85" t="s">
        <v>46</v>
      </c>
      <c r="B85" t="s">
        <v>416</v>
      </c>
      <c r="C85" t="s">
        <v>417</v>
      </c>
      <c r="D85" t="s">
        <v>418</v>
      </c>
      <c r="E85" t="s">
        <v>419</v>
      </c>
      <c r="F85" t="s">
        <v>420</v>
      </c>
    </row>
    <row r="86" spans="1:6" ht="15.75" customHeight="1">
      <c r="A86" t="s">
        <v>46</v>
      </c>
      <c r="B86" t="s">
        <v>421</v>
      </c>
      <c r="C86" t="s">
        <v>422</v>
      </c>
      <c r="D86" t="s">
        <v>423</v>
      </c>
      <c r="E86" t="s">
        <v>424</v>
      </c>
      <c r="F86" t="s">
        <v>425</v>
      </c>
    </row>
    <row r="87" spans="1:6" ht="15.75" customHeight="1">
      <c r="A87" t="s">
        <v>47</v>
      </c>
      <c r="B87" t="s">
        <v>426</v>
      </c>
      <c r="C87" t="s">
        <v>427</v>
      </c>
      <c r="D87" t="s">
        <v>428</v>
      </c>
      <c r="E87" t="s">
        <v>429</v>
      </c>
      <c r="F87" t="s">
        <v>430</v>
      </c>
    </row>
    <row r="88" spans="1:6" ht="15.75" customHeight="1">
      <c r="A88" t="s">
        <v>47</v>
      </c>
      <c r="B88" t="s">
        <v>431</v>
      </c>
      <c r="C88" t="s">
        <v>432</v>
      </c>
      <c r="D88" t="s">
        <v>433</v>
      </c>
      <c r="E88" t="s">
        <v>434</v>
      </c>
      <c r="F88" t="s">
        <v>435</v>
      </c>
    </row>
    <row r="89" spans="1:6" ht="15.75" customHeight="1">
      <c r="A89" t="s">
        <v>47</v>
      </c>
      <c r="B89" t="s">
        <v>436</v>
      </c>
      <c r="C89" t="s">
        <v>437</v>
      </c>
      <c r="D89" t="s">
        <v>438</v>
      </c>
      <c r="E89" t="s">
        <v>439</v>
      </c>
      <c r="F89" t="s">
        <v>440</v>
      </c>
    </row>
    <row r="90" spans="1:6" ht="15.75" customHeight="1">
      <c r="A90" t="s">
        <v>47</v>
      </c>
      <c r="B90" t="s">
        <v>441</v>
      </c>
      <c r="C90" t="s">
        <v>442</v>
      </c>
      <c r="D90" t="s">
        <v>443</v>
      </c>
      <c r="E90" t="s">
        <v>444</v>
      </c>
      <c r="F90" t="s">
        <v>445</v>
      </c>
    </row>
    <row r="91" spans="1:6" ht="15.75" customHeight="1">
      <c r="A91" t="s">
        <v>47</v>
      </c>
      <c r="B91" t="s">
        <v>446</v>
      </c>
      <c r="C91" t="s">
        <v>447</v>
      </c>
      <c r="D91" t="s">
        <v>448</v>
      </c>
      <c r="E91" t="s">
        <v>449</v>
      </c>
      <c r="F91" t="s">
        <v>450</v>
      </c>
    </row>
    <row r="92" spans="1:6" ht="15.75" customHeight="1">
      <c r="A92" t="s">
        <v>47</v>
      </c>
      <c r="B92" t="s">
        <v>416</v>
      </c>
      <c r="C92" t="s">
        <v>417</v>
      </c>
      <c r="D92" t="s">
        <v>451</v>
      </c>
      <c r="E92" t="s">
        <v>452</v>
      </c>
      <c r="F92" t="s">
        <v>453</v>
      </c>
    </row>
    <row r="93" spans="1:6" ht="15.75" customHeight="1">
      <c r="A93" t="s">
        <v>48</v>
      </c>
      <c r="B93" t="s">
        <v>454</v>
      </c>
      <c r="C93" t="s">
        <v>455</v>
      </c>
      <c r="D93" t="s">
        <v>456</v>
      </c>
      <c r="E93" t="s">
        <v>457</v>
      </c>
      <c r="F93" t="s">
        <v>458</v>
      </c>
    </row>
    <row r="94" spans="1:6" ht="15.75" customHeight="1">
      <c r="A94" t="s">
        <v>48</v>
      </c>
      <c r="B94" t="s">
        <v>459</v>
      </c>
      <c r="C94" t="s">
        <v>460</v>
      </c>
      <c r="D94" t="s">
        <v>461</v>
      </c>
      <c r="E94" t="s">
        <v>462</v>
      </c>
      <c r="F94" t="s">
        <v>463</v>
      </c>
    </row>
    <row r="95" spans="1:6" ht="15.75" customHeight="1">
      <c r="A95" t="s">
        <v>48</v>
      </c>
      <c r="B95" t="s">
        <v>464</v>
      </c>
      <c r="C95" t="s">
        <v>465</v>
      </c>
      <c r="D95" t="s">
        <v>466</v>
      </c>
      <c r="E95" t="s">
        <v>467</v>
      </c>
      <c r="F95" t="s">
        <v>468</v>
      </c>
    </row>
    <row r="96" spans="1:6" ht="15.75" customHeight="1">
      <c r="A96" t="s">
        <v>48</v>
      </c>
      <c r="B96" t="s">
        <v>416</v>
      </c>
      <c r="C96" t="s">
        <v>417</v>
      </c>
      <c r="D96" t="s">
        <v>469</v>
      </c>
      <c r="E96" t="s">
        <v>470</v>
      </c>
      <c r="F96" t="s">
        <v>471</v>
      </c>
    </row>
    <row r="97" spans="1:6" ht="15.75" customHeight="1">
      <c r="A97" t="s">
        <v>48</v>
      </c>
      <c r="B97" t="s">
        <v>362</v>
      </c>
      <c r="C97" t="s">
        <v>363</v>
      </c>
      <c r="D97" t="s">
        <v>472</v>
      </c>
      <c r="E97" t="s">
        <v>473</v>
      </c>
      <c r="F97" t="s">
        <v>474</v>
      </c>
    </row>
    <row r="98" spans="1:6" ht="15.75" customHeight="1">
      <c r="A98" t="s">
        <v>48</v>
      </c>
      <c r="B98" t="s">
        <v>475</v>
      </c>
      <c r="C98" t="s">
        <v>476</v>
      </c>
      <c r="D98" t="s">
        <v>477</v>
      </c>
      <c r="E98" t="s">
        <v>478</v>
      </c>
      <c r="F98" t="s">
        <v>479</v>
      </c>
    </row>
    <row r="99" spans="1:6" ht="15.75" customHeight="1">
      <c r="A99" t="s">
        <v>48</v>
      </c>
      <c r="B99" t="s">
        <v>480</v>
      </c>
      <c r="C99" t="s">
        <v>481</v>
      </c>
      <c r="D99" t="s">
        <v>482</v>
      </c>
      <c r="E99" t="s">
        <v>483</v>
      </c>
      <c r="F99" t="s">
        <v>484</v>
      </c>
    </row>
    <row r="100" spans="1:6" ht="15.75" customHeight="1">
      <c r="A100" t="s">
        <v>52</v>
      </c>
      <c r="B100" t="s">
        <v>485</v>
      </c>
      <c r="C100" t="s">
        <v>486</v>
      </c>
      <c r="D100" t="s">
        <v>487</v>
      </c>
      <c r="E100" t="s">
        <v>488</v>
      </c>
      <c r="F100" t="s">
        <v>489</v>
      </c>
    </row>
    <row r="101" spans="1:6" ht="15.75" customHeight="1">
      <c r="A101" t="s">
        <v>52</v>
      </c>
      <c r="B101" t="s">
        <v>490</v>
      </c>
      <c r="C101" t="s">
        <v>491</v>
      </c>
      <c r="D101" t="s">
        <v>492</v>
      </c>
      <c r="E101" t="s">
        <v>493</v>
      </c>
      <c r="F101" t="s">
        <v>494</v>
      </c>
    </row>
    <row r="102" spans="1:6" ht="15.75" customHeight="1">
      <c r="A102" t="s">
        <v>52</v>
      </c>
      <c r="B102" t="s">
        <v>495</v>
      </c>
      <c r="C102" t="s">
        <v>496</v>
      </c>
      <c r="D102" t="s">
        <v>497</v>
      </c>
      <c r="E102" t="s">
        <v>498</v>
      </c>
      <c r="F102" t="s">
        <v>499</v>
      </c>
    </row>
    <row r="103" spans="1:6" ht="15.75" customHeight="1">
      <c r="A103" t="s">
        <v>52</v>
      </c>
      <c r="B103" t="s">
        <v>500</v>
      </c>
      <c r="C103" t="s">
        <v>501</v>
      </c>
      <c r="D103" t="s">
        <v>502</v>
      </c>
      <c r="E103" t="s">
        <v>503</v>
      </c>
      <c r="F103" t="s">
        <v>504</v>
      </c>
    </row>
    <row r="104" spans="1:6" ht="15.75" customHeight="1">
      <c r="A104" t="s">
        <v>52</v>
      </c>
      <c r="B104" t="s">
        <v>505</v>
      </c>
      <c r="C104" t="s">
        <v>506</v>
      </c>
      <c r="D104" t="s">
        <v>507</v>
      </c>
      <c r="E104" t="s">
        <v>508</v>
      </c>
      <c r="F104" t="s">
        <v>509</v>
      </c>
    </row>
    <row r="105" spans="1:6" ht="15.75" customHeight="1">
      <c r="A105" t="s">
        <v>52</v>
      </c>
      <c r="B105" t="s">
        <v>416</v>
      </c>
      <c r="C105" t="s">
        <v>417</v>
      </c>
      <c r="D105" t="s">
        <v>510</v>
      </c>
      <c r="E105" t="s">
        <v>511</v>
      </c>
      <c r="F105" t="s">
        <v>512</v>
      </c>
    </row>
    <row r="106" spans="1:6" ht="15.75" customHeight="1">
      <c r="A106" t="s">
        <v>50</v>
      </c>
      <c r="B106" t="s">
        <v>416</v>
      </c>
      <c r="C106" t="s">
        <v>417</v>
      </c>
      <c r="D106" t="s">
        <v>513</v>
      </c>
      <c r="E106" t="s">
        <v>514</v>
      </c>
      <c r="F106" t="s">
        <v>515</v>
      </c>
    </row>
    <row r="107" spans="1:6" ht="15.75" customHeight="1">
      <c r="A107" t="s">
        <v>50</v>
      </c>
      <c r="B107" t="s">
        <v>416</v>
      </c>
      <c r="C107" t="s">
        <v>417</v>
      </c>
      <c r="D107" t="s">
        <v>516</v>
      </c>
      <c r="E107" t="s">
        <v>517</v>
      </c>
      <c r="F107" t="s">
        <v>518</v>
      </c>
    </row>
    <row r="108" spans="1:6" ht="15.75" customHeight="1">
      <c r="A108" t="s">
        <v>51</v>
      </c>
      <c r="B108" t="s">
        <v>519</v>
      </c>
      <c r="C108" t="s">
        <v>520</v>
      </c>
      <c r="D108" t="s">
        <v>521</v>
      </c>
      <c r="E108" t="s">
        <v>522</v>
      </c>
      <c r="F108" t="s">
        <v>523</v>
      </c>
    </row>
    <row r="109" spans="1:6" ht="15.75" customHeight="1">
      <c r="A109" t="s">
        <v>51</v>
      </c>
      <c r="B109" t="s">
        <v>1960</v>
      </c>
      <c r="C109" t="s">
        <v>1961</v>
      </c>
      <c r="D109" t="s">
        <v>2016</v>
      </c>
      <c r="E109" t="s">
        <v>2017</v>
      </c>
      <c r="F109" t="s">
        <v>2018</v>
      </c>
    </row>
    <row r="110" spans="1:6" ht="15.75" customHeight="1">
      <c r="A110" t="s">
        <v>51</v>
      </c>
      <c r="B110" t="s">
        <v>524</v>
      </c>
      <c r="C110" t="s">
        <v>525</v>
      </c>
      <c r="D110" t="s">
        <v>526</v>
      </c>
      <c r="E110" t="s">
        <v>527</v>
      </c>
      <c r="F110" t="s">
        <v>528</v>
      </c>
    </row>
    <row r="111" spans="1:6" ht="15.75" customHeight="1">
      <c r="A111" t="s">
        <v>51</v>
      </c>
      <c r="B111" t="s">
        <v>529</v>
      </c>
      <c r="C111" t="s">
        <v>530</v>
      </c>
      <c r="D111" t="s">
        <v>531</v>
      </c>
      <c r="E111" t="s">
        <v>532</v>
      </c>
      <c r="F111" t="s">
        <v>533</v>
      </c>
    </row>
    <row r="112" spans="1:6" ht="15.75" customHeight="1">
      <c r="A112" t="s">
        <v>51</v>
      </c>
      <c r="B112" t="s">
        <v>534</v>
      </c>
      <c r="C112" t="s">
        <v>535</v>
      </c>
      <c r="D112" t="s">
        <v>536</v>
      </c>
      <c r="E112" t="s">
        <v>537</v>
      </c>
      <c r="F112" t="s">
        <v>538</v>
      </c>
    </row>
    <row r="113" spans="1:6" ht="15.75" customHeight="1">
      <c r="A113" t="s">
        <v>54</v>
      </c>
      <c r="B113" t="s">
        <v>539</v>
      </c>
      <c r="C113" t="s">
        <v>540</v>
      </c>
      <c r="D113" t="s">
        <v>541</v>
      </c>
      <c r="E113" t="s">
        <v>542</v>
      </c>
      <c r="F113" t="s">
        <v>543</v>
      </c>
    </row>
    <row r="114" spans="1:6" ht="15.75" customHeight="1">
      <c r="A114" t="s">
        <v>54</v>
      </c>
      <c r="B114" t="s">
        <v>2019</v>
      </c>
      <c r="C114" t="s">
        <v>2020</v>
      </c>
      <c r="D114" t="s">
        <v>544</v>
      </c>
      <c r="E114" t="s">
        <v>2021</v>
      </c>
      <c r="F114" t="s">
        <v>2022</v>
      </c>
    </row>
    <row r="115" spans="1:6" ht="15.75" customHeight="1">
      <c r="A115" t="s">
        <v>54</v>
      </c>
      <c r="B115" t="s">
        <v>545</v>
      </c>
      <c r="C115" t="s">
        <v>546</v>
      </c>
      <c r="D115" t="s">
        <v>547</v>
      </c>
      <c r="E115" t="s">
        <v>548</v>
      </c>
      <c r="F115" t="s">
        <v>549</v>
      </c>
    </row>
    <row r="116" spans="1:6" ht="15.75" customHeight="1">
      <c r="A116" t="s">
        <v>54</v>
      </c>
      <c r="B116" t="s">
        <v>485</v>
      </c>
      <c r="C116" t="s">
        <v>486</v>
      </c>
      <c r="D116" t="s">
        <v>550</v>
      </c>
      <c r="E116" t="s">
        <v>551</v>
      </c>
      <c r="F116" t="s">
        <v>552</v>
      </c>
    </row>
    <row r="117" spans="1:6" ht="15.75" customHeight="1">
      <c r="A117" t="s">
        <v>54</v>
      </c>
      <c r="B117" t="s">
        <v>485</v>
      </c>
      <c r="C117" t="s">
        <v>486</v>
      </c>
      <c r="D117" t="s">
        <v>553</v>
      </c>
      <c r="E117" t="s">
        <v>554</v>
      </c>
      <c r="F117" t="s">
        <v>555</v>
      </c>
    </row>
    <row r="118" spans="1:6" ht="15.75" customHeight="1">
      <c r="A118" t="s">
        <v>54</v>
      </c>
      <c r="B118" t="s">
        <v>556</v>
      </c>
      <c r="C118" t="s">
        <v>557</v>
      </c>
      <c r="D118" t="s">
        <v>558</v>
      </c>
      <c r="E118" t="s">
        <v>559</v>
      </c>
      <c r="F118" t="s">
        <v>560</v>
      </c>
    </row>
    <row r="119" spans="1:6" ht="15.75" customHeight="1">
      <c r="A119" t="s">
        <v>54</v>
      </c>
      <c r="B119" t="s">
        <v>561</v>
      </c>
      <c r="C119" t="s">
        <v>562</v>
      </c>
      <c r="D119" t="s">
        <v>563</v>
      </c>
      <c r="E119" t="s">
        <v>564</v>
      </c>
      <c r="F119" t="s">
        <v>565</v>
      </c>
    </row>
    <row r="120" spans="1:6" ht="15.75" customHeight="1">
      <c r="A120" t="s">
        <v>54</v>
      </c>
      <c r="B120" t="s">
        <v>2023</v>
      </c>
      <c r="C120" t="s">
        <v>2023</v>
      </c>
      <c r="D120" t="s">
        <v>2024</v>
      </c>
      <c r="E120" t="s">
        <v>2025</v>
      </c>
      <c r="F120" t="s">
        <v>2026</v>
      </c>
    </row>
    <row r="121" spans="1:6" ht="15.75" customHeight="1">
      <c r="A121" t="s">
        <v>55</v>
      </c>
      <c r="B121" t="s">
        <v>566</v>
      </c>
      <c r="C121" t="s">
        <v>567</v>
      </c>
      <c r="D121" t="s">
        <v>568</v>
      </c>
      <c r="E121" t="s">
        <v>569</v>
      </c>
      <c r="F121" t="s">
        <v>570</v>
      </c>
    </row>
    <row r="122" spans="1:6" ht="15.75" customHeight="1">
      <c r="A122" t="s">
        <v>55</v>
      </c>
      <c r="B122" t="s">
        <v>1960</v>
      </c>
      <c r="C122" t="s">
        <v>1961</v>
      </c>
      <c r="D122" t="s">
        <v>2027</v>
      </c>
      <c r="E122" t="s">
        <v>2028</v>
      </c>
      <c r="F122" t="s">
        <v>2029</v>
      </c>
    </row>
    <row r="123" spans="1:6" ht="15.75" customHeight="1">
      <c r="A123" t="s">
        <v>55</v>
      </c>
      <c r="B123" t="s">
        <v>571</v>
      </c>
      <c r="C123" t="s">
        <v>572</v>
      </c>
      <c r="D123" t="s">
        <v>573</v>
      </c>
      <c r="E123" t="s">
        <v>574</v>
      </c>
      <c r="F123" t="s">
        <v>575</v>
      </c>
    </row>
    <row r="124" spans="1:6" ht="15.75" customHeight="1">
      <c r="A124" t="s">
        <v>55</v>
      </c>
      <c r="B124" t="s">
        <v>1970</v>
      </c>
      <c r="C124" t="s">
        <v>1970</v>
      </c>
      <c r="D124" t="s">
        <v>1971</v>
      </c>
      <c r="E124" t="s">
        <v>1972</v>
      </c>
      <c r="F124" t="s">
        <v>1973</v>
      </c>
    </row>
    <row r="125" spans="1:6" ht="15.75" customHeight="1">
      <c r="A125" t="s">
        <v>56</v>
      </c>
      <c r="B125" t="s">
        <v>576</v>
      </c>
      <c r="C125" t="s">
        <v>577</v>
      </c>
      <c r="D125" t="s">
        <v>578</v>
      </c>
      <c r="E125" t="s">
        <v>579</v>
      </c>
      <c r="F125" t="s">
        <v>580</v>
      </c>
    </row>
    <row r="126" spans="1:6" ht="15.75" customHeight="1">
      <c r="A126" t="s">
        <v>56</v>
      </c>
      <c r="B126" t="s">
        <v>581</v>
      </c>
      <c r="C126" t="s">
        <v>582</v>
      </c>
      <c r="D126" t="s">
        <v>583</v>
      </c>
      <c r="E126" t="s">
        <v>584</v>
      </c>
      <c r="F126" t="s">
        <v>585</v>
      </c>
    </row>
    <row r="127" spans="1:6" ht="15.75" customHeight="1">
      <c r="A127" t="s">
        <v>56</v>
      </c>
      <c r="B127" t="s">
        <v>586</v>
      </c>
      <c r="C127" t="s">
        <v>587</v>
      </c>
      <c r="D127" t="s">
        <v>588</v>
      </c>
      <c r="E127" t="s">
        <v>589</v>
      </c>
      <c r="F127" t="s">
        <v>590</v>
      </c>
    </row>
    <row r="128" spans="1:6" ht="15.75" customHeight="1">
      <c r="A128" t="s">
        <v>56</v>
      </c>
      <c r="B128" t="s">
        <v>2030</v>
      </c>
      <c r="C128" t="s">
        <v>2031</v>
      </c>
      <c r="D128" t="s">
        <v>2032</v>
      </c>
      <c r="E128" t="s">
        <v>2033</v>
      </c>
      <c r="F128" t="s">
        <v>2034</v>
      </c>
    </row>
    <row r="129" spans="1:6" ht="15.75" customHeight="1">
      <c r="A129" t="s">
        <v>56</v>
      </c>
      <c r="B129" t="s">
        <v>591</v>
      </c>
      <c r="C129" t="s">
        <v>592</v>
      </c>
      <c r="D129" t="s">
        <v>593</v>
      </c>
      <c r="E129" t="s">
        <v>594</v>
      </c>
      <c r="F129" t="s">
        <v>595</v>
      </c>
    </row>
    <row r="130" spans="1:6" ht="15.75" customHeight="1">
      <c r="A130" t="s">
        <v>56</v>
      </c>
      <c r="B130" t="s">
        <v>596</v>
      </c>
      <c r="C130" t="s">
        <v>597</v>
      </c>
      <c r="D130" t="s">
        <v>598</v>
      </c>
      <c r="E130" t="s">
        <v>599</v>
      </c>
      <c r="F130" t="s">
        <v>600</v>
      </c>
    </row>
    <row r="131" spans="1:6" ht="15.75" customHeight="1">
      <c r="A131" t="s">
        <v>57</v>
      </c>
      <c r="B131" t="s">
        <v>601</v>
      </c>
      <c r="C131" t="s">
        <v>602</v>
      </c>
      <c r="D131" t="s">
        <v>603</v>
      </c>
      <c r="E131" t="s">
        <v>604</v>
      </c>
      <c r="F131" t="s">
        <v>605</v>
      </c>
    </row>
    <row r="132" spans="1:6" ht="15.75" customHeight="1">
      <c r="A132" t="s">
        <v>57</v>
      </c>
      <c r="B132" t="s">
        <v>606</v>
      </c>
      <c r="C132" t="s">
        <v>607</v>
      </c>
      <c r="D132" t="s">
        <v>608</v>
      </c>
      <c r="E132" t="s">
        <v>609</v>
      </c>
      <c r="F132" t="s">
        <v>610</v>
      </c>
    </row>
    <row r="133" spans="1:6" ht="15.75" customHeight="1">
      <c r="A133" t="s">
        <v>57</v>
      </c>
      <c r="B133" t="s">
        <v>611</v>
      </c>
      <c r="C133" t="s">
        <v>612</v>
      </c>
      <c r="D133" t="s">
        <v>613</v>
      </c>
      <c r="E133" t="s">
        <v>614</v>
      </c>
      <c r="F133" t="s">
        <v>615</v>
      </c>
    </row>
    <row r="134" spans="1:6" ht="15.75" customHeight="1">
      <c r="A134" t="s">
        <v>57</v>
      </c>
      <c r="B134" t="s">
        <v>485</v>
      </c>
      <c r="C134" t="s">
        <v>486</v>
      </c>
      <c r="D134" t="s">
        <v>616</v>
      </c>
      <c r="E134" t="s">
        <v>617</v>
      </c>
      <c r="F134" t="s">
        <v>618</v>
      </c>
    </row>
    <row r="135" spans="1:6" ht="15.75" customHeight="1">
      <c r="A135" t="s">
        <v>57</v>
      </c>
      <c r="B135" t="s">
        <v>619</v>
      </c>
      <c r="C135" t="s">
        <v>620</v>
      </c>
      <c r="D135" t="s">
        <v>621</v>
      </c>
      <c r="E135" t="s">
        <v>622</v>
      </c>
      <c r="F135" t="s">
        <v>623</v>
      </c>
    </row>
    <row r="136" spans="1:6" ht="15.75" customHeight="1">
      <c r="A136" t="s">
        <v>57</v>
      </c>
      <c r="B136" t="s">
        <v>624</v>
      </c>
      <c r="C136" t="s">
        <v>625</v>
      </c>
      <c r="D136" t="s">
        <v>626</v>
      </c>
      <c r="E136" t="s">
        <v>627</v>
      </c>
      <c r="F136" t="s">
        <v>628</v>
      </c>
    </row>
    <row r="137" spans="1:6" ht="15.75" customHeight="1">
      <c r="A137" t="s">
        <v>57</v>
      </c>
      <c r="B137" t="s">
        <v>629</v>
      </c>
      <c r="C137" t="s">
        <v>630</v>
      </c>
      <c r="D137" t="s">
        <v>631</v>
      </c>
      <c r="E137" t="s">
        <v>632</v>
      </c>
      <c r="F137" t="s">
        <v>633</v>
      </c>
    </row>
    <row r="138" spans="1:6" ht="15.75" customHeight="1">
      <c r="A138" t="s">
        <v>57</v>
      </c>
      <c r="B138" t="s">
        <v>634</v>
      </c>
      <c r="C138" t="s">
        <v>635</v>
      </c>
      <c r="D138" t="s">
        <v>636</v>
      </c>
      <c r="E138" t="s">
        <v>637</v>
      </c>
      <c r="F138" t="s">
        <v>638</v>
      </c>
    </row>
    <row r="139" spans="1:6" ht="15.75" customHeight="1">
      <c r="A139" t="s">
        <v>58</v>
      </c>
      <c r="B139" t="s">
        <v>639</v>
      </c>
      <c r="C139" t="s">
        <v>640</v>
      </c>
      <c r="D139" t="s">
        <v>641</v>
      </c>
      <c r="E139" t="s">
        <v>642</v>
      </c>
      <c r="F139" t="s">
        <v>643</v>
      </c>
    </row>
    <row r="140" spans="1:6" ht="15.75" customHeight="1">
      <c r="A140" t="s">
        <v>58</v>
      </c>
      <c r="B140" t="s">
        <v>524</v>
      </c>
      <c r="C140" t="s">
        <v>525</v>
      </c>
      <c r="D140" t="s">
        <v>644</v>
      </c>
      <c r="E140" t="s">
        <v>645</v>
      </c>
      <c r="F140" t="s">
        <v>646</v>
      </c>
    </row>
    <row r="141" spans="1:6" ht="15.75" customHeight="1">
      <c r="A141" t="s">
        <v>58</v>
      </c>
      <c r="B141" t="s">
        <v>165</v>
      </c>
      <c r="C141" t="s">
        <v>166</v>
      </c>
      <c r="D141" t="s">
        <v>647</v>
      </c>
      <c r="E141" t="s">
        <v>648</v>
      </c>
      <c r="F141" t="s">
        <v>649</v>
      </c>
    </row>
    <row r="142" spans="1:6" ht="15.75" customHeight="1">
      <c r="A142" t="s">
        <v>58</v>
      </c>
      <c r="B142" t="s">
        <v>650</v>
      </c>
      <c r="C142" t="s">
        <v>651</v>
      </c>
      <c r="D142" t="s">
        <v>652</v>
      </c>
      <c r="E142" t="s">
        <v>653</v>
      </c>
      <c r="F142" t="s">
        <v>654</v>
      </c>
    </row>
    <row r="143" spans="1:6" ht="15.75" customHeight="1">
      <c r="A143" t="s">
        <v>58</v>
      </c>
      <c r="B143" t="s">
        <v>655</v>
      </c>
      <c r="C143" t="s">
        <v>656</v>
      </c>
      <c r="D143" t="s">
        <v>657</v>
      </c>
      <c r="E143" t="s">
        <v>658</v>
      </c>
      <c r="F143" t="s">
        <v>659</v>
      </c>
    </row>
    <row r="144" spans="1:6" ht="15.75" customHeight="1">
      <c r="A144" t="s">
        <v>59</v>
      </c>
      <c r="B144" t="s">
        <v>660</v>
      </c>
      <c r="C144" t="s">
        <v>661</v>
      </c>
      <c r="D144" t="s">
        <v>662</v>
      </c>
      <c r="E144" t="s">
        <v>663</v>
      </c>
      <c r="F144" t="s">
        <v>664</v>
      </c>
    </row>
    <row r="145" spans="1:6" ht="15.75" customHeight="1">
      <c r="A145" t="s">
        <v>59</v>
      </c>
      <c r="B145" t="s">
        <v>576</v>
      </c>
      <c r="C145" t="s">
        <v>577</v>
      </c>
      <c r="D145" t="s">
        <v>665</v>
      </c>
      <c r="E145" t="s">
        <v>666</v>
      </c>
      <c r="F145" t="s">
        <v>667</v>
      </c>
    </row>
    <row r="146" spans="1:6" ht="15.75" customHeight="1">
      <c r="A146" t="s">
        <v>59</v>
      </c>
      <c r="B146" t="s">
        <v>668</v>
      </c>
      <c r="C146" t="s">
        <v>669</v>
      </c>
      <c r="D146" t="s">
        <v>670</v>
      </c>
      <c r="E146" t="s">
        <v>671</v>
      </c>
      <c r="F146" t="s">
        <v>672</v>
      </c>
    </row>
    <row r="147" spans="1:6" ht="15.75" customHeight="1">
      <c r="A147" t="s">
        <v>59</v>
      </c>
      <c r="B147" t="s">
        <v>673</v>
      </c>
      <c r="C147" t="s">
        <v>674</v>
      </c>
      <c r="D147" t="s">
        <v>675</v>
      </c>
      <c r="E147" t="s">
        <v>676</v>
      </c>
      <c r="F147" t="s">
        <v>677</v>
      </c>
    </row>
    <row r="148" spans="1:6" ht="15.75" customHeight="1">
      <c r="A148" t="s">
        <v>59</v>
      </c>
      <c r="B148" t="s">
        <v>673</v>
      </c>
      <c r="C148" t="s">
        <v>674</v>
      </c>
      <c r="D148" t="s">
        <v>678</v>
      </c>
      <c r="E148" t="s">
        <v>679</v>
      </c>
      <c r="F148" t="s">
        <v>680</v>
      </c>
    </row>
    <row r="149" spans="1:6" ht="15.75" customHeight="1">
      <c r="A149" t="s">
        <v>60</v>
      </c>
      <c r="B149" t="s">
        <v>1934</v>
      </c>
      <c r="C149" t="s">
        <v>1935</v>
      </c>
      <c r="D149" t="s">
        <v>2035</v>
      </c>
      <c r="E149" t="s">
        <v>2036</v>
      </c>
      <c r="F149" t="s">
        <v>2037</v>
      </c>
    </row>
    <row r="150" spans="1:6" ht="15.75" customHeight="1">
      <c r="A150" t="s">
        <v>60</v>
      </c>
      <c r="B150" t="s">
        <v>681</v>
      </c>
      <c r="C150" t="s">
        <v>682</v>
      </c>
      <c r="D150" t="s">
        <v>683</v>
      </c>
      <c r="E150" t="s">
        <v>684</v>
      </c>
      <c r="F150" t="s">
        <v>685</v>
      </c>
    </row>
    <row r="151" spans="1:6" ht="15.75" customHeight="1">
      <c r="A151" t="s">
        <v>61</v>
      </c>
      <c r="B151" t="s">
        <v>1934</v>
      </c>
      <c r="C151" t="s">
        <v>1935</v>
      </c>
      <c r="D151" t="s">
        <v>2035</v>
      </c>
      <c r="E151" t="s">
        <v>2036</v>
      </c>
      <c r="F151" t="s">
        <v>2037</v>
      </c>
    </row>
    <row r="152" spans="1:6" ht="15.75" customHeight="1">
      <c r="A152" t="s">
        <v>61</v>
      </c>
      <c r="B152" t="s">
        <v>686</v>
      </c>
      <c r="C152" t="s">
        <v>687</v>
      </c>
      <c r="D152" t="s">
        <v>688</v>
      </c>
      <c r="E152" t="s">
        <v>689</v>
      </c>
      <c r="F152" t="s">
        <v>690</v>
      </c>
    </row>
    <row r="153" spans="1:6" ht="15.75" customHeight="1">
      <c r="A153" t="s">
        <v>62</v>
      </c>
      <c r="B153" t="s">
        <v>1934</v>
      </c>
      <c r="C153" t="s">
        <v>1935</v>
      </c>
      <c r="D153" t="s">
        <v>2035</v>
      </c>
      <c r="E153" t="s">
        <v>2036</v>
      </c>
      <c r="F153" t="s">
        <v>2037</v>
      </c>
    </row>
    <row r="154" spans="1:6" ht="15.75" customHeight="1">
      <c r="A154" t="s">
        <v>62</v>
      </c>
      <c r="B154" t="s">
        <v>681</v>
      </c>
      <c r="C154" t="s">
        <v>682</v>
      </c>
      <c r="D154" t="s">
        <v>683</v>
      </c>
      <c r="E154" t="s">
        <v>684</v>
      </c>
      <c r="F154" t="s">
        <v>685</v>
      </c>
    </row>
    <row r="155" spans="1:6" ht="15.75" customHeight="1">
      <c r="A155" t="s">
        <v>63</v>
      </c>
      <c r="B155" t="s">
        <v>1934</v>
      </c>
      <c r="C155" t="s">
        <v>1935</v>
      </c>
      <c r="D155" t="s">
        <v>2035</v>
      </c>
      <c r="E155" t="s">
        <v>2036</v>
      </c>
      <c r="F155" t="s">
        <v>2037</v>
      </c>
    </row>
    <row r="156" spans="1:6" ht="15.75" customHeight="1">
      <c r="A156" t="s">
        <v>63</v>
      </c>
      <c r="B156" t="s">
        <v>681</v>
      </c>
      <c r="C156" t="s">
        <v>682</v>
      </c>
      <c r="D156" t="s">
        <v>683</v>
      </c>
      <c r="E156" t="s">
        <v>684</v>
      </c>
      <c r="F156" t="s">
        <v>685</v>
      </c>
    </row>
    <row r="157" spans="1:6" ht="15.75" customHeight="1">
      <c r="A157" t="s">
        <v>64</v>
      </c>
      <c r="B157" t="s">
        <v>1934</v>
      </c>
      <c r="C157" t="s">
        <v>1935</v>
      </c>
      <c r="D157" t="s">
        <v>2035</v>
      </c>
      <c r="E157" t="s">
        <v>2036</v>
      </c>
      <c r="F157" t="s">
        <v>2037</v>
      </c>
    </row>
    <row r="158" spans="1:6" ht="15.75" customHeight="1">
      <c r="A158" t="s">
        <v>64</v>
      </c>
      <c r="B158" t="s">
        <v>686</v>
      </c>
      <c r="C158" t="s">
        <v>687</v>
      </c>
      <c r="D158" t="s">
        <v>688</v>
      </c>
      <c r="E158" t="s">
        <v>689</v>
      </c>
      <c r="F158" t="s">
        <v>690</v>
      </c>
    </row>
    <row r="159" spans="1:6" ht="15.75" customHeight="1">
      <c r="A159" t="s">
        <v>64</v>
      </c>
      <c r="B159" t="s">
        <v>691</v>
      </c>
      <c r="C159" t="s">
        <v>692</v>
      </c>
      <c r="D159" t="s">
        <v>693</v>
      </c>
      <c r="E159" t="s">
        <v>694</v>
      </c>
      <c r="F159" t="s">
        <v>695</v>
      </c>
    </row>
    <row r="160" spans="1:6" ht="15.75" customHeight="1">
      <c r="A160" t="s">
        <v>64</v>
      </c>
      <c r="B160" t="s">
        <v>696</v>
      </c>
      <c r="C160" t="s">
        <v>697</v>
      </c>
      <c r="D160" t="s">
        <v>698</v>
      </c>
      <c r="E160" t="s">
        <v>699</v>
      </c>
      <c r="F160" t="s">
        <v>700</v>
      </c>
    </row>
    <row r="161" spans="1:6" ht="15.75" customHeight="1">
      <c r="A161" t="s">
        <v>64</v>
      </c>
      <c r="B161" t="s">
        <v>701</v>
      </c>
      <c r="C161" t="s">
        <v>702</v>
      </c>
      <c r="D161" t="s">
        <v>703</v>
      </c>
      <c r="E161" t="s">
        <v>704</v>
      </c>
      <c r="F161" t="s">
        <v>705</v>
      </c>
    </row>
    <row r="162" spans="1:6" ht="15.75" customHeight="1">
      <c r="A162" t="s">
        <v>65</v>
      </c>
      <c r="B162" t="s">
        <v>706</v>
      </c>
      <c r="C162" t="s">
        <v>707</v>
      </c>
      <c r="D162" t="s">
        <v>708</v>
      </c>
      <c r="E162" t="s">
        <v>709</v>
      </c>
      <c r="F162" t="s">
        <v>710</v>
      </c>
    </row>
    <row r="163" spans="1:6" ht="15.75" customHeight="1">
      <c r="A163" t="s">
        <v>67</v>
      </c>
      <c r="B163" t="s">
        <v>1934</v>
      </c>
      <c r="C163" t="s">
        <v>1935</v>
      </c>
      <c r="D163" t="s">
        <v>2035</v>
      </c>
      <c r="E163" t="s">
        <v>2036</v>
      </c>
      <c r="F163" t="s">
        <v>2037</v>
      </c>
    </row>
    <row r="164" spans="1:6" ht="15.75" customHeight="1">
      <c r="A164" t="s">
        <v>67</v>
      </c>
      <c r="B164" t="s">
        <v>1153</v>
      </c>
      <c r="C164" t="s">
        <v>1154</v>
      </c>
      <c r="D164" t="s">
        <v>2038</v>
      </c>
      <c r="E164" t="s">
        <v>2039</v>
      </c>
      <c r="F164" t="s">
        <v>2040</v>
      </c>
    </row>
    <row r="165" spans="1:6" ht="15.75" customHeight="1">
      <c r="A165" t="s">
        <v>67</v>
      </c>
      <c r="B165" t="s">
        <v>686</v>
      </c>
      <c r="C165" t="s">
        <v>687</v>
      </c>
      <c r="D165" t="s">
        <v>688</v>
      </c>
      <c r="E165" t="s">
        <v>689</v>
      </c>
      <c r="F165" t="s">
        <v>690</v>
      </c>
    </row>
    <row r="166" spans="1:6" ht="15.75" customHeight="1">
      <c r="A166" t="s">
        <v>68</v>
      </c>
      <c r="B166" t="s">
        <v>711</v>
      </c>
      <c r="C166" t="s">
        <v>712</v>
      </c>
      <c r="D166" t="s">
        <v>713</v>
      </c>
      <c r="E166" t="s">
        <v>714</v>
      </c>
      <c r="F166" t="s">
        <v>715</v>
      </c>
    </row>
    <row r="167" spans="1:6" ht="15.75" customHeight="1">
      <c r="A167" t="s">
        <v>68</v>
      </c>
      <c r="B167" t="s">
        <v>1934</v>
      </c>
      <c r="C167" t="s">
        <v>1935</v>
      </c>
      <c r="D167" t="s">
        <v>2035</v>
      </c>
      <c r="E167" t="s">
        <v>2036</v>
      </c>
      <c r="F167" t="s">
        <v>2037</v>
      </c>
    </row>
    <row r="168" spans="1:6" ht="15.75" customHeight="1">
      <c r="A168" t="s">
        <v>68</v>
      </c>
      <c r="B168" t="s">
        <v>716</v>
      </c>
      <c r="C168" t="s">
        <v>717</v>
      </c>
      <c r="D168" t="s">
        <v>718</v>
      </c>
      <c r="E168" t="s">
        <v>719</v>
      </c>
      <c r="F168" t="s">
        <v>720</v>
      </c>
    </row>
    <row r="169" spans="1:6" ht="15.75" customHeight="1">
      <c r="A169" t="s">
        <v>68</v>
      </c>
      <c r="B169" t="s">
        <v>686</v>
      </c>
      <c r="C169" t="s">
        <v>687</v>
      </c>
      <c r="D169" t="s">
        <v>688</v>
      </c>
      <c r="E169" t="s">
        <v>689</v>
      </c>
      <c r="F169" t="s">
        <v>690</v>
      </c>
    </row>
    <row r="170" spans="1:6" ht="15.75" customHeight="1">
      <c r="A170" t="s">
        <v>68</v>
      </c>
      <c r="B170" t="s">
        <v>721</v>
      </c>
      <c r="C170" t="s">
        <v>722</v>
      </c>
      <c r="D170" t="s">
        <v>723</v>
      </c>
      <c r="E170" t="s">
        <v>724</v>
      </c>
      <c r="F170" t="s">
        <v>725</v>
      </c>
    </row>
    <row r="171" spans="1:6" ht="15.75" customHeight="1">
      <c r="A171" t="s">
        <v>69</v>
      </c>
      <c r="B171" t="s">
        <v>524</v>
      </c>
      <c r="C171" t="s">
        <v>525</v>
      </c>
      <c r="D171" t="s">
        <v>726</v>
      </c>
      <c r="E171" t="s">
        <v>727</v>
      </c>
      <c r="F171" t="s">
        <v>728</v>
      </c>
    </row>
    <row r="172" spans="1:6" ht="15.75" customHeight="1">
      <c r="A172" t="s">
        <v>70</v>
      </c>
      <c r="B172" t="s">
        <v>1934</v>
      </c>
      <c r="C172" t="s">
        <v>1935</v>
      </c>
      <c r="D172" t="s">
        <v>2035</v>
      </c>
      <c r="E172" t="s">
        <v>2036</v>
      </c>
      <c r="F172" t="s">
        <v>2037</v>
      </c>
    </row>
    <row r="173" spans="1:6" ht="15.75" customHeight="1">
      <c r="A173" t="s">
        <v>70</v>
      </c>
      <c r="B173" t="s">
        <v>729</v>
      </c>
      <c r="C173" t="s">
        <v>730</v>
      </c>
      <c r="D173" t="s">
        <v>731</v>
      </c>
      <c r="E173" t="s">
        <v>732</v>
      </c>
      <c r="F173" t="s">
        <v>733</v>
      </c>
    </row>
    <row r="174" spans="1:6" ht="15.75" customHeight="1">
      <c r="A174" t="s">
        <v>70</v>
      </c>
      <c r="B174" t="s">
        <v>681</v>
      </c>
      <c r="C174" t="s">
        <v>682</v>
      </c>
      <c r="D174" t="s">
        <v>683</v>
      </c>
      <c r="E174" t="s">
        <v>684</v>
      </c>
      <c r="F174" t="s">
        <v>685</v>
      </c>
    </row>
    <row r="175" spans="1:6" ht="15.75" customHeight="1">
      <c r="A175" t="s">
        <v>71</v>
      </c>
      <c r="B175" t="s">
        <v>213</v>
      </c>
      <c r="C175" t="s">
        <v>214</v>
      </c>
      <c r="D175" t="s">
        <v>734</v>
      </c>
      <c r="E175" t="s">
        <v>735</v>
      </c>
      <c r="F175" t="s">
        <v>736</v>
      </c>
    </row>
    <row r="176" spans="1:6" ht="15.75" customHeight="1">
      <c r="A176" t="s">
        <v>71</v>
      </c>
      <c r="B176" t="s">
        <v>737</v>
      </c>
      <c r="C176" t="s">
        <v>738</v>
      </c>
      <c r="D176" t="s">
        <v>739</v>
      </c>
      <c r="E176" t="s">
        <v>740</v>
      </c>
      <c r="F176" t="s">
        <v>741</v>
      </c>
    </row>
    <row r="177" spans="1:6" ht="15.75" customHeight="1">
      <c r="A177" t="s">
        <v>72</v>
      </c>
      <c r="B177" t="s">
        <v>1934</v>
      </c>
      <c r="C177" t="s">
        <v>1935</v>
      </c>
      <c r="D177" t="s">
        <v>2035</v>
      </c>
      <c r="E177" t="s">
        <v>2036</v>
      </c>
      <c r="F177" t="s">
        <v>2037</v>
      </c>
    </row>
    <row r="178" spans="1:6" ht="15.75" customHeight="1">
      <c r="A178" t="s">
        <v>72</v>
      </c>
      <c r="B178" t="s">
        <v>742</v>
      </c>
      <c r="C178" t="s">
        <v>743</v>
      </c>
      <c r="D178" t="s">
        <v>744</v>
      </c>
      <c r="E178" t="s">
        <v>745</v>
      </c>
      <c r="F178" t="s">
        <v>746</v>
      </c>
    </row>
    <row r="179" spans="1:6" ht="15.75" customHeight="1">
      <c r="A179" t="s">
        <v>72</v>
      </c>
      <c r="B179" t="s">
        <v>686</v>
      </c>
      <c r="C179" t="s">
        <v>687</v>
      </c>
      <c r="D179" t="s">
        <v>688</v>
      </c>
      <c r="E179" t="s">
        <v>689</v>
      </c>
      <c r="F179" t="s">
        <v>690</v>
      </c>
    </row>
    <row r="180" spans="1:6" ht="15.75" customHeight="1">
      <c r="A180" t="s">
        <v>74</v>
      </c>
      <c r="B180" t="s">
        <v>747</v>
      </c>
      <c r="C180" t="s">
        <v>748</v>
      </c>
      <c r="D180" t="s">
        <v>749</v>
      </c>
      <c r="E180" t="s">
        <v>750</v>
      </c>
      <c r="F180" t="s">
        <v>751</v>
      </c>
    </row>
    <row r="181" spans="1:6" ht="15.75" customHeight="1">
      <c r="A181" t="s">
        <v>74</v>
      </c>
      <c r="B181" t="s">
        <v>1934</v>
      </c>
      <c r="C181" t="s">
        <v>1935</v>
      </c>
      <c r="D181" t="s">
        <v>2035</v>
      </c>
      <c r="E181" t="s">
        <v>2036</v>
      </c>
      <c r="F181" t="s">
        <v>2037</v>
      </c>
    </row>
    <row r="182" spans="1:6" ht="15.75" customHeight="1">
      <c r="A182" t="s">
        <v>74</v>
      </c>
      <c r="B182" t="s">
        <v>686</v>
      </c>
      <c r="C182" t="s">
        <v>687</v>
      </c>
      <c r="D182" t="s">
        <v>688</v>
      </c>
      <c r="E182" t="s">
        <v>689</v>
      </c>
      <c r="F182" t="s">
        <v>690</v>
      </c>
    </row>
    <row r="183" spans="1:6" ht="15.75" customHeight="1">
      <c r="A183" t="s">
        <v>74</v>
      </c>
      <c r="B183" t="s">
        <v>355</v>
      </c>
      <c r="C183" t="s">
        <v>356</v>
      </c>
      <c r="D183" t="s">
        <v>752</v>
      </c>
      <c r="E183" t="s">
        <v>753</v>
      </c>
      <c r="F183" t="s">
        <v>754</v>
      </c>
    </row>
    <row r="184" spans="1:6" ht="15.75" customHeight="1">
      <c r="A184" t="s">
        <v>75</v>
      </c>
      <c r="B184" t="s">
        <v>755</v>
      </c>
      <c r="C184" t="s">
        <v>756</v>
      </c>
      <c r="D184" t="s">
        <v>757</v>
      </c>
      <c r="E184" t="s">
        <v>758</v>
      </c>
      <c r="F184" t="s">
        <v>759</v>
      </c>
    </row>
    <row r="185" spans="1:6" ht="15.75" customHeight="1">
      <c r="A185" t="s">
        <v>75</v>
      </c>
      <c r="B185" t="s">
        <v>760</v>
      </c>
      <c r="C185" t="s">
        <v>761</v>
      </c>
      <c r="D185" t="s">
        <v>762</v>
      </c>
      <c r="E185" t="s">
        <v>763</v>
      </c>
      <c r="F185" t="s">
        <v>764</v>
      </c>
    </row>
    <row r="186" spans="1:6" ht="15.75" customHeight="1">
      <c r="A186" t="s">
        <v>75</v>
      </c>
      <c r="B186" t="s">
        <v>765</v>
      </c>
      <c r="C186" t="s">
        <v>766</v>
      </c>
      <c r="D186" t="s">
        <v>767</v>
      </c>
      <c r="E186" t="s">
        <v>768</v>
      </c>
      <c r="F186" t="s">
        <v>769</v>
      </c>
    </row>
    <row r="187" spans="1:6" ht="15.75" customHeight="1">
      <c r="A187" t="s">
        <v>75</v>
      </c>
      <c r="B187" t="s">
        <v>770</v>
      </c>
      <c r="C187" t="s">
        <v>771</v>
      </c>
      <c r="D187" t="s">
        <v>772</v>
      </c>
      <c r="E187" t="s">
        <v>773</v>
      </c>
      <c r="F187" t="s">
        <v>774</v>
      </c>
    </row>
    <row r="188" spans="1:6" ht="15.75" customHeight="1">
      <c r="A188" t="s">
        <v>75</v>
      </c>
      <c r="B188" t="s">
        <v>775</v>
      </c>
      <c r="C188" t="s">
        <v>776</v>
      </c>
      <c r="D188" t="s">
        <v>777</v>
      </c>
      <c r="E188" t="s">
        <v>778</v>
      </c>
      <c r="F188" t="s">
        <v>779</v>
      </c>
    </row>
    <row r="189" spans="1:6" ht="15.75" customHeight="1">
      <c r="A189" t="s">
        <v>76</v>
      </c>
      <c r="B189" t="s">
        <v>780</v>
      </c>
      <c r="C189" t="s">
        <v>781</v>
      </c>
      <c r="D189" t="s">
        <v>782</v>
      </c>
      <c r="E189" t="s">
        <v>783</v>
      </c>
      <c r="F189" t="s">
        <v>784</v>
      </c>
    </row>
    <row r="190" spans="1:6" ht="15.75" customHeight="1">
      <c r="A190" t="s">
        <v>76</v>
      </c>
      <c r="B190" t="s">
        <v>785</v>
      </c>
      <c r="C190" t="s">
        <v>786</v>
      </c>
      <c r="D190" t="s">
        <v>787</v>
      </c>
      <c r="E190" t="s">
        <v>788</v>
      </c>
      <c r="F190" t="s">
        <v>789</v>
      </c>
    </row>
    <row r="191" spans="1:6" ht="15.75" customHeight="1">
      <c r="A191" t="s">
        <v>76</v>
      </c>
      <c r="B191" t="s">
        <v>545</v>
      </c>
      <c r="C191" t="s">
        <v>546</v>
      </c>
      <c r="D191" t="s">
        <v>790</v>
      </c>
      <c r="E191" t="s">
        <v>791</v>
      </c>
      <c r="F191" t="s">
        <v>792</v>
      </c>
    </row>
    <row r="192" spans="1:6" ht="15.75" customHeight="1">
      <c r="A192" t="s">
        <v>76</v>
      </c>
      <c r="B192" t="s">
        <v>793</v>
      </c>
      <c r="C192" t="s">
        <v>794</v>
      </c>
      <c r="D192" t="s">
        <v>795</v>
      </c>
      <c r="E192" t="s">
        <v>796</v>
      </c>
      <c r="F192" t="s">
        <v>797</v>
      </c>
    </row>
    <row r="193" spans="1:6" ht="15.75" customHeight="1">
      <c r="A193" t="s">
        <v>76</v>
      </c>
      <c r="B193" t="s">
        <v>362</v>
      </c>
      <c r="C193" t="s">
        <v>363</v>
      </c>
      <c r="D193" t="s">
        <v>798</v>
      </c>
      <c r="E193" t="s">
        <v>799</v>
      </c>
      <c r="F193" t="s">
        <v>800</v>
      </c>
    </row>
    <row r="194" spans="1:6" ht="15.75" customHeight="1">
      <c r="A194" t="s">
        <v>77</v>
      </c>
      <c r="B194" t="s">
        <v>801</v>
      </c>
      <c r="C194" t="s">
        <v>802</v>
      </c>
      <c r="D194" t="s">
        <v>803</v>
      </c>
      <c r="E194" t="s">
        <v>804</v>
      </c>
      <c r="F194" t="s">
        <v>805</v>
      </c>
    </row>
    <row r="195" spans="1:6" ht="15.75" customHeight="1">
      <c r="A195" t="s">
        <v>77</v>
      </c>
      <c r="B195" t="s">
        <v>801</v>
      </c>
      <c r="C195" t="s">
        <v>802</v>
      </c>
      <c r="D195" t="s">
        <v>806</v>
      </c>
      <c r="E195" t="s">
        <v>807</v>
      </c>
      <c r="F195" t="s">
        <v>808</v>
      </c>
    </row>
    <row r="196" spans="1:6" ht="15.75" customHeight="1">
      <c r="A196" t="s">
        <v>77</v>
      </c>
      <c r="B196" t="s">
        <v>809</v>
      </c>
      <c r="C196" t="s">
        <v>810</v>
      </c>
      <c r="D196" t="s">
        <v>811</v>
      </c>
      <c r="E196" t="s">
        <v>812</v>
      </c>
      <c r="F196" t="s">
        <v>813</v>
      </c>
    </row>
    <row r="197" spans="1:6" ht="15.75" customHeight="1">
      <c r="A197" t="s">
        <v>77</v>
      </c>
      <c r="B197" t="s">
        <v>814</v>
      </c>
      <c r="C197" t="s">
        <v>815</v>
      </c>
      <c r="D197" t="s">
        <v>816</v>
      </c>
      <c r="E197" t="s">
        <v>817</v>
      </c>
      <c r="F197" t="s">
        <v>818</v>
      </c>
    </row>
    <row r="198" spans="1:6" ht="15.75" customHeight="1">
      <c r="A198" t="s">
        <v>77</v>
      </c>
      <c r="B198" t="s">
        <v>819</v>
      </c>
      <c r="C198" t="s">
        <v>820</v>
      </c>
      <c r="D198" t="s">
        <v>821</v>
      </c>
      <c r="E198" t="s">
        <v>822</v>
      </c>
      <c r="F198" t="s">
        <v>823</v>
      </c>
    </row>
    <row r="199" spans="1:6" ht="15.75" customHeight="1">
      <c r="A199" t="s">
        <v>77</v>
      </c>
      <c r="B199" t="s">
        <v>842</v>
      </c>
      <c r="C199" t="s">
        <v>843</v>
      </c>
      <c r="D199" t="s">
        <v>844</v>
      </c>
      <c r="E199" t="s">
        <v>845</v>
      </c>
      <c r="F199" t="s">
        <v>846</v>
      </c>
    </row>
    <row r="200" spans="1:6" ht="15.75" customHeight="1">
      <c r="A200" t="s">
        <v>77</v>
      </c>
      <c r="B200" t="s">
        <v>847</v>
      </c>
      <c r="C200" t="s">
        <v>848</v>
      </c>
      <c r="D200" t="s">
        <v>849</v>
      </c>
      <c r="E200" t="s">
        <v>850</v>
      </c>
      <c r="F200" t="s">
        <v>851</v>
      </c>
    </row>
    <row r="201" spans="1:6" ht="15.75" customHeight="1">
      <c r="A201" t="s">
        <v>77</v>
      </c>
      <c r="B201" t="s">
        <v>2046</v>
      </c>
      <c r="C201" t="s">
        <v>2046</v>
      </c>
      <c r="D201" t="s">
        <v>2047</v>
      </c>
      <c r="E201" t="s">
        <v>2048</v>
      </c>
      <c r="F201" t="s">
        <v>2049</v>
      </c>
    </row>
    <row r="202" spans="1:6" ht="15.75" customHeight="1">
      <c r="A202" t="s">
        <v>77</v>
      </c>
      <c r="B202" t="s">
        <v>824</v>
      </c>
      <c r="C202" t="s">
        <v>825</v>
      </c>
      <c r="D202" t="s">
        <v>826</v>
      </c>
      <c r="E202" t="s">
        <v>827</v>
      </c>
      <c r="F202" t="s">
        <v>828</v>
      </c>
    </row>
    <row r="203" spans="1:6" ht="15.75" customHeight="1">
      <c r="A203" t="s">
        <v>77</v>
      </c>
      <c r="B203" t="s">
        <v>755</v>
      </c>
      <c r="C203" t="s">
        <v>756</v>
      </c>
      <c r="D203" t="s">
        <v>829</v>
      </c>
      <c r="E203" t="s">
        <v>830</v>
      </c>
      <c r="F203" t="s">
        <v>831</v>
      </c>
    </row>
    <row r="204" spans="1:6" ht="15.75" customHeight="1">
      <c r="A204" t="s">
        <v>77</v>
      </c>
      <c r="B204" t="s">
        <v>832</v>
      </c>
      <c r="C204" t="s">
        <v>833</v>
      </c>
      <c r="D204" t="s">
        <v>834</v>
      </c>
      <c r="E204" t="s">
        <v>835</v>
      </c>
      <c r="F204" t="s">
        <v>836</v>
      </c>
    </row>
    <row r="205" spans="1:6" ht="15.75" customHeight="1">
      <c r="A205" t="s">
        <v>77</v>
      </c>
      <c r="B205" t="s">
        <v>837</v>
      </c>
      <c r="C205" t="s">
        <v>838</v>
      </c>
      <c r="D205" t="s">
        <v>839</v>
      </c>
      <c r="E205" t="s">
        <v>840</v>
      </c>
      <c r="F205" t="s">
        <v>841</v>
      </c>
    </row>
    <row r="206" spans="1:6" ht="15.75" customHeight="1">
      <c r="A206" t="s">
        <v>77</v>
      </c>
      <c r="B206" t="s">
        <v>261</v>
      </c>
      <c r="C206" t="s">
        <v>262</v>
      </c>
      <c r="D206" t="s">
        <v>870</v>
      </c>
      <c r="E206" t="s">
        <v>871</v>
      </c>
      <c r="F206" t="s">
        <v>872</v>
      </c>
    </row>
    <row r="207" spans="1:6" ht="15.75" customHeight="1">
      <c r="A207" t="s">
        <v>77</v>
      </c>
      <c r="B207" t="s">
        <v>852</v>
      </c>
      <c r="C207" t="s">
        <v>853</v>
      </c>
      <c r="D207" t="s">
        <v>854</v>
      </c>
      <c r="E207" t="s">
        <v>855</v>
      </c>
      <c r="F207" t="s">
        <v>856</v>
      </c>
    </row>
    <row r="208" spans="1:6" ht="15.75" customHeight="1">
      <c r="A208" t="s">
        <v>77</v>
      </c>
      <c r="B208" t="s">
        <v>857</v>
      </c>
      <c r="C208" t="s">
        <v>858</v>
      </c>
      <c r="D208" t="s">
        <v>859</v>
      </c>
      <c r="E208" t="s">
        <v>860</v>
      </c>
      <c r="F208" t="s">
        <v>861</v>
      </c>
    </row>
    <row r="209" spans="1:6" ht="15.75" customHeight="1">
      <c r="A209" t="s">
        <v>77</v>
      </c>
      <c r="B209" t="s">
        <v>857</v>
      </c>
      <c r="C209" t="s">
        <v>858</v>
      </c>
      <c r="D209" t="s">
        <v>862</v>
      </c>
      <c r="E209" t="s">
        <v>863</v>
      </c>
      <c r="F209" t="s">
        <v>864</v>
      </c>
    </row>
    <row r="210" spans="1:6" ht="15.75" customHeight="1">
      <c r="A210" t="s">
        <v>77</v>
      </c>
      <c r="B210" t="s">
        <v>865</v>
      </c>
      <c r="C210" t="s">
        <v>866</v>
      </c>
      <c r="D210" t="s">
        <v>867</v>
      </c>
      <c r="E210" t="s">
        <v>868</v>
      </c>
      <c r="F210" t="s">
        <v>869</v>
      </c>
    </row>
    <row r="211" spans="1:6" ht="15.75" customHeight="1">
      <c r="A211" t="s">
        <v>77</v>
      </c>
      <c r="B211" t="s">
        <v>1936</v>
      </c>
      <c r="C211" t="s">
        <v>1936</v>
      </c>
      <c r="D211" t="s">
        <v>2050</v>
      </c>
      <c r="E211" t="s">
        <v>2051</v>
      </c>
      <c r="F211" t="s">
        <v>2052</v>
      </c>
    </row>
    <row r="212" spans="1:6" ht="15.75" customHeight="1">
      <c r="A212" t="s">
        <v>77</v>
      </c>
      <c r="B212" t="s">
        <v>1936</v>
      </c>
      <c r="C212" t="s">
        <v>1936</v>
      </c>
      <c r="D212" t="s">
        <v>2053</v>
      </c>
      <c r="E212" t="s">
        <v>2054</v>
      </c>
      <c r="F212" t="s">
        <v>2055</v>
      </c>
    </row>
    <row r="213" spans="1:6" ht="15.75" customHeight="1">
      <c r="A213" t="s">
        <v>77</v>
      </c>
      <c r="B213" t="s">
        <v>1936</v>
      </c>
      <c r="C213" t="s">
        <v>1936</v>
      </c>
      <c r="D213" t="s">
        <v>2056</v>
      </c>
      <c r="E213" t="s">
        <v>2057</v>
      </c>
      <c r="F213" t="s">
        <v>2058</v>
      </c>
    </row>
    <row r="214" spans="1:6" ht="15.75" customHeight="1">
      <c r="A214" t="s">
        <v>77</v>
      </c>
      <c r="B214" t="s">
        <v>873</v>
      </c>
      <c r="C214" t="s">
        <v>874</v>
      </c>
      <c r="D214" t="s">
        <v>875</v>
      </c>
      <c r="E214" t="s">
        <v>876</v>
      </c>
      <c r="F214" t="s">
        <v>877</v>
      </c>
    </row>
    <row r="215" spans="1:6" ht="15.75" customHeight="1">
      <c r="A215" t="s">
        <v>77</v>
      </c>
      <c r="B215" t="s">
        <v>878</v>
      </c>
      <c r="C215" t="s">
        <v>879</v>
      </c>
      <c r="D215" t="s">
        <v>880</v>
      </c>
      <c r="E215" t="s">
        <v>881</v>
      </c>
      <c r="F215" t="s">
        <v>882</v>
      </c>
    </row>
    <row r="216" spans="1:6" ht="15.75" customHeight="1">
      <c r="A216" t="s">
        <v>77</v>
      </c>
      <c r="B216" t="s">
        <v>883</v>
      </c>
      <c r="C216" t="s">
        <v>884</v>
      </c>
      <c r="D216" t="s">
        <v>885</v>
      </c>
      <c r="E216" t="s">
        <v>886</v>
      </c>
      <c r="F216" t="s">
        <v>887</v>
      </c>
    </row>
    <row r="217" spans="1:6" ht="15.75" customHeight="1">
      <c r="A217" t="s">
        <v>77</v>
      </c>
      <c r="B217" t="s">
        <v>888</v>
      </c>
      <c r="C217" t="s">
        <v>889</v>
      </c>
      <c r="D217" t="s">
        <v>890</v>
      </c>
      <c r="E217" t="s">
        <v>891</v>
      </c>
      <c r="F217" t="s">
        <v>892</v>
      </c>
    </row>
    <row r="218" spans="1:6" ht="15.75" customHeight="1">
      <c r="A218" t="s">
        <v>77</v>
      </c>
      <c r="B218" t="s">
        <v>893</v>
      </c>
      <c r="C218" t="s">
        <v>894</v>
      </c>
      <c r="D218" t="s">
        <v>895</v>
      </c>
      <c r="E218" t="s">
        <v>896</v>
      </c>
      <c r="F218" t="s">
        <v>897</v>
      </c>
    </row>
    <row r="219" spans="1:6" ht="15.75" customHeight="1">
      <c r="A219" t="s">
        <v>77</v>
      </c>
      <c r="B219" t="s">
        <v>893</v>
      </c>
      <c r="C219" t="s">
        <v>894</v>
      </c>
      <c r="D219" t="s">
        <v>898</v>
      </c>
      <c r="E219" t="s">
        <v>899</v>
      </c>
      <c r="F219" t="s">
        <v>900</v>
      </c>
    </row>
    <row r="220" spans="1:6" ht="15.75" customHeight="1">
      <c r="A220" t="s">
        <v>77</v>
      </c>
      <c r="B220" t="s">
        <v>901</v>
      </c>
      <c r="C220" t="s">
        <v>902</v>
      </c>
      <c r="D220" t="s">
        <v>903</v>
      </c>
      <c r="E220" t="s">
        <v>904</v>
      </c>
      <c r="F220" t="s">
        <v>905</v>
      </c>
    </row>
    <row r="221" spans="1:6" ht="15.75" customHeight="1">
      <c r="A221" t="s">
        <v>77</v>
      </c>
      <c r="B221" t="s">
        <v>906</v>
      </c>
      <c r="C221" t="s">
        <v>907</v>
      </c>
      <c r="D221" t="s">
        <v>908</v>
      </c>
      <c r="E221" t="s">
        <v>909</v>
      </c>
      <c r="F221" t="s">
        <v>910</v>
      </c>
    </row>
    <row r="222" spans="1:6" ht="15.75" customHeight="1">
      <c r="A222" t="s">
        <v>77</v>
      </c>
      <c r="B222" t="s">
        <v>911</v>
      </c>
      <c r="C222" t="s">
        <v>912</v>
      </c>
      <c r="D222" t="s">
        <v>913</v>
      </c>
      <c r="E222" t="s">
        <v>914</v>
      </c>
      <c r="F222" t="s">
        <v>915</v>
      </c>
    </row>
    <row r="223" spans="1:6" ht="15.75" customHeight="1">
      <c r="A223" t="s">
        <v>77</v>
      </c>
      <c r="B223" t="s">
        <v>916</v>
      </c>
      <c r="C223" t="s">
        <v>917</v>
      </c>
      <c r="D223" t="s">
        <v>918</v>
      </c>
      <c r="E223" t="s">
        <v>919</v>
      </c>
      <c r="F223" t="s">
        <v>920</v>
      </c>
    </row>
    <row r="224" spans="1:6" ht="15.75" customHeight="1">
      <c r="A224" t="s">
        <v>77</v>
      </c>
      <c r="B224" t="s">
        <v>921</v>
      </c>
      <c r="C224" t="s">
        <v>922</v>
      </c>
      <c r="D224" t="s">
        <v>923</v>
      </c>
      <c r="E224" t="s">
        <v>924</v>
      </c>
      <c r="F224" t="s">
        <v>925</v>
      </c>
    </row>
    <row r="225" spans="1:6" ht="15.75" customHeight="1">
      <c r="A225" t="s">
        <v>77</v>
      </c>
      <c r="B225" t="s">
        <v>926</v>
      </c>
      <c r="C225" t="s">
        <v>927</v>
      </c>
      <c r="D225" t="s">
        <v>928</v>
      </c>
      <c r="E225" t="s">
        <v>929</v>
      </c>
      <c r="F225" t="s">
        <v>930</v>
      </c>
    </row>
    <row r="226" spans="1:6" ht="15.75" customHeight="1">
      <c r="A226" t="s">
        <v>77</v>
      </c>
      <c r="B226" t="s">
        <v>931</v>
      </c>
      <c r="C226" t="s">
        <v>932</v>
      </c>
      <c r="D226" t="s">
        <v>933</v>
      </c>
      <c r="E226" t="s">
        <v>934</v>
      </c>
      <c r="F226" t="s">
        <v>935</v>
      </c>
    </row>
    <row r="227" spans="1:6" ht="15.75" customHeight="1">
      <c r="A227" t="s">
        <v>77</v>
      </c>
      <c r="B227" t="s">
        <v>936</v>
      </c>
      <c r="C227" t="s">
        <v>937</v>
      </c>
      <c r="D227" t="s">
        <v>938</v>
      </c>
      <c r="E227" t="s">
        <v>939</v>
      </c>
      <c r="F227" t="s">
        <v>940</v>
      </c>
    </row>
    <row r="228" spans="1:6" ht="15.75" customHeight="1">
      <c r="A228" t="s">
        <v>77</v>
      </c>
      <c r="B228" t="s">
        <v>941</v>
      </c>
      <c r="C228" t="s">
        <v>942</v>
      </c>
      <c r="D228" t="s">
        <v>943</v>
      </c>
      <c r="E228" t="s">
        <v>944</v>
      </c>
      <c r="F228" t="s">
        <v>945</v>
      </c>
    </row>
    <row r="229" spans="1:6" ht="15.75" customHeight="1">
      <c r="A229" t="s">
        <v>77</v>
      </c>
      <c r="B229" t="s">
        <v>2041</v>
      </c>
      <c r="C229" t="s">
        <v>2042</v>
      </c>
      <c r="D229" t="s">
        <v>2043</v>
      </c>
      <c r="E229" t="s">
        <v>2044</v>
      </c>
      <c r="F229" t="s">
        <v>2045</v>
      </c>
    </row>
    <row r="230" spans="1:6" ht="15.75" customHeight="1">
      <c r="A230" t="s">
        <v>79</v>
      </c>
      <c r="B230" t="s">
        <v>946</v>
      </c>
      <c r="C230" t="s">
        <v>947</v>
      </c>
      <c r="D230" t="s">
        <v>948</v>
      </c>
      <c r="E230" t="s">
        <v>949</v>
      </c>
      <c r="F230" t="s">
        <v>950</v>
      </c>
    </row>
    <row r="231" spans="1:6" ht="15.75" customHeight="1">
      <c r="A231" t="s">
        <v>80</v>
      </c>
      <c r="B231" t="s">
        <v>951</v>
      </c>
      <c r="C231" t="s">
        <v>952</v>
      </c>
      <c r="D231" t="s">
        <v>953</v>
      </c>
      <c r="E231" t="s">
        <v>954</v>
      </c>
      <c r="F231" t="s">
        <v>955</v>
      </c>
    </row>
    <row r="232" spans="1:6" ht="15.75" customHeight="1">
      <c r="A232" t="s">
        <v>80</v>
      </c>
      <c r="B232" t="s">
        <v>956</v>
      </c>
      <c r="C232" t="s">
        <v>957</v>
      </c>
      <c r="D232" t="s">
        <v>958</v>
      </c>
      <c r="E232" t="s">
        <v>959</v>
      </c>
      <c r="F232" t="s">
        <v>960</v>
      </c>
    </row>
    <row r="233" spans="1:6" ht="15.75" customHeight="1">
      <c r="A233" t="s">
        <v>80</v>
      </c>
      <c r="B233" t="s">
        <v>362</v>
      </c>
      <c r="C233" t="s">
        <v>363</v>
      </c>
      <c r="D233" t="s">
        <v>961</v>
      </c>
      <c r="E233" t="s">
        <v>962</v>
      </c>
      <c r="F233" t="s">
        <v>963</v>
      </c>
    </row>
    <row r="234" spans="1:6" ht="15.75" customHeight="1">
      <c r="A234" t="s">
        <v>80</v>
      </c>
      <c r="B234" t="s">
        <v>964</v>
      </c>
      <c r="C234" t="s">
        <v>965</v>
      </c>
      <c r="D234" t="s">
        <v>966</v>
      </c>
      <c r="E234" t="s">
        <v>967</v>
      </c>
      <c r="F234" t="s">
        <v>968</v>
      </c>
    </row>
    <row r="235" spans="1:6" ht="15.75" customHeight="1">
      <c r="A235" t="s">
        <v>80</v>
      </c>
      <c r="B235" t="s">
        <v>969</v>
      </c>
      <c r="C235" t="s">
        <v>970</v>
      </c>
      <c r="D235" t="s">
        <v>971</v>
      </c>
      <c r="E235" t="s">
        <v>972</v>
      </c>
      <c r="F235" t="s">
        <v>973</v>
      </c>
    </row>
    <row r="236" spans="1:6" ht="15.75" customHeight="1">
      <c r="A236" t="s">
        <v>81</v>
      </c>
      <c r="B236" t="s">
        <v>974</v>
      </c>
      <c r="C236" t="s">
        <v>975</v>
      </c>
      <c r="D236" t="s">
        <v>976</v>
      </c>
      <c r="E236" t="s">
        <v>977</v>
      </c>
      <c r="F236" t="s">
        <v>978</v>
      </c>
    </row>
    <row r="237" spans="1:6" ht="15.75" customHeight="1">
      <c r="A237" t="s">
        <v>81</v>
      </c>
      <c r="B237" t="s">
        <v>979</v>
      </c>
      <c r="C237" t="s">
        <v>980</v>
      </c>
      <c r="D237" t="s">
        <v>981</v>
      </c>
      <c r="E237" t="s">
        <v>982</v>
      </c>
      <c r="F237" t="s">
        <v>983</v>
      </c>
    </row>
    <row r="238" spans="1:6" ht="15.75" customHeight="1">
      <c r="A238" t="s">
        <v>81</v>
      </c>
      <c r="B238" t="s">
        <v>984</v>
      </c>
      <c r="C238" t="s">
        <v>985</v>
      </c>
      <c r="D238" t="s">
        <v>986</v>
      </c>
      <c r="E238" t="s">
        <v>987</v>
      </c>
      <c r="F238" t="s">
        <v>988</v>
      </c>
    </row>
    <row r="239" spans="1:6" ht="15.75" customHeight="1">
      <c r="A239" t="s">
        <v>81</v>
      </c>
      <c r="B239" t="s">
        <v>362</v>
      </c>
      <c r="C239" t="s">
        <v>363</v>
      </c>
      <c r="D239" t="s">
        <v>989</v>
      </c>
      <c r="E239" t="s">
        <v>990</v>
      </c>
      <c r="F239" t="s">
        <v>991</v>
      </c>
    </row>
    <row r="240" spans="1:6" ht="15.75" customHeight="1">
      <c r="A240" t="s">
        <v>82</v>
      </c>
      <c r="B240" t="s">
        <v>992</v>
      </c>
      <c r="C240" t="s">
        <v>993</v>
      </c>
      <c r="D240" t="s">
        <v>994</v>
      </c>
      <c r="E240" t="s">
        <v>995</v>
      </c>
      <c r="F240" t="s">
        <v>996</v>
      </c>
    </row>
    <row r="241" spans="1:6" ht="15.75" customHeight="1">
      <c r="A241" t="s">
        <v>82</v>
      </c>
      <c r="B241" t="s">
        <v>997</v>
      </c>
      <c r="C241" t="s">
        <v>998</v>
      </c>
      <c r="D241" t="s">
        <v>999</v>
      </c>
      <c r="E241" t="s">
        <v>1000</v>
      </c>
      <c r="F241" t="s">
        <v>1001</v>
      </c>
    </row>
    <row r="242" spans="1:6" ht="15.75" customHeight="1">
      <c r="A242" t="s">
        <v>82</v>
      </c>
      <c r="B242" t="s">
        <v>946</v>
      </c>
      <c r="C242" t="s">
        <v>947</v>
      </c>
      <c r="D242" t="s">
        <v>1002</v>
      </c>
      <c r="E242" t="s">
        <v>2059</v>
      </c>
      <c r="F242" t="s">
        <v>1003</v>
      </c>
    </row>
    <row r="243" spans="1:6" ht="15.75" customHeight="1">
      <c r="A243" t="s">
        <v>83</v>
      </c>
      <c r="B243" t="s">
        <v>946</v>
      </c>
      <c r="C243" t="s">
        <v>947</v>
      </c>
      <c r="D243" t="s">
        <v>1004</v>
      </c>
      <c r="E243" t="s">
        <v>1005</v>
      </c>
      <c r="F243" t="s">
        <v>1006</v>
      </c>
    </row>
    <row r="244" spans="1:6" ht="15.75" customHeight="1">
      <c r="A244" t="s">
        <v>83</v>
      </c>
      <c r="B244" t="s">
        <v>946</v>
      </c>
      <c r="C244" t="s">
        <v>947</v>
      </c>
      <c r="D244" t="s">
        <v>1007</v>
      </c>
      <c r="E244" t="s">
        <v>1008</v>
      </c>
      <c r="F244" t="s">
        <v>1009</v>
      </c>
    </row>
    <row r="245" spans="1:6" ht="15.75" customHeight="1">
      <c r="A245" t="s">
        <v>84</v>
      </c>
      <c r="B245" t="s">
        <v>946</v>
      </c>
      <c r="C245" t="s">
        <v>947</v>
      </c>
      <c r="D245" t="s">
        <v>1010</v>
      </c>
      <c r="E245" t="s">
        <v>1011</v>
      </c>
      <c r="F245" t="s">
        <v>1012</v>
      </c>
    </row>
    <row r="246" spans="1:6" ht="15.75" customHeight="1">
      <c r="A246" t="s">
        <v>85</v>
      </c>
      <c r="B246" t="s">
        <v>1023</v>
      </c>
      <c r="C246" t="s">
        <v>1024</v>
      </c>
      <c r="D246" t="s">
        <v>1025</v>
      </c>
      <c r="E246" t="s">
        <v>1026</v>
      </c>
      <c r="F246" t="s">
        <v>1027</v>
      </c>
    </row>
    <row r="247" spans="1:6" ht="15.75" customHeight="1">
      <c r="A247" t="s">
        <v>85</v>
      </c>
      <c r="B247" t="s">
        <v>1013</v>
      </c>
      <c r="C247" t="s">
        <v>1014</v>
      </c>
      <c r="D247" t="s">
        <v>1015</v>
      </c>
      <c r="E247" t="s">
        <v>1016</v>
      </c>
      <c r="F247" t="s">
        <v>1017</v>
      </c>
    </row>
    <row r="248" spans="1:6" ht="15.75" customHeight="1">
      <c r="A248" t="s">
        <v>85</v>
      </c>
      <c r="B248" t="s">
        <v>1018</v>
      </c>
      <c r="C248" t="s">
        <v>1019</v>
      </c>
      <c r="D248" t="s">
        <v>1020</v>
      </c>
      <c r="E248" t="s">
        <v>1021</v>
      </c>
      <c r="F248" t="s">
        <v>1022</v>
      </c>
    </row>
    <row r="249" spans="1:6" ht="15.75" customHeight="1">
      <c r="A249" t="s">
        <v>85</v>
      </c>
      <c r="B249" t="s">
        <v>946</v>
      </c>
      <c r="C249" t="s">
        <v>947</v>
      </c>
      <c r="D249" t="s">
        <v>1028</v>
      </c>
      <c r="E249" t="s">
        <v>1029</v>
      </c>
      <c r="F249" t="s">
        <v>1030</v>
      </c>
    </row>
    <row r="250" spans="1:6" ht="15.75" customHeight="1">
      <c r="A250" t="s">
        <v>85</v>
      </c>
      <c r="B250" t="s">
        <v>946</v>
      </c>
      <c r="C250" t="s">
        <v>947</v>
      </c>
      <c r="D250" t="s">
        <v>1031</v>
      </c>
      <c r="E250" t="s">
        <v>1032</v>
      </c>
      <c r="F250" t="s">
        <v>1033</v>
      </c>
    </row>
    <row r="251" spans="1:6" ht="15.75" customHeight="1">
      <c r="A251" t="s">
        <v>86</v>
      </c>
      <c r="B251" t="s">
        <v>1034</v>
      </c>
      <c r="C251" t="s">
        <v>1035</v>
      </c>
      <c r="D251" t="s">
        <v>1036</v>
      </c>
      <c r="E251" t="s">
        <v>1037</v>
      </c>
      <c r="F251" t="s">
        <v>1038</v>
      </c>
    </row>
    <row r="252" spans="1:6" ht="15.75" customHeight="1">
      <c r="A252" t="s">
        <v>86</v>
      </c>
      <c r="B252" t="s">
        <v>946</v>
      </c>
      <c r="C252" t="s">
        <v>947</v>
      </c>
      <c r="D252" t="s">
        <v>1039</v>
      </c>
      <c r="E252" t="s">
        <v>1040</v>
      </c>
      <c r="F252" t="s">
        <v>1041</v>
      </c>
    </row>
    <row r="253" spans="1:6" ht="15.75" customHeight="1">
      <c r="A253" t="s">
        <v>86</v>
      </c>
      <c r="B253" t="s">
        <v>946</v>
      </c>
      <c r="C253" t="s">
        <v>947</v>
      </c>
      <c r="D253" t="s">
        <v>1042</v>
      </c>
      <c r="E253" t="s">
        <v>1043</v>
      </c>
      <c r="F253" t="s">
        <v>1044</v>
      </c>
    </row>
    <row r="254" spans="1:6" ht="15.75" customHeight="1">
      <c r="A254" t="s">
        <v>86</v>
      </c>
      <c r="B254" t="s">
        <v>946</v>
      </c>
      <c r="C254" t="s">
        <v>947</v>
      </c>
      <c r="D254" t="s">
        <v>1045</v>
      </c>
      <c r="E254" t="s">
        <v>1046</v>
      </c>
      <c r="F254" t="s">
        <v>1047</v>
      </c>
    </row>
    <row r="255" spans="1:6" ht="15.75" customHeight="1">
      <c r="A255" t="s">
        <v>87</v>
      </c>
      <c r="B255" t="s">
        <v>946</v>
      </c>
      <c r="C255" t="s">
        <v>947</v>
      </c>
      <c r="D255" t="s">
        <v>1048</v>
      </c>
      <c r="E255" t="s">
        <v>1049</v>
      </c>
      <c r="F255" t="s">
        <v>1050</v>
      </c>
    </row>
    <row r="256" spans="1:6" ht="15.75" customHeight="1">
      <c r="A256" t="s">
        <v>87</v>
      </c>
      <c r="B256" t="s">
        <v>775</v>
      </c>
      <c r="C256" t="s">
        <v>776</v>
      </c>
      <c r="D256" t="s">
        <v>1051</v>
      </c>
      <c r="E256" t="s">
        <v>1052</v>
      </c>
      <c r="F256" t="s">
        <v>1053</v>
      </c>
    </row>
    <row r="257" spans="1:6" ht="15.75" customHeight="1">
      <c r="A257" t="s">
        <v>88</v>
      </c>
      <c r="B257" t="s">
        <v>2060</v>
      </c>
      <c r="C257" t="s">
        <v>2061</v>
      </c>
      <c r="D257" t="s">
        <v>2062</v>
      </c>
      <c r="E257" t="s">
        <v>2063</v>
      </c>
      <c r="F257" t="s">
        <v>2064</v>
      </c>
    </row>
    <row r="258" spans="1:6" ht="15.75" customHeight="1">
      <c r="A258" t="s">
        <v>88</v>
      </c>
      <c r="B258" t="s">
        <v>946</v>
      </c>
      <c r="C258" t="s">
        <v>947</v>
      </c>
      <c r="D258" t="s">
        <v>1054</v>
      </c>
      <c r="E258" t="s">
        <v>1055</v>
      </c>
      <c r="F258" t="s">
        <v>1056</v>
      </c>
    </row>
    <row r="259" spans="1:6" ht="15.75" customHeight="1">
      <c r="A259" t="s">
        <v>88</v>
      </c>
      <c r="B259" t="s">
        <v>1057</v>
      </c>
      <c r="C259" t="s">
        <v>1058</v>
      </c>
      <c r="D259" t="s">
        <v>1059</v>
      </c>
      <c r="E259" t="s">
        <v>1060</v>
      </c>
      <c r="F259" t="s">
        <v>654</v>
      </c>
    </row>
    <row r="260" spans="1:6" ht="15.75" customHeight="1">
      <c r="A260" t="s">
        <v>89</v>
      </c>
      <c r="B260" t="s">
        <v>755</v>
      </c>
      <c r="C260" t="s">
        <v>756</v>
      </c>
      <c r="D260" t="s">
        <v>1061</v>
      </c>
      <c r="E260" t="s">
        <v>1062</v>
      </c>
      <c r="F260" t="s">
        <v>1063</v>
      </c>
    </row>
    <row r="261" spans="1:6" ht="15.75" customHeight="1">
      <c r="A261" t="s">
        <v>90</v>
      </c>
      <c r="B261" t="s">
        <v>755</v>
      </c>
      <c r="C261" t="s">
        <v>756</v>
      </c>
      <c r="D261" t="s">
        <v>757</v>
      </c>
      <c r="E261" t="s">
        <v>758</v>
      </c>
      <c r="F261" t="s">
        <v>759</v>
      </c>
    </row>
    <row r="262" spans="1:6" ht="15.75" customHeight="1">
      <c r="A262" t="s">
        <v>90</v>
      </c>
      <c r="B262" t="s">
        <v>1064</v>
      </c>
      <c r="C262" t="s">
        <v>1065</v>
      </c>
      <c r="D262" t="s">
        <v>1066</v>
      </c>
      <c r="E262" t="s">
        <v>1067</v>
      </c>
      <c r="F262" t="s">
        <v>1068</v>
      </c>
    </row>
    <row r="263" spans="1:6" ht="15.75" customHeight="1">
      <c r="A263" t="s">
        <v>90</v>
      </c>
      <c r="B263" t="s">
        <v>1069</v>
      </c>
      <c r="C263" t="s">
        <v>1070</v>
      </c>
      <c r="D263" t="s">
        <v>1071</v>
      </c>
      <c r="E263" t="s">
        <v>1072</v>
      </c>
      <c r="F263" t="s">
        <v>1073</v>
      </c>
    </row>
    <row r="264" spans="1:6" ht="15.75" customHeight="1">
      <c r="A264" t="s">
        <v>91</v>
      </c>
      <c r="B264" t="s">
        <v>1074</v>
      </c>
      <c r="C264" t="s">
        <v>1075</v>
      </c>
      <c r="D264" t="s">
        <v>1076</v>
      </c>
      <c r="E264" t="s">
        <v>1077</v>
      </c>
      <c r="F264" t="s">
        <v>1078</v>
      </c>
    </row>
    <row r="265" spans="1:6" ht="15.75" customHeight="1">
      <c r="A265" t="s">
        <v>91</v>
      </c>
      <c r="B265" t="s">
        <v>1074</v>
      </c>
      <c r="C265" t="s">
        <v>1075</v>
      </c>
      <c r="D265" t="s">
        <v>1079</v>
      </c>
      <c r="E265" t="s">
        <v>1080</v>
      </c>
      <c r="F265" t="s">
        <v>1081</v>
      </c>
    </row>
    <row r="266" spans="1:6" ht="15.75" customHeight="1">
      <c r="A266" t="s">
        <v>91</v>
      </c>
      <c r="B266" t="s">
        <v>1082</v>
      </c>
      <c r="C266" t="s">
        <v>1083</v>
      </c>
      <c r="D266" t="s">
        <v>1084</v>
      </c>
      <c r="E266" t="s">
        <v>1085</v>
      </c>
      <c r="F266" t="s">
        <v>1086</v>
      </c>
    </row>
    <row r="267" spans="1:6" ht="15.75" customHeight="1">
      <c r="A267" t="s">
        <v>91</v>
      </c>
      <c r="B267" t="s">
        <v>362</v>
      </c>
      <c r="C267" t="s">
        <v>363</v>
      </c>
      <c r="D267" t="s">
        <v>798</v>
      </c>
      <c r="E267" t="s">
        <v>799</v>
      </c>
      <c r="F267" t="s">
        <v>800</v>
      </c>
    </row>
    <row r="268" spans="1:6" ht="15.75" customHeight="1">
      <c r="A268" t="s">
        <v>92</v>
      </c>
      <c r="B268" t="s">
        <v>1952</v>
      </c>
      <c r="C268" t="s">
        <v>1952</v>
      </c>
      <c r="D268" t="s">
        <v>1953</v>
      </c>
      <c r="E268" t="s">
        <v>1954</v>
      </c>
      <c r="F268" t="s">
        <v>1955</v>
      </c>
    </row>
    <row r="269" spans="1:6" ht="15.75" customHeight="1">
      <c r="A269" t="s">
        <v>92</v>
      </c>
      <c r="B269" t="s">
        <v>1090</v>
      </c>
      <c r="C269" t="s">
        <v>1091</v>
      </c>
      <c r="D269" t="s">
        <v>1092</v>
      </c>
      <c r="E269" t="s">
        <v>1016</v>
      </c>
      <c r="F269" t="s">
        <v>1093</v>
      </c>
    </row>
    <row r="270" spans="1:6" ht="15.75" customHeight="1">
      <c r="A270" t="s">
        <v>92</v>
      </c>
      <c r="B270" t="s">
        <v>832</v>
      </c>
      <c r="C270" t="s">
        <v>833</v>
      </c>
      <c r="D270" t="s">
        <v>1087</v>
      </c>
      <c r="E270" t="s">
        <v>1088</v>
      </c>
      <c r="F270" t="s">
        <v>1089</v>
      </c>
    </row>
    <row r="271" spans="1:6" ht="15.75" customHeight="1">
      <c r="A271" t="s">
        <v>92</v>
      </c>
      <c r="B271" t="s">
        <v>1094</v>
      </c>
      <c r="C271" t="s">
        <v>1095</v>
      </c>
      <c r="D271" t="s">
        <v>1096</v>
      </c>
      <c r="E271" t="s">
        <v>1097</v>
      </c>
      <c r="F271" t="s">
        <v>1098</v>
      </c>
    </row>
    <row r="272" spans="1:6" ht="15.75" customHeight="1">
      <c r="A272" t="s">
        <v>92</v>
      </c>
      <c r="B272" t="s">
        <v>2065</v>
      </c>
      <c r="C272" t="s">
        <v>2066</v>
      </c>
      <c r="D272" t="s">
        <v>1099</v>
      </c>
      <c r="E272" t="s">
        <v>2067</v>
      </c>
      <c r="F272" t="s">
        <v>2068</v>
      </c>
    </row>
    <row r="273" spans="1:6" ht="15.75" customHeight="1">
      <c r="A273" t="s">
        <v>92</v>
      </c>
      <c r="B273" t="s">
        <v>1100</v>
      </c>
      <c r="C273" t="s">
        <v>1101</v>
      </c>
      <c r="D273" t="s">
        <v>1102</v>
      </c>
      <c r="E273" t="s">
        <v>1103</v>
      </c>
      <c r="F273" t="s">
        <v>1104</v>
      </c>
    </row>
    <row r="274" spans="1:6" ht="15.75" customHeight="1">
      <c r="A274" t="s">
        <v>92</v>
      </c>
      <c r="B274" t="s">
        <v>946</v>
      </c>
      <c r="C274" t="s">
        <v>947</v>
      </c>
      <c r="D274" t="s">
        <v>1105</v>
      </c>
      <c r="E274" t="s">
        <v>1106</v>
      </c>
      <c r="F274" t="s">
        <v>1107</v>
      </c>
    </row>
    <row r="275" spans="1:6" ht="15.75" customHeight="1">
      <c r="A275" t="s">
        <v>92</v>
      </c>
      <c r="B275" t="s">
        <v>1108</v>
      </c>
      <c r="C275" t="s">
        <v>1109</v>
      </c>
      <c r="D275" t="s">
        <v>1110</v>
      </c>
      <c r="E275" t="s">
        <v>1111</v>
      </c>
      <c r="F275" t="s">
        <v>1112</v>
      </c>
    </row>
    <row r="276" spans="1:6" ht="15.75" customHeight="1">
      <c r="A276" t="s">
        <v>92</v>
      </c>
      <c r="B276" t="s">
        <v>1113</v>
      </c>
      <c r="C276" t="s">
        <v>1114</v>
      </c>
      <c r="D276" t="s">
        <v>1115</v>
      </c>
      <c r="E276" t="s">
        <v>1116</v>
      </c>
      <c r="F276" t="s">
        <v>1117</v>
      </c>
    </row>
    <row r="277" spans="1:6" ht="15.75" customHeight="1">
      <c r="A277" t="s">
        <v>92</v>
      </c>
      <c r="B277" t="s">
        <v>1118</v>
      </c>
      <c r="C277" t="s">
        <v>1119</v>
      </c>
      <c r="D277" t="s">
        <v>1120</v>
      </c>
      <c r="E277" t="s">
        <v>1121</v>
      </c>
      <c r="F277" t="s">
        <v>1122</v>
      </c>
    </row>
    <row r="278" spans="1:6" ht="15.75" customHeight="1">
      <c r="A278" t="s">
        <v>92</v>
      </c>
      <c r="B278" t="s">
        <v>1123</v>
      </c>
      <c r="C278" t="s">
        <v>1124</v>
      </c>
      <c r="D278" t="s">
        <v>1125</v>
      </c>
      <c r="E278" t="s">
        <v>1126</v>
      </c>
      <c r="F278" t="s">
        <v>1127</v>
      </c>
    </row>
    <row r="279" spans="1:6" ht="15.75" customHeight="1">
      <c r="A279" t="s">
        <v>92</v>
      </c>
      <c r="B279" t="s">
        <v>2069</v>
      </c>
      <c r="C279" t="s">
        <v>2069</v>
      </c>
      <c r="D279" t="s">
        <v>2070</v>
      </c>
      <c r="E279" t="s">
        <v>2071</v>
      </c>
      <c r="F279" t="s">
        <v>2072</v>
      </c>
    </row>
    <row r="280" spans="1:6" ht="15.75" customHeight="1">
      <c r="A280" t="s">
        <v>92</v>
      </c>
      <c r="B280" t="s">
        <v>1128</v>
      </c>
      <c r="C280" t="s">
        <v>1129</v>
      </c>
      <c r="D280" t="s">
        <v>1130</v>
      </c>
      <c r="E280" t="s">
        <v>1131</v>
      </c>
      <c r="F280" t="s">
        <v>1132</v>
      </c>
    </row>
    <row r="281" spans="1:6" ht="15.75" customHeight="1">
      <c r="A281" t="s">
        <v>94</v>
      </c>
      <c r="B281" t="s">
        <v>1133</v>
      </c>
      <c r="C281" t="s">
        <v>1134</v>
      </c>
      <c r="D281" t="s">
        <v>1135</v>
      </c>
      <c r="E281" t="s">
        <v>1136</v>
      </c>
      <c r="F281" t="s">
        <v>1137</v>
      </c>
    </row>
    <row r="282" spans="1:6" ht="15.75" customHeight="1">
      <c r="A282" t="s">
        <v>94</v>
      </c>
      <c r="B282" t="s">
        <v>2073</v>
      </c>
      <c r="C282" t="s">
        <v>2073</v>
      </c>
      <c r="D282" t="s">
        <v>2074</v>
      </c>
      <c r="E282" t="s">
        <v>2075</v>
      </c>
      <c r="F282" t="s">
        <v>2076</v>
      </c>
    </row>
    <row r="283" spans="1:6" ht="15.75" customHeight="1">
      <c r="A283" t="s">
        <v>94</v>
      </c>
      <c r="B283" t="s">
        <v>1138</v>
      </c>
      <c r="C283" t="s">
        <v>1139</v>
      </c>
      <c r="D283" t="s">
        <v>1140</v>
      </c>
      <c r="E283" t="s">
        <v>1141</v>
      </c>
      <c r="F283" t="s">
        <v>1142</v>
      </c>
    </row>
    <row r="284" spans="1:6" ht="15.75" customHeight="1">
      <c r="A284" t="s">
        <v>94</v>
      </c>
      <c r="B284" t="s">
        <v>1148</v>
      </c>
      <c r="C284" t="s">
        <v>1149</v>
      </c>
      <c r="D284" t="s">
        <v>1150</v>
      </c>
      <c r="E284" t="s">
        <v>1151</v>
      </c>
      <c r="F284" t="s">
        <v>1152</v>
      </c>
    </row>
    <row r="285" spans="1:6" ht="15.75" customHeight="1">
      <c r="A285" t="s">
        <v>94</v>
      </c>
      <c r="B285" t="s">
        <v>1143</v>
      </c>
      <c r="C285" t="s">
        <v>1144</v>
      </c>
      <c r="D285" t="s">
        <v>1145</v>
      </c>
      <c r="E285" t="s">
        <v>1146</v>
      </c>
      <c r="F285" t="s">
        <v>1147</v>
      </c>
    </row>
    <row r="286" spans="1:6" ht="15.75" customHeight="1">
      <c r="A286" t="s">
        <v>95</v>
      </c>
      <c r="B286" t="s">
        <v>1153</v>
      </c>
      <c r="C286" t="s">
        <v>1154</v>
      </c>
      <c r="D286" t="s">
        <v>1155</v>
      </c>
      <c r="E286" t="s">
        <v>1156</v>
      </c>
      <c r="F286" t="s">
        <v>1157</v>
      </c>
    </row>
    <row r="287" spans="1:6" ht="15.75" customHeight="1">
      <c r="A287" t="s">
        <v>95</v>
      </c>
      <c r="B287" t="s">
        <v>1158</v>
      </c>
      <c r="C287" t="s">
        <v>1159</v>
      </c>
      <c r="D287" t="s">
        <v>1160</v>
      </c>
      <c r="E287" t="s">
        <v>1161</v>
      </c>
      <c r="F287" t="s">
        <v>1162</v>
      </c>
    </row>
    <row r="288" spans="1:6" ht="15.75" customHeight="1">
      <c r="A288" t="s">
        <v>95</v>
      </c>
      <c r="B288" t="s">
        <v>1988</v>
      </c>
      <c r="C288" t="s">
        <v>1988</v>
      </c>
      <c r="D288" t="s">
        <v>1989</v>
      </c>
      <c r="E288" t="s">
        <v>1990</v>
      </c>
      <c r="F288" t="s">
        <v>1991</v>
      </c>
    </row>
    <row r="289" spans="1:6" ht="15.75" customHeight="1">
      <c r="A289" t="s">
        <v>95</v>
      </c>
      <c r="B289" t="s">
        <v>1163</v>
      </c>
      <c r="C289" t="s">
        <v>1164</v>
      </c>
      <c r="D289" t="s">
        <v>1165</v>
      </c>
      <c r="E289" t="s">
        <v>1166</v>
      </c>
      <c r="F289" t="s">
        <v>1167</v>
      </c>
    </row>
    <row r="290" spans="1:6" ht="15.75" customHeight="1">
      <c r="A290" t="s">
        <v>97</v>
      </c>
      <c r="B290" t="s">
        <v>1168</v>
      </c>
      <c r="C290" t="s">
        <v>1169</v>
      </c>
      <c r="D290" t="s">
        <v>1170</v>
      </c>
      <c r="E290" t="s">
        <v>1171</v>
      </c>
      <c r="F290" t="s">
        <v>1172</v>
      </c>
    </row>
    <row r="291" spans="1:6" ht="15.75" customHeight="1">
      <c r="A291" t="s">
        <v>97</v>
      </c>
      <c r="B291" t="s">
        <v>1168</v>
      </c>
      <c r="C291" t="s">
        <v>1169</v>
      </c>
      <c r="D291" t="s">
        <v>1173</v>
      </c>
      <c r="E291" t="s">
        <v>1174</v>
      </c>
      <c r="F291" t="s">
        <v>1175</v>
      </c>
    </row>
    <row r="292" spans="1:6" ht="15.75" customHeight="1">
      <c r="A292" t="s">
        <v>97</v>
      </c>
      <c r="B292" t="s">
        <v>1176</v>
      </c>
      <c r="C292" t="s">
        <v>1177</v>
      </c>
      <c r="D292" t="s">
        <v>1178</v>
      </c>
      <c r="E292" t="s">
        <v>1179</v>
      </c>
      <c r="F292" t="s">
        <v>1180</v>
      </c>
    </row>
    <row r="293" spans="1:6" ht="15.75" customHeight="1">
      <c r="A293" t="s">
        <v>97</v>
      </c>
      <c r="B293" t="s">
        <v>1181</v>
      </c>
      <c r="C293" t="s">
        <v>1182</v>
      </c>
      <c r="D293" t="s">
        <v>1183</v>
      </c>
      <c r="E293" t="s">
        <v>1184</v>
      </c>
      <c r="F293" t="s">
        <v>1185</v>
      </c>
    </row>
    <row r="294" spans="1:6" ht="15.75" customHeight="1">
      <c r="A294" t="s">
        <v>97</v>
      </c>
      <c r="B294" t="s">
        <v>1186</v>
      </c>
      <c r="C294" t="s">
        <v>1187</v>
      </c>
      <c r="D294" t="s">
        <v>1188</v>
      </c>
      <c r="E294" t="s">
        <v>1189</v>
      </c>
      <c r="F294" t="s">
        <v>1190</v>
      </c>
    </row>
    <row r="295" spans="1:6" ht="15.75" customHeight="1">
      <c r="A295" t="s">
        <v>97</v>
      </c>
      <c r="B295" t="s">
        <v>2096</v>
      </c>
      <c r="C295" t="s">
        <v>2096</v>
      </c>
      <c r="D295" t="s">
        <v>2097</v>
      </c>
      <c r="E295" t="s">
        <v>2098</v>
      </c>
      <c r="F295" t="s">
        <v>2099</v>
      </c>
    </row>
    <row r="296" spans="1:6" ht="15.75" customHeight="1">
      <c r="A296" t="s">
        <v>97</v>
      </c>
      <c r="B296" t="s">
        <v>1206</v>
      </c>
      <c r="C296" t="s">
        <v>1207</v>
      </c>
      <c r="D296" t="s">
        <v>1208</v>
      </c>
      <c r="E296" t="s">
        <v>1209</v>
      </c>
      <c r="F296" t="s">
        <v>1210</v>
      </c>
    </row>
    <row r="297" spans="1:6" ht="15.75" customHeight="1">
      <c r="A297" t="s">
        <v>97</v>
      </c>
      <c r="B297" t="s">
        <v>377</v>
      </c>
      <c r="C297" t="s">
        <v>378</v>
      </c>
      <c r="D297" t="s">
        <v>1211</v>
      </c>
      <c r="E297" t="s">
        <v>1212</v>
      </c>
      <c r="F297" t="s">
        <v>1213</v>
      </c>
    </row>
    <row r="298" spans="1:6" ht="15.75" customHeight="1">
      <c r="A298" t="s">
        <v>97</v>
      </c>
      <c r="B298" t="s">
        <v>1214</v>
      </c>
      <c r="C298" t="s">
        <v>1215</v>
      </c>
      <c r="D298" t="s">
        <v>1216</v>
      </c>
      <c r="E298" t="s">
        <v>1217</v>
      </c>
      <c r="F298" t="s">
        <v>1218</v>
      </c>
    </row>
    <row r="299" spans="1:6" ht="15.75" customHeight="1">
      <c r="A299" t="s">
        <v>97</v>
      </c>
      <c r="B299" t="s">
        <v>2082</v>
      </c>
      <c r="C299" t="s">
        <v>2083</v>
      </c>
      <c r="D299" t="s">
        <v>2084</v>
      </c>
      <c r="E299" t="s">
        <v>2085</v>
      </c>
      <c r="F299" t="s">
        <v>2086</v>
      </c>
    </row>
    <row r="300" spans="1:6" ht="15.75" customHeight="1">
      <c r="A300" t="s">
        <v>97</v>
      </c>
      <c r="B300" t="s">
        <v>1191</v>
      </c>
      <c r="C300" t="s">
        <v>1192</v>
      </c>
      <c r="D300" t="s">
        <v>1193</v>
      </c>
      <c r="E300" t="s">
        <v>1194</v>
      </c>
      <c r="F300" t="s">
        <v>1195</v>
      </c>
    </row>
    <row r="301" spans="1:6" ht="15.75" customHeight="1">
      <c r="A301" t="s">
        <v>97</v>
      </c>
      <c r="B301" t="s">
        <v>1196</v>
      </c>
      <c r="C301" t="s">
        <v>1197</v>
      </c>
      <c r="D301" t="s">
        <v>1198</v>
      </c>
      <c r="E301" t="s">
        <v>1199</v>
      </c>
      <c r="F301" t="s">
        <v>1200</v>
      </c>
    </row>
    <row r="302" spans="1:6" ht="15.75" customHeight="1">
      <c r="A302" t="s">
        <v>97</v>
      </c>
      <c r="B302" t="s">
        <v>1201</v>
      </c>
      <c r="C302" t="s">
        <v>1202</v>
      </c>
      <c r="D302" t="s">
        <v>1203</v>
      </c>
      <c r="E302" t="s">
        <v>1204</v>
      </c>
      <c r="F302" t="s">
        <v>1205</v>
      </c>
    </row>
    <row r="303" spans="1:6" ht="15.75" customHeight="1">
      <c r="A303" t="s">
        <v>97</v>
      </c>
      <c r="B303" t="s">
        <v>1224</v>
      </c>
      <c r="C303" t="s">
        <v>1225</v>
      </c>
      <c r="D303" t="s">
        <v>1226</v>
      </c>
      <c r="E303" t="s">
        <v>1227</v>
      </c>
      <c r="F303" t="s">
        <v>1228</v>
      </c>
    </row>
    <row r="304" spans="1:6" ht="15.75" customHeight="1">
      <c r="A304" t="s">
        <v>97</v>
      </c>
      <c r="B304" t="s">
        <v>1229</v>
      </c>
      <c r="C304" t="s">
        <v>1230</v>
      </c>
      <c r="D304" t="s">
        <v>1231</v>
      </c>
      <c r="E304" t="s">
        <v>1232</v>
      </c>
      <c r="F304" t="s">
        <v>1233</v>
      </c>
    </row>
    <row r="305" spans="1:6" ht="15.75" customHeight="1">
      <c r="A305" t="s">
        <v>97</v>
      </c>
      <c r="B305" t="s">
        <v>1234</v>
      </c>
      <c r="C305" t="s">
        <v>1235</v>
      </c>
      <c r="D305" t="s">
        <v>1236</v>
      </c>
      <c r="E305" t="s">
        <v>1237</v>
      </c>
      <c r="F305" t="s">
        <v>1238</v>
      </c>
    </row>
    <row r="306" spans="1:6" ht="15.75" customHeight="1">
      <c r="A306" t="s">
        <v>97</v>
      </c>
      <c r="B306" t="s">
        <v>1239</v>
      </c>
      <c r="C306" t="s">
        <v>1240</v>
      </c>
      <c r="D306" t="s">
        <v>1241</v>
      </c>
      <c r="E306" t="s">
        <v>1242</v>
      </c>
      <c r="F306" t="s">
        <v>1243</v>
      </c>
    </row>
    <row r="307" spans="1:6" ht="15.75" customHeight="1">
      <c r="A307" t="s">
        <v>97</v>
      </c>
      <c r="B307" t="s">
        <v>1219</v>
      </c>
      <c r="C307" t="s">
        <v>1220</v>
      </c>
      <c r="D307" t="s">
        <v>1221</v>
      </c>
      <c r="E307" t="s">
        <v>1222</v>
      </c>
      <c r="F307" t="s">
        <v>1223</v>
      </c>
    </row>
    <row r="308" spans="1:6" ht="15.75" customHeight="1">
      <c r="A308" t="s">
        <v>97</v>
      </c>
      <c r="B308" t="s">
        <v>1244</v>
      </c>
      <c r="C308" t="s">
        <v>1245</v>
      </c>
      <c r="D308" t="s">
        <v>1246</v>
      </c>
      <c r="E308" t="s">
        <v>1247</v>
      </c>
      <c r="F308" t="s">
        <v>1248</v>
      </c>
    </row>
    <row r="309" spans="1:6" ht="15.75" customHeight="1">
      <c r="A309" t="s">
        <v>97</v>
      </c>
      <c r="B309" t="s">
        <v>1249</v>
      </c>
      <c r="C309" t="s">
        <v>1250</v>
      </c>
      <c r="D309" t="s">
        <v>1251</v>
      </c>
      <c r="E309" t="s">
        <v>1252</v>
      </c>
      <c r="F309" t="s">
        <v>1253</v>
      </c>
    </row>
    <row r="310" spans="1:6" ht="15.75" customHeight="1">
      <c r="A310" t="s">
        <v>97</v>
      </c>
      <c r="B310" t="s">
        <v>1254</v>
      </c>
      <c r="C310" t="s">
        <v>1255</v>
      </c>
      <c r="D310" t="s">
        <v>1256</v>
      </c>
      <c r="E310" t="s">
        <v>1257</v>
      </c>
      <c r="F310" t="s">
        <v>1258</v>
      </c>
    </row>
    <row r="311" spans="1:6" ht="15.75" customHeight="1">
      <c r="A311" t="s">
        <v>97</v>
      </c>
      <c r="B311" t="s">
        <v>1259</v>
      </c>
      <c r="C311" t="s">
        <v>1260</v>
      </c>
      <c r="D311" t="s">
        <v>1261</v>
      </c>
      <c r="E311" t="s">
        <v>1262</v>
      </c>
      <c r="F311" t="s">
        <v>1263</v>
      </c>
    </row>
    <row r="312" spans="1:6" ht="15.75" customHeight="1">
      <c r="A312" t="s">
        <v>97</v>
      </c>
      <c r="B312" t="s">
        <v>1264</v>
      </c>
      <c r="C312" t="s">
        <v>1265</v>
      </c>
      <c r="D312" t="s">
        <v>1266</v>
      </c>
      <c r="E312" t="s">
        <v>1267</v>
      </c>
      <c r="F312" t="s">
        <v>1268</v>
      </c>
    </row>
    <row r="313" spans="1:6" ht="15.75" customHeight="1">
      <c r="A313" t="s">
        <v>97</v>
      </c>
      <c r="B313" t="s">
        <v>1269</v>
      </c>
      <c r="C313" t="s">
        <v>1270</v>
      </c>
      <c r="D313" t="s">
        <v>1271</v>
      </c>
      <c r="E313" t="s">
        <v>1272</v>
      </c>
      <c r="F313" t="s">
        <v>1273</v>
      </c>
    </row>
    <row r="314" spans="1:6" ht="15.75" customHeight="1">
      <c r="A314" t="s">
        <v>97</v>
      </c>
      <c r="B314" t="s">
        <v>1274</v>
      </c>
      <c r="C314" t="s">
        <v>1275</v>
      </c>
      <c r="D314" t="s">
        <v>1276</v>
      </c>
      <c r="E314" t="s">
        <v>1277</v>
      </c>
      <c r="F314" t="s">
        <v>1278</v>
      </c>
    </row>
    <row r="315" spans="1:6" ht="15.75" customHeight="1">
      <c r="A315" t="s">
        <v>97</v>
      </c>
      <c r="B315" t="s">
        <v>1279</v>
      </c>
      <c r="C315" t="s">
        <v>1280</v>
      </c>
      <c r="D315" t="s">
        <v>1281</v>
      </c>
      <c r="E315" t="s">
        <v>1282</v>
      </c>
      <c r="F315" t="s">
        <v>1283</v>
      </c>
    </row>
    <row r="316" spans="1:6" ht="15.75" customHeight="1">
      <c r="A316" t="s">
        <v>97</v>
      </c>
      <c r="B316" t="s">
        <v>1284</v>
      </c>
      <c r="C316" t="s">
        <v>1285</v>
      </c>
      <c r="D316" t="s">
        <v>1286</v>
      </c>
      <c r="E316" t="s">
        <v>1287</v>
      </c>
      <c r="F316" t="s">
        <v>1288</v>
      </c>
    </row>
    <row r="317" spans="1:6" ht="15.75" customHeight="1">
      <c r="A317" t="s">
        <v>97</v>
      </c>
      <c r="B317" t="s">
        <v>2104</v>
      </c>
      <c r="C317" t="s">
        <v>2104</v>
      </c>
      <c r="D317" t="s">
        <v>2105</v>
      </c>
      <c r="E317" t="s">
        <v>2106</v>
      </c>
      <c r="F317" t="s">
        <v>2107</v>
      </c>
    </row>
    <row r="318" spans="1:6" ht="15.75" customHeight="1">
      <c r="A318" t="s">
        <v>97</v>
      </c>
      <c r="B318" t="s">
        <v>1342</v>
      </c>
      <c r="C318" t="s">
        <v>1343</v>
      </c>
      <c r="D318" t="s">
        <v>1344</v>
      </c>
      <c r="E318" t="s">
        <v>1345</v>
      </c>
      <c r="F318" t="s">
        <v>1346</v>
      </c>
    </row>
    <row r="319" spans="1:6" ht="15.75" customHeight="1">
      <c r="A319" t="s">
        <v>97</v>
      </c>
      <c r="B319" t="s">
        <v>261</v>
      </c>
      <c r="C319" t="s">
        <v>262</v>
      </c>
      <c r="D319" t="s">
        <v>1347</v>
      </c>
      <c r="E319" t="s">
        <v>1348</v>
      </c>
      <c r="F319" t="s">
        <v>1349</v>
      </c>
    </row>
    <row r="320" spans="1:6" ht="15.75" customHeight="1">
      <c r="A320" t="s">
        <v>97</v>
      </c>
      <c r="B320" t="s">
        <v>1350</v>
      </c>
      <c r="C320" t="s">
        <v>1351</v>
      </c>
      <c r="D320" t="s">
        <v>1352</v>
      </c>
      <c r="E320" t="s">
        <v>1353</v>
      </c>
      <c r="F320" t="s">
        <v>1354</v>
      </c>
    </row>
    <row r="321" spans="1:6" ht="15.75" customHeight="1">
      <c r="A321" t="s">
        <v>97</v>
      </c>
      <c r="B321" t="s">
        <v>1289</v>
      </c>
      <c r="C321" t="s">
        <v>1290</v>
      </c>
      <c r="D321" t="s">
        <v>1291</v>
      </c>
      <c r="E321" t="s">
        <v>1292</v>
      </c>
      <c r="F321" t="s">
        <v>1293</v>
      </c>
    </row>
    <row r="322" spans="1:6" ht="15.75" customHeight="1">
      <c r="A322" t="s">
        <v>97</v>
      </c>
      <c r="B322" t="s">
        <v>218</v>
      </c>
      <c r="C322" t="s">
        <v>219</v>
      </c>
      <c r="D322" t="s">
        <v>1294</v>
      </c>
      <c r="E322" t="s">
        <v>1295</v>
      </c>
      <c r="F322" t="s">
        <v>1296</v>
      </c>
    </row>
    <row r="323" spans="1:6" ht="15.75" customHeight="1">
      <c r="A323" t="s">
        <v>97</v>
      </c>
      <c r="B323" t="s">
        <v>1297</v>
      </c>
      <c r="C323" t="s">
        <v>1298</v>
      </c>
      <c r="D323" t="s">
        <v>1299</v>
      </c>
      <c r="E323" t="s">
        <v>1300</v>
      </c>
      <c r="F323" t="s">
        <v>1301</v>
      </c>
    </row>
    <row r="324" spans="1:6" ht="15.75" customHeight="1">
      <c r="A324" t="s">
        <v>97</v>
      </c>
      <c r="B324" t="s">
        <v>1302</v>
      </c>
      <c r="C324" t="s">
        <v>1303</v>
      </c>
      <c r="D324" t="s">
        <v>1304</v>
      </c>
      <c r="E324" t="s">
        <v>1305</v>
      </c>
      <c r="F324" t="s">
        <v>1306</v>
      </c>
    </row>
    <row r="325" spans="1:6" ht="15.75" customHeight="1">
      <c r="A325" t="s">
        <v>97</v>
      </c>
      <c r="B325" t="s">
        <v>1307</v>
      </c>
      <c r="C325" t="s">
        <v>1308</v>
      </c>
      <c r="D325" t="s">
        <v>1309</v>
      </c>
      <c r="E325" t="s">
        <v>1310</v>
      </c>
      <c r="F325" t="s">
        <v>1311</v>
      </c>
    </row>
    <row r="326" spans="1:6" ht="15.75" customHeight="1">
      <c r="A326" t="s">
        <v>97</v>
      </c>
      <c r="B326" t="s">
        <v>1312</v>
      </c>
      <c r="C326" t="s">
        <v>1313</v>
      </c>
      <c r="D326" t="s">
        <v>1314</v>
      </c>
      <c r="E326" t="s">
        <v>1315</v>
      </c>
      <c r="F326" t="s">
        <v>1316</v>
      </c>
    </row>
    <row r="327" spans="1:6" ht="15.75" customHeight="1">
      <c r="A327" t="s">
        <v>97</v>
      </c>
      <c r="B327" t="s">
        <v>1317</v>
      </c>
      <c r="C327" t="s">
        <v>1318</v>
      </c>
      <c r="D327" t="s">
        <v>1319</v>
      </c>
      <c r="E327" t="s">
        <v>1320</v>
      </c>
      <c r="F327" t="s">
        <v>1321</v>
      </c>
    </row>
    <row r="328" spans="1:6" ht="15.75" customHeight="1">
      <c r="A328" t="s">
        <v>97</v>
      </c>
      <c r="B328" t="s">
        <v>1322</v>
      </c>
      <c r="C328" t="s">
        <v>1323</v>
      </c>
      <c r="D328" t="s">
        <v>1324</v>
      </c>
      <c r="E328" t="s">
        <v>1325</v>
      </c>
      <c r="F328" t="s">
        <v>1326</v>
      </c>
    </row>
    <row r="329" spans="1:6" ht="15.75" customHeight="1">
      <c r="A329" t="s">
        <v>97</v>
      </c>
      <c r="B329" t="s">
        <v>1327</v>
      </c>
      <c r="C329" t="s">
        <v>1328</v>
      </c>
      <c r="D329" t="s">
        <v>1329</v>
      </c>
      <c r="E329" t="s">
        <v>1330</v>
      </c>
      <c r="F329" t="s">
        <v>1331</v>
      </c>
    </row>
    <row r="330" spans="1:6" ht="15.75" customHeight="1">
      <c r="A330" t="s">
        <v>97</v>
      </c>
      <c r="B330" t="s">
        <v>1332</v>
      </c>
      <c r="C330" t="s">
        <v>1333</v>
      </c>
      <c r="D330" t="s">
        <v>1334</v>
      </c>
      <c r="E330" t="s">
        <v>1335</v>
      </c>
      <c r="F330" t="s">
        <v>1336</v>
      </c>
    </row>
    <row r="331" spans="1:6" ht="15.75" customHeight="1">
      <c r="A331" t="s">
        <v>97</v>
      </c>
      <c r="B331" t="s">
        <v>2100</v>
      </c>
      <c r="C331" t="s">
        <v>2100</v>
      </c>
      <c r="D331" t="s">
        <v>2101</v>
      </c>
      <c r="E331" t="s">
        <v>2102</v>
      </c>
      <c r="F331" t="s">
        <v>2103</v>
      </c>
    </row>
    <row r="332" spans="1:6" ht="15.75" customHeight="1">
      <c r="A332" t="s">
        <v>97</v>
      </c>
      <c r="B332" t="s">
        <v>1337</v>
      </c>
      <c r="C332" t="s">
        <v>1338</v>
      </c>
      <c r="D332" t="s">
        <v>1339</v>
      </c>
      <c r="E332" t="s">
        <v>1340</v>
      </c>
      <c r="F332" t="s">
        <v>1341</v>
      </c>
    </row>
    <row r="333" spans="1:6" ht="15.75" customHeight="1">
      <c r="A333" t="s">
        <v>97</v>
      </c>
      <c r="B333" t="s">
        <v>1360</v>
      </c>
      <c r="C333" t="s">
        <v>1361</v>
      </c>
      <c r="D333" t="s">
        <v>1362</v>
      </c>
      <c r="E333" t="s">
        <v>1363</v>
      </c>
      <c r="F333" t="s">
        <v>1364</v>
      </c>
    </row>
    <row r="334" spans="1:6" ht="15.75" customHeight="1">
      <c r="A334" t="s">
        <v>97</v>
      </c>
      <c r="B334" t="s">
        <v>1355</v>
      </c>
      <c r="C334" t="s">
        <v>1356</v>
      </c>
      <c r="D334" t="s">
        <v>1357</v>
      </c>
      <c r="E334" t="s">
        <v>1358</v>
      </c>
      <c r="F334" t="s">
        <v>1359</v>
      </c>
    </row>
    <row r="335" spans="1:6" ht="15.75" customHeight="1">
      <c r="A335" t="s">
        <v>97</v>
      </c>
      <c r="B335" t="s">
        <v>1371</v>
      </c>
      <c r="C335" t="s">
        <v>1372</v>
      </c>
      <c r="D335" t="s">
        <v>1373</v>
      </c>
      <c r="E335" t="s">
        <v>1374</v>
      </c>
      <c r="F335" t="s">
        <v>1375</v>
      </c>
    </row>
    <row r="336" spans="1:6" ht="15.75" customHeight="1">
      <c r="A336" t="s">
        <v>97</v>
      </c>
      <c r="B336" t="s">
        <v>1376</v>
      </c>
      <c r="C336" t="s">
        <v>1377</v>
      </c>
      <c r="D336" t="s">
        <v>1378</v>
      </c>
      <c r="E336" t="s">
        <v>1379</v>
      </c>
      <c r="F336" t="s">
        <v>1380</v>
      </c>
    </row>
    <row r="337" spans="1:6" ht="15.75" customHeight="1">
      <c r="A337" t="s">
        <v>97</v>
      </c>
      <c r="B337" t="s">
        <v>1381</v>
      </c>
      <c r="C337" t="s">
        <v>1382</v>
      </c>
      <c r="D337" t="s">
        <v>1383</v>
      </c>
      <c r="E337" t="s">
        <v>1384</v>
      </c>
      <c r="F337" t="s">
        <v>1385</v>
      </c>
    </row>
    <row r="338" spans="1:6" ht="15.75" customHeight="1">
      <c r="A338" t="s">
        <v>97</v>
      </c>
      <c r="B338" t="s">
        <v>1386</v>
      </c>
      <c r="C338" t="s">
        <v>1387</v>
      </c>
      <c r="D338" t="s">
        <v>1388</v>
      </c>
      <c r="E338" t="s">
        <v>1389</v>
      </c>
      <c r="F338" t="s">
        <v>1390</v>
      </c>
    </row>
    <row r="339" spans="1:6" ht="15.75" customHeight="1">
      <c r="A339" t="s">
        <v>97</v>
      </c>
      <c r="B339" t="s">
        <v>1391</v>
      </c>
      <c r="C339" t="s">
        <v>1392</v>
      </c>
      <c r="D339" t="s">
        <v>1393</v>
      </c>
      <c r="E339" t="s">
        <v>1394</v>
      </c>
      <c r="F339" t="s">
        <v>1395</v>
      </c>
    </row>
    <row r="340" spans="1:6" ht="15.75" customHeight="1">
      <c r="A340" t="s">
        <v>97</v>
      </c>
      <c r="B340" t="s">
        <v>1396</v>
      </c>
      <c r="C340" t="s">
        <v>1397</v>
      </c>
      <c r="D340" t="s">
        <v>1398</v>
      </c>
      <c r="E340" t="s">
        <v>1399</v>
      </c>
      <c r="F340" t="s">
        <v>1400</v>
      </c>
    </row>
    <row r="341" spans="1:6" ht="15.75" customHeight="1">
      <c r="A341" t="s">
        <v>97</v>
      </c>
      <c r="B341" t="s">
        <v>2092</v>
      </c>
      <c r="C341" t="s">
        <v>2093</v>
      </c>
      <c r="D341" t="s">
        <v>1365</v>
      </c>
      <c r="E341" t="s">
        <v>2094</v>
      </c>
      <c r="F341" t="s">
        <v>2095</v>
      </c>
    </row>
    <row r="342" spans="1:6" ht="15.75" customHeight="1">
      <c r="A342" t="s">
        <v>97</v>
      </c>
      <c r="B342" t="s">
        <v>1366</v>
      </c>
      <c r="C342" t="s">
        <v>1367</v>
      </c>
      <c r="D342" t="s">
        <v>1368</v>
      </c>
      <c r="E342" t="s">
        <v>1369</v>
      </c>
      <c r="F342" t="s">
        <v>1370</v>
      </c>
    </row>
    <row r="343" spans="1:6" ht="15.75" customHeight="1">
      <c r="A343" t="s">
        <v>97</v>
      </c>
      <c r="B343" t="s">
        <v>1401</v>
      </c>
      <c r="C343" t="s">
        <v>1402</v>
      </c>
      <c r="D343" t="s">
        <v>1403</v>
      </c>
      <c r="E343" t="s">
        <v>1404</v>
      </c>
      <c r="F343" t="s">
        <v>1405</v>
      </c>
    </row>
    <row r="344" spans="1:6" ht="15.75" customHeight="1">
      <c r="A344" t="s">
        <v>97</v>
      </c>
      <c r="B344" t="s">
        <v>1406</v>
      </c>
      <c r="C344" t="s">
        <v>1407</v>
      </c>
      <c r="D344" t="s">
        <v>1408</v>
      </c>
      <c r="E344" t="s">
        <v>1409</v>
      </c>
      <c r="F344" t="s">
        <v>1410</v>
      </c>
    </row>
    <row r="345" spans="1:6" ht="15.75" customHeight="1">
      <c r="A345" t="s">
        <v>97</v>
      </c>
      <c r="B345" t="s">
        <v>1411</v>
      </c>
      <c r="C345" t="s">
        <v>1412</v>
      </c>
      <c r="D345" t="s">
        <v>1413</v>
      </c>
      <c r="E345" t="s">
        <v>666</v>
      </c>
      <c r="F345" t="s">
        <v>1414</v>
      </c>
    </row>
    <row r="346" spans="1:6" ht="15.75" customHeight="1">
      <c r="A346" t="s">
        <v>97</v>
      </c>
      <c r="B346" t="s">
        <v>1415</v>
      </c>
      <c r="C346" t="s">
        <v>1416</v>
      </c>
      <c r="D346" t="s">
        <v>1417</v>
      </c>
      <c r="E346" t="s">
        <v>1418</v>
      </c>
      <c r="F346" t="s">
        <v>1419</v>
      </c>
    </row>
    <row r="347" spans="1:6" ht="15.75" customHeight="1">
      <c r="A347" t="s">
        <v>97</v>
      </c>
      <c r="B347" t="s">
        <v>1428</v>
      </c>
      <c r="C347" t="s">
        <v>1429</v>
      </c>
      <c r="D347" t="s">
        <v>1430</v>
      </c>
      <c r="E347" t="s">
        <v>1431</v>
      </c>
      <c r="F347" t="s">
        <v>1432</v>
      </c>
    </row>
    <row r="348" spans="1:6" ht="15.75" customHeight="1">
      <c r="A348" t="s">
        <v>97</v>
      </c>
      <c r="B348" t="s">
        <v>1433</v>
      </c>
      <c r="C348" t="s">
        <v>1434</v>
      </c>
      <c r="D348" t="s">
        <v>1435</v>
      </c>
      <c r="E348" t="s">
        <v>1436</v>
      </c>
      <c r="F348" t="s">
        <v>1437</v>
      </c>
    </row>
    <row r="349" spans="1:6" ht="15.75" customHeight="1">
      <c r="A349" t="s">
        <v>97</v>
      </c>
      <c r="B349" t="s">
        <v>2087</v>
      </c>
      <c r="C349" t="s">
        <v>2088</v>
      </c>
      <c r="D349" t="s">
        <v>2089</v>
      </c>
      <c r="E349" t="s">
        <v>2090</v>
      </c>
      <c r="F349" t="s">
        <v>2091</v>
      </c>
    </row>
    <row r="350" spans="1:6" ht="15.75" customHeight="1">
      <c r="A350" t="s">
        <v>97</v>
      </c>
      <c r="B350" t="s">
        <v>1438</v>
      </c>
      <c r="C350" t="s">
        <v>1439</v>
      </c>
      <c r="D350" t="s">
        <v>1440</v>
      </c>
      <c r="E350" t="s">
        <v>1441</v>
      </c>
      <c r="F350" t="s">
        <v>1442</v>
      </c>
    </row>
    <row r="351" spans="1:6" ht="15.75" customHeight="1">
      <c r="A351" t="s">
        <v>97</v>
      </c>
      <c r="B351" t="s">
        <v>1420</v>
      </c>
      <c r="C351" t="s">
        <v>1421</v>
      </c>
      <c r="D351" t="s">
        <v>1422</v>
      </c>
      <c r="E351" t="s">
        <v>1423</v>
      </c>
      <c r="F351" t="s">
        <v>1424</v>
      </c>
    </row>
    <row r="352" spans="1:6" ht="15.75" customHeight="1">
      <c r="A352" t="s">
        <v>97</v>
      </c>
      <c r="B352" t="s">
        <v>1420</v>
      </c>
      <c r="C352" t="s">
        <v>1421</v>
      </c>
      <c r="D352" t="s">
        <v>1425</v>
      </c>
      <c r="E352" t="s">
        <v>1426</v>
      </c>
      <c r="F352" t="s">
        <v>1427</v>
      </c>
    </row>
    <row r="353" spans="1:6" ht="15.75" customHeight="1">
      <c r="A353" t="s">
        <v>97</v>
      </c>
      <c r="B353" t="s">
        <v>1443</v>
      </c>
      <c r="C353" t="s">
        <v>1444</v>
      </c>
      <c r="D353" t="s">
        <v>1445</v>
      </c>
      <c r="E353" t="s">
        <v>1446</v>
      </c>
      <c r="F353" t="s">
        <v>1447</v>
      </c>
    </row>
    <row r="354" spans="1:6" ht="15.75" customHeight="1">
      <c r="A354" t="s">
        <v>97</v>
      </c>
      <c r="B354" t="s">
        <v>1448</v>
      </c>
      <c r="C354" t="s">
        <v>1449</v>
      </c>
      <c r="D354" t="s">
        <v>1450</v>
      </c>
      <c r="E354" t="s">
        <v>1451</v>
      </c>
      <c r="F354" t="s">
        <v>1452</v>
      </c>
    </row>
    <row r="355" spans="1:6" ht="15.75" customHeight="1">
      <c r="A355" t="s">
        <v>97</v>
      </c>
      <c r="B355" t="s">
        <v>1453</v>
      </c>
      <c r="C355" t="s">
        <v>1454</v>
      </c>
      <c r="D355" t="s">
        <v>1455</v>
      </c>
      <c r="E355" t="s">
        <v>1456</v>
      </c>
      <c r="F355" t="s">
        <v>1457</v>
      </c>
    </row>
    <row r="356" spans="1:6" ht="15.75" customHeight="1">
      <c r="A356" t="s">
        <v>97</v>
      </c>
      <c r="B356" t="s">
        <v>1458</v>
      </c>
      <c r="C356" t="s">
        <v>1459</v>
      </c>
      <c r="D356" t="s">
        <v>1460</v>
      </c>
      <c r="E356" t="s">
        <v>1461</v>
      </c>
      <c r="F356" t="s">
        <v>1462</v>
      </c>
    </row>
    <row r="357" spans="1:6" ht="15.75" customHeight="1">
      <c r="A357" t="s">
        <v>97</v>
      </c>
      <c r="B357" t="s">
        <v>1463</v>
      </c>
      <c r="C357" t="s">
        <v>1464</v>
      </c>
      <c r="D357" t="s">
        <v>1465</v>
      </c>
      <c r="E357" t="s">
        <v>1466</v>
      </c>
      <c r="F357" t="s">
        <v>1467</v>
      </c>
    </row>
    <row r="358" spans="1:6" ht="15.75" customHeight="1">
      <c r="A358" t="s">
        <v>97</v>
      </c>
      <c r="B358" t="s">
        <v>1468</v>
      </c>
      <c r="C358" t="s">
        <v>1469</v>
      </c>
      <c r="D358" t="s">
        <v>1470</v>
      </c>
      <c r="E358" t="s">
        <v>1471</v>
      </c>
      <c r="F358" t="s">
        <v>1472</v>
      </c>
    </row>
    <row r="359" spans="1:6" ht="15.75" customHeight="1">
      <c r="A359" t="s">
        <v>97</v>
      </c>
      <c r="B359" t="s">
        <v>1478</v>
      </c>
      <c r="C359" t="s">
        <v>1479</v>
      </c>
      <c r="D359" t="s">
        <v>1480</v>
      </c>
      <c r="E359" t="s">
        <v>1481</v>
      </c>
      <c r="F359" t="s">
        <v>1482</v>
      </c>
    </row>
    <row r="360" spans="1:6" ht="15.75" customHeight="1">
      <c r="A360" t="s">
        <v>97</v>
      </c>
      <c r="B360" t="s">
        <v>1478</v>
      </c>
      <c r="C360" t="s">
        <v>1479</v>
      </c>
      <c r="D360" t="s">
        <v>1483</v>
      </c>
      <c r="E360" t="s">
        <v>1484</v>
      </c>
      <c r="F360" t="s">
        <v>1485</v>
      </c>
    </row>
    <row r="361" spans="1:6" ht="15.75" customHeight="1">
      <c r="A361" t="s">
        <v>97</v>
      </c>
      <c r="B361" t="s">
        <v>1486</v>
      </c>
      <c r="C361" t="s">
        <v>1487</v>
      </c>
      <c r="D361" t="s">
        <v>1488</v>
      </c>
      <c r="E361" t="s">
        <v>1489</v>
      </c>
      <c r="F361" t="s">
        <v>1490</v>
      </c>
    </row>
    <row r="362" spans="1:6" ht="15.75" customHeight="1">
      <c r="A362" t="s">
        <v>97</v>
      </c>
      <c r="B362" t="s">
        <v>2108</v>
      </c>
      <c r="C362" t="s">
        <v>2108</v>
      </c>
      <c r="D362" t="s">
        <v>2109</v>
      </c>
      <c r="E362" t="s">
        <v>2110</v>
      </c>
      <c r="F362" t="s">
        <v>2111</v>
      </c>
    </row>
    <row r="363" spans="1:6" ht="15.75" customHeight="1">
      <c r="A363" t="s">
        <v>97</v>
      </c>
      <c r="B363" t="s">
        <v>1491</v>
      </c>
      <c r="C363" t="s">
        <v>1492</v>
      </c>
      <c r="D363" t="s">
        <v>1493</v>
      </c>
      <c r="E363" t="s">
        <v>1494</v>
      </c>
      <c r="F363" t="s">
        <v>1495</v>
      </c>
    </row>
    <row r="364" spans="1:6" ht="15.75" customHeight="1">
      <c r="A364" t="s">
        <v>97</v>
      </c>
      <c r="B364" t="s">
        <v>1473</v>
      </c>
      <c r="C364" t="s">
        <v>1474</v>
      </c>
      <c r="D364" t="s">
        <v>1475</v>
      </c>
      <c r="E364" t="s">
        <v>1476</v>
      </c>
      <c r="F364" t="s">
        <v>1477</v>
      </c>
    </row>
    <row r="365" spans="1:6" ht="15.75" customHeight="1">
      <c r="A365" t="s">
        <v>97</v>
      </c>
      <c r="B365" t="s">
        <v>1496</v>
      </c>
      <c r="C365" t="s">
        <v>1497</v>
      </c>
      <c r="D365" t="s">
        <v>1498</v>
      </c>
      <c r="E365" t="s">
        <v>1499</v>
      </c>
      <c r="F365" t="s">
        <v>1500</v>
      </c>
    </row>
    <row r="366" spans="1:6" ht="15.75" customHeight="1">
      <c r="A366" t="s">
        <v>97</v>
      </c>
      <c r="B366" t="s">
        <v>1501</v>
      </c>
      <c r="C366" t="s">
        <v>1502</v>
      </c>
      <c r="D366" t="s">
        <v>1503</v>
      </c>
      <c r="E366" t="s">
        <v>1504</v>
      </c>
      <c r="F366" t="s">
        <v>1505</v>
      </c>
    </row>
    <row r="367" spans="1:6" ht="15.75" customHeight="1">
      <c r="A367" t="s">
        <v>97</v>
      </c>
      <c r="B367" t="s">
        <v>1506</v>
      </c>
      <c r="C367" t="s">
        <v>1507</v>
      </c>
      <c r="D367" t="s">
        <v>1508</v>
      </c>
      <c r="E367" t="s">
        <v>1509</v>
      </c>
      <c r="F367" t="s">
        <v>1510</v>
      </c>
    </row>
    <row r="368" spans="1:6" ht="15.75" customHeight="1">
      <c r="A368" t="s">
        <v>97</v>
      </c>
      <c r="B368" t="s">
        <v>1511</v>
      </c>
      <c r="C368" t="s">
        <v>1512</v>
      </c>
      <c r="D368" t="s">
        <v>1513</v>
      </c>
      <c r="E368" t="s">
        <v>1514</v>
      </c>
      <c r="F368" t="s">
        <v>1515</v>
      </c>
    </row>
    <row r="369" spans="1:6" ht="15.75" customHeight="1">
      <c r="A369" t="s">
        <v>97</v>
      </c>
      <c r="B369" t="s">
        <v>1536</v>
      </c>
      <c r="C369" t="s">
        <v>1537</v>
      </c>
      <c r="D369" t="s">
        <v>1538</v>
      </c>
      <c r="E369" t="s">
        <v>1539</v>
      </c>
      <c r="F369" t="s">
        <v>1540</v>
      </c>
    </row>
    <row r="370" spans="1:6" ht="15.75" customHeight="1">
      <c r="A370" t="s">
        <v>97</v>
      </c>
      <c r="B370" t="s">
        <v>2077</v>
      </c>
      <c r="C370" t="s">
        <v>2078</v>
      </c>
      <c r="D370" t="s">
        <v>2079</v>
      </c>
      <c r="E370" t="s">
        <v>2080</v>
      </c>
      <c r="F370" t="s">
        <v>2081</v>
      </c>
    </row>
    <row r="371" spans="1:6" ht="15.75" customHeight="1">
      <c r="A371" t="s">
        <v>97</v>
      </c>
      <c r="B371" t="s">
        <v>1516</v>
      </c>
      <c r="C371" t="s">
        <v>1517</v>
      </c>
      <c r="D371" t="s">
        <v>1518</v>
      </c>
      <c r="E371" t="s">
        <v>1519</v>
      </c>
      <c r="F371" t="s">
        <v>1520</v>
      </c>
    </row>
    <row r="372" spans="1:6" ht="15.75" customHeight="1">
      <c r="A372" t="s">
        <v>97</v>
      </c>
      <c r="B372" t="s">
        <v>1521</v>
      </c>
      <c r="C372" t="s">
        <v>1522</v>
      </c>
      <c r="D372" t="s">
        <v>1523</v>
      </c>
      <c r="E372" t="s">
        <v>1524</v>
      </c>
      <c r="F372" t="s">
        <v>1525</v>
      </c>
    </row>
    <row r="373" spans="1:6" ht="15.75" customHeight="1">
      <c r="A373" t="s">
        <v>97</v>
      </c>
      <c r="B373" t="s">
        <v>1526</v>
      </c>
      <c r="C373" t="s">
        <v>1527</v>
      </c>
      <c r="D373" t="s">
        <v>1528</v>
      </c>
      <c r="E373" t="s">
        <v>1529</v>
      </c>
      <c r="F373" t="s">
        <v>1530</v>
      </c>
    </row>
    <row r="374" spans="1:6" ht="15.75" customHeight="1">
      <c r="A374" t="s">
        <v>97</v>
      </c>
      <c r="B374" t="s">
        <v>2112</v>
      </c>
      <c r="C374" t="s">
        <v>2112</v>
      </c>
      <c r="D374" t="s">
        <v>2113</v>
      </c>
      <c r="E374" t="s">
        <v>2114</v>
      </c>
      <c r="F374" t="s">
        <v>2115</v>
      </c>
    </row>
    <row r="375" spans="1:6" ht="15.75" customHeight="1">
      <c r="A375" t="s">
        <v>97</v>
      </c>
      <c r="B375" t="s">
        <v>1531</v>
      </c>
      <c r="C375" t="s">
        <v>1532</v>
      </c>
      <c r="D375" t="s">
        <v>1533</v>
      </c>
      <c r="E375" t="s">
        <v>1534</v>
      </c>
      <c r="F375" t="s">
        <v>1535</v>
      </c>
    </row>
    <row r="376" spans="1:6" ht="15.75" customHeight="1">
      <c r="A376" t="s">
        <v>97</v>
      </c>
      <c r="B376" t="s">
        <v>1541</v>
      </c>
      <c r="C376" t="s">
        <v>1542</v>
      </c>
      <c r="D376" t="s">
        <v>1543</v>
      </c>
      <c r="E376" t="s">
        <v>1544</v>
      </c>
      <c r="F376" t="s">
        <v>1545</v>
      </c>
    </row>
    <row r="377" spans="1:6" ht="15.75" customHeight="1">
      <c r="A377" t="s">
        <v>97</v>
      </c>
      <c r="B377" t="s">
        <v>291</v>
      </c>
      <c r="C377" t="s">
        <v>292</v>
      </c>
      <c r="D377" t="s">
        <v>1546</v>
      </c>
      <c r="E377" t="s">
        <v>1547</v>
      </c>
      <c r="F377" t="s">
        <v>1548</v>
      </c>
    </row>
    <row r="378" spans="1:6" ht="15.75" customHeight="1">
      <c r="A378" t="s">
        <v>97</v>
      </c>
      <c r="B378" t="s">
        <v>1549</v>
      </c>
      <c r="C378" t="s">
        <v>1550</v>
      </c>
      <c r="D378" t="s">
        <v>1551</v>
      </c>
      <c r="E378" t="s">
        <v>1552</v>
      </c>
      <c r="F378" t="s">
        <v>1553</v>
      </c>
    </row>
    <row r="379" spans="1:6" ht="15.75" customHeight="1">
      <c r="A379" t="s">
        <v>97</v>
      </c>
      <c r="B379" t="s">
        <v>1554</v>
      </c>
      <c r="C379" t="s">
        <v>1555</v>
      </c>
      <c r="D379" t="s">
        <v>1556</v>
      </c>
      <c r="E379" t="s">
        <v>1557</v>
      </c>
      <c r="F379" t="s">
        <v>1558</v>
      </c>
    </row>
    <row r="380" spans="1:6" ht="15.75" customHeight="1">
      <c r="A380" t="s">
        <v>97</v>
      </c>
      <c r="B380" t="s">
        <v>1559</v>
      </c>
      <c r="C380" t="s">
        <v>1560</v>
      </c>
      <c r="D380" t="s">
        <v>1561</v>
      </c>
      <c r="E380" t="s">
        <v>1562</v>
      </c>
      <c r="F380" t="s">
        <v>1563</v>
      </c>
    </row>
    <row r="381" spans="1:6" ht="15.75" customHeight="1">
      <c r="A381" t="s">
        <v>97</v>
      </c>
      <c r="B381" t="s">
        <v>1564</v>
      </c>
      <c r="C381" t="s">
        <v>1565</v>
      </c>
      <c r="D381" t="s">
        <v>1566</v>
      </c>
      <c r="E381" t="s">
        <v>1567</v>
      </c>
      <c r="F381" t="s">
        <v>1568</v>
      </c>
    </row>
    <row r="382" spans="1:6" ht="15.75" customHeight="1">
      <c r="A382" t="s">
        <v>97</v>
      </c>
      <c r="B382" t="s">
        <v>1569</v>
      </c>
      <c r="C382" t="s">
        <v>1570</v>
      </c>
      <c r="D382" t="s">
        <v>1571</v>
      </c>
      <c r="E382" t="s">
        <v>1572</v>
      </c>
      <c r="F382" t="s">
        <v>1573</v>
      </c>
    </row>
    <row r="383" spans="1:6" ht="15.75" customHeight="1">
      <c r="A383" t="s">
        <v>97</v>
      </c>
      <c r="B383" t="s">
        <v>1574</v>
      </c>
      <c r="C383" t="s">
        <v>1575</v>
      </c>
      <c r="D383" t="s">
        <v>1576</v>
      </c>
      <c r="E383" t="s">
        <v>1577</v>
      </c>
      <c r="F383" t="s">
        <v>1578</v>
      </c>
    </row>
    <row r="384" spans="1:6" ht="15.75" customHeight="1">
      <c r="A384" t="s">
        <v>97</v>
      </c>
      <c r="B384" t="s">
        <v>1579</v>
      </c>
      <c r="C384" t="s">
        <v>1580</v>
      </c>
      <c r="D384" t="s">
        <v>1581</v>
      </c>
      <c r="E384" t="s">
        <v>1582</v>
      </c>
      <c r="F384" t="s">
        <v>1583</v>
      </c>
    </row>
    <row r="385" spans="1:6" ht="15.75" customHeight="1">
      <c r="A385" t="s">
        <v>97</v>
      </c>
      <c r="B385" t="s">
        <v>1584</v>
      </c>
      <c r="C385" t="s">
        <v>1585</v>
      </c>
      <c r="D385" t="s">
        <v>1586</v>
      </c>
      <c r="E385" t="s">
        <v>1587</v>
      </c>
      <c r="F385" t="s">
        <v>1588</v>
      </c>
    </row>
    <row r="386" spans="1:6" ht="15.75" customHeight="1">
      <c r="A386" t="s">
        <v>97</v>
      </c>
      <c r="B386" t="s">
        <v>1589</v>
      </c>
      <c r="C386" t="s">
        <v>1590</v>
      </c>
      <c r="D386" t="s">
        <v>1591</v>
      </c>
      <c r="E386" t="s">
        <v>1592</v>
      </c>
      <c r="F386" t="s">
        <v>1593</v>
      </c>
    </row>
    <row r="387" spans="1:6" ht="15.75" customHeight="1">
      <c r="A387" t="s">
        <v>97</v>
      </c>
      <c r="B387" t="s">
        <v>1594</v>
      </c>
      <c r="C387" t="s">
        <v>1595</v>
      </c>
      <c r="D387" t="s">
        <v>1596</v>
      </c>
      <c r="E387" t="s">
        <v>1597</v>
      </c>
      <c r="F387" t="s">
        <v>1598</v>
      </c>
    </row>
    <row r="388" spans="1:6" ht="15.75" customHeight="1">
      <c r="A388" t="s">
        <v>97</v>
      </c>
      <c r="B388" t="s">
        <v>1599</v>
      </c>
      <c r="C388" t="s">
        <v>1600</v>
      </c>
      <c r="D388" t="s">
        <v>1601</v>
      </c>
      <c r="E388" t="s">
        <v>1602</v>
      </c>
      <c r="F388" t="s">
        <v>1603</v>
      </c>
    </row>
    <row r="389" spans="1:6" ht="15.75" customHeight="1">
      <c r="A389" t="s">
        <v>97</v>
      </c>
      <c r="B389" t="s">
        <v>2116</v>
      </c>
      <c r="C389" t="s">
        <v>2116</v>
      </c>
      <c r="D389" t="s">
        <v>2117</v>
      </c>
      <c r="E389" t="s">
        <v>2118</v>
      </c>
      <c r="F389" t="s">
        <v>2119</v>
      </c>
    </row>
    <row r="390" spans="1:6" ht="15.75" customHeight="1">
      <c r="A390" t="s">
        <v>97</v>
      </c>
      <c r="B390" t="s">
        <v>1604</v>
      </c>
      <c r="C390" t="s">
        <v>1605</v>
      </c>
      <c r="D390" t="s">
        <v>1606</v>
      </c>
      <c r="E390" t="s">
        <v>1184</v>
      </c>
      <c r="F390" t="s">
        <v>1607</v>
      </c>
    </row>
    <row r="391" spans="1:6" ht="15.75" customHeight="1">
      <c r="A391" t="s">
        <v>97</v>
      </c>
      <c r="B391" t="s">
        <v>1608</v>
      </c>
      <c r="C391" t="s">
        <v>1609</v>
      </c>
      <c r="D391" t="s">
        <v>1610</v>
      </c>
      <c r="E391" t="s">
        <v>1611</v>
      </c>
      <c r="F391" t="s">
        <v>1612</v>
      </c>
    </row>
    <row r="392" spans="1:6" ht="15.75" customHeight="1">
      <c r="A392" t="s">
        <v>98</v>
      </c>
      <c r="B392" t="s">
        <v>2120</v>
      </c>
      <c r="C392" t="s">
        <v>2120</v>
      </c>
      <c r="D392" t="s">
        <v>2121</v>
      </c>
      <c r="E392" t="s">
        <v>2122</v>
      </c>
      <c r="F392" t="s">
        <v>2123</v>
      </c>
    </row>
    <row r="393" spans="1:6" ht="15.75" customHeight="1">
      <c r="A393" t="s">
        <v>99</v>
      </c>
      <c r="B393" t="s">
        <v>1613</v>
      </c>
      <c r="C393" t="s">
        <v>1614</v>
      </c>
      <c r="D393" t="s">
        <v>1615</v>
      </c>
      <c r="E393" t="s">
        <v>1616</v>
      </c>
      <c r="F393" t="s">
        <v>1617</v>
      </c>
    </row>
    <row r="394" spans="1:6" ht="15.75" customHeight="1">
      <c r="A394" t="s">
        <v>99</v>
      </c>
      <c r="B394" t="s">
        <v>337</v>
      </c>
      <c r="C394" t="s">
        <v>338</v>
      </c>
      <c r="D394" t="s">
        <v>1618</v>
      </c>
      <c r="E394" t="s">
        <v>1704</v>
      </c>
      <c r="F394" t="s">
        <v>1705</v>
      </c>
    </row>
    <row r="395" spans="1:6" ht="15.75" customHeight="1">
      <c r="A395" t="s">
        <v>100</v>
      </c>
      <c r="B395" t="s">
        <v>1621</v>
      </c>
      <c r="C395" t="s">
        <v>1622</v>
      </c>
      <c r="D395" t="s">
        <v>1623</v>
      </c>
      <c r="E395" t="s">
        <v>1624</v>
      </c>
      <c r="F395" t="s">
        <v>1625</v>
      </c>
    </row>
    <row r="396" spans="1:6" ht="15.75" customHeight="1">
      <c r="A396" t="s">
        <v>103</v>
      </c>
      <c r="B396" t="s">
        <v>2096</v>
      </c>
      <c r="C396" t="s">
        <v>2096</v>
      </c>
      <c r="D396" t="s">
        <v>2124</v>
      </c>
      <c r="E396" t="s">
        <v>2125</v>
      </c>
      <c r="F396" t="s">
        <v>2126</v>
      </c>
    </row>
    <row r="397" spans="1:6" ht="15.75" customHeight="1">
      <c r="A397" t="s">
        <v>104</v>
      </c>
      <c r="B397" t="s">
        <v>1626</v>
      </c>
      <c r="C397" t="s">
        <v>1627</v>
      </c>
      <c r="D397" t="s">
        <v>1628</v>
      </c>
      <c r="E397" t="s">
        <v>1629</v>
      </c>
      <c r="F397" t="s">
        <v>1630</v>
      </c>
    </row>
    <row r="398" spans="1:6" ht="15.75" customHeight="1">
      <c r="A398" t="s">
        <v>105</v>
      </c>
      <c r="B398" t="s">
        <v>1631</v>
      </c>
      <c r="C398" t="s">
        <v>1632</v>
      </c>
      <c r="D398" t="s">
        <v>1633</v>
      </c>
      <c r="E398" t="s">
        <v>1634</v>
      </c>
      <c r="F398" t="s">
        <v>1635</v>
      </c>
    </row>
    <row r="399" spans="1:6" ht="15.75" customHeight="1">
      <c r="A399" t="s">
        <v>105</v>
      </c>
      <c r="B399" t="s">
        <v>1636</v>
      </c>
      <c r="C399" t="s">
        <v>1637</v>
      </c>
      <c r="D399" t="s">
        <v>1638</v>
      </c>
      <c r="E399" t="s">
        <v>1639</v>
      </c>
      <c r="F399" t="s">
        <v>1640</v>
      </c>
    </row>
    <row r="400" spans="1:6" ht="15.75" customHeight="1">
      <c r="A400" t="s">
        <v>107</v>
      </c>
      <c r="B400" t="s">
        <v>566</v>
      </c>
      <c r="C400" t="s">
        <v>567</v>
      </c>
      <c r="D400" t="s">
        <v>568</v>
      </c>
      <c r="E400" t="s">
        <v>569</v>
      </c>
      <c r="F400" t="s">
        <v>570</v>
      </c>
    </row>
    <row r="401" spans="1:6" ht="15.75" customHeight="1">
      <c r="A401" t="s">
        <v>107</v>
      </c>
      <c r="B401" t="s">
        <v>1613</v>
      </c>
      <c r="C401" t="s">
        <v>1614</v>
      </c>
      <c r="D401" t="s">
        <v>1641</v>
      </c>
      <c r="E401" t="s">
        <v>1642</v>
      </c>
      <c r="F401" t="s">
        <v>1643</v>
      </c>
    </row>
    <row r="402" spans="1:6" ht="15.75" customHeight="1">
      <c r="A402" t="s">
        <v>107</v>
      </c>
      <c r="B402" t="s">
        <v>1644</v>
      </c>
      <c r="C402" t="s">
        <v>1645</v>
      </c>
      <c r="D402" t="s">
        <v>1646</v>
      </c>
      <c r="E402" t="s">
        <v>1647</v>
      </c>
      <c r="F402" t="s">
        <v>1648</v>
      </c>
    </row>
    <row r="403" spans="1:6" ht="15.75" customHeight="1">
      <c r="A403" t="s">
        <v>109</v>
      </c>
      <c r="B403" t="s">
        <v>1649</v>
      </c>
      <c r="C403" t="s">
        <v>1650</v>
      </c>
      <c r="D403" t="s">
        <v>1651</v>
      </c>
      <c r="E403" t="s">
        <v>1652</v>
      </c>
      <c r="F403" t="s">
        <v>1653</v>
      </c>
    </row>
    <row r="404" spans="1:6" ht="15.75" customHeight="1">
      <c r="A404" t="s">
        <v>110</v>
      </c>
      <c r="B404" t="s">
        <v>1654</v>
      </c>
      <c r="C404" t="s">
        <v>1655</v>
      </c>
      <c r="D404" t="s">
        <v>1656</v>
      </c>
      <c r="E404" t="s">
        <v>1657</v>
      </c>
      <c r="F404" t="s">
        <v>1658</v>
      </c>
    </row>
    <row r="405" spans="1:6" ht="15.75" customHeight="1">
      <c r="A405" t="s">
        <v>110</v>
      </c>
      <c r="B405" t="s">
        <v>1659</v>
      </c>
      <c r="C405" t="s">
        <v>1660</v>
      </c>
      <c r="D405" t="s">
        <v>1661</v>
      </c>
      <c r="E405" t="s">
        <v>1662</v>
      </c>
      <c r="F405" t="s">
        <v>1663</v>
      </c>
    </row>
    <row r="406" spans="1:6" ht="15.75" customHeight="1">
      <c r="A406" t="s">
        <v>112</v>
      </c>
      <c r="B406" t="s">
        <v>1664</v>
      </c>
      <c r="C406" t="s">
        <v>1665</v>
      </c>
      <c r="D406" t="s">
        <v>1666</v>
      </c>
      <c r="E406" t="s">
        <v>1667</v>
      </c>
      <c r="F406" t="s">
        <v>1668</v>
      </c>
    </row>
    <row r="407" spans="1:6" ht="15.75" customHeight="1">
      <c r="A407" t="s">
        <v>112</v>
      </c>
      <c r="B407" t="s">
        <v>1669</v>
      </c>
      <c r="C407" t="s">
        <v>1670</v>
      </c>
      <c r="D407" t="s">
        <v>1671</v>
      </c>
      <c r="E407" t="s">
        <v>254</v>
      </c>
      <c r="F407" t="s">
        <v>1672</v>
      </c>
    </row>
    <row r="408" spans="1:6" ht="15.75" customHeight="1">
      <c r="A408" t="s">
        <v>113</v>
      </c>
      <c r="B408" t="s">
        <v>1673</v>
      </c>
      <c r="C408" t="s">
        <v>1674</v>
      </c>
      <c r="D408" t="s">
        <v>1675</v>
      </c>
      <c r="E408" t="s">
        <v>1676</v>
      </c>
      <c r="F408" t="s">
        <v>1677</v>
      </c>
    </row>
    <row r="409" spans="1:6" ht="15.75" customHeight="1">
      <c r="A409" t="s">
        <v>113</v>
      </c>
      <c r="B409" t="s">
        <v>1678</v>
      </c>
      <c r="C409" t="s">
        <v>1679</v>
      </c>
      <c r="D409" t="s">
        <v>1680</v>
      </c>
      <c r="E409" t="s">
        <v>1681</v>
      </c>
      <c r="F409" t="s">
        <v>1682</v>
      </c>
    </row>
    <row r="410" spans="1:6" ht="15.75" customHeight="1">
      <c r="A410" t="s">
        <v>113</v>
      </c>
      <c r="B410" t="s">
        <v>1683</v>
      </c>
      <c r="C410" t="s">
        <v>1684</v>
      </c>
      <c r="D410" t="s">
        <v>1685</v>
      </c>
      <c r="E410" t="s">
        <v>1686</v>
      </c>
      <c r="F410" t="s">
        <v>1687</v>
      </c>
    </row>
    <row r="411" spans="1:6" ht="15.75" customHeight="1">
      <c r="A411" t="s">
        <v>113</v>
      </c>
      <c r="B411" t="s">
        <v>337</v>
      </c>
      <c r="C411" t="s">
        <v>338</v>
      </c>
      <c r="D411" t="s">
        <v>1688</v>
      </c>
      <c r="E411" t="s">
        <v>1619</v>
      </c>
      <c r="F411" t="s">
        <v>1620</v>
      </c>
    </row>
    <row r="412" spans="1:6" ht="15.75" customHeight="1">
      <c r="A412" t="s">
        <v>114</v>
      </c>
      <c r="B412" t="s">
        <v>2060</v>
      </c>
      <c r="C412" t="s">
        <v>2061</v>
      </c>
      <c r="D412" t="s">
        <v>2062</v>
      </c>
      <c r="E412" t="s">
        <v>2063</v>
      </c>
      <c r="F412" t="s">
        <v>2064</v>
      </c>
    </row>
    <row r="413" spans="1:6" ht="15.75" customHeight="1">
      <c r="A413" t="s">
        <v>114</v>
      </c>
      <c r="B413" t="s">
        <v>1689</v>
      </c>
      <c r="C413" t="s">
        <v>1690</v>
      </c>
      <c r="D413" t="s">
        <v>1691</v>
      </c>
      <c r="E413" t="s">
        <v>1692</v>
      </c>
      <c r="F413" t="s">
        <v>1693</v>
      </c>
    </row>
    <row r="414" spans="1:6" ht="15.75" customHeight="1">
      <c r="A414" t="s">
        <v>114</v>
      </c>
      <c r="B414" t="s">
        <v>1694</v>
      </c>
      <c r="C414" t="s">
        <v>1695</v>
      </c>
      <c r="D414" t="s">
        <v>1696</v>
      </c>
      <c r="E414" t="s">
        <v>1697</v>
      </c>
      <c r="F414" t="s">
        <v>1698</v>
      </c>
    </row>
    <row r="415" spans="1:6" ht="15.75" customHeight="1">
      <c r="A415" t="s">
        <v>114</v>
      </c>
      <c r="B415" t="s">
        <v>1683</v>
      </c>
      <c r="C415" t="s">
        <v>1684</v>
      </c>
      <c r="D415" t="s">
        <v>1699</v>
      </c>
      <c r="E415" t="s">
        <v>1577</v>
      </c>
      <c r="F415" t="s">
        <v>1700</v>
      </c>
    </row>
    <row r="416" spans="1:6" ht="15.75" customHeight="1">
      <c r="A416" t="s">
        <v>117</v>
      </c>
      <c r="B416" t="s">
        <v>337</v>
      </c>
      <c r="C416" t="s">
        <v>338</v>
      </c>
      <c r="D416" t="s">
        <v>1701</v>
      </c>
      <c r="E416" t="s">
        <v>1702</v>
      </c>
      <c r="F416" t="s">
        <v>1703</v>
      </c>
    </row>
    <row r="417" spans="1:6" ht="15.75" customHeight="1">
      <c r="A417" t="s">
        <v>119</v>
      </c>
      <c r="B417" t="s">
        <v>1613</v>
      </c>
      <c r="C417" t="s">
        <v>1614</v>
      </c>
      <c r="D417" t="s">
        <v>1615</v>
      </c>
      <c r="E417" t="s">
        <v>1616</v>
      </c>
      <c r="F417" t="s">
        <v>1617</v>
      </c>
    </row>
    <row r="418" spans="1:6" ht="15.75" customHeight="1">
      <c r="A418" t="s">
        <v>119</v>
      </c>
      <c r="B418" t="s">
        <v>337</v>
      </c>
      <c r="C418" t="s">
        <v>338</v>
      </c>
      <c r="D418" t="s">
        <v>1618</v>
      </c>
      <c r="E418" t="s">
        <v>1704</v>
      </c>
      <c r="F418" t="s">
        <v>1705</v>
      </c>
    </row>
    <row r="419" spans="1:6" ht="15.75" customHeight="1">
      <c r="A419" t="s">
        <v>120</v>
      </c>
      <c r="B419" t="s">
        <v>1706</v>
      </c>
      <c r="C419" t="s">
        <v>1707</v>
      </c>
      <c r="D419" t="s">
        <v>1708</v>
      </c>
      <c r="E419" t="s">
        <v>1709</v>
      </c>
      <c r="F419" t="s">
        <v>1710</v>
      </c>
    </row>
    <row r="420" spans="1:6" ht="15.75" customHeight="1">
      <c r="A420" t="s">
        <v>121</v>
      </c>
      <c r="B420" t="s">
        <v>1706</v>
      </c>
      <c r="C420" t="s">
        <v>1707</v>
      </c>
      <c r="D420" t="s">
        <v>1708</v>
      </c>
      <c r="E420" t="s">
        <v>1709</v>
      </c>
      <c r="F420" t="s">
        <v>1710</v>
      </c>
    </row>
    <row r="421" spans="1:6" ht="15.75" customHeight="1">
      <c r="A421" t="s">
        <v>121</v>
      </c>
      <c r="B421" t="s">
        <v>1965</v>
      </c>
      <c r="C421" t="s">
        <v>1966</v>
      </c>
      <c r="D421" t="s">
        <v>1967</v>
      </c>
      <c r="E421" t="s">
        <v>1968</v>
      </c>
      <c r="F421" t="s">
        <v>1969</v>
      </c>
    </row>
    <row r="422" spans="1:6" ht="15.75" customHeight="1">
      <c r="A422" t="s">
        <v>122</v>
      </c>
      <c r="B422" t="s">
        <v>2127</v>
      </c>
      <c r="C422" t="s">
        <v>2128</v>
      </c>
      <c r="D422" t="s">
        <v>2129</v>
      </c>
      <c r="E422" t="s">
        <v>2130</v>
      </c>
      <c r="F422" t="s">
        <v>2131</v>
      </c>
    </row>
    <row r="423" spans="1:6" ht="15.75" customHeight="1">
      <c r="A423" t="s">
        <v>122</v>
      </c>
      <c r="B423" t="s">
        <v>1711</v>
      </c>
      <c r="C423" t="s">
        <v>1712</v>
      </c>
      <c r="D423" t="s">
        <v>1713</v>
      </c>
      <c r="E423" t="s">
        <v>1714</v>
      </c>
      <c r="F423" t="s">
        <v>1715</v>
      </c>
    </row>
    <row r="424" spans="1:6" ht="15.75" customHeight="1">
      <c r="A424" t="s">
        <v>122</v>
      </c>
      <c r="B424" t="s">
        <v>1716</v>
      </c>
      <c r="C424" t="s">
        <v>1717</v>
      </c>
      <c r="D424" t="s">
        <v>1718</v>
      </c>
      <c r="E424" t="s">
        <v>1719</v>
      </c>
      <c r="F424" t="s">
        <v>1720</v>
      </c>
    </row>
    <row r="425" spans="1:6" ht="15.75" customHeight="1">
      <c r="A425" t="s">
        <v>122</v>
      </c>
      <c r="B425" t="s">
        <v>1721</v>
      </c>
      <c r="C425" t="s">
        <v>1722</v>
      </c>
      <c r="D425" t="s">
        <v>1723</v>
      </c>
      <c r="E425" t="s">
        <v>1724</v>
      </c>
      <c r="F425" t="s">
        <v>1725</v>
      </c>
    </row>
    <row r="426" spans="1:6" ht="15.75" customHeight="1">
      <c r="A426" t="s">
        <v>123</v>
      </c>
      <c r="B426" t="s">
        <v>524</v>
      </c>
      <c r="C426" t="s">
        <v>525</v>
      </c>
      <c r="D426" t="s">
        <v>1726</v>
      </c>
      <c r="E426" t="s">
        <v>1727</v>
      </c>
      <c r="F426" t="s">
        <v>1728</v>
      </c>
    </row>
    <row r="427" spans="1:6" ht="15.75" customHeight="1">
      <c r="A427" t="s">
        <v>123</v>
      </c>
      <c r="B427" t="s">
        <v>1158</v>
      </c>
      <c r="C427" t="s">
        <v>1159</v>
      </c>
      <c r="D427" t="s">
        <v>1160</v>
      </c>
      <c r="E427" t="s">
        <v>1161</v>
      </c>
      <c r="F427" t="s">
        <v>1162</v>
      </c>
    </row>
    <row r="428" spans="1:6" ht="15.75" customHeight="1">
      <c r="A428" t="s">
        <v>123</v>
      </c>
      <c r="B428" t="s">
        <v>1988</v>
      </c>
      <c r="C428" t="s">
        <v>1988</v>
      </c>
      <c r="D428" t="s">
        <v>1989</v>
      </c>
      <c r="E428" t="s">
        <v>1990</v>
      </c>
      <c r="F428" t="s">
        <v>1991</v>
      </c>
    </row>
    <row r="429" spans="1:6" ht="15.75" customHeight="1">
      <c r="A429" t="s">
        <v>124</v>
      </c>
      <c r="B429" t="s">
        <v>1729</v>
      </c>
      <c r="C429" t="s">
        <v>1730</v>
      </c>
      <c r="D429" t="s">
        <v>1731</v>
      </c>
      <c r="E429" t="s">
        <v>1732</v>
      </c>
      <c r="F429" t="s">
        <v>1733</v>
      </c>
    </row>
    <row r="430" spans="1:6" ht="15.75" customHeight="1">
      <c r="A430" t="s">
        <v>124</v>
      </c>
      <c r="B430" t="s">
        <v>1988</v>
      </c>
      <c r="C430" t="s">
        <v>1988</v>
      </c>
      <c r="D430" t="s">
        <v>2132</v>
      </c>
      <c r="E430" t="s">
        <v>2133</v>
      </c>
      <c r="F430" t="s">
        <v>2134</v>
      </c>
    </row>
    <row r="431" spans="1:6" ht="15.75" customHeight="1">
      <c r="A431" t="s">
        <v>126</v>
      </c>
      <c r="B431" t="s">
        <v>2135</v>
      </c>
      <c r="C431" t="s">
        <v>2136</v>
      </c>
      <c r="D431" t="s">
        <v>1734</v>
      </c>
      <c r="E431" t="s">
        <v>2137</v>
      </c>
      <c r="F431" t="s">
        <v>2138</v>
      </c>
    </row>
    <row r="432" spans="1:6" ht="15.75" customHeight="1">
      <c r="A432" t="s">
        <v>127</v>
      </c>
      <c r="B432" t="s">
        <v>1735</v>
      </c>
      <c r="C432" t="s">
        <v>1736</v>
      </c>
      <c r="D432" t="s">
        <v>1737</v>
      </c>
      <c r="E432" t="s">
        <v>1738</v>
      </c>
      <c r="F432" t="s">
        <v>1739</v>
      </c>
    </row>
    <row r="433" spans="1:6" ht="15.75" customHeight="1">
      <c r="A433" t="s">
        <v>127</v>
      </c>
      <c r="B433" t="s">
        <v>1740</v>
      </c>
      <c r="C433" t="s">
        <v>1741</v>
      </c>
      <c r="D433" t="s">
        <v>1742</v>
      </c>
      <c r="E433" t="s">
        <v>1743</v>
      </c>
      <c r="F433" t="s">
        <v>1744</v>
      </c>
    </row>
    <row r="434" spans="1:6" ht="15.75" customHeight="1">
      <c r="A434" t="s">
        <v>129</v>
      </c>
      <c r="B434" t="s">
        <v>2139</v>
      </c>
      <c r="C434" t="s">
        <v>1745</v>
      </c>
      <c r="D434" t="s">
        <v>1746</v>
      </c>
      <c r="E434" t="s">
        <v>1747</v>
      </c>
      <c r="F434" t="s">
        <v>1748</v>
      </c>
    </row>
    <row r="435" spans="1:6" ht="15.75" customHeight="1">
      <c r="A435" t="s">
        <v>130</v>
      </c>
      <c r="B435" t="s">
        <v>524</v>
      </c>
      <c r="C435" t="s">
        <v>525</v>
      </c>
      <c r="D435" t="s">
        <v>1749</v>
      </c>
      <c r="E435" t="s">
        <v>1750</v>
      </c>
      <c r="F435" t="s">
        <v>1751</v>
      </c>
    </row>
    <row r="436" spans="1:6" ht="15.75" customHeight="1">
      <c r="A436" t="s">
        <v>131</v>
      </c>
      <c r="B436" t="s">
        <v>1752</v>
      </c>
      <c r="C436" t="s">
        <v>1753</v>
      </c>
      <c r="D436" t="s">
        <v>1754</v>
      </c>
      <c r="E436" t="s">
        <v>1755</v>
      </c>
      <c r="F436" t="s">
        <v>1756</v>
      </c>
    </row>
    <row r="437" spans="1:6" ht="15.75" customHeight="1">
      <c r="A437" t="s">
        <v>133</v>
      </c>
      <c r="B437" t="s">
        <v>524</v>
      </c>
      <c r="C437" t="s">
        <v>525</v>
      </c>
      <c r="D437" t="s">
        <v>1757</v>
      </c>
      <c r="E437" t="s">
        <v>1758</v>
      </c>
      <c r="F437" t="s">
        <v>1759</v>
      </c>
    </row>
    <row r="438" spans="1:6" ht="15.75" customHeight="1">
      <c r="A438" t="s">
        <v>134</v>
      </c>
      <c r="B438" t="s">
        <v>337</v>
      </c>
      <c r="C438" t="s">
        <v>338</v>
      </c>
      <c r="D438" t="s">
        <v>339</v>
      </c>
      <c r="E438" t="s">
        <v>340</v>
      </c>
      <c r="F438" t="s">
        <v>341</v>
      </c>
    </row>
    <row r="439" spans="1:6" ht="15.75" customHeight="1">
      <c r="A439" t="s">
        <v>134</v>
      </c>
      <c r="B439" t="s">
        <v>347</v>
      </c>
      <c r="C439" t="s">
        <v>348</v>
      </c>
      <c r="D439" t="s">
        <v>349</v>
      </c>
      <c r="E439" t="s">
        <v>1997</v>
      </c>
      <c r="F439" t="s">
        <v>308</v>
      </c>
    </row>
    <row r="440" spans="1:6" ht="15.75" customHeight="1">
      <c r="A440" t="s">
        <v>135</v>
      </c>
      <c r="B440" t="s">
        <v>1740</v>
      </c>
      <c r="C440" t="s">
        <v>1741</v>
      </c>
      <c r="D440" t="s">
        <v>1760</v>
      </c>
      <c r="E440" t="s">
        <v>1761</v>
      </c>
      <c r="F440" t="s">
        <v>1762</v>
      </c>
    </row>
    <row r="441" spans="1:6" ht="15.75" customHeight="1">
      <c r="A441" t="s">
        <v>136</v>
      </c>
      <c r="B441" t="s">
        <v>1302</v>
      </c>
      <c r="C441" t="s">
        <v>1303</v>
      </c>
      <c r="D441" t="s">
        <v>1763</v>
      </c>
      <c r="E441" t="s">
        <v>1764</v>
      </c>
      <c r="F441" t="s">
        <v>1765</v>
      </c>
    </row>
    <row r="442" spans="1:6" ht="15.75" customHeight="1">
      <c r="A442" t="s">
        <v>136</v>
      </c>
      <c r="B442" t="s">
        <v>524</v>
      </c>
      <c r="C442" t="s">
        <v>525</v>
      </c>
      <c r="D442" t="s">
        <v>1766</v>
      </c>
      <c r="E442" t="s">
        <v>1767</v>
      </c>
      <c r="F442" t="s">
        <v>1768</v>
      </c>
    </row>
    <row r="443" spans="1:6" ht="15.75" customHeight="1">
      <c r="A443" t="s">
        <v>137</v>
      </c>
      <c r="B443" t="s">
        <v>337</v>
      </c>
      <c r="C443" t="s">
        <v>338</v>
      </c>
      <c r="D443" t="s">
        <v>1769</v>
      </c>
      <c r="E443" t="s">
        <v>1770</v>
      </c>
      <c r="F443" t="s">
        <v>1771</v>
      </c>
    </row>
    <row r="444" spans="1:6" ht="15.75" customHeight="1">
      <c r="A444" t="s">
        <v>138</v>
      </c>
      <c r="B444" t="s">
        <v>1772</v>
      </c>
      <c r="C444" t="s">
        <v>1773</v>
      </c>
      <c r="D444" t="s">
        <v>1774</v>
      </c>
      <c r="E444" t="s">
        <v>1775</v>
      </c>
      <c r="F444" t="s">
        <v>1776</v>
      </c>
    </row>
    <row r="445" spans="1:6" ht="15.75" customHeight="1">
      <c r="A445" t="s">
        <v>138</v>
      </c>
      <c r="B445" t="s">
        <v>673</v>
      </c>
      <c r="C445" t="s">
        <v>674</v>
      </c>
      <c r="D445" t="s">
        <v>1777</v>
      </c>
      <c r="E445" t="s">
        <v>1778</v>
      </c>
      <c r="F445" t="s">
        <v>1779</v>
      </c>
    </row>
    <row r="446" spans="1:6" ht="15.75" customHeight="1">
      <c r="A446" t="s">
        <v>138</v>
      </c>
      <c r="B446" t="s">
        <v>673</v>
      </c>
      <c r="C446" t="s">
        <v>674</v>
      </c>
      <c r="D446" t="s">
        <v>1780</v>
      </c>
      <c r="E446" t="s">
        <v>1781</v>
      </c>
      <c r="F446" t="s">
        <v>1782</v>
      </c>
    </row>
    <row r="447" spans="1:6" ht="15.75" customHeight="1">
      <c r="A447" t="s">
        <v>139</v>
      </c>
      <c r="B447" t="s">
        <v>1783</v>
      </c>
      <c r="C447" t="s">
        <v>1784</v>
      </c>
      <c r="D447" t="s">
        <v>1785</v>
      </c>
      <c r="E447" t="s">
        <v>1786</v>
      </c>
      <c r="F447" t="s">
        <v>1787</v>
      </c>
    </row>
    <row r="448" spans="1:6" ht="15.75" customHeight="1">
      <c r="A448" t="s">
        <v>139</v>
      </c>
      <c r="B448" t="s">
        <v>1788</v>
      </c>
      <c r="C448" t="s">
        <v>1789</v>
      </c>
      <c r="D448" t="s">
        <v>1790</v>
      </c>
      <c r="E448" t="s">
        <v>1791</v>
      </c>
      <c r="F448" t="s">
        <v>1792</v>
      </c>
    </row>
    <row r="449" spans="1:10" ht="15.75" customHeight="1">
      <c r="A449" t="s">
        <v>140</v>
      </c>
      <c r="B449" t="s">
        <v>1793</v>
      </c>
      <c r="C449" t="s">
        <v>1794</v>
      </c>
      <c r="D449" t="s">
        <v>1795</v>
      </c>
      <c r="E449" t="s">
        <v>1796</v>
      </c>
      <c r="F449" t="s">
        <v>1797</v>
      </c>
    </row>
    <row r="450" spans="1:10" ht="15.75" customHeight="1">
      <c r="A450" t="s">
        <v>140</v>
      </c>
      <c r="B450" t="s">
        <v>524</v>
      </c>
      <c r="C450" t="s">
        <v>525</v>
      </c>
      <c r="D450" t="s">
        <v>1798</v>
      </c>
      <c r="E450" t="s">
        <v>1799</v>
      </c>
      <c r="F450" t="s">
        <v>1800</v>
      </c>
    </row>
    <row r="451" spans="1:10" ht="15.75" customHeight="1">
      <c r="A451" t="s">
        <v>140</v>
      </c>
      <c r="B451" t="s">
        <v>1801</v>
      </c>
      <c r="C451" t="s">
        <v>1802</v>
      </c>
      <c r="D451" t="s">
        <v>1803</v>
      </c>
      <c r="E451" t="s">
        <v>2140</v>
      </c>
      <c r="F451" t="s">
        <v>1804</v>
      </c>
    </row>
    <row r="452" spans="1:10" ht="15.75" customHeight="1">
      <c r="A452" t="s">
        <v>141</v>
      </c>
      <c r="B452" t="s">
        <v>1793</v>
      </c>
      <c r="C452" t="s">
        <v>1794</v>
      </c>
      <c r="D452" t="s">
        <v>1795</v>
      </c>
      <c r="E452" t="s">
        <v>1796</v>
      </c>
      <c r="F452" t="s">
        <v>1797</v>
      </c>
    </row>
    <row r="453" spans="1:10" ht="15.75" customHeight="1">
      <c r="A453" t="s">
        <v>141</v>
      </c>
      <c r="B453" t="s">
        <v>524</v>
      </c>
      <c r="C453" t="s">
        <v>525</v>
      </c>
      <c r="D453" t="s">
        <v>1798</v>
      </c>
      <c r="E453" t="s">
        <v>1799</v>
      </c>
      <c r="F453" t="s">
        <v>1800</v>
      </c>
    </row>
    <row r="454" spans="1:10" ht="15.75" customHeight="1">
      <c r="A454" t="s">
        <v>142</v>
      </c>
      <c r="B454" t="s">
        <v>673</v>
      </c>
      <c r="C454" t="s">
        <v>674</v>
      </c>
      <c r="D454" t="s">
        <v>1805</v>
      </c>
      <c r="E454" t="s">
        <v>1806</v>
      </c>
      <c r="F454" t="s">
        <v>1807</v>
      </c>
    </row>
    <row r="455" spans="1:10" ht="15.75" customHeight="1"/>
    <row r="456" spans="1:10" ht="15.75" customHeight="1"/>
    <row r="457" spans="1:10" ht="15.75" customHeight="1">
      <c r="A457" s="31" t="s">
        <v>2142</v>
      </c>
    </row>
    <row r="458" spans="1:10" ht="15.75" customHeight="1">
      <c r="A458" t="s">
        <v>145</v>
      </c>
      <c r="B458" t="s">
        <v>1930</v>
      </c>
      <c r="C458" s="1" t="s">
        <v>147</v>
      </c>
      <c r="D458" s="1" t="s">
        <v>148</v>
      </c>
      <c r="E458" s="1" t="s">
        <v>149</v>
      </c>
      <c r="F458" s="1" t="s">
        <v>1931</v>
      </c>
      <c r="G458" s="1" t="s">
        <v>1932</v>
      </c>
      <c r="H458" s="1" t="s">
        <v>1933</v>
      </c>
      <c r="I458" s="32" t="s">
        <v>2168</v>
      </c>
      <c r="J458" s="32" t="s">
        <v>2169</v>
      </c>
    </row>
    <row r="459" spans="1:10" ht="15.75" customHeight="1">
      <c r="A459" t="s">
        <v>1934</v>
      </c>
      <c r="B459" t="s">
        <v>1935</v>
      </c>
      <c r="C459" t="s">
        <v>2035</v>
      </c>
      <c r="D459" t="s">
        <v>2036</v>
      </c>
      <c r="E459" t="s">
        <v>2037</v>
      </c>
      <c r="F459">
        <v>100</v>
      </c>
      <c r="G459">
        <v>10</v>
      </c>
      <c r="H459">
        <v>0</v>
      </c>
      <c r="I459" s="32" t="s">
        <v>1940</v>
      </c>
      <c r="J459" t="s">
        <v>2161</v>
      </c>
    </row>
    <row r="460" spans="1:10" ht="15.75" customHeight="1">
      <c r="A460" t="s">
        <v>686</v>
      </c>
      <c r="B460" t="s">
        <v>687</v>
      </c>
      <c r="C460" t="s">
        <v>688</v>
      </c>
      <c r="D460" t="s">
        <v>689</v>
      </c>
      <c r="E460" t="s">
        <v>690</v>
      </c>
      <c r="F460">
        <v>104</v>
      </c>
      <c r="G460">
        <v>6</v>
      </c>
      <c r="H460">
        <v>0</v>
      </c>
      <c r="I460" s="32" t="s">
        <v>1940</v>
      </c>
      <c r="J460" t="s">
        <v>2162</v>
      </c>
    </row>
    <row r="461" spans="1:10" ht="15.75" customHeight="1">
      <c r="A461" t="s">
        <v>1936</v>
      </c>
      <c r="B461" t="s">
        <v>1936</v>
      </c>
      <c r="C461" t="s">
        <v>2143</v>
      </c>
      <c r="D461" t="s">
        <v>2144</v>
      </c>
      <c r="E461" t="s">
        <v>2145</v>
      </c>
      <c r="F461">
        <v>23</v>
      </c>
      <c r="G461">
        <v>86</v>
      </c>
      <c r="H461">
        <v>1</v>
      </c>
      <c r="I461" s="32" t="s">
        <v>1941</v>
      </c>
      <c r="J461" t="s">
        <v>2163</v>
      </c>
    </row>
    <row r="462" spans="1:10" ht="15.75" customHeight="1">
      <c r="A462" t="s">
        <v>1937</v>
      </c>
      <c r="B462" t="s">
        <v>1937</v>
      </c>
      <c r="C462" t="s">
        <v>2146</v>
      </c>
      <c r="D462" t="s">
        <v>2147</v>
      </c>
      <c r="E462" t="s">
        <v>2148</v>
      </c>
      <c r="F462">
        <v>99</v>
      </c>
      <c r="G462">
        <v>8</v>
      </c>
      <c r="H462">
        <v>3</v>
      </c>
      <c r="I462" s="32" t="s">
        <v>1940</v>
      </c>
      <c r="J462" t="s">
        <v>2164</v>
      </c>
    </row>
    <row r="463" spans="1:10" ht="15.75" customHeight="1">
      <c r="A463" t="s">
        <v>1938</v>
      </c>
      <c r="B463" t="s">
        <v>1938</v>
      </c>
      <c r="C463" t="s">
        <v>2149</v>
      </c>
      <c r="D463" t="s">
        <v>2150</v>
      </c>
      <c r="E463" t="s">
        <v>2151</v>
      </c>
      <c r="F463">
        <v>8</v>
      </c>
      <c r="G463">
        <v>102</v>
      </c>
      <c r="H463">
        <v>0</v>
      </c>
      <c r="I463" s="32" t="s">
        <v>1941</v>
      </c>
      <c r="J463" t="s">
        <v>2165</v>
      </c>
    </row>
    <row r="464" spans="1:10" ht="15.75" customHeight="1">
      <c r="A464" t="s">
        <v>1938</v>
      </c>
      <c r="B464" t="s">
        <v>1938</v>
      </c>
      <c r="C464" t="s">
        <v>2152</v>
      </c>
      <c r="D464" t="s">
        <v>2153</v>
      </c>
      <c r="E464" t="s">
        <v>2154</v>
      </c>
      <c r="F464">
        <v>8</v>
      </c>
      <c r="G464">
        <v>102</v>
      </c>
      <c r="H464">
        <v>0</v>
      </c>
      <c r="I464" s="32" t="s">
        <v>1941</v>
      </c>
      <c r="J464" t="s">
        <v>2165</v>
      </c>
    </row>
    <row r="465" spans="1:10" ht="15.75" customHeight="1">
      <c r="A465" t="s">
        <v>1938</v>
      </c>
      <c r="B465" t="s">
        <v>1938</v>
      </c>
      <c r="C465" t="s">
        <v>2155</v>
      </c>
      <c r="D465" t="s">
        <v>2156</v>
      </c>
      <c r="E465" t="s">
        <v>2157</v>
      </c>
      <c r="F465">
        <v>17</v>
      </c>
      <c r="G465">
        <v>92</v>
      </c>
      <c r="H465">
        <v>1</v>
      </c>
      <c r="I465" s="32" t="s">
        <v>1941</v>
      </c>
      <c r="J465" t="s">
        <v>2166</v>
      </c>
    </row>
    <row r="466" spans="1:10" ht="15.75" customHeight="1">
      <c r="A466" t="s">
        <v>1938</v>
      </c>
      <c r="B466" t="s">
        <v>1938</v>
      </c>
      <c r="C466" t="s">
        <v>2158</v>
      </c>
      <c r="D466" t="s">
        <v>2159</v>
      </c>
      <c r="E466" t="s">
        <v>2160</v>
      </c>
      <c r="F466">
        <v>9</v>
      </c>
      <c r="G466">
        <v>99</v>
      </c>
      <c r="H466">
        <v>2</v>
      </c>
      <c r="I466" s="32" t="s">
        <v>1941</v>
      </c>
      <c r="J466" t="s">
        <v>2167</v>
      </c>
    </row>
    <row r="467" spans="1:10" ht="15.75" customHeight="1"/>
    <row r="468" spans="1:10" ht="15.75" customHeight="1"/>
    <row r="469" spans="1:10" ht="15.75" customHeight="1"/>
    <row r="470" spans="1:10" ht="15.75" customHeight="1"/>
    <row r="471" spans="1:10" ht="15.75" customHeight="1"/>
    <row r="472" spans="1:10" ht="15.75" customHeight="1"/>
    <row r="473" spans="1:10" ht="15.75" customHeight="1"/>
    <row r="474" spans="1:10" ht="15.75" customHeight="1"/>
    <row r="475" spans="1:10" ht="15.75" customHeight="1"/>
    <row r="476" spans="1:10" ht="15.75" customHeight="1"/>
    <row r="477" spans="1:10" ht="15.75" customHeight="1"/>
    <row r="478" spans="1:10" ht="15.75" customHeight="1"/>
    <row r="479" spans="1:10" ht="15.75" customHeight="1"/>
    <row r="480" spans="1:10"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sheetData>
  <sortState xmlns:xlrd2="http://schemas.microsoft.com/office/spreadsheetml/2017/richdata2" ref="A5:F454">
    <sortCondition ref="A5:A454"/>
    <sortCondition ref="D5:D454"/>
  </sortState>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topLeftCell="A4" workbookViewId="0">
      <selection activeCell="D40" sqref="D40"/>
    </sheetView>
  </sheetViews>
  <sheetFormatPr baseColWidth="10" defaultColWidth="12.6640625" defaultRowHeight="15" customHeight="1"/>
  <cols>
    <col min="1" max="26" width="10.6640625" customWidth="1"/>
  </cols>
  <sheetData>
    <row r="1" spans="1:13" ht="12.75" customHeight="1">
      <c r="A1" s="2"/>
      <c r="B1" s="2"/>
      <c r="C1" s="2"/>
      <c r="D1" s="2"/>
      <c r="E1" s="2"/>
      <c r="F1" s="3"/>
      <c r="G1" s="3"/>
    </row>
    <row r="2" spans="1:13" ht="12.75" customHeight="1">
      <c r="A2" s="2"/>
      <c r="B2" s="2"/>
      <c r="C2" s="2"/>
      <c r="D2" s="4"/>
      <c r="E2" s="2"/>
      <c r="F2" s="2"/>
      <c r="G2" s="2"/>
    </row>
    <row r="3" spans="1:13" ht="12.75" customHeight="1">
      <c r="A3" s="35" t="s">
        <v>1866</v>
      </c>
      <c r="B3" s="2"/>
      <c r="C3" s="2"/>
      <c r="D3" s="4"/>
      <c r="E3" s="2"/>
      <c r="F3" s="2"/>
      <c r="G3" s="2"/>
    </row>
    <row r="4" spans="1:13" ht="13">
      <c r="A4" t="s">
        <v>2194</v>
      </c>
      <c r="B4" t="s">
        <v>2195</v>
      </c>
      <c r="C4" t="s">
        <v>2196</v>
      </c>
      <c r="D4" t="s">
        <v>2197</v>
      </c>
      <c r="E4" t="s">
        <v>2198</v>
      </c>
      <c r="F4" t="s">
        <v>2199</v>
      </c>
      <c r="G4" t="s">
        <v>2200</v>
      </c>
      <c r="H4" t="s">
        <v>2201</v>
      </c>
      <c r="I4" t="s">
        <v>2202</v>
      </c>
      <c r="J4" t="s">
        <v>2203</v>
      </c>
      <c r="K4" t="s">
        <v>2204</v>
      </c>
      <c r="L4" t="s">
        <v>2205</v>
      </c>
      <c r="M4" t="s">
        <v>2206</v>
      </c>
    </row>
    <row r="5" spans="1:13" ht="13">
      <c r="A5" t="s">
        <v>2207</v>
      </c>
      <c r="B5" t="s">
        <v>1820</v>
      </c>
      <c r="C5" s="33">
        <v>2.7870531608141499E-5</v>
      </c>
      <c r="D5" s="33">
        <v>3.4408063713755003E-8</v>
      </c>
      <c r="E5">
        <v>186</v>
      </c>
      <c r="F5">
        <v>209</v>
      </c>
      <c r="G5">
        <v>5292</v>
      </c>
      <c r="H5">
        <v>7166</v>
      </c>
      <c r="I5" s="34">
        <v>0</v>
      </c>
      <c r="J5">
        <v>0</v>
      </c>
      <c r="K5" t="s">
        <v>2208</v>
      </c>
      <c r="L5">
        <f>VLOOKUP(E5,[1]circle_size!$A$2:$B$205,2)</f>
        <v>0.90220588235293908</v>
      </c>
      <c r="M5" t="s">
        <v>2209</v>
      </c>
    </row>
    <row r="6" spans="1:13" ht="13">
      <c r="A6" t="s">
        <v>2210</v>
      </c>
      <c r="B6" t="s">
        <v>1822</v>
      </c>
      <c r="C6">
        <v>3.9659140829034198E-4</v>
      </c>
      <c r="D6" s="33">
        <v>4.8961902258066905E-7</v>
      </c>
      <c r="E6">
        <v>83</v>
      </c>
      <c r="F6">
        <v>209</v>
      </c>
      <c r="G6">
        <v>1749</v>
      </c>
      <c r="H6">
        <v>7166</v>
      </c>
      <c r="I6" s="34">
        <v>0</v>
      </c>
      <c r="J6">
        <v>0</v>
      </c>
      <c r="K6" t="s">
        <v>2211</v>
      </c>
      <c r="L6">
        <f>VLOOKUP(E6,[1]circle_size!$A$2:$B$205,2)</f>
        <v>0.42254901960784275</v>
      </c>
      <c r="M6" t="s">
        <v>2212</v>
      </c>
    </row>
    <row r="7" spans="1:13" ht="13">
      <c r="A7" t="s">
        <v>2213</v>
      </c>
      <c r="B7" t="s">
        <v>1824</v>
      </c>
      <c r="C7">
        <v>1.0572614893443501E-3</v>
      </c>
      <c r="D7" s="33">
        <v>1.3052610979559801E-6</v>
      </c>
      <c r="E7">
        <v>56</v>
      </c>
      <c r="F7">
        <v>209</v>
      </c>
      <c r="G7">
        <v>1028</v>
      </c>
      <c r="H7">
        <v>7166</v>
      </c>
      <c r="I7" s="34">
        <v>0</v>
      </c>
      <c r="J7">
        <v>0</v>
      </c>
      <c r="K7" t="s">
        <v>2214</v>
      </c>
      <c r="L7">
        <f>VLOOKUP(E7,[1]circle_size!$A$2:$B$205,2)</f>
        <v>0.29681372549019613</v>
      </c>
      <c r="M7" t="s">
        <v>2215</v>
      </c>
    </row>
    <row r="8" spans="1:13" ht="13">
      <c r="A8" t="s">
        <v>2216</v>
      </c>
      <c r="B8" t="s">
        <v>1823</v>
      </c>
      <c r="C8">
        <v>1.8616832328858901E-3</v>
      </c>
      <c r="D8" s="33">
        <v>2.2983743615875202E-6</v>
      </c>
      <c r="E8">
        <v>75</v>
      </c>
      <c r="F8">
        <v>209</v>
      </c>
      <c r="G8">
        <v>1576</v>
      </c>
      <c r="H8">
        <v>7166</v>
      </c>
      <c r="I8" s="34">
        <v>0</v>
      </c>
      <c r="J8">
        <v>0</v>
      </c>
      <c r="K8" t="s">
        <v>2217</v>
      </c>
      <c r="L8">
        <f>VLOOKUP(E8,[1]circle_size!$A$2:$B$205,2)</f>
        <v>0.38529411764705856</v>
      </c>
      <c r="M8">
        <v>911990</v>
      </c>
    </row>
    <row r="9" spans="1:13" ht="13">
      <c r="A9" t="s">
        <v>2218</v>
      </c>
      <c r="B9" t="s">
        <v>1828</v>
      </c>
      <c r="C9">
        <v>1.0354690137471201E-2</v>
      </c>
      <c r="D9" s="33">
        <v>1.2783568070952099E-5</v>
      </c>
      <c r="E9">
        <v>69</v>
      </c>
      <c r="F9">
        <v>209</v>
      </c>
      <c r="G9">
        <v>1472</v>
      </c>
      <c r="H9">
        <v>7166</v>
      </c>
      <c r="I9" s="34">
        <v>0</v>
      </c>
      <c r="J9">
        <v>0</v>
      </c>
      <c r="K9" t="s">
        <v>2219</v>
      </c>
      <c r="L9">
        <f>VLOOKUP(E9,[1]circle_size!$A$2:$B$205,2)</f>
        <v>0.35735294117647043</v>
      </c>
      <c r="M9" t="s">
        <v>2220</v>
      </c>
    </row>
    <row r="10" spans="1:13" ht="13">
      <c r="A10" t="s">
        <v>2221</v>
      </c>
      <c r="B10" t="s">
        <v>1821</v>
      </c>
      <c r="C10">
        <v>1.5468208342188801E-2</v>
      </c>
      <c r="D10" s="33">
        <v>1.9096553508875102E-5</v>
      </c>
      <c r="E10">
        <v>8</v>
      </c>
      <c r="F10">
        <v>209</v>
      </c>
      <c r="G10">
        <v>41</v>
      </c>
      <c r="H10">
        <v>7166</v>
      </c>
      <c r="I10" s="34">
        <v>0</v>
      </c>
      <c r="J10">
        <v>0</v>
      </c>
      <c r="K10" t="s">
        <v>2222</v>
      </c>
      <c r="L10">
        <f>VLOOKUP(E10,[1]circle_size!$A$2:$B$205,2)</f>
        <v>7.3284313725490186E-2</v>
      </c>
      <c r="M10" t="s">
        <v>2223</v>
      </c>
    </row>
    <row r="11" spans="1:13" ht="13">
      <c r="A11" t="s">
        <v>2224</v>
      </c>
      <c r="B11" t="s">
        <v>2225</v>
      </c>
      <c r="C11">
        <v>1.9816018985437101E-2</v>
      </c>
      <c r="D11" s="33">
        <v>2.44642209696754E-5</v>
      </c>
      <c r="E11">
        <v>3</v>
      </c>
      <c r="F11">
        <v>209</v>
      </c>
      <c r="G11">
        <v>3</v>
      </c>
      <c r="H11">
        <v>7166</v>
      </c>
      <c r="I11" s="34">
        <v>0</v>
      </c>
      <c r="J11">
        <v>0</v>
      </c>
      <c r="K11" t="s">
        <v>2226</v>
      </c>
      <c r="L11">
        <f>VLOOKUP(E11,[1]circle_size!$A$2:$B$205,2)</f>
        <v>0.05</v>
      </c>
      <c r="M11" t="s">
        <v>2227</v>
      </c>
    </row>
    <row r="12" spans="1:13" ht="13"/>
    <row r="13" spans="1:13" ht="16">
      <c r="A13" s="40" t="s">
        <v>2228</v>
      </c>
    </row>
    <row r="14" spans="1:13" ht="13">
      <c r="A14" t="s">
        <v>2194</v>
      </c>
      <c r="B14" t="s">
        <v>2195</v>
      </c>
      <c r="C14" t="s">
        <v>2196</v>
      </c>
      <c r="D14" t="s">
        <v>2197</v>
      </c>
      <c r="E14" t="s">
        <v>2198</v>
      </c>
      <c r="F14" t="s">
        <v>2199</v>
      </c>
      <c r="G14" t="s">
        <v>2200</v>
      </c>
      <c r="H14" t="s">
        <v>2201</v>
      </c>
      <c r="I14" t="s">
        <v>2202</v>
      </c>
      <c r="J14" t="s">
        <v>2203</v>
      </c>
      <c r="K14" t="s">
        <v>2204</v>
      </c>
    </row>
    <row r="15" spans="1:13" ht="13">
      <c r="A15" t="s">
        <v>2229</v>
      </c>
      <c r="B15" t="s">
        <v>1827</v>
      </c>
      <c r="C15">
        <v>1.2526023921604399E-2</v>
      </c>
      <c r="D15" s="33">
        <v>1.5464227063709099E-5</v>
      </c>
      <c r="E15">
        <v>69</v>
      </c>
      <c r="F15">
        <v>209</v>
      </c>
      <c r="G15">
        <v>1480</v>
      </c>
      <c r="H15">
        <v>7166</v>
      </c>
      <c r="I15" s="34">
        <v>0</v>
      </c>
      <c r="J15">
        <v>0</v>
      </c>
      <c r="K15" t="s">
        <v>2230</v>
      </c>
    </row>
    <row r="16" spans="1:13" ht="13">
      <c r="A16" t="s">
        <v>2231</v>
      </c>
      <c r="B16" t="s">
        <v>1825</v>
      </c>
      <c r="C16">
        <v>1.80634335933434E-3</v>
      </c>
      <c r="D16" s="33">
        <v>2.2300535300424002E-6</v>
      </c>
      <c r="E16">
        <v>92</v>
      </c>
      <c r="F16">
        <v>209</v>
      </c>
      <c r="G16">
        <v>2083</v>
      </c>
      <c r="H16">
        <v>7166</v>
      </c>
      <c r="I16" s="34">
        <v>0</v>
      </c>
      <c r="J16">
        <v>0</v>
      </c>
      <c r="K16" t="s">
        <v>2232</v>
      </c>
    </row>
    <row r="17" spans="1:14" ht="13">
      <c r="A17" t="s">
        <v>2233</v>
      </c>
      <c r="B17" t="s">
        <v>1826</v>
      </c>
      <c r="C17">
        <v>1.8160543332070599E-3</v>
      </c>
      <c r="D17" s="33">
        <v>2.2420423866753899E-6</v>
      </c>
      <c r="E17">
        <v>59</v>
      </c>
      <c r="F17">
        <v>209</v>
      </c>
      <c r="G17">
        <v>1126</v>
      </c>
      <c r="H17">
        <v>7166</v>
      </c>
      <c r="I17" s="34">
        <v>0</v>
      </c>
      <c r="J17">
        <v>0</v>
      </c>
      <c r="K17" t="s">
        <v>2234</v>
      </c>
    </row>
    <row r="18" spans="1:14" ht="12.75" customHeight="1">
      <c r="A18" s="2"/>
      <c r="B18" s="2"/>
      <c r="C18" s="2"/>
      <c r="D18" s="4"/>
      <c r="E18" s="2"/>
      <c r="F18" s="2"/>
      <c r="G18" s="2"/>
    </row>
    <row r="19" spans="1:14" ht="12.75" customHeight="1">
      <c r="A19" s="2"/>
      <c r="B19" s="2"/>
      <c r="C19" s="2"/>
      <c r="D19" s="4"/>
      <c r="E19" s="2"/>
      <c r="F19" s="2"/>
      <c r="G19" s="2"/>
    </row>
    <row r="20" spans="1:14" ht="12.75" customHeight="1">
      <c r="A20" s="35" t="s">
        <v>1865</v>
      </c>
      <c r="B20" s="2"/>
      <c r="C20" s="2"/>
      <c r="D20" s="4"/>
      <c r="E20" s="2"/>
      <c r="F20" s="2"/>
      <c r="G20" s="2"/>
    </row>
    <row r="21" spans="1:14" ht="12.75" customHeight="1">
      <c r="A21" s="36" t="s">
        <v>2194</v>
      </c>
      <c r="B21" s="36" t="s">
        <v>2195</v>
      </c>
      <c r="C21" s="36" t="s">
        <v>2196</v>
      </c>
      <c r="D21" s="36" t="s">
        <v>2197</v>
      </c>
      <c r="E21" s="36" t="s">
        <v>2198</v>
      </c>
      <c r="F21" s="36" t="s">
        <v>2199</v>
      </c>
      <c r="G21" s="36" t="s">
        <v>2200</v>
      </c>
      <c r="H21" s="36" t="s">
        <v>2201</v>
      </c>
      <c r="I21" s="36" t="s">
        <v>2202</v>
      </c>
      <c r="J21" s="36" t="s">
        <v>2203</v>
      </c>
      <c r="K21" s="36" t="s">
        <v>2204</v>
      </c>
      <c r="L21" s="36" t="s">
        <v>2205</v>
      </c>
      <c r="M21" s="36" t="s">
        <v>2206</v>
      </c>
      <c r="N21" s="36"/>
    </row>
    <row r="22" spans="1:14" ht="12.75" customHeight="1">
      <c r="A22" s="36" t="s">
        <v>2235</v>
      </c>
      <c r="B22" s="36" t="s">
        <v>1813</v>
      </c>
      <c r="C22" s="36">
        <v>1.01917E-3</v>
      </c>
      <c r="D22" s="37">
        <v>5.1699999999999996E-6</v>
      </c>
      <c r="E22" s="36">
        <v>18</v>
      </c>
      <c r="F22" s="36">
        <v>209</v>
      </c>
      <c r="G22" s="36">
        <v>182</v>
      </c>
      <c r="H22" s="36">
        <v>7166</v>
      </c>
      <c r="I22" s="38">
        <v>0</v>
      </c>
      <c r="J22" s="36">
        <v>0</v>
      </c>
      <c r="K22" s="36" t="s">
        <v>2236</v>
      </c>
      <c r="L22" s="36">
        <v>0.11985294000000001</v>
      </c>
      <c r="M22" s="36" t="s">
        <v>2237</v>
      </c>
      <c r="N22" s="36" t="s">
        <v>2238</v>
      </c>
    </row>
    <row r="23" spans="1:14" ht="12.75" customHeight="1">
      <c r="A23" s="36" t="s">
        <v>2239</v>
      </c>
      <c r="B23" s="36" t="s">
        <v>1818</v>
      </c>
      <c r="C23" s="36">
        <v>5.89005E-3</v>
      </c>
      <c r="D23" s="37">
        <v>2.9899999999999998E-5</v>
      </c>
      <c r="E23" s="36">
        <v>45</v>
      </c>
      <c r="F23" s="36">
        <v>209</v>
      </c>
      <c r="G23" s="36">
        <v>840</v>
      </c>
      <c r="H23" s="36">
        <v>7166</v>
      </c>
      <c r="I23" s="38">
        <v>6.7000000000000002E-3</v>
      </c>
      <c r="J23" s="36">
        <v>0.02</v>
      </c>
      <c r="K23" s="36" t="s">
        <v>2240</v>
      </c>
      <c r="L23" s="36">
        <v>0.24558824000000001</v>
      </c>
      <c r="M23" s="36" t="s">
        <v>2241</v>
      </c>
      <c r="N23" s="36" t="s">
        <v>2238</v>
      </c>
    </row>
    <row r="24" spans="1:14" ht="12.75" customHeight="1">
      <c r="A24" s="36" t="s">
        <v>2242</v>
      </c>
      <c r="B24" s="36" t="s">
        <v>1815</v>
      </c>
      <c r="C24" s="36">
        <v>8.6062199999999995E-3</v>
      </c>
      <c r="D24" s="37">
        <v>4.3699999999999998E-5</v>
      </c>
      <c r="E24" s="36">
        <v>87</v>
      </c>
      <c r="F24" s="36">
        <v>209</v>
      </c>
      <c r="G24" s="36">
        <v>2070</v>
      </c>
      <c r="H24" s="36">
        <v>7166</v>
      </c>
      <c r="I24" s="38">
        <v>5.0000000000000001E-3</v>
      </c>
      <c r="J24" s="36">
        <v>0.02</v>
      </c>
      <c r="K24" s="36" t="s">
        <v>2243</v>
      </c>
      <c r="L24" s="36">
        <v>0.44117646999999999</v>
      </c>
      <c r="M24" s="36" t="s">
        <v>2244</v>
      </c>
      <c r="N24" s="36" t="s">
        <v>2238</v>
      </c>
    </row>
    <row r="25" spans="1:14" ht="12.75" customHeight="1">
      <c r="A25" s="36" t="s">
        <v>2245</v>
      </c>
      <c r="B25" s="36" t="s">
        <v>1816</v>
      </c>
      <c r="C25" s="36">
        <v>1.9363479999999999E-2</v>
      </c>
      <c r="D25" s="37">
        <v>9.8300000000000004E-5</v>
      </c>
      <c r="E25" s="36">
        <v>13</v>
      </c>
      <c r="F25" s="36">
        <v>209</v>
      </c>
      <c r="G25" s="36">
        <v>130</v>
      </c>
      <c r="H25" s="36">
        <v>7166</v>
      </c>
      <c r="I25" s="38">
        <v>8.0000000000000002E-3</v>
      </c>
      <c r="J25" s="36">
        <v>0.04</v>
      </c>
      <c r="K25" s="36" t="s">
        <v>2246</v>
      </c>
      <c r="L25" s="36">
        <v>9.6568630000000003E-2</v>
      </c>
      <c r="M25" s="36" t="s">
        <v>2247</v>
      </c>
      <c r="N25" s="36" t="s">
        <v>2238</v>
      </c>
    </row>
    <row r="26" spans="1:14" ht="12.75" customHeight="1">
      <c r="A26" s="36" t="s">
        <v>2248</v>
      </c>
      <c r="B26" s="36" t="s">
        <v>1817</v>
      </c>
      <c r="C26" s="36">
        <v>2.6820219999999999E-2</v>
      </c>
      <c r="D26" s="36">
        <v>1.3614000000000001E-4</v>
      </c>
      <c r="E26" s="36">
        <v>10</v>
      </c>
      <c r="F26" s="36">
        <v>209</v>
      </c>
      <c r="G26" s="36">
        <v>83</v>
      </c>
      <c r="H26" s="36">
        <v>7166</v>
      </c>
      <c r="I26" s="38">
        <v>6.7000000000000002E-3</v>
      </c>
      <c r="J26" s="36">
        <v>0.04</v>
      </c>
      <c r="K26" s="36" t="s">
        <v>2249</v>
      </c>
      <c r="L26" s="36">
        <v>8.2598039999999998E-2</v>
      </c>
      <c r="M26" s="36" t="s">
        <v>2250</v>
      </c>
      <c r="N26" s="36" t="s">
        <v>2238</v>
      </c>
    </row>
    <row r="27" spans="1:14" ht="12.75" customHeight="1">
      <c r="A27" s="36" t="s">
        <v>2251</v>
      </c>
      <c r="B27" s="36" t="s">
        <v>2252</v>
      </c>
      <c r="C27" s="36">
        <v>3.0525460000000001E-2</v>
      </c>
      <c r="D27" s="36">
        <v>1.5495E-4</v>
      </c>
      <c r="E27" s="36">
        <v>20</v>
      </c>
      <c r="F27" s="36">
        <v>209</v>
      </c>
      <c r="G27" s="36">
        <v>277</v>
      </c>
      <c r="H27" s="36">
        <v>7166</v>
      </c>
      <c r="I27" s="38">
        <v>5.7000000000000002E-3</v>
      </c>
      <c r="J27" s="36">
        <v>0.04</v>
      </c>
      <c r="K27" s="36" t="s">
        <v>2253</v>
      </c>
      <c r="L27" s="36">
        <v>0.12916667000000001</v>
      </c>
      <c r="M27" s="36" t="s">
        <v>2254</v>
      </c>
      <c r="N27" s="36" t="s">
        <v>2238</v>
      </c>
    </row>
    <row r="28" spans="1:14" ht="12.75" customHeight="1">
      <c r="A28" s="36" t="s">
        <v>2255</v>
      </c>
      <c r="B28" s="36" t="s">
        <v>2256</v>
      </c>
      <c r="C28" s="36">
        <v>3.7200579999999997E-2</v>
      </c>
      <c r="D28" s="36">
        <v>1.8883999999999999E-4</v>
      </c>
      <c r="E28" s="36">
        <v>31</v>
      </c>
      <c r="F28" s="36">
        <v>209</v>
      </c>
      <c r="G28" s="36">
        <v>540</v>
      </c>
      <c r="H28" s="36">
        <v>7166</v>
      </c>
      <c r="I28" s="38">
        <v>5.0000000000000001E-3</v>
      </c>
      <c r="J28" s="36">
        <v>0.04</v>
      </c>
      <c r="K28" s="36" t="s">
        <v>2257</v>
      </c>
      <c r="L28" s="36">
        <v>0.18039216</v>
      </c>
      <c r="M28" s="36" t="s">
        <v>2258</v>
      </c>
      <c r="N28" s="36" t="s">
        <v>2238</v>
      </c>
    </row>
    <row r="29" spans="1:14" ht="12.75" customHeight="1">
      <c r="A29" s="36" t="s">
        <v>2259</v>
      </c>
      <c r="B29" s="36" t="s">
        <v>2260</v>
      </c>
      <c r="C29" s="36">
        <v>4.6139289999999999E-2</v>
      </c>
      <c r="D29" s="36">
        <v>2.3421E-4</v>
      </c>
      <c r="E29" s="36">
        <v>3</v>
      </c>
      <c r="F29" s="36">
        <v>209</v>
      </c>
      <c r="G29" s="36">
        <v>5</v>
      </c>
      <c r="H29" s="36">
        <v>7166</v>
      </c>
      <c r="I29" s="38">
        <v>6.7000000000000002E-3</v>
      </c>
      <c r="J29" s="36">
        <v>0.06</v>
      </c>
      <c r="K29" s="36" t="s">
        <v>2261</v>
      </c>
      <c r="L29" s="36">
        <v>0.05</v>
      </c>
      <c r="M29" s="36" t="s">
        <v>2262</v>
      </c>
      <c r="N29" s="36"/>
    </row>
    <row r="30" spans="1:14" ht="12.75" customHeight="1">
      <c r="A30" s="36" t="s">
        <v>2263</v>
      </c>
      <c r="B30" s="36" t="s">
        <v>1819</v>
      </c>
      <c r="C30" s="36">
        <v>4.6139289999999999E-2</v>
      </c>
      <c r="D30" s="36">
        <v>2.3421E-4</v>
      </c>
      <c r="E30" s="36">
        <v>3</v>
      </c>
      <c r="F30" s="36">
        <v>209</v>
      </c>
      <c r="G30" s="36">
        <v>5</v>
      </c>
      <c r="H30" s="36">
        <v>7166</v>
      </c>
      <c r="I30" s="38">
        <v>6.0000000000000001E-3</v>
      </c>
      <c r="J30" s="36">
        <v>0.06</v>
      </c>
      <c r="K30" s="36" t="s">
        <v>2264</v>
      </c>
      <c r="L30" s="36">
        <v>0.05</v>
      </c>
      <c r="M30" s="36" t="s">
        <v>2262</v>
      </c>
      <c r="N30" s="36"/>
    </row>
    <row r="31" spans="1:14" ht="12.75" customHeight="1">
      <c r="A31" s="36"/>
      <c r="B31" s="36"/>
      <c r="C31" s="36"/>
      <c r="D31" s="36"/>
      <c r="E31" s="36"/>
      <c r="F31" s="36"/>
      <c r="G31" s="36"/>
      <c r="H31" s="36"/>
      <c r="I31" s="36"/>
      <c r="J31" s="36"/>
      <c r="K31" s="36"/>
      <c r="L31" s="36"/>
      <c r="M31" s="36"/>
      <c r="N31" s="36"/>
    </row>
    <row r="32" spans="1:14" ht="12.75" customHeight="1">
      <c r="A32" s="36" t="s">
        <v>2228</v>
      </c>
      <c r="B32" s="39"/>
      <c r="C32" s="36"/>
      <c r="D32" s="36"/>
      <c r="E32" s="36"/>
      <c r="F32" s="36"/>
      <c r="G32" s="36"/>
      <c r="H32" s="36"/>
      <c r="I32" s="36"/>
      <c r="J32" s="36"/>
      <c r="K32" s="36"/>
      <c r="L32" s="36"/>
      <c r="M32" s="36"/>
      <c r="N32" s="36"/>
    </row>
    <row r="33" spans="1:14" ht="12.75" customHeight="1">
      <c r="A33" s="36" t="s">
        <v>2194</v>
      </c>
      <c r="B33" s="36" t="s">
        <v>2195</v>
      </c>
      <c r="C33" s="36" t="s">
        <v>2196</v>
      </c>
      <c r="D33" s="36" t="s">
        <v>2197</v>
      </c>
      <c r="E33" s="36" t="s">
        <v>2198</v>
      </c>
      <c r="F33" s="36" t="s">
        <v>2199</v>
      </c>
      <c r="G33" s="36" t="s">
        <v>2200</v>
      </c>
      <c r="H33" s="36" t="s">
        <v>2201</v>
      </c>
      <c r="I33" s="36" t="s">
        <v>2202</v>
      </c>
      <c r="J33" s="36" t="s">
        <v>2203</v>
      </c>
      <c r="K33" s="36" t="s">
        <v>2204</v>
      </c>
      <c r="L33" s="36"/>
      <c r="M33" s="36"/>
      <c r="N33" s="36"/>
    </row>
    <row r="34" spans="1:14" ht="12.75" customHeight="1">
      <c r="A34" s="36" t="s">
        <v>2265</v>
      </c>
      <c r="B34" s="36" t="s">
        <v>1814</v>
      </c>
      <c r="C34" s="36">
        <v>3.5395600000000002E-3</v>
      </c>
      <c r="D34" s="37">
        <v>1.8E-5</v>
      </c>
      <c r="E34" s="36">
        <v>18</v>
      </c>
      <c r="F34" s="36">
        <v>209</v>
      </c>
      <c r="G34" s="36">
        <v>199</v>
      </c>
      <c r="H34" s="36">
        <v>7166</v>
      </c>
      <c r="I34" s="38">
        <v>0</v>
      </c>
      <c r="J34" s="36">
        <v>0</v>
      </c>
      <c r="K34" s="36" t="s">
        <v>2266</v>
      </c>
      <c r="L34" s="36">
        <v>0.11985294000000001</v>
      </c>
      <c r="M34" s="36"/>
      <c r="N34" s="36"/>
    </row>
    <row r="35" spans="1:14" ht="12.75" customHeight="1">
      <c r="A35" s="2"/>
      <c r="B35" s="2"/>
      <c r="C35" s="2"/>
      <c r="D35" s="2"/>
      <c r="E35" s="2"/>
      <c r="F35" s="2"/>
      <c r="G35" s="2"/>
    </row>
    <row r="36" spans="1:14" ht="12.75" customHeight="1">
      <c r="A36" s="35" t="s">
        <v>1864</v>
      </c>
      <c r="B36" s="2"/>
      <c r="C36" s="2"/>
      <c r="D36" s="2"/>
      <c r="E36" s="2"/>
      <c r="F36" s="2"/>
      <c r="G36" s="2"/>
    </row>
    <row r="37" spans="1:14" ht="13">
      <c r="A37" t="s">
        <v>2194</v>
      </c>
      <c r="B37" t="s">
        <v>2195</v>
      </c>
      <c r="C37" t="s">
        <v>2196</v>
      </c>
      <c r="D37" t="s">
        <v>2197</v>
      </c>
      <c r="E37" t="s">
        <v>2198</v>
      </c>
      <c r="F37" t="s">
        <v>2199</v>
      </c>
      <c r="G37" t="s">
        <v>2200</v>
      </c>
      <c r="H37" t="s">
        <v>2201</v>
      </c>
      <c r="I37" t="s">
        <v>2202</v>
      </c>
      <c r="J37" t="s">
        <v>2203</v>
      </c>
      <c r="K37" t="s">
        <v>2204</v>
      </c>
      <c r="L37" t="s">
        <v>2205</v>
      </c>
      <c r="M37" t="s">
        <v>2206</v>
      </c>
    </row>
    <row r="38" spans="1:14" ht="13">
      <c r="A38" t="s">
        <v>2267</v>
      </c>
      <c r="B38" t="s">
        <v>2268</v>
      </c>
      <c r="C38">
        <v>2.1041356491221299E-4</v>
      </c>
      <c r="D38" s="33">
        <v>1.2752337267406899E-6</v>
      </c>
      <c r="E38">
        <v>192</v>
      </c>
      <c r="F38">
        <v>209</v>
      </c>
      <c r="G38">
        <v>5726</v>
      </c>
      <c r="H38">
        <v>7166</v>
      </c>
      <c r="I38" s="34">
        <v>0</v>
      </c>
      <c r="J38">
        <v>0</v>
      </c>
      <c r="K38" t="s">
        <v>2269</v>
      </c>
      <c r="L38">
        <f>VLOOKUP(E38,[1]circle_size!$A$2:$B$205,2)</f>
        <v>0.93014705882352722</v>
      </c>
      <c r="M38" t="s">
        <v>2270</v>
      </c>
    </row>
    <row r="39" spans="1:14" ht="13">
      <c r="A39" t="s">
        <v>2271</v>
      </c>
      <c r="B39" t="s">
        <v>1811</v>
      </c>
      <c r="C39">
        <v>6.9597078951831697E-3</v>
      </c>
      <c r="D39" s="33">
        <v>4.2180047849595E-5</v>
      </c>
      <c r="E39">
        <v>18</v>
      </c>
      <c r="F39">
        <v>209</v>
      </c>
      <c r="G39">
        <v>212</v>
      </c>
      <c r="H39">
        <v>7166</v>
      </c>
      <c r="I39" s="34">
        <v>0</v>
      </c>
      <c r="J39">
        <v>0</v>
      </c>
      <c r="K39" t="s">
        <v>2272</v>
      </c>
      <c r="L39">
        <f>VLOOKUP(E39,[1]circle_size!$A$2:$B$205,2)</f>
        <v>0.11985294117647055</v>
      </c>
      <c r="M39" t="s">
        <v>2273</v>
      </c>
    </row>
    <row r="40" spans="1:14" ht="13">
      <c r="A40" t="s">
        <v>2274</v>
      </c>
      <c r="B40" t="s">
        <v>2275</v>
      </c>
      <c r="C40">
        <v>1.53626883142257E-2</v>
      </c>
      <c r="D40" s="33">
        <v>9.3107201904398001E-5</v>
      </c>
      <c r="E40">
        <v>149</v>
      </c>
      <c r="F40">
        <v>209</v>
      </c>
      <c r="G40">
        <v>4210</v>
      </c>
      <c r="H40">
        <v>7166</v>
      </c>
      <c r="I40" s="34">
        <v>2.8999999999999998E-3</v>
      </c>
      <c r="J40">
        <v>0.02</v>
      </c>
      <c r="K40" t="s">
        <v>2276</v>
      </c>
      <c r="L40">
        <f>VLOOKUP(E40,[1]circle_size!$A$2:$B$205,2)</f>
        <v>0.72990196078431224</v>
      </c>
      <c r="M40" t="s">
        <v>2277</v>
      </c>
    </row>
    <row r="41" spans="1:14" ht="13">
      <c r="A41" t="s">
        <v>2278</v>
      </c>
      <c r="B41" t="s">
        <v>1812</v>
      </c>
      <c r="C41">
        <v>2.34780130405998E-2</v>
      </c>
      <c r="D41">
        <v>1.42290988124847E-4</v>
      </c>
      <c r="E41">
        <v>9</v>
      </c>
      <c r="F41">
        <v>209</v>
      </c>
      <c r="G41">
        <v>68</v>
      </c>
      <c r="H41">
        <v>7166</v>
      </c>
      <c r="I41" s="34">
        <v>2E-3</v>
      </c>
      <c r="J41">
        <v>0.02</v>
      </c>
      <c r="K41" t="s">
        <v>2279</v>
      </c>
      <c r="L41">
        <f>VLOOKUP(E41,[1]circle_size!$A$2:$B$205,2)</f>
        <v>7.7941176470588222E-2</v>
      </c>
      <c r="M41" t="s">
        <v>2280</v>
      </c>
    </row>
    <row r="42" spans="1:14" ht="13">
      <c r="A42" t="s">
        <v>2281</v>
      </c>
      <c r="B42" t="s">
        <v>2282</v>
      </c>
      <c r="C42">
        <v>1.8494953438755301E-2</v>
      </c>
      <c r="D42">
        <v>1.12090626901547E-4</v>
      </c>
      <c r="E42">
        <v>152</v>
      </c>
      <c r="F42">
        <v>209</v>
      </c>
      <c r="G42">
        <v>4332</v>
      </c>
      <c r="H42">
        <v>7166</v>
      </c>
      <c r="I42" s="34">
        <v>2.2000000000000001E-3</v>
      </c>
      <c r="J42">
        <v>0.02</v>
      </c>
      <c r="K42" t="s">
        <v>2283</v>
      </c>
      <c r="L42">
        <f>VLOOKUP(E42,[1]circle_size!$A$2:$B$205,2)</f>
        <v>0.74387254901960631</v>
      </c>
      <c r="M42" t="s">
        <v>2284</v>
      </c>
    </row>
    <row r="43" spans="1:14" ht="16">
      <c r="A43" s="41" t="s">
        <v>2285</v>
      </c>
      <c r="B43" s="41" t="s">
        <v>2286</v>
      </c>
      <c r="C43" s="41">
        <v>3.8644579999999998E-2</v>
      </c>
      <c r="D43" s="41">
        <v>2.3421E-4</v>
      </c>
      <c r="E43" s="41">
        <v>3</v>
      </c>
      <c r="F43" s="41">
        <v>209</v>
      </c>
      <c r="G43" s="41">
        <v>5</v>
      </c>
      <c r="H43" s="41">
        <v>7166</v>
      </c>
      <c r="I43" s="42">
        <v>5.0000000000000001E-3</v>
      </c>
      <c r="J43" s="41">
        <v>0.06</v>
      </c>
      <c r="K43" s="41" t="s">
        <v>2287</v>
      </c>
      <c r="L43">
        <f>VLOOKUP(E43,[1]circle_size!$A$2:$B$205,2)</f>
        <v>0.05</v>
      </c>
      <c r="M43" t="s">
        <v>2288</v>
      </c>
    </row>
    <row r="44" spans="1:14" ht="13"/>
    <row r="45" spans="1:14" s="32" customFormat="1" ht="16">
      <c r="A45" s="40" t="s">
        <v>2228</v>
      </c>
    </row>
    <row r="46" spans="1:14" ht="13">
      <c r="A46" t="s">
        <v>2194</v>
      </c>
      <c r="B46" t="s">
        <v>2195</v>
      </c>
      <c r="C46" t="s">
        <v>2196</v>
      </c>
      <c r="D46" t="s">
        <v>2197</v>
      </c>
      <c r="E46" t="s">
        <v>2198</v>
      </c>
      <c r="F46" t="s">
        <v>2199</v>
      </c>
      <c r="G46" t="s">
        <v>2200</v>
      </c>
      <c r="H46" t="s">
        <v>2201</v>
      </c>
      <c r="I46" t="s">
        <v>2202</v>
      </c>
      <c r="J46" t="s">
        <v>2203</v>
      </c>
      <c r="K46" t="s">
        <v>2204</v>
      </c>
    </row>
    <row r="47" spans="1:14" ht="13">
      <c r="A47" t="s">
        <v>2289</v>
      </c>
      <c r="B47" t="s">
        <v>1809</v>
      </c>
      <c r="C47">
        <v>3.2329570471669599E-3</v>
      </c>
      <c r="D47" s="33">
        <v>1.95936790737392E-5</v>
      </c>
      <c r="E47">
        <v>184</v>
      </c>
      <c r="F47">
        <v>209</v>
      </c>
      <c r="G47">
        <v>5496</v>
      </c>
      <c r="H47">
        <v>7166</v>
      </c>
      <c r="I47" s="34">
        <v>0</v>
      </c>
      <c r="J47">
        <v>0</v>
      </c>
      <c r="K47" t="s">
        <v>2290</v>
      </c>
    </row>
    <row r="48" spans="1:14" ht="13">
      <c r="A48" t="s">
        <v>2291</v>
      </c>
      <c r="B48" t="s">
        <v>2292</v>
      </c>
      <c r="C48">
        <v>4.07484897688356E-3</v>
      </c>
      <c r="D48" s="33">
        <v>2.4696054405354901E-5</v>
      </c>
      <c r="E48">
        <v>162</v>
      </c>
      <c r="F48">
        <v>209</v>
      </c>
      <c r="G48">
        <v>4619</v>
      </c>
      <c r="H48">
        <v>7166</v>
      </c>
      <c r="I48" s="34">
        <v>0</v>
      </c>
      <c r="J48">
        <v>0</v>
      </c>
      <c r="K48" t="s">
        <v>2293</v>
      </c>
    </row>
    <row r="49" spans="1:11" ht="13">
      <c r="A49" t="s">
        <v>2294</v>
      </c>
      <c r="B49" t="s">
        <v>2295</v>
      </c>
      <c r="C49">
        <v>1.56134645283543E-2</v>
      </c>
      <c r="D49" s="33">
        <v>9.4627057747601799E-5</v>
      </c>
      <c r="E49">
        <v>149</v>
      </c>
      <c r="F49">
        <v>209</v>
      </c>
      <c r="G49">
        <v>4211</v>
      </c>
      <c r="H49">
        <v>7166</v>
      </c>
      <c r="I49" s="34">
        <v>2.5000000000000001E-3</v>
      </c>
      <c r="J49">
        <v>0.02</v>
      </c>
      <c r="K49" t="s">
        <v>2296</v>
      </c>
    </row>
    <row r="50" spans="1:11" ht="13">
      <c r="A50" t="s">
        <v>2297</v>
      </c>
      <c r="B50" t="s">
        <v>2298</v>
      </c>
      <c r="C50">
        <v>2.50504556815727E-2</v>
      </c>
      <c r="D50">
        <v>1.5182094352468299E-4</v>
      </c>
      <c r="E50">
        <v>18</v>
      </c>
      <c r="F50">
        <v>209</v>
      </c>
      <c r="G50">
        <v>234</v>
      </c>
      <c r="H50">
        <v>7166</v>
      </c>
      <c r="I50" s="34">
        <v>1.8E-3</v>
      </c>
      <c r="J50">
        <v>0.02</v>
      </c>
      <c r="K50" t="s">
        <v>2299</v>
      </c>
    </row>
    <row r="51" spans="1:11" ht="13">
      <c r="A51" t="s">
        <v>2300</v>
      </c>
      <c r="B51" t="s">
        <v>1810</v>
      </c>
      <c r="C51">
        <v>6.9597078951831697E-3</v>
      </c>
      <c r="D51" s="33">
        <v>4.2180047849595E-5</v>
      </c>
      <c r="E51">
        <v>18</v>
      </c>
      <c r="F51">
        <v>209</v>
      </c>
      <c r="G51">
        <v>212</v>
      </c>
      <c r="H51">
        <v>7166</v>
      </c>
      <c r="I51" s="34">
        <v>0</v>
      </c>
      <c r="J51">
        <v>0</v>
      </c>
      <c r="K51" t="s">
        <v>2301</v>
      </c>
    </row>
    <row r="52" spans="1:11" ht="13">
      <c r="A52" t="s">
        <v>2302</v>
      </c>
      <c r="B52" t="s">
        <v>2303</v>
      </c>
      <c r="C52">
        <v>3.8641931710836899E-3</v>
      </c>
      <c r="D52" s="33">
        <v>2.34193525520224E-5</v>
      </c>
      <c r="E52">
        <v>162</v>
      </c>
      <c r="F52">
        <v>209</v>
      </c>
      <c r="G52">
        <v>4616</v>
      </c>
      <c r="H52">
        <v>7166</v>
      </c>
      <c r="I52" s="34">
        <v>0</v>
      </c>
      <c r="J52">
        <v>0</v>
      </c>
      <c r="K52" t="s">
        <v>2304</v>
      </c>
    </row>
    <row r="53" spans="1:11" ht="12.75" customHeight="1">
      <c r="A53" s="2"/>
      <c r="B53" s="2"/>
      <c r="C53" s="2"/>
      <c r="D53" s="2"/>
      <c r="E53" s="2"/>
      <c r="F53" s="2"/>
      <c r="G53" s="2"/>
    </row>
    <row r="54" spans="1:11" ht="12.75" customHeight="1">
      <c r="A54" s="2"/>
      <c r="B54" s="2"/>
      <c r="C54" s="2"/>
      <c r="D54" s="2"/>
      <c r="E54" s="2"/>
      <c r="F54" s="2"/>
      <c r="G54" s="2"/>
    </row>
    <row r="55" spans="1:11" ht="12.75" customHeight="1">
      <c r="A55" s="2"/>
      <c r="B55" s="2"/>
      <c r="C55" s="2"/>
      <c r="D55" s="2"/>
      <c r="E55" s="2"/>
      <c r="F55" s="2"/>
      <c r="G55" s="2"/>
    </row>
    <row r="56" spans="1:11" ht="12.75" customHeight="1">
      <c r="A56" s="2"/>
      <c r="B56" s="2"/>
      <c r="C56" s="2"/>
      <c r="D56" s="2"/>
      <c r="E56" s="2"/>
      <c r="F56" s="2"/>
      <c r="G56" s="2"/>
    </row>
    <row r="57" spans="1:11" ht="12.75" customHeight="1">
      <c r="A57" s="2"/>
      <c r="B57" s="2"/>
      <c r="C57" s="2"/>
      <c r="D57" s="2"/>
      <c r="E57" s="2"/>
      <c r="F57" s="2"/>
      <c r="G57" s="2"/>
    </row>
    <row r="58" spans="1:11" ht="12.75" customHeight="1">
      <c r="A58" s="2"/>
      <c r="B58" s="2"/>
      <c r="C58" s="2"/>
      <c r="D58" s="2"/>
      <c r="E58" s="2"/>
      <c r="F58" s="2"/>
      <c r="G58" s="2"/>
    </row>
    <row r="59" spans="1:11" ht="12.75" customHeight="1">
      <c r="A59" s="2"/>
      <c r="B59" s="2"/>
      <c r="C59" s="2"/>
      <c r="D59" s="2"/>
      <c r="E59" s="2"/>
      <c r="F59" s="2"/>
      <c r="G59" s="2"/>
    </row>
    <row r="60" spans="1:11" ht="12.75" customHeight="1">
      <c r="A60" s="2"/>
      <c r="B60" s="2"/>
      <c r="C60" s="2"/>
      <c r="D60" s="2"/>
      <c r="E60" s="2"/>
      <c r="F60" s="2"/>
      <c r="G60" s="2"/>
    </row>
    <row r="61" spans="1:11" ht="12.75" customHeight="1">
      <c r="A61" s="2"/>
      <c r="B61" s="2"/>
      <c r="C61" s="2"/>
      <c r="D61" s="2"/>
      <c r="E61" s="2"/>
      <c r="F61" s="2"/>
      <c r="G61" s="2"/>
    </row>
    <row r="62" spans="1:11" ht="12.75" customHeight="1">
      <c r="A62" s="2"/>
      <c r="B62" s="2"/>
      <c r="C62" s="2"/>
      <c r="D62" s="2"/>
      <c r="E62" s="2"/>
      <c r="F62" s="2"/>
      <c r="G62" s="2"/>
    </row>
    <row r="63" spans="1:11" ht="12.75" customHeight="1">
      <c r="A63" s="2"/>
      <c r="B63" s="2"/>
      <c r="C63" s="2"/>
      <c r="D63" s="2"/>
      <c r="E63" s="2"/>
      <c r="F63" s="2"/>
      <c r="G63" s="2"/>
    </row>
    <row r="64" spans="1:11" ht="12.75" customHeight="1">
      <c r="A64" s="2"/>
      <c r="B64" s="2"/>
      <c r="C64" s="2"/>
      <c r="D64" s="2"/>
      <c r="E64" s="2"/>
      <c r="F64" s="2"/>
      <c r="G64" s="2"/>
    </row>
    <row r="65" spans="1:7" ht="12.75" customHeight="1">
      <c r="A65" s="2"/>
      <c r="B65" s="2"/>
      <c r="C65" s="2"/>
      <c r="D65" s="2"/>
      <c r="E65" s="2"/>
      <c r="F65" s="2"/>
      <c r="G65" s="2"/>
    </row>
    <row r="66" spans="1:7" ht="12.75" customHeight="1">
      <c r="A66" s="2"/>
      <c r="B66" s="2"/>
      <c r="C66" s="2"/>
      <c r="D66" s="2"/>
      <c r="E66" s="2"/>
      <c r="F66" s="2"/>
      <c r="G66" s="2"/>
    </row>
    <row r="67" spans="1:7" ht="12.75" customHeight="1">
      <c r="A67" s="2"/>
      <c r="B67" s="2"/>
      <c r="C67" s="2"/>
      <c r="D67" s="2"/>
      <c r="E67" s="2"/>
      <c r="F67" s="2"/>
      <c r="G67" s="2"/>
    </row>
    <row r="68" spans="1:7" ht="12.75" customHeight="1">
      <c r="A68" s="2"/>
      <c r="B68" s="2"/>
      <c r="C68" s="2"/>
      <c r="D68" s="2"/>
      <c r="E68" s="2"/>
      <c r="F68" s="2"/>
      <c r="G68" s="2"/>
    </row>
    <row r="69" spans="1:7" ht="12.75" customHeight="1">
      <c r="A69" s="2"/>
      <c r="B69" s="2"/>
      <c r="C69" s="2"/>
      <c r="D69" s="2"/>
      <c r="E69" s="2"/>
      <c r="F69" s="2"/>
      <c r="G69" s="2"/>
    </row>
    <row r="70" spans="1:7" ht="12.75" customHeight="1"/>
    <row r="71" spans="1:7" ht="12.75" customHeight="1"/>
    <row r="72" spans="1:7" ht="12.75" customHeight="1"/>
    <row r="73" spans="1:7" ht="12.75" customHeight="1"/>
    <row r="74" spans="1:7" ht="12.75" customHeight="1"/>
    <row r="75" spans="1:7" ht="12.75" customHeight="1"/>
    <row r="76" spans="1:7" ht="12.75" customHeight="1"/>
    <row r="77" spans="1:7" ht="12.75" customHeight="1"/>
    <row r="78" spans="1:7" ht="12.75" customHeight="1"/>
    <row r="79" spans="1:7" ht="12.75" customHeight="1"/>
    <row r="80" spans="1:7"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1"/>
  <sheetViews>
    <sheetView workbookViewId="0">
      <selection activeCell="A2" sqref="A2"/>
    </sheetView>
  </sheetViews>
  <sheetFormatPr baseColWidth="10" defaultColWidth="12.6640625" defaultRowHeight="15" customHeight="1"/>
  <cols>
    <col min="1" max="1" width="10.6640625" customWidth="1"/>
    <col min="2" max="2" width="31.1640625" customWidth="1"/>
    <col min="3" max="3" width="49.5" customWidth="1"/>
    <col min="4" max="26" width="10.6640625" customWidth="1"/>
  </cols>
  <sheetData>
    <row r="1" spans="1:3" ht="15" customHeight="1">
      <c r="A1" s="32" t="s">
        <v>2305</v>
      </c>
    </row>
    <row r="2" spans="1:3" ht="12.75" customHeight="1">
      <c r="A2" s="2" t="s">
        <v>1829</v>
      </c>
      <c r="B2" s="3" t="s">
        <v>1830</v>
      </c>
    </row>
    <row r="3" spans="1:3" ht="12.75" customHeight="1">
      <c r="A3" s="2" t="s">
        <v>1831</v>
      </c>
    </row>
    <row r="4" spans="1:3" ht="12.75" customHeight="1">
      <c r="A4" s="2" t="s">
        <v>1832</v>
      </c>
    </row>
    <row r="5" spans="1:3" ht="12.75" customHeight="1"/>
    <row r="6" spans="1:3" ht="12.75" customHeight="1">
      <c r="A6" s="2" t="s">
        <v>1833</v>
      </c>
      <c r="B6" s="2" t="s">
        <v>1834</v>
      </c>
      <c r="C6" s="2" t="s">
        <v>1835</v>
      </c>
    </row>
    <row r="7" spans="1:3" ht="12.75" customHeight="1">
      <c r="A7" s="2" t="s">
        <v>1836</v>
      </c>
      <c r="B7" s="2">
        <v>22</v>
      </c>
      <c r="C7" s="2">
        <f t="shared" ref="C7:C8" si="0">B7/120</f>
        <v>0.18333333333333332</v>
      </c>
    </row>
    <row r="8" spans="1:3" ht="12.75" customHeight="1">
      <c r="A8" s="2" t="s">
        <v>1837</v>
      </c>
      <c r="B8" s="2">
        <f>120-22</f>
        <v>98</v>
      </c>
      <c r="C8" s="2">
        <f t="shared" si="0"/>
        <v>0.81666666666666665</v>
      </c>
    </row>
    <row r="9" spans="1:3" ht="12.75" customHeight="1"/>
    <row r="10" spans="1:3" ht="12.75" customHeight="1">
      <c r="A10" s="2" t="s">
        <v>1838</v>
      </c>
    </row>
    <row r="11" spans="1:3" ht="12.75" customHeight="1">
      <c r="B11" s="2" t="s">
        <v>1839</v>
      </c>
      <c r="C11" s="2" t="s">
        <v>1808</v>
      </c>
    </row>
    <row r="12" spans="1:3" ht="12.75" customHeight="1">
      <c r="A12" s="2" t="s">
        <v>1840</v>
      </c>
      <c r="B12" s="2">
        <v>1.3915</v>
      </c>
      <c r="C12" s="2">
        <v>0.2382</v>
      </c>
    </row>
    <row r="13" spans="1:3" ht="12.75" customHeight="1">
      <c r="A13" s="2" t="s">
        <v>1841</v>
      </c>
      <c r="B13" s="2">
        <v>0.50092999999999999</v>
      </c>
      <c r="C13" s="2">
        <v>0.47910000000000003</v>
      </c>
    </row>
    <row r="14" spans="1:3" ht="12.75" customHeight="1">
      <c r="A14" s="5"/>
      <c r="B14" s="5"/>
      <c r="C14" s="5"/>
    </row>
    <row r="15" spans="1:3" ht="12.75" customHeight="1"/>
    <row r="16" spans="1:3" ht="12.75" customHeight="1">
      <c r="A16" s="2" t="s">
        <v>1842</v>
      </c>
    </row>
    <row r="17" spans="1:3" ht="12.75" customHeight="1">
      <c r="B17" s="2" t="s">
        <v>1843</v>
      </c>
      <c r="C17" s="2" t="s">
        <v>1844</v>
      </c>
    </row>
    <row r="18" spans="1:3" ht="12.75" customHeight="1">
      <c r="A18" s="2" t="s">
        <v>1845</v>
      </c>
      <c r="B18" s="6" t="s">
        <v>1846</v>
      </c>
      <c r="C18" s="6" t="s">
        <v>1847</v>
      </c>
    </row>
    <row r="19" spans="1:3" ht="12.75" customHeight="1">
      <c r="A19" s="2" t="s">
        <v>1848</v>
      </c>
      <c r="B19" s="6" t="s">
        <v>1849</v>
      </c>
      <c r="C19" s="6" t="s">
        <v>1850</v>
      </c>
    </row>
    <row r="20" spans="1:3" ht="12.75" customHeight="1">
      <c r="A20" s="2" t="s">
        <v>1851</v>
      </c>
      <c r="B20" s="6" t="s">
        <v>1852</v>
      </c>
      <c r="C20" s="6" t="s">
        <v>1853</v>
      </c>
    </row>
    <row r="21" spans="1:3" ht="12.75" customHeight="1"/>
    <row r="22" spans="1:3" ht="12.75" customHeight="1"/>
    <row r="23" spans="1:3" ht="12.75" customHeight="1"/>
    <row r="24" spans="1:3" ht="12.75" customHeight="1"/>
    <row r="25" spans="1:3" ht="12.75" customHeight="1"/>
    <row r="26" spans="1:3" ht="12.75" customHeight="1"/>
    <row r="27" spans="1:3" ht="12.75" customHeight="1"/>
    <row r="28" spans="1:3" ht="12.75" customHeight="1"/>
    <row r="29" spans="1:3" ht="12.75" customHeight="1"/>
    <row r="30" spans="1:3" ht="12.75" customHeight="1"/>
    <row r="31" spans="1:3" ht="12.75" customHeight="1"/>
    <row r="32" spans="1:3"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1"/>
  <sheetViews>
    <sheetView workbookViewId="0">
      <selection activeCell="A2" sqref="A2"/>
    </sheetView>
  </sheetViews>
  <sheetFormatPr baseColWidth="10" defaultColWidth="12.6640625" defaultRowHeight="15" customHeight="1"/>
  <cols>
    <col min="1" max="1" width="10.6640625" customWidth="1"/>
    <col min="2" max="2" width="46.5" customWidth="1"/>
    <col min="3" max="3" width="59.6640625" customWidth="1"/>
    <col min="4" max="4" width="51" customWidth="1"/>
    <col min="5" max="26" width="10.6640625" customWidth="1"/>
  </cols>
  <sheetData>
    <row r="1" spans="1:26" ht="15" customHeight="1">
      <c r="A1" s="32" t="s">
        <v>2305</v>
      </c>
    </row>
    <row r="2" spans="1:26" ht="12.75" customHeight="1">
      <c r="A2" s="7" t="s">
        <v>1854</v>
      </c>
      <c r="B2" s="3" t="s">
        <v>1855</v>
      </c>
    </row>
    <row r="3" spans="1:26" ht="12.75" customHeight="1">
      <c r="A3" s="2" t="s">
        <v>1856</v>
      </c>
      <c r="B3" s="8">
        <v>40</v>
      </c>
    </row>
    <row r="4" spans="1:26" ht="12.75" customHeight="1">
      <c r="A4" s="2" t="s">
        <v>1857</v>
      </c>
      <c r="B4" s="8">
        <v>70</v>
      </c>
    </row>
    <row r="5" spans="1:26" ht="12.75" customHeight="1">
      <c r="A5" s="2" t="s">
        <v>1858</v>
      </c>
      <c r="B5" s="8">
        <v>16</v>
      </c>
    </row>
    <row r="6" spans="1:26" ht="12.75" customHeight="1">
      <c r="A6" s="2" t="s">
        <v>1859</v>
      </c>
      <c r="B6" s="8">
        <v>52</v>
      </c>
    </row>
    <row r="7" spans="1:26" ht="12.75" customHeight="1">
      <c r="A7" s="2" t="s">
        <v>1860</v>
      </c>
      <c r="B7" s="8">
        <v>19</v>
      </c>
    </row>
    <row r="8" spans="1:26" ht="12.75" customHeight="1">
      <c r="A8" s="2" t="s">
        <v>1861</v>
      </c>
      <c r="B8" s="8">
        <v>21</v>
      </c>
    </row>
    <row r="9" spans="1:26" ht="12.75" customHeight="1"/>
    <row r="10" spans="1:26" ht="12.75" customHeight="1">
      <c r="A10" s="2" t="s">
        <v>1862</v>
      </c>
    </row>
    <row r="11" spans="1:26" ht="12.75" customHeight="1">
      <c r="A11" s="7" t="s">
        <v>1863</v>
      </c>
    </row>
    <row r="12" spans="1:26" ht="12.75" customHeight="1">
      <c r="B12" s="7" t="s">
        <v>1864</v>
      </c>
      <c r="C12" s="7" t="s">
        <v>1865</v>
      </c>
      <c r="D12" s="7" t="s">
        <v>1866</v>
      </c>
    </row>
    <row r="13" spans="1:26" ht="12.75" customHeight="1">
      <c r="A13" s="9" t="s">
        <v>1867</v>
      </c>
      <c r="B13" s="10" t="s">
        <v>1868</v>
      </c>
      <c r="C13" s="10" t="s">
        <v>1869</v>
      </c>
      <c r="D13" s="11" t="s">
        <v>1870</v>
      </c>
      <c r="E13" s="12"/>
      <c r="F13" s="12"/>
      <c r="G13" s="12"/>
      <c r="H13" s="12"/>
      <c r="I13" s="12"/>
      <c r="J13" s="12"/>
      <c r="K13" s="12"/>
      <c r="L13" s="12"/>
      <c r="M13" s="12"/>
      <c r="N13" s="12"/>
      <c r="O13" s="12"/>
      <c r="P13" s="12"/>
      <c r="Q13" s="12"/>
      <c r="R13" s="12"/>
      <c r="S13" s="12"/>
      <c r="T13" s="12"/>
      <c r="U13" s="12"/>
      <c r="V13" s="12"/>
      <c r="W13" s="12"/>
      <c r="X13" s="12"/>
      <c r="Y13" s="12"/>
      <c r="Z13" s="12"/>
    </row>
    <row r="14" spans="1:26" ht="12.75" customHeight="1">
      <c r="A14" s="13" t="s">
        <v>1871</v>
      </c>
      <c r="B14" s="14" t="s">
        <v>1872</v>
      </c>
      <c r="C14" s="14" t="s">
        <v>1873</v>
      </c>
      <c r="D14" s="15" t="s">
        <v>1874</v>
      </c>
      <c r="E14" s="12"/>
      <c r="F14" s="12"/>
      <c r="G14" s="12"/>
      <c r="H14" s="12"/>
      <c r="I14" s="12"/>
      <c r="J14" s="12"/>
      <c r="K14" s="12"/>
      <c r="L14" s="12"/>
      <c r="M14" s="12"/>
      <c r="N14" s="12"/>
      <c r="O14" s="12"/>
      <c r="P14" s="12"/>
      <c r="Q14" s="12"/>
      <c r="R14" s="12"/>
      <c r="S14" s="12"/>
      <c r="T14" s="12"/>
      <c r="U14" s="12"/>
      <c r="V14" s="12"/>
      <c r="W14" s="12"/>
      <c r="X14" s="12"/>
      <c r="Y14" s="12"/>
      <c r="Z14" s="12"/>
    </row>
    <row r="15" spans="1:26" ht="12.75" customHeight="1">
      <c r="A15" s="16" t="s">
        <v>1875</v>
      </c>
      <c r="B15" s="17" t="s">
        <v>1876</v>
      </c>
      <c r="C15" s="17" t="s">
        <v>1877</v>
      </c>
      <c r="D15" s="18" t="s">
        <v>1878</v>
      </c>
      <c r="E15" s="12"/>
      <c r="F15" s="12"/>
      <c r="G15" s="12"/>
      <c r="H15" s="12"/>
      <c r="I15" s="12"/>
      <c r="J15" s="12"/>
      <c r="K15" s="12"/>
      <c r="L15" s="12"/>
      <c r="M15" s="12"/>
      <c r="N15" s="12"/>
      <c r="O15" s="12"/>
      <c r="P15" s="12"/>
      <c r="Q15" s="12"/>
      <c r="R15" s="12"/>
      <c r="S15" s="12"/>
      <c r="T15" s="12"/>
      <c r="U15" s="12"/>
      <c r="V15" s="12"/>
      <c r="W15" s="12"/>
      <c r="X15" s="12"/>
      <c r="Y15" s="12"/>
      <c r="Z15" s="12"/>
    </row>
    <row r="16" spans="1:26" ht="12.75" customHeight="1">
      <c r="A16" s="19" t="s">
        <v>1879</v>
      </c>
      <c r="B16" s="20" t="s">
        <v>1880</v>
      </c>
      <c r="C16" s="20" t="s">
        <v>1881</v>
      </c>
      <c r="D16" s="21" t="s">
        <v>1882</v>
      </c>
      <c r="E16" s="12"/>
      <c r="F16" s="12"/>
      <c r="G16" s="12"/>
      <c r="H16" s="12"/>
      <c r="I16" s="12"/>
      <c r="J16" s="12"/>
      <c r="K16" s="12"/>
      <c r="L16" s="12"/>
      <c r="M16" s="12"/>
      <c r="N16" s="12"/>
      <c r="O16" s="12"/>
      <c r="P16" s="12"/>
      <c r="Q16" s="12"/>
      <c r="R16" s="12"/>
      <c r="S16" s="12"/>
      <c r="T16" s="12"/>
      <c r="U16" s="12"/>
      <c r="V16" s="12"/>
      <c r="W16" s="12"/>
      <c r="X16" s="12"/>
      <c r="Y16" s="12"/>
      <c r="Z16" s="12"/>
    </row>
    <row r="17" spans="1:26" ht="12.75" customHeight="1">
      <c r="A17" s="22" t="s">
        <v>1883</v>
      </c>
      <c r="B17" s="23" t="s">
        <v>1884</v>
      </c>
      <c r="C17" s="23" t="s">
        <v>1885</v>
      </c>
      <c r="D17" s="24" t="s">
        <v>1886</v>
      </c>
      <c r="E17" s="12"/>
      <c r="F17" s="12"/>
      <c r="G17" s="12"/>
      <c r="H17" s="12"/>
      <c r="I17" s="12"/>
      <c r="J17" s="12"/>
      <c r="K17" s="12"/>
      <c r="L17" s="12"/>
      <c r="M17" s="12"/>
      <c r="N17" s="12"/>
      <c r="O17" s="12"/>
      <c r="P17" s="12"/>
      <c r="Q17" s="12"/>
      <c r="R17" s="12"/>
      <c r="S17" s="12"/>
      <c r="T17" s="12"/>
      <c r="U17" s="12"/>
      <c r="V17" s="12"/>
      <c r="W17" s="12"/>
      <c r="X17" s="12"/>
      <c r="Y17" s="12"/>
      <c r="Z17" s="12"/>
    </row>
    <row r="18" spans="1:26" ht="12.75" customHeight="1">
      <c r="A18" s="25" t="s">
        <v>1887</v>
      </c>
      <c r="B18" s="26" t="s">
        <v>1888</v>
      </c>
      <c r="C18" s="26" t="s">
        <v>1889</v>
      </c>
      <c r="D18" s="27" t="s">
        <v>1890</v>
      </c>
      <c r="E18" s="12"/>
      <c r="F18" s="12"/>
      <c r="G18" s="12"/>
      <c r="H18" s="12"/>
      <c r="I18" s="12"/>
      <c r="J18" s="12"/>
      <c r="K18" s="12"/>
      <c r="L18" s="12"/>
      <c r="M18" s="12"/>
      <c r="N18" s="12"/>
      <c r="O18" s="12"/>
      <c r="P18" s="12"/>
      <c r="Q18" s="12"/>
      <c r="R18" s="12"/>
      <c r="S18" s="12"/>
      <c r="T18" s="12"/>
      <c r="U18" s="12"/>
      <c r="V18" s="12"/>
      <c r="W18" s="12"/>
      <c r="X18" s="12"/>
      <c r="Y18" s="12"/>
      <c r="Z18" s="12"/>
    </row>
    <row r="19" spans="1:26" ht="12.75" customHeight="1"/>
    <row r="20" spans="1:26" ht="12.75" customHeight="1">
      <c r="A20" s="7" t="s">
        <v>1891</v>
      </c>
    </row>
    <row r="21" spans="1:26" ht="12.75" customHeight="1">
      <c r="B21" s="28" t="s">
        <v>1864</v>
      </c>
      <c r="C21" s="28" t="s">
        <v>1865</v>
      </c>
      <c r="D21" s="28" t="s">
        <v>1866</v>
      </c>
    </row>
    <row r="22" spans="1:26" ht="12.75" customHeight="1">
      <c r="A22" s="9" t="s">
        <v>1867</v>
      </c>
      <c r="B22" s="10" t="s">
        <v>1892</v>
      </c>
      <c r="C22" s="10" t="s">
        <v>1893</v>
      </c>
      <c r="D22" s="11" t="s">
        <v>1894</v>
      </c>
      <c r="E22" s="12"/>
      <c r="F22" s="12"/>
      <c r="G22" s="12"/>
      <c r="H22" s="12"/>
      <c r="I22" s="12"/>
      <c r="J22" s="12"/>
      <c r="K22" s="12"/>
      <c r="L22" s="12"/>
      <c r="M22" s="12"/>
      <c r="N22" s="12"/>
      <c r="O22" s="12"/>
      <c r="P22" s="12"/>
      <c r="Q22" s="12"/>
      <c r="R22" s="12"/>
      <c r="S22" s="12"/>
      <c r="T22" s="12"/>
      <c r="U22" s="12"/>
      <c r="V22" s="12"/>
      <c r="W22" s="12"/>
      <c r="X22" s="12"/>
      <c r="Y22" s="12"/>
      <c r="Z22" s="12"/>
    </row>
    <row r="23" spans="1:26" ht="12.75" customHeight="1">
      <c r="A23" s="13" t="s">
        <v>1871</v>
      </c>
      <c r="B23" s="14" t="s">
        <v>1895</v>
      </c>
      <c r="C23" s="14" t="s">
        <v>1896</v>
      </c>
      <c r="D23" s="15" t="s">
        <v>1897</v>
      </c>
      <c r="E23" s="12"/>
      <c r="F23" s="12"/>
      <c r="G23" s="12"/>
      <c r="H23" s="12"/>
      <c r="I23" s="12"/>
      <c r="J23" s="12"/>
      <c r="K23" s="12"/>
      <c r="L23" s="12"/>
      <c r="M23" s="12"/>
      <c r="N23" s="12"/>
      <c r="O23" s="12"/>
      <c r="P23" s="12"/>
      <c r="Q23" s="12"/>
      <c r="R23" s="12"/>
      <c r="S23" s="12"/>
      <c r="T23" s="12"/>
      <c r="U23" s="12"/>
      <c r="V23" s="12"/>
      <c r="W23" s="12"/>
      <c r="X23" s="12"/>
      <c r="Y23" s="12"/>
      <c r="Z23" s="12"/>
    </row>
    <row r="24" spans="1:26" ht="12.75" customHeight="1">
      <c r="A24" s="16" t="s">
        <v>1875</v>
      </c>
      <c r="B24" s="17" t="s">
        <v>1898</v>
      </c>
      <c r="C24" s="17" t="s">
        <v>1899</v>
      </c>
      <c r="D24" s="18" t="s">
        <v>1900</v>
      </c>
      <c r="E24" s="12"/>
      <c r="F24" s="12"/>
      <c r="G24" s="12"/>
      <c r="H24" s="12"/>
      <c r="I24" s="12"/>
      <c r="J24" s="12"/>
      <c r="K24" s="12"/>
      <c r="L24" s="12"/>
      <c r="M24" s="12"/>
      <c r="N24" s="12"/>
      <c r="O24" s="12"/>
      <c r="P24" s="12"/>
      <c r="Q24" s="12"/>
      <c r="R24" s="12"/>
      <c r="S24" s="12"/>
      <c r="T24" s="12"/>
      <c r="U24" s="12"/>
      <c r="V24" s="12"/>
      <c r="W24" s="12"/>
      <c r="X24" s="12"/>
      <c r="Y24" s="12"/>
      <c r="Z24" s="12"/>
    </row>
    <row r="25" spans="1:26" ht="12.75" customHeight="1">
      <c r="A25" s="19" t="s">
        <v>1879</v>
      </c>
      <c r="B25" s="20" t="s">
        <v>1901</v>
      </c>
      <c r="C25" s="20" t="s">
        <v>1902</v>
      </c>
      <c r="D25" s="21" t="s">
        <v>1903</v>
      </c>
      <c r="E25" s="12"/>
      <c r="F25" s="12"/>
      <c r="G25" s="12"/>
      <c r="H25" s="12"/>
      <c r="I25" s="12"/>
      <c r="J25" s="12"/>
      <c r="K25" s="12"/>
      <c r="L25" s="12"/>
      <c r="M25" s="12"/>
      <c r="N25" s="12"/>
      <c r="O25" s="12"/>
      <c r="P25" s="12"/>
      <c r="Q25" s="12"/>
      <c r="R25" s="12"/>
      <c r="S25" s="12"/>
      <c r="T25" s="12"/>
      <c r="U25" s="12"/>
      <c r="V25" s="12"/>
      <c r="W25" s="12"/>
      <c r="X25" s="12"/>
      <c r="Y25" s="12"/>
      <c r="Z25" s="12"/>
    </row>
    <row r="26" spans="1:26" ht="12.75" customHeight="1">
      <c r="A26" s="22" t="s">
        <v>1883</v>
      </c>
      <c r="B26" s="23" t="s">
        <v>1904</v>
      </c>
      <c r="C26" s="23" t="s">
        <v>1905</v>
      </c>
      <c r="D26" s="24" t="s">
        <v>1906</v>
      </c>
      <c r="E26" s="12"/>
      <c r="F26" s="12"/>
      <c r="G26" s="12"/>
      <c r="H26" s="12"/>
      <c r="I26" s="12"/>
      <c r="J26" s="12"/>
      <c r="K26" s="12"/>
      <c r="L26" s="12"/>
      <c r="M26" s="12"/>
      <c r="N26" s="12"/>
      <c r="O26" s="12"/>
      <c r="P26" s="12"/>
      <c r="Q26" s="12"/>
      <c r="R26" s="12"/>
      <c r="S26" s="12"/>
      <c r="T26" s="12"/>
      <c r="U26" s="12"/>
      <c r="V26" s="12"/>
      <c r="W26" s="12"/>
      <c r="X26" s="12"/>
      <c r="Y26" s="12"/>
      <c r="Z26" s="12"/>
    </row>
    <row r="27" spans="1:26" ht="12.75" customHeight="1">
      <c r="A27" s="25" t="s">
        <v>1887</v>
      </c>
      <c r="B27" s="26" t="s">
        <v>1907</v>
      </c>
      <c r="C27" s="26" t="s">
        <v>1908</v>
      </c>
      <c r="D27" s="27" t="s">
        <v>1909</v>
      </c>
      <c r="E27" s="12"/>
      <c r="F27" s="12"/>
      <c r="G27" s="12"/>
      <c r="H27" s="12"/>
      <c r="I27" s="12"/>
      <c r="J27" s="12"/>
      <c r="K27" s="12"/>
      <c r="L27" s="12"/>
      <c r="M27" s="12"/>
      <c r="N27" s="12"/>
      <c r="O27" s="12"/>
      <c r="P27" s="12"/>
      <c r="Q27" s="12"/>
      <c r="R27" s="12"/>
      <c r="S27" s="12"/>
      <c r="T27" s="12"/>
      <c r="U27" s="12"/>
      <c r="V27" s="12"/>
      <c r="W27" s="12"/>
      <c r="X27" s="12"/>
      <c r="Y27" s="12"/>
      <c r="Z27" s="12"/>
    </row>
    <row r="28" spans="1:26" ht="12.75" customHeight="1"/>
    <row r="29" spans="1:26" ht="12.75" customHeight="1"/>
    <row r="30" spans="1:26" ht="12.75" customHeight="1"/>
    <row r="31" spans="1:26" ht="12.75" customHeight="1"/>
    <row r="32" spans="1:26"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1"/>
  <sheetViews>
    <sheetView workbookViewId="0">
      <selection sqref="A1:XFD24"/>
    </sheetView>
  </sheetViews>
  <sheetFormatPr baseColWidth="10" defaultColWidth="12.6640625" defaultRowHeight="15" customHeight="1"/>
  <cols>
    <col min="1" max="6" width="12.6640625" customWidth="1"/>
  </cols>
  <sheetData>
    <row r="1" spans="1:4" ht="15.75" customHeight="1">
      <c r="A1" s="1" t="s">
        <v>2173</v>
      </c>
    </row>
    <row r="2" spans="1:4" ht="15.75" customHeight="1"/>
    <row r="3" spans="1:4" ht="15" customHeight="1">
      <c r="A3" s="1" t="s">
        <v>1910</v>
      </c>
      <c r="B3" s="1" t="s">
        <v>1</v>
      </c>
      <c r="C3" s="1" t="s">
        <v>2171</v>
      </c>
      <c r="D3" s="1" t="s">
        <v>1911</v>
      </c>
    </row>
    <row r="4" spans="1:4" ht="15.75" customHeight="1">
      <c r="A4" s="1" t="s">
        <v>946</v>
      </c>
      <c r="B4" s="1" t="s">
        <v>1859</v>
      </c>
      <c r="C4" s="43">
        <v>13</v>
      </c>
      <c r="D4" s="1" t="s">
        <v>1912</v>
      </c>
    </row>
    <row r="5" spans="1:4" ht="15.75" customHeight="1">
      <c r="A5" s="1" t="s">
        <v>218</v>
      </c>
      <c r="B5" s="1" t="s">
        <v>1913</v>
      </c>
      <c r="C5" s="44" t="s">
        <v>2174</v>
      </c>
      <c r="D5" s="1" t="s">
        <v>1914</v>
      </c>
    </row>
    <row r="6" spans="1:4" ht="15.75" customHeight="1">
      <c r="A6" s="1" t="s">
        <v>362</v>
      </c>
      <c r="B6" s="1" t="s">
        <v>1915</v>
      </c>
      <c r="C6" s="44" t="s">
        <v>1927</v>
      </c>
      <c r="D6" s="1" t="s">
        <v>1916</v>
      </c>
    </row>
    <row r="7" spans="1:4" ht="15.75" customHeight="1">
      <c r="A7" s="1" t="s">
        <v>337</v>
      </c>
      <c r="B7" s="1" t="s">
        <v>1923</v>
      </c>
      <c r="C7" s="44" t="s">
        <v>2182</v>
      </c>
      <c r="D7" s="1" t="s">
        <v>1924</v>
      </c>
    </row>
    <row r="8" spans="1:4" ht="15.75" customHeight="1">
      <c r="A8" s="1" t="s">
        <v>524</v>
      </c>
      <c r="B8" s="1" t="s">
        <v>1925</v>
      </c>
      <c r="C8" s="44" t="s">
        <v>2181</v>
      </c>
      <c r="D8" s="1" t="s">
        <v>1926</v>
      </c>
    </row>
    <row r="9" spans="1:4" ht="15.75" customHeight="1">
      <c r="A9" s="1" t="s">
        <v>673</v>
      </c>
      <c r="B9" s="1" t="s">
        <v>1917</v>
      </c>
      <c r="C9" s="44" t="s">
        <v>1927</v>
      </c>
      <c r="D9" s="1" t="s">
        <v>1918</v>
      </c>
    </row>
    <row r="10" spans="1:4" ht="15.75" customHeight="1">
      <c r="A10" s="1" t="s">
        <v>165</v>
      </c>
      <c r="B10" s="1" t="s">
        <v>1919</v>
      </c>
      <c r="C10" s="44" t="s">
        <v>2180</v>
      </c>
      <c r="D10" s="1" t="s">
        <v>1920</v>
      </c>
    </row>
    <row r="11" spans="1:4" ht="15.75" customHeight="1">
      <c r="A11" s="1" t="s">
        <v>416</v>
      </c>
      <c r="B11" s="1" t="s">
        <v>1857</v>
      </c>
      <c r="C11" s="44">
        <v>6</v>
      </c>
      <c r="D11" s="1" t="s">
        <v>1921</v>
      </c>
    </row>
    <row r="12" spans="1:4" ht="15.75" customHeight="1">
      <c r="A12" s="1" t="s">
        <v>755</v>
      </c>
      <c r="B12" s="1" t="s">
        <v>1859</v>
      </c>
      <c r="C12" s="44" t="s">
        <v>2175</v>
      </c>
      <c r="D12" s="1" t="s">
        <v>1922</v>
      </c>
    </row>
    <row r="13" spans="1:4" ht="15.75" customHeight="1">
      <c r="A13" s="1" t="s">
        <v>485</v>
      </c>
      <c r="B13" s="45" t="s">
        <v>1857</v>
      </c>
      <c r="C13" s="46" t="s">
        <v>2176</v>
      </c>
      <c r="D13" s="1" t="s">
        <v>2183</v>
      </c>
    </row>
    <row r="14" spans="1:4" ht="15.75" customHeight="1">
      <c r="A14" s="1" t="s">
        <v>1960</v>
      </c>
      <c r="B14" s="1" t="s">
        <v>2179</v>
      </c>
      <c r="C14" s="46" t="s">
        <v>2180</v>
      </c>
      <c r="D14" s="1" t="s">
        <v>2183</v>
      </c>
    </row>
    <row r="15" spans="1:4" ht="15.75" customHeight="1">
      <c r="A15" t="s">
        <v>1936</v>
      </c>
      <c r="B15" s="32" t="s">
        <v>1859</v>
      </c>
      <c r="C15" s="44" t="s">
        <v>77</v>
      </c>
      <c r="D15" s="32" t="s">
        <v>2184</v>
      </c>
    </row>
    <row r="16" spans="1:4" ht="15.75" customHeight="1">
      <c r="A16" s="45" t="s">
        <v>261</v>
      </c>
      <c r="B16" s="45" t="s">
        <v>1913</v>
      </c>
      <c r="C16" s="46" t="s">
        <v>2177</v>
      </c>
      <c r="D16" s="1" t="s">
        <v>2185</v>
      </c>
    </row>
    <row r="17" spans="3:3" ht="15.75" customHeight="1"/>
    <row r="18" spans="3:3" ht="15.75" customHeight="1"/>
    <row r="19" spans="3:3" ht="15.75" customHeight="1">
      <c r="C19" s="32" t="s">
        <v>2172</v>
      </c>
    </row>
    <row r="20" spans="3:3" ht="15.75" customHeight="1">
      <c r="C20" s="47" t="s">
        <v>2178</v>
      </c>
    </row>
    <row r="21" spans="3:3" ht="15.75" customHeight="1">
      <c r="C21" s="47"/>
    </row>
    <row r="22" spans="3:3" ht="15.75" customHeight="1">
      <c r="C22" s="47"/>
    </row>
    <row r="23" spans="3:3" ht="15.75" customHeight="1"/>
    <row r="24" spans="3:3" ht="15.75" customHeight="1"/>
    <row r="25" spans="3:3" ht="15.75" customHeight="1"/>
    <row r="26" spans="3:3" ht="15.75" customHeight="1"/>
    <row r="27" spans="3:3" ht="15.75" customHeight="1"/>
    <row r="28" spans="3:3" ht="15.75" customHeight="1"/>
    <row r="29" spans="3:3" ht="15.75" customHeight="1"/>
    <row r="30" spans="3:3" ht="15.75" customHeight="1"/>
    <row r="31" spans="3:3" ht="15.75" customHeight="1"/>
    <row r="32" spans="3: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sortState xmlns:xlrd2="http://schemas.microsoft.com/office/spreadsheetml/2017/richdata2" ref="A4:E16">
    <sortCondition ref="A4:A16"/>
  </sortState>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ED120-29B9-7143-8DE3-D8535FDC31BE}">
  <dimension ref="A1:U116"/>
  <sheetViews>
    <sheetView tabSelected="1" workbookViewId="0">
      <selection activeCell="L98" sqref="L98"/>
    </sheetView>
  </sheetViews>
  <sheetFormatPr baseColWidth="10" defaultColWidth="12.6640625" defaultRowHeight="13"/>
  <sheetData>
    <row r="1" spans="1:21" ht="15.75" customHeight="1">
      <c r="A1" t="s">
        <v>2306</v>
      </c>
    </row>
    <row r="2" spans="1:21" ht="15.75" customHeight="1">
      <c r="A2" s="32" t="s">
        <v>2307</v>
      </c>
    </row>
    <row r="3" spans="1:21" ht="15.75" customHeight="1">
      <c r="F3" t="s">
        <v>2308</v>
      </c>
      <c r="G3" t="s">
        <v>2308</v>
      </c>
      <c r="H3" t="s">
        <v>2309</v>
      </c>
      <c r="I3" t="s">
        <v>2309</v>
      </c>
      <c r="J3" t="s">
        <v>2310</v>
      </c>
      <c r="K3" t="s">
        <v>2310</v>
      </c>
      <c r="L3" t="s">
        <v>2311</v>
      </c>
      <c r="M3" t="s">
        <v>2311</v>
      </c>
      <c r="N3" t="s">
        <v>2312</v>
      </c>
      <c r="O3" t="s">
        <v>2312</v>
      </c>
      <c r="P3" t="s">
        <v>2312</v>
      </c>
      <c r="Q3" t="s">
        <v>2312</v>
      </c>
      <c r="R3" t="s">
        <v>2312</v>
      </c>
      <c r="S3" t="s">
        <v>2312</v>
      </c>
      <c r="T3" t="s">
        <v>2313</v>
      </c>
    </row>
    <row r="4" spans="1:21" ht="15.75" customHeight="1">
      <c r="A4" s="2" t="s">
        <v>2314</v>
      </c>
      <c r="B4" s="2" t="s">
        <v>2315</v>
      </c>
      <c r="C4" s="2" t="s">
        <v>2316</v>
      </c>
      <c r="D4" s="2" t="s">
        <v>2317</v>
      </c>
      <c r="E4" s="2" t="s">
        <v>2318</v>
      </c>
      <c r="F4" t="s">
        <v>2319</v>
      </c>
      <c r="G4" t="s">
        <v>2320</v>
      </c>
      <c r="H4" t="s">
        <v>2321</v>
      </c>
      <c r="I4" t="s">
        <v>2322</v>
      </c>
      <c r="J4" t="s">
        <v>2323</v>
      </c>
      <c r="K4" t="s">
        <v>2324</v>
      </c>
      <c r="L4" t="s">
        <v>2325</v>
      </c>
      <c r="M4" t="s">
        <v>2326</v>
      </c>
      <c r="N4" t="s">
        <v>2327</v>
      </c>
      <c r="O4" s="32" t="s">
        <v>2328</v>
      </c>
      <c r="P4" t="s">
        <v>2329</v>
      </c>
      <c r="Q4" s="32" t="s">
        <v>2330</v>
      </c>
      <c r="R4" s="32" t="s">
        <v>2331</v>
      </c>
      <c r="S4" s="32" t="s">
        <v>2332</v>
      </c>
      <c r="T4" t="s">
        <v>2333</v>
      </c>
      <c r="U4" s="32" t="s">
        <v>2334</v>
      </c>
    </row>
    <row r="5" spans="1:21" ht="15.75" customHeight="1">
      <c r="A5" s="48" t="s">
        <v>2335</v>
      </c>
      <c r="B5" s="49">
        <v>12495682</v>
      </c>
      <c r="C5" s="2">
        <v>10834840</v>
      </c>
      <c r="D5" s="2">
        <f t="shared" ref="D5:D113" si="0">C5/4</f>
        <v>2708710</v>
      </c>
      <c r="E5" s="2">
        <f t="shared" ref="E5:E113" si="1">(D5*150)/B5</f>
        <v>32.515752241454287</v>
      </c>
      <c r="F5" s="2">
        <v>158</v>
      </c>
      <c r="G5" s="2">
        <v>166</v>
      </c>
      <c r="H5" s="2">
        <v>118</v>
      </c>
      <c r="I5" s="2">
        <v>142</v>
      </c>
      <c r="J5" s="2">
        <v>188</v>
      </c>
      <c r="K5" s="2">
        <v>180</v>
      </c>
      <c r="L5" s="2">
        <v>92</v>
      </c>
      <c r="M5" s="2">
        <v>198</v>
      </c>
      <c r="N5" s="2">
        <v>14</v>
      </c>
      <c r="O5" s="2">
        <v>12</v>
      </c>
      <c r="P5" s="2">
        <v>13</v>
      </c>
      <c r="Q5" s="2">
        <v>4</v>
      </c>
      <c r="R5" s="2">
        <v>10</v>
      </c>
      <c r="S5" s="2">
        <v>6</v>
      </c>
      <c r="T5" s="50">
        <f>AVERAGE(F5:M5)/AVERAGE(N5:S5)</f>
        <v>15.788135593220337</v>
      </c>
      <c r="U5" s="2">
        <f>T5/18.1</f>
        <v>0.87227268470830588</v>
      </c>
    </row>
    <row r="6" spans="1:21" ht="15.75" customHeight="1">
      <c r="A6" s="48" t="s">
        <v>2336</v>
      </c>
      <c r="B6" s="49">
        <v>12495682</v>
      </c>
      <c r="C6" s="2">
        <v>11139704</v>
      </c>
      <c r="D6" s="2">
        <f t="shared" si="0"/>
        <v>2784926</v>
      </c>
      <c r="E6" s="2">
        <f t="shared" si="1"/>
        <v>33.430660287289641</v>
      </c>
      <c r="F6" s="2">
        <v>130</v>
      </c>
      <c r="G6" s="2">
        <v>167</v>
      </c>
      <c r="H6" s="2">
        <v>103</v>
      </c>
      <c r="I6" s="2">
        <v>149</v>
      </c>
      <c r="J6" s="2">
        <v>169</v>
      </c>
      <c r="K6" s="2">
        <v>151</v>
      </c>
      <c r="L6" s="2">
        <v>98</v>
      </c>
      <c r="M6" s="2">
        <v>194</v>
      </c>
      <c r="N6" s="2">
        <v>10</v>
      </c>
      <c r="O6" s="2">
        <v>11</v>
      </c>
      <c r="P6" s="2">
        <v>8</v>
      </c>
      <c r="Q6" s="2">
        <v>8</v>
      </c>
      <c r="R6" s="2">
        <v>15</v>
      </c>
      <c r="S6" s="2">
        <v>13</v>
      </c>
      <c r="T6" s="50">
        <f>AVERAGE(F6:M6)/AVERAGE(N6:S6)</f>
        <v>13.396153846153846</v>
      </c>
      <c r="U6" s="2">
        <f t="shared" ref="U6:U69" si="2">T6/18.1</f>
        <v>0.74011899702507433</v>
      </c>
    </row>
    <row r="7" spans="1:21" ht="15.75" customHeight="1">
      <c r="A7" s="48" t="s">
        <v>2337</v>
      </c>
      <c r="B7" s="49">
        <v>12495682</v>
      </c>
      <c r="C7" s="2">
        <v>11734984</v>
      </c>
      <c r="D7" s="2">
        <f t="shared" si="0"/>
        <v>2933746</v>
      </c>
      <c r="E7" s="2">
        <f t="shared" si="1"/>
        <v>35.217117401035011</v>
      </c>
      <c r="F7" s="2">
        <v>206</v>
      </c>
      <c r="G7" s="2">
        <v>231</v>
      </c>
      <c r="H7" s="2">
        <v>159</v>
      </c>
      <c r="I7" s="2">
        <v>164</v>
      </c>
      <c r="J7" s="2">
        <v>224</v>
      </c>
      <c r="K7" s="2">
        <v>217</v>
      </c>
      <c r="L7" s="2">
        <v>124</v>
      </c>
      <c r="M7" s="2">
        <v>269</v>
      </c>
      <c r="N7" s="2">
        <v>16</v>
      </c>
      <c r="O7" s="2">
        <v>9</v>
      </c>
      <c r="P7" s="2">
        <v>15</v>
      </c>
      <c r="Q7" s="2">
        <v>18</v>
      </c>
      <c r="R7" s="2">
        <v>16</v>
      </c>
      <c r="S7" s="2">
        <v>7</v>
      </c>
      <c r="T7" s="50">
        <f t="shared" ref="T7:T70" si="3">AVERAGE(F7:M7)/AVERAGE(N7:S7)</f>
        <v>14.75925925925926</v>
      </c>
      <c r="U7" s="2">
        <f t="shared" si="2"/>
        <v>0.81542868835686511</v>
      </c>
    </row>
    <row r="8" spans="1:21" ht="15.75" customHeight="1">
      <c r="A8" s="48" t="s">
        <v>2338</v>
      </c>
      <c r="B8" s="49">
        <v>12495682</v>
      </c>
      <c r="C8" s="2">
        <v>8313208</v>
      </c>
      <c r="D8" s="2">
        <f t="shared" si="0"/>
        <v>2078302</v>
      </c>
      <c r="E8" s="2">
        <f t="shared" si="1"/>
        <v>24.948242120758195</v>
      </c>
      <c r="F8" s="2">
        <v>106</v>
      </c>
      <c r="G8" s="2">
        <v>144</v>
      </c>
      <c r="H8" s="2">
        <v>117</v>
      </c>
      <c r="I8" s="2">
        <v>119</v>
      </c>
      <c r="J8" s="2">
        <v>136</v>
      </c>
      <c r="K8" s="2">
        <v>136</v>
      </c>
      <c r="L8" s="2">
        <v>62</v>
      </c>
      <c r="M8" s="2">
        <v>144</v>
      </c>
      <c r="N8" s="2">
        <v>3</v>
      </c>
      <c r="O8" s="2">
        <v>8</v>
      </c>
      <c r="P8" s="2">
        <v>5</v>
      </c>
      <c r="Q8" s="2">
        <v>6</v>
      </c>
      <c r="R8" s="2">
        <v>8</v>
      </c>
      <c r="S8" s="2">
        <v>9</v>
      </c>
      <c r="T8" s="50">
        <f t="shared" si="3"/>
        <v>18.53846153846154</v>
      </c>
      <c r="U8" s="2">
        <f t="shared" si="2"/>
        <v>1.0242243943901403</v>
      </c>
    </row>
    <row r="9" spans="1:21" ht="15.75" customHeight="1">
      <c r="A9" s="48" t="s">
        <v>2339</v>
      </c>
      <c r="B9" s="49">
        <v>12495682</v>
      </c>
      <c r="C9" s="2">
        <v>12689672</v>
      </c>
      <c r="D9" s="2">
        <f t="shared" si="0"/>
        <v>3172418</v>
      </c>
      <c r="E9" s="2">
        <f t="shared" si="1"/>
        <v>38.082171105186575</v>
      </c>
      <c r="F9" s="2">
        <v>148</v>
      </c>
      <c r="G9" s="2">
        <v>175</v>
      </c>
      <c r="H9" s="2">
        <v>145</v>
      </c>
      <c r="I9" s="2">
        <v>167</v>
      </c>
      <c r="J9" s="2">
        <v>172</v>
      </c>
      <c r="K9" s="2">
        <v>166</v>
      </c>
      <c r="L9" s="2">
        <v>98</v>
      </c>
      <c r="M9" s="2">
        <v>217</v>
      </c>
      <c r="N9" s="2">
        <v>8</v>
      </c>
      <c r="O9" s="2">
        <v>15</v>
      </c>
      <c r="P9" s="2">
        <v>6</v>
      </c>
      <c r="Q9" s="2">
        <v>9</v>
      </c>
      <c r="R9" s="2">
        <v>16</v>
      </c>
      <c r="S9" s="2">
        <v>9</v>
      </c>
      <c r="T9" s="50">
        <f t="shared" si="3"/>
        <v>15.333333333333334</v>
      </c>
      <c r="U9" s="2">
        <f t="shared" si="2"/>
        <v>0.84714548802946588</v>
      </c>
    </row>
    <row r="10" spans="1:21" ht="15.75" customHeight="1">
      <c r="A10" s="48" t="s">
        <v>2340</v>
      </c>
      <c r="B10" s="49">
        <v>12495682</v>
      </c>
      <c r="C10" s="2">
        <v>12159512</v>
      </c>
      <c r="D10" s="2">
        <f t="shared" si="0"/>
        <v>3039878</v>
      </c>
      <c r="E10" s="2">
        <f t="shared" si="1"/>
        <v>36.491141499919735</v>
      </c>
      <c r="F10" s="2">
        <v>138</v>
      </c>
      <c r="G10" s="2">
        <v>186</v>
      </c>
      <c r="H10" s="2">
        <v>113</v>
      </c>
      <c r="I10" s="2">
        <v>140</v>
      </c>
      <c r="J10" s="2">
        <v>162</v>
      </c>
      <c r="K10" s="2">
        <v>167</v>
      </c>
      <c r="L10" s="2">
        <v>113</v>
      </c>
      <c r="M10" s="2">
        <v>208</v>
      </c>
      <c r="N10" s="2">
        <v>10</v>
      </c>
      <c r="O10" s="2">
        <v>10</v>
      </c>
      <c r="P10" s="2">
        <v>6</v>
      </c>
      <c r="Q10" s="2">
        <v>10</v>
      </c>
      <c r="R10" s="2">
        <v>12</v>
      </c>
      <c r="S10" s="2">
        <v>12</v>
      </c>
      <c r="T10" s="50">
        <f t="shared" si="3"/>
        <v>15.3375</v>
      </c>
      <c r="U10" s="2">
        <f t="shared" si="2"/>
        <v>0.84737569060773477</v>
      </c>
    </row>
    <row r="11" spans="1:21" ht="15.75" customHeight="1">
      <c r="A11" s="48" t="s">
        <v>2341</v>
      </c>
      <c r="B11" s="49">
        <v>12495682</v>
      </c>
      <c r="C11" s="2">
        <v>13208960</v>
      </c>
      <c r="D11" s="2">
        <f t="shared" si="0"/>
        <v>3302240</v>
      </c>
      <c r="E11" s="2">
        <f t="shared" si="1"/>
        <v>39.640573439689007</v>
      </c>
      <c r="F11" s="2">
        <v>163</v>
      </c>
      <c r="G11" s="2">
        <v>214</v>
      </c>
      <c r="H11" s="2">
        <v>164</v>
      </c>
      <c r="I11" s="2">
        <v>174</v>
      </c>
      <c r="J11" s="2">
        <v>207</v>
      </c>
      <c r="K11" s="2">
        <v>218</v>
      </c>
      <c r="L11" s="2">
        <v>127</v>
      </c>
      <c r="M11" s="2">
        <v>262</v>
      </c>
      <c r="N11" s="2">
        <v>15</v>
      </c>
      <c r="O11" s="2">
        <v>14</v>
      </c>
      <c r="P11" s="2">
        <v>14</v>
      </c>
      <c r="Q11" s="2">
        <v>11</v>
      </c>
      <c r="R11" s="2">
        <v>12</v>
      </c>
      <c r="S11" s="2">
        <v>11</v>
      </c>
      <c r="T11" s="50">
        <f t="shared" si="3"/>
        <v>14.892857142857142</v>
      </c>
      <c r="U11" s="2">
        <f t="shared" si="2"/>
        <v>0.82280978689818463</v>
      </c>
    </row>
    <row r="12" spans="1:21" ht="15.75" customHeight="1">
      <c r="A12" s="48" t="s">
        <v>2342</v>
      </c>
      <c r="B12" s="49">
        <v>12495682</v>
      </c>
      <c r="C12" s="2">
        <v>10775768</v>
      </c>
      <c r="D12" s="2">
        <f t="shared" si="0"/>
        <v>2693942</v>
      </c>
      <c r="E12" s="2">
        <f t="shared" si="1"/>
        <v>32.338475002804969</v>
      </c>
      <c r="F12" s="2">
        <v>74</v>
      </c>
      <c r="G12" s="2">
        <v>96</v>
      </c>
      <c r="H12" s="2">
        <v>60</v>
      </c>
      <c r="I12" s="2">
        <v>81</v>
      </c>
      <c r="J12" s="2">
        <v>97</v>
      </c>
      <c r="K12" s="2">
        <v>108</v>
      </c>
      <c r="L12" s="2">
        <v>67</v>
      </c>
      <c r="M12" s="2">
        <v>88</v>
      </c>
      <c r="N12" s="2">
        <v>5</v>
      </c>
      <c r="O12" s="2">
        <v>11</v>
      </c>
      <c r="P12" s="2">
        <v>8</v>
      </c>
      <c r="Q12" s="2">
        <v>4</v>
      </c>
      <c r="R12" s="2">
        <v>8</v>
      </c>
      <c r="S12" s="2">
        <v>3</v>
      </c>
      <c r="T12" s="50">
        <f t="shared" si="3"/>
        <v>12.903846153846153</v>
      </c>
      <c r="U12" s="2">
        <f t="shared" si="2"/>
        <v>0.71291967700807468</v>
      </c>
    </row>
    <row r="13" spans="1:21" ht="15.75" customHeight="1">
      <c r="A13" s="48" t="s">
        <v>2343</v>
      </c>
      <c r="B13" s="49">
        <v>12495682</v>
      </c>
      <c r="C13" s="2">
        <v>11455496</v>
      </c>
      <c r="D13" s="2">
        <f t="shared" si="0"/>
        <v>2863874</v>
      </c>
      <c r="E13" s="2">
        <f t="shared" si="1"/>
        <v>34.378363661943382</v>
      </c>
      <c r="F13" s="2">
        <v>136</v>
      </c>
      <c r="G13" s="2">
        <v>136</v>
      </c>
      <c r="H13" s="2">
        <v>108</v>
      </c>
      <c r="I13" s="2">
        <v>132</v>
      </c>
      <c r="J13" s="2">
        <v>153</v>
      </c>
      <c r="K13" s="2">
        <v>164</v>
      </c>
      <c r="L13" s="2">
        <v>97</v>
      </c>
      <c r="M13" s="2">
        <v>187</v>
      </c>
      <c r="N13" s="2">
        <v>9</v>
      </c>
      <c r="O13" s="2">
        <v>11</v>
      </c>
      <c r="P13" s="2">
        <v>7</v>
      </c>
      <c r="Q13" s="2">
        <v>10</v>
      </c>
      <c r="R13" s="2">
        <v>7</v>
      </c>
      <c r="S13" s="2">
        <v>7</v>
      </c>
      <c r="T13" s="50">
        <f t="shared" si="3"/>
        <v>16.367647058823529</v>
      </c>
      <c r="U13" s="2">
        <f t="shared" si="2"/>
        <v>0.90428989275268112</v>
      </c>
    </row>
    <row r="14" spans="1:21" ht="15.75" customHeight="1">
      <c r="A14" s="48" t="s">
        <v>2344</v>
      </c>
      <c r="B14" s="49">
        <v>12495682</v>
      </c>
      <c r="C14" s="2">
        <v>11016864</v>
      </c>
      <c r="D14" s="2">
        <f t="shared" si="0"/>
        <v>2754216</v>
      </c>
      <c r="E14" s="2">
        <f t="shared" si="1"/>
        <v>33.062012941750595</v>
      </c>
      <c r="F14" s="2">
        <v>126</v>
      </c>
      <c r="G14" s="2">
        <v>152</v>
      </c>
      <c r="H14" s="2">
        <v>110</v>
      </c>
      <c r="I14" s="2">
        <v>122</v>
      </c>
      <c r="J14" s="2">
        <v>138</v>
      </c>
      <c r="K14" s="2">
        <v>158</v>
      </c>
      <c r="L14" s="2">
        <v>103</v>
      </c>
      <c r="M14" s="2">
        <v>180</v>
      </c>
      <c r="N14" s="2">
        <v>10</v>
      </c>
      <c r="O14" s="2">
        <v>13</v>
      </c>
      <c r="P14" s="2">
        <v>7</v>
      </c>
      <c r="Q14" s="2">
        <v>10</v>
      </c>
      <c r="R14" s="2">
        <v>8</v>
      </c>
      <c r="S14" s="2">
        <v>9</v>
      </c>
      <c r="T14" s="50">
        <f t="shared" si="3"/>
        <v>14.328947368421053</v>
      </c>
      <c r="U14" s="2">
        <f t="shared" si="2"/>
        <v>0.7916545507414946</v>
      </c>
    </row>
    <row r="15" spans="1:21" ht="15.75" customHeight="1">
      <c r="A15" s="48" t="s">
        <v>2345</v>
      </c>
      <c r="B15" s="49">
        <v>12495682</v>
      </c>
      <c r="C15" s="2">
        <v>11838792</v>
      </c>
      <c r="D15" s="2">
        <f t="shared" si="0"/>
        <v>2959698</v>
      </c>
      <c r="E15" s="2">
        <f t="shared" si="1"/>
        <v>35.528649016516262</v>
      </c>
      <c r="F15" s="2">
        <v>122</v>
      </c>
      <c r="G15" s="2">
        <v>171</v>
      </c>
      <c r="H15" s="2">
        <v>117</v>
      </c>
      <c r="I15" s="2">
        <v>132</v>
      </c>
      <c r="J15" s="2">
        <v>131</v>
      </c>
      <c r="K15" s="2">
        <v>157</v>
      </c>
      <c r="L15" s="2">
        <v>97</v>
      </c>
      <c r="M15" s="2">
        <v>165</v>
      </c>
      <c r="N15" s="2">
        <v>6</v>
      </c>
      <c r="O15" s="2">
        <v>11</v>
      </c>
      <c r="P15" s="2">
        <v>6</v>
      </c>
      <c r="Q15" s="2">
        <v>8</v>
      </c>
      <c r="R15" s="2">
        <v>10</v>
      </c>
      <c r="S15" s="2">
        <v>10</v>
      </c>
      <c r="T15" s="50">
        <f t="shared" si="3"/>
        <v>16.058823529411764</v>
      </c>
      <c r="U15" s="2">
        <f t="shared" si="2"/>
        <v>0.88722781930451733</v>
      </c>
    </row>
    <row r="16" spans="1:21" ht="15.75" customHeight="1">
      <c r="A16" s="48" t="s">
        <v>2346</v>
      </c>
      <c r="B16" s="49">
        <v>12495682</v>
      </c>
      <c r="C16" s="2">
        <v>9511256</v>
      </c>
      <c r="D16" s="2">
        <f t="shared" si="0"/>
        <v>2377814</v>
      </c>
      <c r="E16" s="2">
        <f t="shared" si="1"/>
        <v>28.543628110894627</v>
      </c>
      <c r="F16" s="2">
        <v>113</v>
      </c>
      <c r="G16" s="2">
        <v>138</v>
      </c>
      <c r="H16" s="2">
        <v>90</v>
      </c>
      <c r="I16" s="2">
        <v>112</v>
      </c>
      <c r="J16" s="2">
        <v>137</v>
      </c>
      <c r="K16" s="2">
        <v>142</v>
      </c>
      <c r="L16" s="2">
        <v>78</v>
      </c>
      <c r="M16" s="2">
        <v>153</v>
      </c>
      <c r="N16" s="2">
        <v>10</v>
      </c>
      <c r="O16" s="2">
        <v>6</v>
      </c>
      <c r="P16" s="2">
        <v>13</v>
      </c>
      <c r="Q16" s="2">
        <v>10</v>
      </c>
      <c r="R16" s="2">
        <v>13</v>
      </c>
      <c r="S16" s="2">
        <v>9</v>
      </c>
      <c r="T16" s="50">
        <f t="shared" si="3"/>
        <v>11.840163934426231</v>
      </c>
      <c r="U16" s="2">
        <f t="shared" si="2"/>
        <v>0.6541527035594602</v>
      </c>
    </row>
    <row r="17" spans="1:21" ht="15.75" customHeight="1">
      <c r="A17" s="48" t="s">
        <v>2347</v>
      </c>
      <c r="B17" s="49">
        <v>12495682</v>
      </c>
      <c r="C17" s="2">
        <v>10422344</v>
      </c>
      <c r="D17" s="2">
        <f t="shared" si="0"/>
        <v>2605586</v>
      </c>
      <c r="E17" s="2">
        <f t="shared" si="1"/>
        <v>31.277836615880588</v>
      </c>
      <c r="F17" s="2">
        <v>179</v>
      </c>
      <c r="G17" s="2">
        <v>181</v>
      </c>
      <c r="H17" s="2">
        <v>134</v>
      </c>
      <c r="I17" s="2">
        <v>155</v>
      </c>
      <c r="J17" s="2">
        <v>217</v>
      </c>
      <c r="K17" s="2">
        <v>230</v>
      </c>
      <c r="L17" s="2">
        <v>127</v>
      </c>
      <c r="M17" s="2">
        <v>282</v>
      </c>
      <c r="N17" s="2">
        <v>11</v>
      </c>
      <c r="O17" s="2">
        <v>12</v>
      </c>
      <c r="P17" s="2">
        <v>11</v>
      </c>
      <c r="Q17" s="2">
        <v>6</v>
      </c>
      <c r="R17" s="2">
        <v>8</v>
      </c>
      <c r="S17" s="2">
        <v>5</v>
      </c>
      <c r="T17" s="50">
        <f t="shared" si="3"/>
        <v>21.297169811320753</v>
      </c>
      <c r="U17" s="2">
        <f t="shared" si="2"/>
        <v>1.1766392160950692</v>
      </c>
    </row>
    <row r="18" spans="1:21" ht="15.75" customHeight="1">
      <c r="A18" s="48" t="s">
        <v>2348</v>
      </c>
      <c r="B18" s="49">
        <v>12495682</v>
      </c>
      <c r="C18" s="2">
        <v>9792200</v>
      </c>
      <c r="D18" s="2">
        <f t="shared" si="0"/>
        <v>2448050</v>
      </c>
      <c r="E18" s="2">
        <f t="shared" si="1"/>
        <v>29.386751359389589</v>
      </c>
      <c r="F18" s="2">
        <v>158</v>
      </c>
      <c r="G18" s="2">
        <v>207</v>
      </c>
      <c r="H18" s="2">
        <v>132</v>
      </c>
      <c r="I18" s="2">
        <v>163</v>
      </c>
      <c r="J18" s="2">
        <v>205</v>
      </c>
      <c r="K18" s="2">
        <v>173</v>
      </c>
      <c r="L18" s="2">
        <v>128</v>
      </c>
      <c r="M18" s="2">
        <v>266</v>
      </c>
      <c r="N18" s="2">
        <v>7</v>
      </c>
      <c r="O18" s="2">
        <v>4</v>
      </c>
      <c r="P18" s="2">
        <v>14</v>
      </c>
      <c r="Q18" s="2">
        <v>7</v>
      </c>
      <c r="R18" s="2">
        <v>11</v>
      </c>
      <c r="S18" s="2">
        <v>8</v>
      </c>
      <c r="T18" s="50">
        <f t="shared" si="3"/>
        <v>21.058823529411764</v>
      </c>
      <c r="U18" s="2">
        <f t="shared" si="2"/>
        <v>1.1634709132271692</v>
      </c>
    </row>
    <row r="19" spans="1:21" ht="15.75" customHeight="1">
      <c r="A19" s="48" t="s">
        <v>2349</v>
      </c>
      <c r="B19" s="49">
        <v>12495682</v>
      </c>
      <c r="C19" s="2">
        <v>11526992</v>
      </c>
      <c r="D19" s="2">
        <f t="shared" si="0"/>
        <v>2881748</v>
      </c>
      <c r="E19" s="2">
        <f t="shared" si="1"/>
        <v>34.59292578028154</v>
      </c>
      <c r="F19" s="2">
        <v>209</v>
      </c>
      <c r="G19" s="2">
        <v>228</v>
      </c>
      <c r="H19" s="2">
        <v>152</v>
      </c>
      <c r="I19" s="2">
        <v>201</v>
      </c>
      <c r="J19" s="2">
        <v>238</v>
      </c>
      <c r="K19" s="2">
        <v>224</v>
      </c>
      <c r="L19" s="2">
        <v>137</v>
      </c>
      <c r="M19" s="2">
        <v>263</v>
      </c>
      <c r="N19" s="2">
        <v>10</v>
      </c>
      <c r="O19" s="2">
        <v>18</v>
      </c>
      <c r="P19" s="2">
        <v>11</v>
      </c>
      <c r="Q19" s="2">
        <v>15</v>
      </c>
      <c r="R19" s="2">
        <v>15</v>
      </c>
      <c r="S19" s="2">
        <v>11</v>
      </c>
      <c r="T19" s="50">
        <f t="shared" si="3"/>
        <v>15.487499999999999</v>
      </c>
      <c r="U19" s="2">
        <f t="shared" si="2"/>
        <v>0.85566298342541425</v>
      </c>
    </row>
    <row r="20" spans="1:21" ht="15.75" customHeight="1">
      <c r="A20" s="48" t="s">
        <v>2350</v>
      </c>
      <c r="B20" s="49">
        <v>12495682</v>
      </c>
      <c r="C20" s="2">
        <v>8619576</v>
      </c>
      <c r="D20" s="2">
        <f t="shared" si="0"/>
        <v>2154894</v>
      </c>
      <c r="E20" s="2">
        <f t="shared" si="1"/>
        <v>25.867663725757424</v>
      </c>
      <c r="F20" s="2">
        <v>121</v>
      </c>
      <c r="G20" s="2">
        <v>138</v>
      </c>
      <c r="H20" s="2">
        <v>99</v>
      </c>
      <c r="I20" s="2">
        <v>133</v>
      </c>
      <c r="J20" s="2">
        <v>135</v>
      </c>
      <c r="K20" s="2">
        <v>129</v>
      </c>
      <c r="L20" s="2">
        <v>73</v>
      </c>
      <c r="M20" s="2">
        <v>190</v>
      </c>
      <c r="N20" s="2">
        <v>9</v>
      </c>
      <c r="O20" s="2">
        <v>3</v>
      </c>
      <c r="P20" s="2">
        <v>3</v>
      </c>
      <c r="Q20" s="2">
        <v>8</v>
      </c>
      <c r="R20" s="2">
        <v>14</v>
      </c>
      <c r="S20" s="2">
        <v>11</v>
      </c>
      <c r="T20" s="50">
        <f t="shared" si="3"/>
        <v>15.90625</v>
      </c>
      <c r="U20" s="2">
        <f t="shared" si="2"/>
        <v>0.87879834254143641</v>
      </c>
    </row>
    <row r="21" spans="1:21" ht="15.75" customHeight="1">
      <c r="A21" s="48" t="s">
        <v>2351</v>
      </c>
      <c r="B21" s="49">
        <v>12495682</v>
      </c>
      <c r="C21" s="2">
        <v>7116616</v>
      </c>
      <c r="D21" s="2">
        <f t="shared" si="0"/>
        <v>1779154</v>
      </c>
      <c r="E21" s="2">
        <f t="shared" si="1"/>
        <v>21.357225640025089</v>
      </c>
      <c r="F21" s="2">
        <v>91</v>
      </c>
      <c r="G21" s="2">
        <v>114</v>
      </c>
      <c r="H21" s="2">
        <v>75</v>
      </c>
      <c r="I21" s="2">
        <v>83</v>
      </c>
      <c r="J21" s="2">
        <v>111</v>
      </c>
      <c r="K21" s="2">
        <v>120</v>
      </c>
      <c r="L21" s="2">
        <v>101</v>
      </c>
      <c r="M21" s="2">
        <v>106</v>
      </c>
      <c r="N21" s="2">
        <v>7</v>
      </c>
      <c r="O21" s="2">
        <v>7</v>
      </c>
      <c r="P21" s="2">
        <v>6</v>
      </c>
      <c r="Q21" s="2">
        <v>12</v>
      </c>
      <c r="R21" s="2">
        <v>6</v>
      </c>
      <c r="S21" s="2">
        <v>6</v>
      </c>
      <c r="T21" s="50">
        <f t="shared" si="3"/>
        <v>13.653409090909092</v>
      </c>
      <c r="U21" s="2">
        <f t="shared" si="2"/>
        <v>0.75433199397287798</v>
      </c>
    </row>
    <row r="22" spans="1:21" ht="15.75" customHeight="1">
      <c r="A22" s="48" t="s">
        <v>2352</v>
      </c>
      <c r="B22" s="49">
        <v>12495682</v>
      </c>
      <c r="C22" s="2">
        <v>6759888</v>
      </c>
      <c r="D22" s="2">
        <f t="shared" si="0"/>
        <v>1689972</v>
      </c>
      <c r="E22" s="2">
        <f t="shared" si="1"/>
        <v>20.286671827916237</v>
      </c>
      <c r="F22" s="2">
        <v>103</v>
      </c>
      <c r="G22" s="2">
        <v>124</v>
      </c>
      <c r="H22" s="2">
        <v>82</v>
      </c>
      <c r="I22" s="2">
        <v>105</v>
      </c>
      <c r="J22" s="2">
        <v>105</v>
      </c>
      <c r="K22" s="2">
        <v>113</v>
      </c>
      <c r="L22" s="2">
        <v>94</v>
      </c>
      <c r="M22" s="2">
        <v>134</v>
      </c>
      <c r="N22" s="2">
        <v>6</v>
      </c>
      <c r="O22" s="2">
        <v>12</v>
      </c>
      <c r="P22" s="2">
        <v>8</v>
      </c>
      <c r="Q22" s="2">
        <v>6</v>
      </c>
      <c r="R22" s="2">
        <v>5</v>
      </c>
      <c r="S22" s="2">
        <v>11</v>
      </c>
      <c r="T22" s="50">
        <f t="shared" si="3"/>
        <v>13.4375</v>
      </c>
      <c r="U22" s="2">
        <f t="shared" si="2"/>
        <v>0.74240331491712697</v>
      </c>
    </row>
    <row r="23" spans="1:21" ht="15.75" customHeight="1">
      <c r="A23" s="48" t="s">
        <v>2353</v>
      </c>
      <c r="B23" s="49">
        <v>12495682</v>
      </c>
      <c r="C23" s="2">
        <v>9426920</v>
      </c>
      <c r="D23" s="2">
        <f t="shared" si="0"/>
        <v>2356730</v>
      </c>
      <c r="E23" s="2">
        <f t="shared" si="1"/>
        <v>28.290532681609534</v>
      </c>
      <c r="F23" s="2">
        <v>177</v>
      </c>
      <c r="G23" s="2">
        <v>182</v>
      </c>
      <c r="H23" s="2">
        <v>109</v>
      </c>
      <c r="I23" s="2">
        <v>163</v>
      </c>
      <c r="J23" s="2">
        <v>187</v>
      </c>
      <c r="K23" s="2">
        <v>167</v>
      </c>
      <c r="L23" s="2">
        <v>103</v>
      </c>
      <c r="M23" s="2">
        <v>212</v>
      </c>
      <c r="N23" s="2">
        <v>8</v>
      </c>
      <c r="O23" s="2">
        <v>9</v>
      </c>
      <c r="P23" s="2">
        <v>9</v>
      </c>
      <c r="Q23" s="2">
        <v>12</v>
      </c>
      <c r="R23" s="2">
        <v>10</v>
      </c>
      <c r="S23" s="2">
        <v>9</v>
      </c>
      <c r="T23" s="50">
        <f t="shared" si="3"/>
        <v>17.105263157894736</v>
      </c>
      <c r="U23" s="2">
        <f t="shared" si="2"/>
        <v>0.94504216341959857</v>
      </c>
    </row>
    <row r="24" spans="1:21" ht="15.75" customHeight="1">
      <c r="A24" s="48" t="s">
        <v>2354</v>
      </c>
      <c r="B24" s="49">
        <v>12495682</v>
      </c>
      <c r="C24" s="2">
        <v>7527136</v>
      </c>
      <c r="D24" s="2">
        <f t="shared" si="0"/>
        <v>1881784</v>
      </c>
      <c r="E24" s="2">
        <f t="shared" si="1"/>
        <v>22.589211217122841</v>
      </c>
      <c r="F24" s="2">
        <v>94</v>
      </c>
      <c r="G24" s="2">
        <v>139</v>
      </c>
      <c r="H24" s="2">
        <v>81</v>
      </c>
      <c r="I24" s="2">
        <v>112</v>
      </c>
      <c r="J24" s="2">
        <v>133</v>
      </c>
      <c r="K24" s="2">
        <v>130</v>
      </c>
      <c r="L24" s="2">
        <v>60</v>
      </c>
      <c r="M24" s="2">
        <v>142</v>
      </c>
      <c r="N24" s="2">
        <v>7</v>
      </c>
      <c r="O24" s="2">
        <v>9</v>
      </c>
      <c r="P24" s="2">
        <v>8</v>
      </c>
      <c r="Q24" s="2">
        <v>10</v>
      </c>
      <c r="R24" s="2">
        <v>8</v>
      </c>
      <c r="S24" s="2">
        <v>7</v>
      </c>
      <c r="T24" s="50">
        <f t="shared" si="3"/>
        <v>13.637755102040817</v>
      </c>
      <c r="U24" s="2">
        <f t="shared" si="2"/>
        <v>0.75346713270943733</v>
      </c>
    </row>
    <row r="25" spans="1:21" ht="15.75" customHeight="1">
      <c r="A25" s="48" t="s">
        <v>2355</v>
      </c>
      <c r="B25" s="49">
        <v>12495682</v>
      </c>
      <c r="C25" s="2">
        <v>8585520</v>
      </c>
      <c r="D25" s="2">
        <f t="shared" si="0"/>
        <v>2146380</v>
      </c>
      <c r="E25" s="2">
        <f t="shared" si="1"/>
        <v>25.76546042064771</v>
      </c>
      <c r="F25" s="2">
        <v>142</v>
      </c>
      <c r="G25" s="2">
        <v>159</v>
      </c>
      <c r="H25" s="2">
        <v>126</v>
      </c>
      <c r="I25" s="2">
        <v>119</v>
      </c>
      <c r="J25" s="2">
        <v>137</v>
      </c>
      <c r="K25" s="2">
        <v>132</v>
      </c>
      <c r="L25" s="2">
        <v>86</v>
      </c>
      <c r="M25" s="2">
        <v>190</v>
      </c>
      <c r="N25" s="2">
        <v>7</v>
      </c>
      <c r="O25" s="2">
        <v>13</v>
      </c>
      <c r="P25" s="2">
        <v>9</v>
      </c>
      <c r="Q25" s="2">
        <v>10</v>
      </c>
      <c r="R25" s="2">
        <v>9</v>
      </c>
      <c r="S25" s="2">
        <v>9</v>
      </c>
      <c r="T25" s="50">
        <f t="shared" si="3"/>
        <v>14.355263157894736</v>
      </c>
      <c r="U25" s="2">
        <f t="shared" si="2"/>
        <v>0.79310846176214012</v>
      </c>
    </row>
    <row r="26" spans="1:21" ht="15.75" customHeight="1">
      <c r="A26" s="48" t="s">
        <v>2356</v>
      </c>
      <c r="B26" s="49">
        <v>12495682</v>
      </c>
      <c r="C26" s="2">
        <v>10699592</v>
      </c>
      <c r="D26" s="2">
        <f t="shared" si="0"/>
        <v>2674898</v>
      </c>
      <c r="E26" s="2">
        <f t="shared" si="1"/>
        <v>32.109868032813253</v>
      </c>
      <c r="F26" s="2">
        <v>139</v>
      </c>
      <c r="G26" s="2">
        <v>179</v>
      </c>
      <c r="H26" s="2">
        <v>119</v>
      </c>
      <c r="I26" s="2">
        <v>151</v>
      </c>
      <c r="J26" s="2">
        <v>155</v>
      </c>
      <c r="K26" s="2">
        <v>150</v>
      </c>
      <c r="L26" s="2">
        <v>114</v>
      </c>
      <c r="M26" s="2">
        <v>249</v>
      </c>
      <c r="N26" s="2">
        <v>15</v>
      </c>
      <c r="O26" s="2">
        <v>11</v>
      </c>
      <c r="P26" s="2">
        <v>9</v>
      </c>
      <c r="Q26" s="2">
        <v>10</v>
      </c>
      <c r="R26" s="2">
        <v>16</v>
      </c>
      <c r="S26" s="2">
        <v>16</v>
      </c>
      <c r="T26" s="50">
        <f t="shared" si="3"/>
        <v>12.233766233766234</v>
      </c>
      <c r="U26" s="2">
        <f t="shared" si="2"/>
        <v>0.67589868694841071</v>
      </c>
    </row>
    <row r="27" spans="1:21" ht="15.75" customHeight="1">
      <c r="A27" s="48" t="s">
        <v>2357</v>
      </c>
      <c r="B27" s="49">
        <v>12495682</v>
      </c>
      <c r="C27" s="2">
        <v>10258824</v>
      </c>
      <c r="D27" s="2">
        <f t="shared" si="0"/>
        <v>2564706</v>
      </c>
      <c r="E27" s="2">
        <f t="shared" si="1"/>
        <v>30.787107098276028</v>
      </c>
      <c r="F27" s="2">
        <v>148</v>
      </c>
      <c r="G27" s="2">
        <v>200</v>
      </c>
      <c r="H27" s="2">
        <v>131</v>
      </c>
      <c r="I27" s="2">
        <v>149</v>
      </c>
      <c r="J27" s="2">
        <v>153</v>
      </c>
      <c r="K27" s="2">
        <v>165</v>
      </c>
      <c r="L27" s="2">
        <v>115</v>
      </c>
      <c r="M27" s="2">
        <v>216</v>
      </c>
      <c r="N27" s="2">
        <v>20</v>
      </c>
      <c r="O27" s="2">
        <v>15</v>
      </c>
      <c r="P27" s="2">
        <v>13</v>
      </c>
      <c r="Q27" s="2">
        <v>15</v>
      </c>
      <c r="R27" s="2">
        <v>15</v>
      </c>
      <c r="S27" s="2">
        <v>14</v>
      </c>
      <c r="T27" s="50">
        <f t="shared" si="3"/>
        <v>10.410326086956522</v>
      </c>
      <c r="U27" s="2">
        <f t="shared" si="2"/>
        <v>0.57515613740091276</v>
      </c>
    </row>
    <row r="28" spans="1:21" ht="15.75" customHeight="1">
      <c r="A28" s="48" t="s">
        <v>2358</v>
      </c>
      <c r="B28" s="49">
        <v>12495682</v>
      </c>
      <c r="C28" s="2">
        <v>10039256</v>
      </c>
      <c r="D28" s="2">
        <f t="shared" si="0"/>
        <v>2509814</v>
      </c>
      <c r="E28" s="2">
        <f t="shared" si="1"/>
        <v>30.128175476936754</v>
      </c>
      <c r="F28" s="2">
        <v>109</v>
      </c>
      <c r="G28" s="2">
        <v>147</v>
      </c>
      <c r="H28" s="2">
        <v>107</v>
      </c>
      <c r="I28" s="2">
        <v>122</v>
      </c>
      <c r="J28" s="2">
        <v>119</v>
      </c>
      <c r="K28" s="2">
        <v>126</v>
      </c>
      <c r="L28" s="2">
        <v>104</v>
      </c>
      <c r="M28" s="2">
        <v>176</v>
      </c>
      <c r="N28" s="2">
        <v>5</v>
      </c>
      <c r="O28" s="2">
        <v>10</v>
      </c>
      <c r="P28" s="2">
        <v>9</v>
      </c>
      <c r="Q28" s="2">
        <v>11</v>
      </c>
      <c r="R28" s="2">
        <v>9</v>
      </c>
      <c r="S28" s="2">
        <v>8</v>
      </c>
      <c r="T28" s="50">
        <f t="shared" si="3"/>
        <v>14.567307692307693</v>
      </c>
      <c r="U28" s="2">
        <f t="shared" si="2"/>
        <v>0.80482362940926477</v>
      </c>
    </row>
    <row r="29" spans="1:21" ht="15.75" customHeight="1">
      <c r="A29" s="48" t="s">
        <v>2359</v>
      </c>
      <c r="B29" s="49">
        <v>12495682</v>
      </c>
      <c r="C29" s="2">
        <v>12334432</v>
      </c>
      <c r="D29" s="2">
        <f t="shared" si="0"/>
        <v>3083608</v>
      </c>
      <c r="E29" s="2">
        <f t="shared" si="1"/>
        <v>37.01608283565475</v>
      </c>
      <c r="F29" s="2">
        <v>137</v>
      </c>
      <c r="G29" s="2">
        <v>172</v>
      </c>
      <c r="H29" s="2">
        <v>95</v>
      </c>
      <c r="I29" s="2">
        <v>154</v>
      </c>
      <c r="J29" s="2">
        <v>130</v>
      </c>
      <c r="K29" s="2">
        <v>166</v>
      </c>
      <c r="L29" s="2">
        <v>113</v>
      </c>
      <c r="M29" s="2">
        <v>184</v>
      </c>
      <c r="N29" s="2">
        <v>17</v>
      </c>
      <c r="O29" s="2">
        <v>10</v>
      </c>
      <c r="P29" s="2">
        <v>13</v>
      </c>
      <c r="Q29" s="2">
        <v>9</v>
      </c>
      <c r="R29" s="2">
        <v>15</v>
      </c>
      <c r="S29" s="2">
        <v>15</v>
      </c>
      <c r="T29" s="50">
        <f t="shared" si="3"/>
        <v>10.927215189873419</v>
      </c>
      <c r="U29" s="2">
        <f t="shared" si="2"/>
        <v>0.60371354640184627</v>
      </c>
    </row>
    <row r="30" spans="1:21" ht="15.75" customHeight="1">
      <c r="A30" s="48" t="s">
        <v>2360</v>
      </c>
      <c r="B30" s="49">
        <v>12495682</v>
      </c>
      <c r="C30" s="2">
        <v>9434200</v>
      </c>
      <c r="D30" s="2">
        <f t="shared" si="0"/>
        <v>2358550</v>
      </c>
      <c r="E30" s="2">
        <f t="shared" si="1"/>
        <v>28.312380228626175</v>
      </c>
      <c r="F30" s="2">
        <v>158</v>
      </c>
      <c r="G30" s="2">
        <v>185</v>
      </c>
      <c r="H30" s="2">
        <v>126</v>
      </c>
      <c r="I30" s="2">
        <v>157</v>
      </c>
      <c r="J30" s="2">
        <v>172</v>
      </c>
      <c r="K30" s="2">
        <v>183</v>
      </c>
      <c r="L30" s="2">
        <v>127</v>
      </c>
      <c r="M30" s="2">
        <v>219</v>
      </c>
      <c r="N30" s="2">
        <v>9</v>
      </c>
      <c r="O30" s="2">
        <v>22</v>
      </c>
      <c r="P30" s="2">
        <v>9</v>
      </c>
      <c r="Q30" s="2">
        <v>9</v>
      </c>
      <c r="R30" s="2">
        <v>14</v>
      </c>
      <c r="S30" s="2">
        <v>6</v>
      </c>
      <c r="T30" s="50">
        <f t="shared" si="3"/>
        <v>14.423913043478262</v>
      </c>
      <c r="U30" s="2">
        <f t="shared" si="2"/>
        <v>0.79690127312034587</v>
      </c>
    </row>
    <row r="31" spans="1:21" ht="15.75" customHeight="1">
      <c r="A31" s="48" t="s">
        <v>2361</v>
      </c>
      <c r="B31" s="49">
        <v>12495682</v>
      </c>
      <c r="C31" s="2">
        <v>7890072</v>
      </c>
      <c r="D31" s="2">
        <f t="shared" si="0"/>
        <v>1972518</v>
      </c>
      <c r="E31" s="2">
        <f t="shared" si="1"/>
        <v>23.678395464929405</v>
      </c>
      <c r="F31" s="2">
        <v>143</v>
      </c>
      <c r="G31" s="2">
        <v>147</v>
      </c>
      <c r="H31" s="2">
        <v>106</v>
      </c>
      <c r="I31" s="2">
        <v>119</v>
      </c>
      <c r="J31" s="2">
        <v>138</v>
      </c>
      <c r="K31" s="2">
        <v>159</v>
      </c>
      <c r="L31" s="2">
        <v>95</v>
      </c>
      <c r="M31" s="2">
        <v>175</v>
      </c>
      <c r="N31" s="2">
        <v>12</v>
      </c>
      <c r="O31" s="2">
        <v>14</v>
      </c>
      <c r="P31" s="2">
        <v>8</v>
      </c>
      <c r="Q31" s="2">
        <v>5</v>
      </c>
      <c r="R31" s="2">
        <v>7</v>
      </c>
      <c r="S31" s="2">
        <v>6</v>
      </c>
      <c r="T31" s="50">
        <f t="shared" si="3"/>
        <v>15.605769230769232</v>
      </c>
      <c r="U31" s="2">
        <f t="shared" si="2"/>
        <v>0.86219719507012327</v>
      </c>
    </row>
    <row r="32" spans="1:21" ht="15.75" customHeight="1">
      <c r="A32" s="48" t="s">
        <v>2362</v>
      </c>
      <c r="B32" s="49">
        <v>12495682</v>
      </c>
      <c r="C32" s="2">
        <v>7229824</v>
      </c>
      <c r="D32" s="2">
        <f t="shared" si="0"/>
        <v>1807456</v>
      </c>
      <c r="E32" s="2">
        <f t="shared" si="1"/>
        <v>21.696967000280576</v>
      </c>
      <c r="F32" s="2">
        <v>99</v>
      </c>
      <c r="G32" s="2">
        <v>144</v>
      </c>
      <c r="H32" s="2">
        <v>78</v>
      </c>
      <c r="I32" s="2">
        <v>109</v>
      </c>
      <c r="J32" s="2">
        <v>147</v>
      </c>
      <c r="K32" s="2">
        <v>112</v>
      </c>
      <c r="L32" s="2">
        <v>72</v>
      </c>
      <c r="M32" s="2">
        <v>140</v>
      </c>
      <c r="N32" s="2">
        <v>8</v>
      </c>
      <c r="O32" s="2">
        <v>10</v>
      </c>
      <c r="P32" s="2">
        <v>5</v>
      </c>
      <c r="Q32" s="2">
        <v>5</v>
      </c>
      <c r="R32" s="2">
        <v>17</v>
      </c>
      <c r="S32" s="2">
        <v>7</v>
      </c>
      <c r="T32" s="50">
        <f t="shared" si="3"/>
        <v>12.995192307692308</v>
      </c>
      <c r="U32" s="2">
        <f t="shared" si="2"/>
        <v>0.71796642583935399</v>
      </c>
    </row>
    <row r="33" spans="1:21" ht="15.75" customHeight="1">
      <c r="A33" s="48" t="s">
        <v>2363</v>
      </c>
      <c r="B33" s="49">
        <v>12495682</v>
      </c>
      <c r="C33" s="2">
        <v>8568744</v>
      </c>
      <c r="D33" s="2">
        <f t="shared" si="0"/>
        <v>2142186</v>
      </c>
      <c r="E33" s="2">
        <f t="shared" si="1"/>
        <v>25.715115029335735</v>
      </c>
      <c r="F33" s="2">
        <v>141</v>
      </c>
      <c r="G33" s="2">
        <v>141</v>
      </c>
      <c r="H33" s="2">
        <v>108</v>
      </c>
      <c r="I33" s="2">
        <v>129</v>
      </c>
      <c r="J33" s="2">
        <v>180</v>
      </c>
      <c r="K33" s="2">
        <v>161</v>
      </c>
      <c r="L33" s="2">
        <v>95</v>
      </c>
      <c r="M33" s="2">
        <v>174</v>
      </c>
      <c r="N33" s="2">
        <v>9</v>
      </c>
      <c r="O33" s="2">
        <v>7</v>
      </c>
      <c r="P33" s="2">
        <v>9</v>
      </c>
      <c r="Q33" s="2">
        <v>8</v>
      </c>
      <c r="R33" s="2">
        <v>10</v>
      </c>
      <c r="S33" s="2">
        <v>9</v>
      </c>
      <c r="T33" s="50">
        <f t="shared" si="3"/>
        <v>16.283653846153847</v>
      </c>
      <c r="U33" s="2">
        <f t="shared" si="2"/>
        <v>0.89964938376540582</v>
      </c>
    </row>
    <row r="34" spans="1:21" ht="15.75" customHeight="1">
      <c r="A34" s="48" t="s">
        <v>2364</v>
      </c>
      <c r="B34" s="49">
        <v>12495682</v>
      </c>
      <c r="C34" s="2">
        <v>12113072</v>
      </c>
      <c r="D34" s="2">
        <f t="shared" si="0"/>
        <v>3028268</v>
      </c>
      <c r="E34" s="2">
        <f t="shared" si="1"/>
        <v>36.351773356588296</v>
      </c>
      <c r="F34" s="2">
        <v>179</v>
      </c>
      <c r="G34" s="2">
        <v>221</v>
      </c>
      <c r="H34" s="2">
        <v>145</v>
      </c>
      <c r="I34" s="2">
        <v>194</v>
      </c>
      <c r="J34" s="2">
        <v>202</v>
      </c>
      <c r="K34" s="2">
        <v>238</v>
      </c>
      <c r="L34" s="2">
        <v>135</v>
      </c>
      <c r="M34" s="2">
        <v>246</v>
      </c>
      <c r="N34" s="2">
        <v>11</v>
      </c>
      <c r="O34" s="2">
        <v>14</v>
      </c>
      <c r="P34" s="2">
        <v>10</v>
      </c>
      <c r="Q34" s="2">
        <v>15</v>
      </c>
      <c r="R34" s="2">
        <v>16</v>
      </c>
      <c r="S34" s="2">
        <v>15</v>
      </c>
      <c r="T34" s="50">
        <f t="shared" si="3"/>
        <v>14.444444444444445</v>
      </c>
      <c r="U34" s="2">
        <f t="shared" si="2"/>
        <v>0.79803560466543888</v>
      </c>
    </row>
    <row r="35" spans="1:21" ht="15.75" customHeight="1">
      <c r="A35" s="48" t="s">
        <v>2365</v>
      </c>
      <c r="B35" s="49">
        <v>12495682</v>
      </c>
      <c r="C35" s="2">
        <v>13505784</v>
      </c>
      <c r="D35" s="2">
        <f t="shared" si="0"/>
        <v>3376446</v>
      </c>
      <c r="E35" s="2">
        <f t="shared" si="1"/>
        <v>40.531353150632356</v>
      </c>
      <c r="F35" s="2">
        <v>228</v>
      </c>
      <c r="G35" s="2">
        <v>251</v>
      </c>
      <c r="H35" s="2">
        <v>179</v>
      </c>
      <c r="I35" s="2">
        <v>258</v>
      </c>
      <c r="J35" s="2">
        <v>249</v>
      </c>
      <c r="K35" s="2">
        <v>247</v>
      </c>
      <c r="L35" s="2">
        <v>172</v>
      </c>
      <c r="M35" s="2">
        <v>293</v>
      </c>
      <c r="N35" s="2">
        <v>13</v>
      </c>
      <c r="O35" s="2">
        <v>21</v>
      </c>
      <c r="P35" s="2">
        <v>14</v>
      </c>
      <c r="Q35" s="2">
        <v>16</v>
      </c>
      <c r="R35" s="2">
        <v>16</v>
      </c>
      <c r="S35" s="2">
        <v>14</v>
      </c>
      <c r="T35" s="50">
        <f t="shared" si="3"/>
        <v>14.976063829787234</v>
      </c>
      <c r="U35" s="2">
        <f t="shared" si="2"/>
        <v>0.82740684142470899</v>
      </c>
    </row>
    <row r="36" spans="1:21" ht="15.75" customHeight="1">
      <c r="A36" s="48" t="s">
        <v>2366</v>
      </c>
      <c r="B36" s="49">
        <v>12495682</v>
      </c>
      <c r="C36" s="2">
        <v>16516056</v>
      </c>
      <c r="D36" s="2">
        <f t="shared" si="0"/>
        <v>4129014</v>
      </c>
      <c r="E36" s="2">
        <f t="shared" si="1"/>
        <v>49.565289833720158</v>
      </c>
      <c r="F36" s="2">
        <v>272</v>
      </c>
      <c r="G36" s="2">
        <v>301</v>
      </c>
      <c r="H36" s="2">
        <v>194</v>
      </c>
      <c r="I36" s="2">
        <v>249</v>
      </c>
      <c r="J36" s="2">
        <v>289</v>
      </c>
      <c r="K36" s="2">
        <v>305</v>
      </c>
      <c r="L36" s="2">
        <v>188</v>
      </c>
      <c r="M36" s="2">
        <v>340</v>
      </c>
      <c r="N36" s="2">
        <v>18</v>
      </c>
      <c r="O36" s="2">
        <v>21</v>
      </c>
      <c r="P36" s="2">
        <v>17</v>
      </c>
      <c r="Q36" s="2">
        <v>14</v>
      </c>
      <c r="R36" s="2">
        <v>24</v>
      </c>
      <c r="S36" s="2">
        <v>26</v>
      </c>
      <c r="T36" s="50">
        <f t="shared" si="3"/>
        <v>13.362500000000001</v>
      </c>
      <c r="U36" s="2">
        <f t="shared" si="2"/>
        <v>0.73825966850828728</v>
      </c>
    </row>
    <row r="37" spans="1:21" ht="15.75" customHeight="1">
      <c r="A37" s="48" t="s">
        <v>2367</v>
      </c>
      <c r="B37" s="49">
        <v>12495682</v>
      </c>
      <c r="C37" s="2">
        <v>13461256</v>
      </c>
      <c r="D37" s="2">
        <f t="shared" si="0"/>
        <v>3365314</v>
      </c>
      <c r="E37" s="2">
        <f t="shared" si="1"/>
        <v>40.397722989429468</v>
      </c>
      <c r="F37" s="2">
        <v>99</v>
      </c>
      <c r="G37" s="2">
        <v>129</v>
      </c>
      <c r="H37" s="2">
        <v>83</v>
      </c>
      <c r="I37" s="2">
        <v>128</v>
      </c>
      <c r="J37" s="2">
        <v>108</v>
      </c>
      <c r="K37" s="2">
        <v>152</v>
      </c>
      <c r="L37" s="2">
        <v>92</v>
      </c>
      <c r="M37" s="2">
        <v>143</v>
      </c>
      <c r="N37" s="2">
        <v>8</v>
      </c>
      <c r="O37" s="2">
        <v>14</v>
      </c>
      <c r="P37" s="2">
        <v>8</v>
      </c>
      <c r="Q37" s="2">
        <v>11</v>
      </c>
      <c r="R37" s="2">
        <v>12</v>
      </c>
      <c r="S37" s="2">
        <v>7</v>
      </c>
      <c r="T37" s="50">
        <f t="shared" si="3"/>
        <v>11.675000000000001</v>
      </c>
      <c r="U37" s="2">
        <f t="shared" si="2"/>
        <v>0.6450276243093922</v>
      </c>
    </row>
    <row r="38" spans="1:21" ht="15.75" customHeight="1">
      <c r="A38" s="51" t="s">
        <v>2368</v>
      </c>
      <c r="B38" s="49">
        <v>12495682</v>
      </c>
      <c r="C38" s="2">
        <v>14281928</v>
      </c>
      <c r="D38" s="2">
        <f t="shared" si="0"/>
        <v>3570482</v>
      </c>
      <c r="E38" s="2">
        <f t="shared" si="1"/>
        <v>42.860589762127432</v>
      </c>
      <c r="F38" s="2">
        <v>351</v>
      </c>
      <c r="G38" s="2">
        <v>425</v>
      </c>
      <c r="H38" s="2">
        <v>302</v>
      </c>
      <c r="I38" s="2">
        <v>360</v>
      </c>
      <c r="J38" s="2">
        <v>396</v>
      </c>
      <c r="K38" s="2">
        <v>420</v>
      </c>
      <c r="L38" s="2">
        <v>239</v>
      </c>
      <c r="M38" s="2">
        <v>499</v>
      </c>
      <c r="N38" s="2">
        <v>9</v>
      </c>
      <c r="O38" s="2">
        <v>19</v>
      </c>
      <c r="P38" s="2">
        <v>10</v>
      </c>
      <c r="Q38" s="2">
        <v>13</v>
      </c>
      <c r="R38" s="2">
        <v>13</v>
      </c>
      <c r="S38" s="2">
        <v>15</v>
      </c>
      <c r="T38" s="50">
        <f t="shared" si="3"/>
        <v>28.405063291139243</v>
      </c>
      <c r="U38" s="2">
        <f t="shared" si="2"/>
        <v>1.5693405133226099</v>
      </c>
    </row>
    <row r="39" spans="1:21" ht="15.75" customHeight="1">
      <c r="A39" s="48" t="s">
        <v>2369</v>
      </c>
      <c r="B39" s="49">
        <v>12495682</v>
      </c>
      <c r="C39" s="2">
        <v>11820328</v>
      </c>
      <c r="D39" s="2">
        <f t="shared" si="0"/>
        <v>2955082</v>
      </c>
      <c r="E39" s="2">
        <f t="shared" si="1"/>
        <v>35.473237875291638</v>
      </c>
      <c r="F39" s="2">
        <v>89</v>
      </c>
      <c r="G39" s="2">
        <v>117</v>
      </c>
      <c r="H39" s="2">
        <v>80</v>
      </c>
      <c r="I39" s="2">
        <v>82</v>
      </c>
      <c r="J39" s="2">
        <v>95</v>
      </c>
      <c r="K39" s="2">
        <v>117</v>
      </c>
      <c r="L39" s="2">
        <v>65</v>
      </c>
      <c r="M39" s="2">
        <v>150</v>
      </c>
      <c r="N39" s="2">
        <v>9</v>
      </c>
      <c r="O39" s="2">
        <v>8</v>
      </c>
      <c r="P39" s="2">
        <v>12</v>
      </c>
      <c r="Q39" s="2">
        <v>8</v>
      </c>
      <c r="R39" s="2">
        <v>17</v>
      </c>
      <c r="S39" s="2">
        <v>13</v>
      </c>
      <c r="T39" s="50">
        <f t="shared" si="3"/>
        <v>8.8992537313432845</v>
      </c>
      <c r="U39" s="2">
        <f t="shared" si="2"/>
        <v>0.49167147686979468</v>
      </c>
    </row>
    <row r="40" spans="1:21" ht="15.75" customHeight="1">
      <c r="A40" s="48" t="s">
        <v>2370</v>
      </c>
      <c r="B40" s="49">
        <v>12495682</v>
      </c>
      <c r="C40" s="2">
        <v>7608304</v>
      </c>
      <c r="D40" s="2">
        <f t="shared" si="0"/>
        <v>1902076</v>
      </c>
      <c r="E40" s="2">
        <f t="shared" si="1"/>
        <v>22.832799362211681</v>
      </c>
      <c r="F40" s="2">
        <v>38</v>
      </c>
      <c r="G40" s="2">
        <v>62</v>
      </c>
      <c r="H40" s="2">
        <v>38</v>
      </c>
      <c r="I40" s="2">
        <v>50</v>
      </c>
      <c r="J40" s="2">
        <v>62</v>
      </c>
      <c r="K40" s="2">
        <v>56</v>
      </c>
      <c r="L40" s="2">
        <v>35</v>
      </c>
      <c r="M40" s="2">
        <v>62</v>
      </c>
      <c r="N40" s="2">
        <v>9</v>
      </c>
      <c r="O40" s="2">
        <v>4</v>
      </c>
      <c r="P40" s="2">
        <v>4</v>
      </c>
      <c r="Q40" s="2">
        <v>4</v>
      </c>
      <c r="R40" s="2">
        <v>11</v>
      </c>
      <c r="S40" s="2">
        <v>7</v>
      </c>
      <c r="T40" s="50">
        <f t="shared" si="3"/>
        <v>7.75</v>
      </c>
      <c r="U40" s="2">
        <f t="shared" si="2"/>
        <v>0.42817679558011046</v>
      </c>
    </row>
    <row r="41" spans="1:21" ht="15.75" customHeight="1">
      <c r="A41" s="51" t="s">
        <v>2371</v>
      </c>
      <c r="B41" s="49">
        <v>12495682</v>
      </c>
      <c r="C41" s="2">
        <v>7247856</v>
      </c>
      <c r="D41" s="2">
        <f t="shared" si="0"/>
        <v>1811964</v>
      </c>
      <c r="E41" s="2">
        <f t="shared" si="1"/>
        <v>21.751081693660257</v>
      </c>
      <c r="F41" s="2">
        <v>252</v>
      </c>
      <c r="G41" s="2">
        <v>273</v>
      </c>
      <c r="H41" s="2">
        <v>210</v>
      </c>
      <c r="I41" s="2">
        <v>251</v>
      </c>
      <c r="J41" s="2">
        <v>290</v>
      </c>
      <c r="K41" s="2">
        <v>293</v>
      </c>
      <c r="L41" s="2">
        <v>176</v>
      </c>
      <c r="M41" s="2">
        <v>375</v>
      </c>
      <c r="N41" s="2">
        <v>7</v>
      </c>
      <c r="O41" s="2">
        <v>10</v>
      </c>
      <c r="P41" s="2">
        <v>4</v>
      </c>
      <c r="Q41" s="2">
        <v>8</v>
      </c>
      <c r="R41" s="2">
        <v>12</v>
      </c>
      <c r="S41" s="2">
        <v>6</v>
      </c>
      <c r="T41" s="50">
        <f t="shared" si="3"/>
        <v>33.829787234042556</v>
      </c>
      <c r="U41" s="2">
        <f t="shared" si="2"/>
        <v>1.8690490184553896</v>
      </c>
    </row>
    <row r="42" spans="1:21" ht="15.75" customHeight="1">
      <c r="A42" s="51" t="s">
        <v>2372</v>
      </c>
      <c r="B42" s="49">
        <v>12495682</v>
      </c>
      <c r="C42" s="2">
        <v>8389024</v>
      </c>
      <c r="D42" s="2">
        <f t="shared" si="0"/>
        <v>2097256</v>
      </c>
      <c r="E42" s="2">
        <f t="shared" si="1"/>
        <v>25.17576871754579</v>
      </c>
      <c r="F42" s="2">
        <v>178</v>
      </c>
      <c r="G42" s="2">
        <v>212</v>
      </c>
      <c r="H42" s="2">
        <v>140</v>
      </c>
      <c r="I42" s="2">
        <v>174</v>
      </c>
      <c r="J42" s="2">
        <v>185</v>
      </c>
      <c r="K42" s="2">
        <v>209</v>
      </c>
      <c r="L42" s="2">
        <v>119</v>
      </c>
      <c r="M42" s="2">
        <v>238</v>
      </c>
      <c r="N42" s="2">
        <v>2</v>
      </c>
      <c r="O42" s="2">
        <v>4</v>
      </c>
      <c r="P42" s="2">
        <v>9</v>
      </c>
      <c r="Q42" s="2">
        <v>6</v>
      </c>
      <c r="R42" s="2">
        <v>6</v>
      </c>
      <c r="S42" s="2">
        <v>4</v>
      </c>
      <c r="T42" s="50">
        <f t="shared" si="3"/>
        <v>35.201612903225808</v>
      </c>
      <c r="U42" s="2">
        <f t="shared" si="2"/>
        <v>1.9448404918909286</v>
      </c>
    </row>
    <row r="43" spans="1:21" ht="15.75" customHeight="1">
      <c r="A43" s="48" t="s">
        <v>2373</v>
      </c>
      <c r="B43" s="49">
        <v>12495682</v>
      </c>
      <c r="C43" s="2">
        <v>11075904</v>
      </c>
      <c r="D43" s="2">
        <f t="shared" si="0"/>
        <v>2768976</v>
      </c>
      <c r="E43" s="2">
        <f t="shared" si="1"/>
        <v>33.239194147226215</v>
      </c>
      <c r="F43" s="2">
        <v>81</v>
      </c>
      <c r="G43" s="2">
        <v>91</v>
      </c>
      <c r="H43" s="2">
        <v>54</v>
      </c>
      <c r="I43" s="2">
        <v>87</v>
      </c>
      <c r="J43" s="2">
        <v>90</v>
      </c>
      <c r="K43" s="2">
        <v>93</v>
      </c>
      <c r="L43" s="2">
        <v>71</v>
      </c>
      <c r="M43" s="2">
        <v>121</v>
      </c>
      <c r="N43" s="2">
        <v>17</v>
      </c>
      <c r="O43" s="2">
        <v>10</v>
      </c>
      <c r="P43" s="2">
        <v>4</v>
      </c>
      <c r="Q43" s="2">
        <v>5</v>
      </c>
      <c r="R43" s="2">
        <v>8</v>
      </c>
      <c r="S43" s="2">
        <v>8</v>
      </c>
      <c r="T43" s="50">
        <f t="shared" si="3"/>
        <v>9.9230769230769234</v>
      </c>
      <c r="U43" s="2">
        <f t="shared" si="2"/>
        <v>0.54823629409264762</v>
      </c>
    </row>
    <row r="44" spans="1:21" ht="15.75" customHeight="1">
      <c r="A44" s="51" t="s">
        <v>2374</v>
      </c>
      <c r="B44" s="49">
        <v>12495682</v>
      </c>
      <c r="C44" s="2">
        <v>10676992</v>
      </c>
      <c r="D44" s="2">
        <f t="shared" si="0"/>
        <v>2669248</v>
      </c>
      <c r="E44" s="2">
        <f t="shared" si="1"/>
        <v>32.042044603887966</v>
      </c>
      <c r="F44" s="2">
        <v>301</v>
      </c>
      <c r="G44" s="2">
        <v>313</v>
      </c>
      <c r="H44" s="2">
        <v>227</v>
      </c>
      <c r="I44" s="2">
        <v>300</v>
      </c>
      <c r="J44" s="2">
        <v>321</v>
      </c>
      <c r="K44" s="2">
        <v>330</v>
      </c>
      <c r="L44" s="2">
        <v>194</v>
      </c>
      <c r="M44" s="2">
        <v>387</v>
      </c>
      <c r="N44" s="2">
        <v>8</v>
      </c>
      <c r="O44" s="2">
        <v>21</v>
      </c>
      <c r="P44" s="2">
        <v>9</v>
      </c>
      <c r="Q44" s="2">
        <v>6</v>
      </c>
      <c r="R44" s="2">
        <v>12</v>
      </c>
      <c r="S44" s="2">
        <v>13</v>
      </c>
      <c r="T44" s="50">
        <f t="shared" si="3"/>
        <v>25.793478260869566</v>
      </c>
      <c r="U44" s="2">
        <f t="shared" si="2"/>
        <v>1.4250540475618543</v>
      </c>
    </row>
    <row r="45" spans="1:21" ht="15.75" customHeight="1">
      <c r="A45" s="51" t="s">
        <v>2375</v>
      </c>
      <c r="B45" s="49">
        <v>12495682</v>
      </c>
      <c r="C45" s="2">
        <v>11463720</v>
      </c>
      <c r="D45" s="2">
        <f t="shared" si="0"/>
        <v>2865930</v>
      </c>
      <c r="E45" s="2">
        <f t="shared" si="1"/>
        <v>34.403044187584157</v>
      </c>
      <c r="F45" s="2">
        <v>491</v>
      </c>
      <c r="G45" s="2">
        <v>586</v>
      </c>
      <c r="H45" s="2">
        <v>375</v>
      </c>
      <c r="I45" s="2">
        <v>513</v>
      </c>
      <c r="J45" s="2">
        <v>521</v>
      </c>
      <c r="K45" s="2">
        <v>563</v>
      </c>
      <c r="L45" s="2">
        <v>338</v>
      </c>
      <c r="M45" s="2">
        <v>594</v>
      </c>
      <c r="N45" s="2">
        <v>12</v>
      </c>
      <c r="O45" s="2">
        <v>11</v>
      </c>
      <c r="P45" s="2">
        <v>5</v>
      </c>
      <c r="Q45" s="2">
        <v>13</v>
      </c>
      <c r="R45" s="2">
        <v>18</v>
      </c>
      <c r="S45" s="2">
        <v>9</v>
      </c>
      <c r="T45" s="50">
        <f t="shared" si="3"/>
        <v>43.908088235294116</v>
      </c>
      <c r="U45" s="2">
        <f t="shared" si="2"/>
        <v>2.4258612284692882</v>
      </c>
    </row>
    <row r="46" spans="1:21" ht="15.75" customHeight="1">
      <c r="A46" s="48" t="s">
        <v>2376</v>
      </c>
      <c r="B46" s="49">
        <v>12495682</v>
      </c>
      <c r="C46" s="2">
        <v>10463688</v>
      </c>
      <c r="D46" s="2">
        <f t="shared" si="0"/>
        <v>2615922</v>
      </c>
      <c r="E46" s="2">
        <f t="shared" si="1"/>
        <v>31.401911476300373</v>
      </c>
      <c r="F46" s="2">
        <v>131</v>
      </c>
      <c r="G46" s="2">
        <v>151</v>
      </c>
      <c r="H46" s="2">
        <v>103</v>
      </c>
      <c r="I46" s="2">
        <v>123</v>
      </c>
      <c r="J46" s="2">
        <v>120</v>
      </c>
      <c r="K46" s="2">
        <v>128</v>
      </c>
      <c r="L46" s="2">
        <v>76</v>
      </c>
      <c r="M46" s="2">
        <v>170</v>
      </c>
      <c r="N46" s="2">
        <v>11</v>
      </c>
      <c r="O46" s="2">
        <v>19</v>
      </c>
      <c r="P46" s="2">
        <v>9</v>
      </c>
      <c r="Q46" s="2">
        <v>5</v>
      </c>
      <c r="R46" s="2">
        <v>10</v>
      </c>
      <c r="S46" s="2">
        <v>8</v>
      </c>
      <c r="T46" s="50">
        <f t="shared" si="3"/>
        <v>12.120967741935484</v>
      </c>
      <c r="U46" s="2">
        <f t="shared" si="2"/>
        <v>0.66966672607378364</v>
      </c>
    </row>
    <row r="47" spans="1:21" ht="15.75" customHeight="1">
      <c r="A47" s="48" t="s">
        <v>2377</v>
      </c>
      <c r="B47" s="49">
        <v>12495682</v>
      </c>
      <c r="C47" s="2">
        <v>10380144</v>
      </c>
      <c r="D47" s="2">
        <f t="shared" si="0"/>
        <v>2595036</v>
      </c>
      <c r="E47" s="2">
        <f t="shared" si="1"/>
        <v>31.151192868064346</v>
      </c>
      <c r="F47" s="2">
        <v>99</v>
      </c>
      <c r="G47" s="2">
        <v>126</v>
      </c>
      <c r="H47" s="2">
        <v>84</v>
      </c>
      <c r="I47" s="2">
        <v>90</v>
      </c>
      <c r="J47" s="2">
        <v>99</v>
      </c>
      <c r="K47" s="2">
        <v>106</v>
      </c>
      <c r="L47" s="2">
        <v>73</v>
      </c>
      <c r="M47" s="2">
        <v>127</v>
      </c>
      <c r="N47" s="2">
        <v>4</v>
      </c>
      <c r="O47" s="2">
        <v>6</v>
      </c>
      <c r="P47" s="2">
        <v>6</v>
      </c>
      <c r="Q47" s="2">
        <v>10</v>
      </c>
      <c r="R47" s="2">
        <v>11</v>
      </c>
      <c r="S47" s="2">
        <v>10</v>
      </c>
      <c r="T47" s="50">
        <f t="shared" si="3"/>
        <v>12.829787234042554</v>
      </c>
      <c r="U47" s="2">
        <f t="shared" si="2"/>
        <v>0.70882802398025158</v>
      </c>
    </row>
    <row r="48" spans="1:21" ht="15.75" customHeight="1">
      <c r="A48" s="48" t="s">
        <v>2378</v>
      </c>
      <c r="B48" s="49">
        <v>12495682</v>
      </c>
      <c r="C48" s="2">
        <v>9421760</v>
      </c>
      <c r="D48" s="2">
        <f t="shared" si="0"/>
        <v>2355440</v>
      </c>
      <c r="E48" s="2">
        <f t="shared" si="1"/>
        <v>28.275047332350486</v>
      </c>
      <c r="F48" s="2">
        <v>116</v>
      </c>
      <c r="G48" s="2">
        <v>131</v>
      </c>
      <c r="H48" s="2">
        <v>86</v>
      </c>
      <c r="I48" s="2">
        <v>124</v>
      </c>
      <c r="J48" s="2">
        <v>127</v>
      </c>
      <c r="K48" s="2">
        <v>146</v>
      </c>
      <c r="L48" s="2">
        <v>83</v>
      </c>
      <c r="M48" s="2">
        <v>176</v>
      </c>
      <c r="N48" s="2">
        <v>5</v>
      </c>
      <c r="O48" s="2">
        <v>15</v>
      </c>
      <c r="P48" s="2">
        <v>7</v>
      </c>
      <c r="Q48" s="2">
        <v>10</v>
      </c>
      <c r="R48" s="2">
        <v>12</v>
      </c>
      <c r="S48" s="2">
        <v>10</v>
      </c>
      <c r="T48" s="50">
        <f t="shared" si="3"/>
        <v>12.572033898305085</v>
      </c>
      <c r="U48" s="2">
        <f t="shared" si="2"/>
        <v>0.694587508193651</v>
      </c>
    </row>
    <row r="49" spans="1:21" ht="15.75" customHeight="1">
      <c r="A49" s="51" t="s">
        <v>2379</v>
      </c>
      <c r="B49" s="49">
        <v>12495682</v>
      </c>
      <c r="C49" s="2">
        <v>9610264</v>
      </c>
      <c r="D49" s="2">
        <f t="shared" si="0"/>
        <v>2402566</v>
      </c>
      <c r="E49" s="2">
        <f t="shared" si="1"/>
        <v>28.840754750320951</v>
      </c>
      <c r="F49" s="2">
        <v>454</v>
      </c>
      <c r="G49" s="2">
        <v>488</v>
      </c>
      <c r="H49" s="2">
        <v>334</v>
      </c>
      <c r="I49" s="2">
        <v>416</v>
      </c>
      <c r="J49" s="2">
        <v>470</v>
      </c>
      <c r="K49" s="2">
        <v>466</v>
      </c>
      <c r="L49" s="2">
        <v>270</v>
      </c>
      <c r="M49" s="2">
        <v>584</v>
      </c>
      <c r="N49" s="2">
        <v>13</v>
      </c>
      <c r="O49" s="2">
        <v>7</v>
      </c>
      <c r="P49" s="2">
        <v>4</v>
      </c>
      <c r="Q49" s="2">
        <v>8</v>
      </c>
      <c r="R49" s="2">
        <v>19</v>
      </c>
      <c r="S49" s="2">
        <v>17</v>
      </c>
      <c r="T49" s="50">
        <f t="shared" si="3"/>
        <v>38.404411764705877</v>
      </c>
      <c r="U49" s="2">
        <f t="shared" si="2"/>
        <v>2.1217907052323688</v>
      </c>
    </row>
    <row r="50" spans="1:21" ht="15.75" customHeight="1">
      <c r="A50" s="48" t="s">
        <v>2380</v>
      </c>
      <c r="B50" s="49">
        <v>12495682</v>
      </c>
      <c r="C50" s="2">
        <v>9506912</v>
      </c>
      <c r="D50" s="2">
        <f t="shared" si="0"/>
        <v>2376728</v>
      </c>
      <c r="E50" s="2">
        <f t="shared" si="1"/>
        <v>28.530591607564919</v>
      </c>
      <c r="F50" s="2">
        <v>132</v>
      </c>
      <c r="G50" s="2">
        <v>194</v>
      </c>
      <c r="H50" s="2">
        <v>113</v>
      </c>
      <c r="I50" s="2">
        <v>152</v>
      </c>
      <c r="J50" s="2">
        <v>154</v>
      </c>
      <c r="K50" s="2">
        <v>160</v>
      </c>
      <c r="L50" s="2">
        <v>96</v>
      </c>
      <c r="M50" s="2">
        <v>209</v>
      </c>
      <c r="N50" s="2">
        <v>10</v>
      </c>
      <c r="O50" s="2">
        <v>15</v>
      </c>
      <c r="P50" s="2">
        <v>4</v>
      </c>
      <c r="Q50" s="2">
        <v>8</v>
      </c>
      <c r="R50" s="2">
        <v>8</v>
      </c>
      <c r="S50" s="2">
        <v>14</v>
      </c>
      <c r="T50" s="50">
        <f t="shared" si="3"/>
        <v>15.381355932203389</v>
      </c>
      <c r="U50" s="2">
        <f t="shared" si="2"/>
        <v>0.84979867028748002</v>
      </c>
    </row>
    <row r="51" spans="1:21" ht="15.75" customHeight="1">
      <c r="A51" s="51" t="s">
        <v>2381</v>
      </c>
      <c r="B51" s="49">
        <v>12495682</v>
      </c>
      <c r="C51" s="2">
        <v>8422544</v>
      </c>
      <c r="D51" s="2">
        <f t="shared" si="0"/>
        <v>2105636</v>
      </c>
      <c r="E51" s="2">
        <f t="shared" si="1"/>
        <v>25.276363466996038</v>
      </c>
      <c r="F51" s="2">
        <v>382</v>
      </c>
      <c r="G51" s="2">
        <v>424</v>
      </c>
      <c r="H51" s="2">
        <v>286</v>
      </c>
      <c r="I51" s="2">
        <v>360</v>
      </c>
      <c r="J51" s="2">
        <v>404</v>
      </c>
      <c r="K51" s="2">
        <v>392</v>
      </c>
      <c r="L51" s="2">
        <v>262</v>
      </c>
      <c r="M51" s="2">
        <v>515</v>
      </c>
      <c r="N51" s="2">
        <v>12</v>
      </c>
      <c r="O51" s="2">
        <v>10</v>
      </c>
      <c r="P51" s="2">
        <v>9</v>
      </c>
      <c r="Q51" s="2">
        <v>9</v>
      </c>
      <c r="R51" s="2">
        <v>15</v>
      </c>
      <c r="S51" s="2">
        <v>8</v>
      </c>
      <c r="T51" s="50">
        <f t="shared" si="3"/>
        <v>36.011904761904759</v>
      </c>
      <c r="U51" s="2">
        <f t="shared" si="2"/>
        <v>1.9896079978952903</v>
      </c>
    </row>
    <row r="52" spans="1:21" ht="15.75" customHeight="1">
      <c r="A52" s="48" t="s">
        <v>2382</v>
      </c>
      <c r="B52" s="49">
        <v>12495682</v>
      </c>
      <c r="C52" s="2">
        <v>10141752</v>
      </c>
      <c r="D52" s="2">
        <f t="shared" si="0"/>
        <v>2535438</v>
      </c>
      <c r="E52" s="2">
        <f t="shared" si="1"/>
        <v>30.435769732296325</v>
      </c>
      <c r="F52" s="2">
        <v>172</v>
      </c>
      <c r="G52" s="2">
        <v>173</v>
      </c>
      <c r="H52" s="2">
        <v>124</v>
      </c>
      <c r="I52" s="2">
        <v>152</v>
      </c>
      <c r="J52" s="2">
        <v>130</v>
      </c>
      <c r="K52" s="2">
        <v>165</v>
      </c>
      <c r="L52" s="2">
        <v>135</v>
      </c>
      <c r="M52" s="2">
        <v>214</v>
      </c>
      <c r="N52" s="2">
        <v>10</v>
      </c>
      <c r="O52" s="2">
        <v>11</v>
      </c>
      <c r="P52" s="2">
        <v>7</v>
      </c>
      <c r="Q52" s="2">
        <v>10</v>
      </c>
      <c r="R52" s="2">
        <v>13</v>
      </c>
      <c r="S52" s="2">
        <v>14</v>
      </c>
      <c r="T52" s="50">
        <f t="shared" si="3"/>
        <v>14.596153846153845</v>
      </c>
      <c r="U52" s="2">
        <f t="shared" si="2"/>
        <v>0.80641733956651074</v>
      </c>
    </row>
    <row r="53" spans="1:21" ht="15.75" customHeight="1">
      <c r="A53" s="48" t="s">
        <v>2383</v>
      </c>
      <c r="B53" s="49">
        <v>12495682</v>
      </c>
      <c r="C53" s="2">
        <v>11270944</v>
      </c>
      <c r="D53" s="2">
        <f t="shared" si="0"/>
        <v>2817736</v>
      </c>
      <c r="E53" s="2">
        <f t="shared" si="1"/>
        <v>33.824516340924809</v>
      </c>
      <c r="F53" s="2">
        <v>166</v>
      </c>
      <c r="G53" s="2">
        <v>187</v>
      </c>
      <c r="H53" s="2">
        <v>129</v>
      </c>
      <c r="I53" s="2">
        <v>137</v>
      </c>
      <c r="J53" s="2">
        <v>163</v>
      </c>
      <c r="K53" s="2">
        <v>149</v>
      </c>
      <c r="L53" s="2">
        <v>102</v>
      </c>
      <c r="M53" s="2">
        <v>210</v>
      </c>
      <c r="N53" s="2">
        <v>6</v>
      </c>
      <c r="O53" s="2">
        <v>14</v>
      </c>
      <c r="P53" s="2">
        <v>8</v>
      </c>
      <c r="Q53" s="2">
        <v>11</v>
      </c>
      <c r="R53" s="2">
        <v>13</v>
      </c>
      <c r="S53" s="2">
        <v>7</v>
      </c>
      <c r="T53" s="50">
        <f t="shared" si="3"/>
        <v>15.800847457627118</v>
      </c>
      <c r="U53" s="2">
        <f t="shared" si="2"/>
        <v>0.8729749976589567</v>
      </c>
    </row>
    <row r="54" spans="1:21" ht="15.75" customHeight="1">
      <c r="A54" s="48" t="s">
        <v>2384</v>
      </c>
      <c r="B54" s="49">
        <v>12495682</v>
      </c>
      <c r="C54" s="2">
        <v>10856088</v>
      </c>
      <c r="D54" s="2">
        <f t="shared" si="0"/>
        <v>2714022</v>
      </c>
      <c r="E54" s="2">
        <f t="shared" si="1"/>
        <v>32.579518268790771</v>
      </c>
      <c r="F54" s="2">
        <v>121</v>
      </c>
      <c r="G54" s="2">
        <v>139</v>
      </c>
      <c r="H54" s="2">
        <v>90</v>
      </c>
      <c r="I54" s="2">
        <v>114</v>
      </c>
      <c r="J54" s="2">
        <v>132</v>
      </c>
      <c r="K54" s="2">
        <v>144</v>
      </c>
      <c r="L54" s="2">
        <v>83</v>
      </c>
      <c r="M54" s="2">
        <v>143</v>
      </c>
      <c r="N54" s="2">
        <v>14</v>
      </c>
      <c r="O54" s="2">
        <v>8</v>
      </c>
      <c r="P54" s="2">
        <v>4</v>
      </c>
      <c r="Q54" s="2">
        <v>10</v>
      </c>
      <c r="R54" s="2">
        <v>5</v>
      </c>
      <c r="S54" s="2">
        <v>8</v>
      </c>
      <c r="T54" s="50">
        <f t="shared" si="3"/>
        <v>14.785714285714286</v>
      </c>
      <c r="U54" s="2">
        <f t="shared" si="2"/>
        <v>0.81689029202841357</v>
      </c>
    </row>
    <row r="55" spans="1:21" ht="15.75" customHeight="1">
      <c r="A55" s="48" t="s">
        <v>2385</v>
      </c>
      <c r="B55" s="49">
        <v>12495682</v>
      </c>
      <c r="C55" s="2">
        <v>10743112</v>
      </c>
      <c r="D55" s="2">
        <f t="shared" si="0"/>
        <v>2685778</v>
      </c>
      <c r="E55" s="2">
        <f t="shared" si="1"/>
        <v>32.240473149044604</v>
      </c>
      <c r="F55" s="2">
        <v>151</v>
      </c>
      <c r="G55" s="2">
        <v>167</v>
      </c>
      <c r="H55" s="2">
        <v>126</v>
      </c>
      <c r="I55" s="2">
        <v>148</v>
      </c>
      <c r="J55" s="2">
        <v>144</v>
      </c>
      <c r="K55" s="2">
        <v>155</v>
      </c>
      <c r="L55" s="2">
        <v>95</v>
      </c>
      <c r="M55" s="2">
        <v>211</v>
      </c>
      <c r="N55" s="2">
        <v>11</v>
      </c>
      <c r="O55" s="2">
        <v>11</v>
      </c>
      <c r="P55" s="2">
        <v>10</v>
      </c>
      <c r="Q55" s="2">
        <v>7</v>
      </c>
      <c r="R55" s="2">
        <v>18</v>
      </c>
      <c r="S55" s="2">
        <v>11</v>
      </c>
      <c r="T55" s="50">
        <f t="shared" si="3"/>
        <v>13.20220588235294</v>
      </c>
      <c r="U55" s="2">
        <f t="shared" si="2"/>
        <v>0.72940363990900214</v>
      </c>
    </row>
    <row r="56" spans="1:21" ht="15.75" customHeight="1">
      <c r="A56" s="48" t="s">
        <v>2386</v>
      </c>
      <c r="B56" s="49">
        <v>12495682</v>
      </c>
      <c r="C56" s="2">
        <v>5492576</v>
      </c>
      <c r="D56" s="2">
        <f t="shared" si="0"/>
        <v>1373144</v>
      </c>
      <c r="E56" s="2">
        <f t="shared" si="1"/>
        <v>16.483422033307185</v>
      </c>
      <c r="F56" s="2">
        <v>75</v>
      </c>
      <c r="G56" s="2">
        <v>63</v>
      </c>
      <c r="H56" s="2">
        <v>56</v>
      </c>
      <c r="I56" s="2">
        <v>56</v>
      </c>
      <c r="J56" s="2">
        <v>77</v>
      </c>
      <c r="K56" s="2">
        <v>61</v>
      </c>
      <c r="L56" s="2">
        <v>60</v>
      </c>
      <c r="M56" s="2">
        <v>93</v>
      </c>
      <c r="N56" s="2">
        <v>5</v>
      </c>
      <c r="O56" s="2">
        <v>5</v>
      </c>
      <c r="P56" s="2">
        <v>3</v>
      </c>
      <c r="Q56" s="2">
        <v>1</v>
      </c>
      <c r="R56" s="2">
        <v>6</v>
      </c>
      <c r="S56" s="2">
        <v>3</v>
      </c>
      <c r="T56" s="50">
        <f t="shared" si="3"/>
        <v>17.641304347826086</v>
      </c>
      <c r="U56" s="2">
        <f t="shared" si="2"/>
        <v>0.97465769877492181</v>
      </c>
    </row>
    <row r="57" spans="1:21" ht="15.75" customHeight="1">
      <c r="A57" s="48" t="s">
        <v>2387</v>
      </c>
      <c r="B57" s="49">
        <v>12495682</v>
      </c>
      <c r="C57" s="2">
        <v>8648256</v>
      </c>
      <c r="D57" s="2">
        <f t="shared" si="0"/>
        <v>2162064</v>
      </c>
      <c r="E57" s="2">
        <f t="shared" si="1"/>
        <v>25.953733457685622</v>
      </c>
      <c r="F57" s="2">
        <v>112</v>
      </c>
      <c r="G57" s="2">
        <v>113</v>
      </c>
      <c r="H57" s="2">
        <v>78</v>
      </c>
      <c r="I57" s="2">
        <v>106</v>
      </c>
      <c r="J57" s="2">
        <v>96</v>
      </c>
      <c r="K57" s="2">
        <v>114</v>
      </c>
      <c r="L57" s="2">
        <v>71</v>
      </c>
      <c r="M57" s="2">
        <v>125</v>
      </c>
      <c r="N57" s="2">
        <v>6</v>
      </c>
      <c r="O57" s="2">
        <v>7</v>
      </c>
      <c r="P57" s="2">
        <v>5</v>
      </c>
      <c r="Q57" s="2">
        <v>5</v>
      </c>
      <c r="R57" s="2">
        <v>4</v>
      </c>
      <c r="S57" s="2">
        <v>3</v>
      </c>
      <c r="T57" s="50">
        <f t="shared" si="3"/>
        <v>20.375</v>
      </c>
      <c r="U57" s="2">
        <f t="shared" si="2"/>
        <v>1.1256906077348066</v>
      </c>
    </row>
    <row r="58" spans="1:21" ht="15.75" customHeight="1">
      <c r="A58" s="48" t="s">
        <v>2388</v>
      </c>
      <c r="B58" s="49">
        <v>12495682</v>
      </c>
      <c r="C58" s="2">
        <v>8397208</v>
      </c>
      <c r="D58" s="2">
        <f t="shared" si="0"/>
        <v>2099302</v>
      </c>
      <c r="E58" s="2">
        <f t="shared" si="1"/>
        <v>25.200329201719441</v>
      </c>
      <c r="F58" s="2">
        <v>74</v>
      </c>
      <c r="G58" s="2">
        <v>78</v>
      </c>
      <c r="H58" s="2">
        <v>47</v>
      </c>
      <c r="I58" s="2">
        <v>71</v>
      </c>
      <c r="J58" s="2">
        <v>108</v>
      </c>
      <c r="K58" s="2">
        <v>68</v>
      </c>
      <c r="L58" s="2">
        <v>44</v>
      </c>
      <c r="M58" s="2">
        <v>106</v>
      </c>
      <c r="N58" s="2">
        <v>5</v>
      </c>
      <c r="O58" s="2">
        <v>13</v>
      </c>
      <c r="P58" s="2">
        <v>5</v>
      </c>
      <c r="Q58" s="2">
        <v>4</v>
      </c>
      <c r="R58" s="2">
        <v>7</v>
      </c>
      <c r="S58" s="2">
        <v>2</v>
      </c>
      <c r="T58" s="50">
        <f t="shared" si="3"/>
        <v>12.416666666666666</v>
      </c>
      <c r="U58" s="2">
        <f t="shared" si="2"/>
        <v>0.68600368324125216</v>
      </c>
    </row>
    <row r="59" spans="1:21" ht="15.75" customHeight="1">
      <c r="A59" s="48" t="s">
        <v>2389</v>
      </c>
      <c r="B59" s="49">
        <v>12495682</v>
      </c>
      <c r="C59" s="2">
        <v>13807256</v>
      </c>
      <c r="D59" s="2">
        <f t="shared" si="0"/>
        <v>3451814</v>
      </c>
      <c r="E59" s="2">
        <f t="shared" si="1"/>
        <v>41.436081680055558</v>
      </c>
      <c r="F59" s="2">
        <v>165</v>
      </c>
      <c r="G59" s="2">
        <v>213</v>
      </c>
      <c r="H59" s="2">
        <v>151</v>
      </c>
      <c r="I59" s="2">
        <v>146</v>
      </c>
      <c r="J59" s="2">
        <v>167</v>
      </c>
      <c r="K59" s="2">
        <v>190</v>
      </c>
      <c r="L59" s="2">
        <v>107</v>
      </c>
      <c r="M59" s="2">
        <v>247</v>
      </c>
      <c r="N59" s="2">
        <v>9</v>
      </c>
      <c r="O59" s="2">
        <v>9</v>
      </c>
      <c r="P59" s="2">
        <v>8</v>
      </c>
      <c r="Q59" s="2">
        <v>21</v>
      </c>
      <c r="R59" s="2">
        <v>10</v>
      </c>
      <c r="S59" s="2">
        <v>2</v>
      </c>
      <c r="T59" s="50">
        <f t="shared" si="3"/>
        <v>17.618644067796609</v>
      </c>
      <c r="U59" s="2">
        <f t="shared" si="2"/>
        <v>0.97340574960202253</v>
      </c>
    </row>
    <row r="60" spans="1:21" ht="15.75" customHeight="1">
      <c r="A60" s="48" t="s">
        <v>2390</v>
      </c>
      <c r="B60" s="49">
        <v>12495682</v>
      </c>
      <c r="C60" s="2">
        <v>11380224</v>
      </c>
      <c r="D60" s="2">
        <f t="shared" si="0"/>
        <v>2845056</v>
      </c>
      <c r="E60" s="2">
        <f t="shared" si="1"/>
        <v>34.15246962910868</v>
      </c>
      <c r="F60" s="2">
        <v>141</v>
      </c>
      <c r="G60" s="2">
        <v>158</v>
      </c>
      <c r="H60" s="2">
        <v>105</v>
      </c>
      <c r="I60" s="2">
        <v>140</v>
      </c>
      <c r="J60" s="2">
        <v>159</v>
      </c>
      <c r="K60" s="2">
        <v>184</v>
      </c>
      <c r="L60" s="2">
        <v>102</v>
      </c>
      <c r="M60" s="2">
        <v>171</v>
      </c>
      <c r="N60" s="2">
        <v>19</v>
      </c>
      <c r="O60" s="2">
        <v>15</v>
      </c>
      <c r="P60" s="2">
        <v>11</v>
      </c>
      <c r="Q60" s="2">
        <v>13</v>
      </c>
      <c r="R60" s="2">
        <v>7</v>
      </c>
      <c r="S60" s="2">
        <v>13</v>
      </c>
      <c r="T60" s="50">
        <f t="shared" si="3"/>
        <v>11.153846153846153</v>
      </c>
      <c r="U60" s="2">
        <f t="shared" si="2"/>
        <v>0.61623459413514659</v>
      </c>
    </row>
    <row r="61" spans="1:21">
      <c r="A61" s="48" t="s">
        <v>2391</v>
      </c>
      <c r="B61" s="49">
        <v>12495682</v>
      </c>
      <c r="C61" s="2">
        <v>10488584</v>
      </c>
      <c r="D61" s="2">
        <f t="shared" si="0"/>
        <v>2622146</v>
      </c>
      <c r="E61" s="2">
        <f t="shared" si="1"/>
        <v>31.476625285438601</v>
      </c>
      <c r="F61" s="2">
        <v>124</v>
      </c>
      <c r="G61" s="2">
        <v>137</v>
      </c>
      <c r="H61" s="2">
        <v>80</v>
      </c>
      <c r="I61" s="2">
        <v>107</v>
      </c>
      <c r="J61" s="2">
        <v>117</v>
      </c>
      <c r="K61" s="2">
        <v>131</v>
      </c>
      <c r="L61" s="2">
        <v>82</v>
      </c>
      <c r="M61" s="2">
        <v>166</v>
      </c>
      <c r="N61" s="2">
        <v>11</v>
      </c>
      <c r="O61" s="2">
        <v>11</v>
      </c>
      <c r="P61" s="2">
        <v>6</v>
      </c>
      <c r="Q61" s="2">
        <v>8</v>
      </c>
      <c r="R61" s="2">
        <v>9</v>
      </c>
      <c r="S61" s="2">
        <v>9</v>
      </c>
      <c r="T61" s="50">
        <f t="shared" si="3"/>
        <v>13.111111111111111</v>
      </c>
      <c r="U61" s="2">
        <f t="shared" si="2"/>
        <v>0.72437077961939833</v>
      </c>
    </row>
    <row r="62" spans="1:21">
      <c r="A62" s="48" t="s">
        <v>2392</v>
      </c>
      <c r="B62" s="49">
        <v>12495682</v>
      </c>
      <c r="C62" s="2">
        <v>10282264</v>
      </c>
      <c r="D62" s="2">
        <f t="shared" si="0"/>
        <v>2570566</v>
      </c>
      <c r="E62" s="2">
        <f t="shared" si="1"/>
        <v>30.85745139801093</v>
      </c>
      <c r="F62" s="2">
        <v>119</v>
      </c>
      <c r="G62" s="2">
        <v>142</v>
      </c>
      <c r="H62" s="2">
        <v>105</v>
      </c>
      <c r="I62" s="2">
        <v>117</v>
      </c>
      <c r="J62" s="2">
        <v>118</v>
      </c>
      <c r="K62" s="2">
        <v>129</v>
      </c>
      <c r="L62" s="2">
        <v>83</v>
      </c>
      <c r="M62" s="2">
        <v>194</v>
      </c>
      <c r="N62" s="2">
        <v>4</v>
      </c>
      <c r="O62" s="2">
        <v>7</v>
      </c>
      <c r="P62" s="2">
        <v>14</v>
      </c>
      <c r="Q62" s="2">
        <v>11</v>
      </c>
      <c r="R62" s="2">
        <v>15</v>
      </c>
      <c r="S62" s="2">
        <v>6</v>
      </c>
      <c r="T62" s="50">
        <f t="shared" si="3"/>
        <v>13.25</v>
      </c>
      <c r="U62" s="2">
        <f t="shared" si="2"/>
        <v>0.73204419889502759</v>
      </c>
    </row>
    <row r="63" spans="1:21">
      <c r="A63" s="48" t="s">
        <v>2393</v>
      </c>
      <c r="B63" s="49">
        <v>12495682</v>
      </c>
      <c r="C63" s="2">
        <v>10836576</v>
      </c>
      <c r="D63" s="2">
        <f t="shared" si="0"/>
        <v>2709144</v>
      </c>
      <c r="E63" s="2">
        <f t="shared" si="1"/>
        <v>32.52096204112749</v>
      </c>
      <c r="F63" s="2">
        <v>158</v>
      </c>
      <c r="G63" s="2">
        <v>185</v>
      </c>
      <c r="H63" s="2">
        <v>142</v>
      </c>
      <c r="I63" s="2">
        <v>150</v>
      </c>
      <c r="J63" s="2">
        <v>154</v>
      </c>
      <c r="K63" s="2">
        <v>181</v>
      </c>
      <c r="L63" s="2">
        <v>96</v>
      </c>
      <c r="M63" s="2">
        <v>236</v>
      </c>
      <c r="N63" s="2">
        <v>8</v>
      </c>
      <c r="O63" s="2">
        <v>13</v>
      </c>
      <c r="P63" s="2">
        <v>16</v>
      </c>
      <c r="Q63" s="2">
        <v>14</v>
      </c>
      <c r="R63" s="2">
        <v>11</v>
      </c>
      <c r="S63" s="2">
        <v>13</v>
      </c>
      <c r="T63" s="50">
        <f t="shared" si="3"/>
        <v>13.02</v>
      </c>
      <c r="U63" s="2">
        <f t="shared" si="2"/>
        <v>0.7193370165745856</v>
      </c>
    </row>
    <row r="64" spans="1:21">
      <c r="A64" s="48" t="s">
        <v>2394</v>
      </c>
      <c r="B64" s="49">
        <v>12495682</v>
      </c>
      <c r="C64" s="2">
        <v>9635120</v>
      </c>
      <c r="D64" s="2">
        <f t="shared" si="0"/>
        <v>2408780</v>
      </c>
      <c r="E64" s="2">
        <f t="shared" si="1"/>
        <v>28.915348517992054</v>
      </c>
      <c r="F64" s="2">
        <v>144</v>
      </c>
      <c r="G64" s="2">
        <v>136</v>
      </c>
      <c r="H64" s="2">
        <v>98</v>
      </c>
      <c r="I64" s="2">
        <v>124</v>
      </c>
      <c r="J64" s="2">
        <v>170</v>
      </c>
      <c r="K64" s="2">
        <v>161</v>
      </c>
      <c r="L64" s="2">
        <v>100</v>
      </c>
      <c r="M64" s="2">
        <v>209</v>
      </c>
      <c r="N64" s="2">
        <v>6</v>
      </c>
      <c r="O64" s="2">
        <v>5</v>
      </c>
      <c r="P64" s="2">
        <v>7</v>
      </c>
      <c r="Q64" s="2">
        <v>3</v>
      </c>
      <c r="R64" s="2">
        <v>10</v>
      </c>
      <c r="S64" s="2">
        <v>10</v>
      </c>
      <c r="T64" s="50">
        <f t="shared" si="3"/>
        <v>20.890243902439025</v>
      </c>
      <c r="U64" s="2">
        <f t="shared" si="2"/>
        <v>1.1541571216817139</v>
      </c>
    </row>
    <row r="65" spans="1:21">
      <c r="A65" s="48" t="s">
        <v>2395</v>
      </c>
      <c r="B65" s="49">
        <v>12495682</v>
      </c>
      <c r="C65" s="2">
        <v>8549240</v>
      </c>
      <c r="D65" s="2">
        <f t="shared" si="0"/>
        <v>2137310</v>
      </c>
      <c r="E65" s="2">
        <f t="shared" si="1"/>
        <v>25.656582809965876</v>
      </c>
      <c r="F65" s="2">
        <v>131</v>
      </c>
      <c r="G65" s="2">
        <v>130</v>
      </c>
      <c r="H65" s="2">
        <v>93</v>
      </c>
      <c r="I65" s="2">
        <v>120</v>
      </c>
      <c r="J65" s="2">
        <v>119</v>
      </c>
      <c r="K65" s="2">
        <v>128</v>
      </c>
      <c r="L65" s="2">
        <v>89</v>
      </c>
      <c r="M65" s="2">
        <v>181</v>
      </c>
      <c r="N65" s="2">
        <v>10</v>
      </c>
      <c r="O65" s="2">
        <v>8</v>
      </c>
      <c r="P65" s="2">
        <v>14</v>
      </c>
      <c r="Q65" s="2">
        <v>10</v>
      </c>
      <c r="R65" s="2">
        <v>8</v>
      </c>
      <c r="S65" s="2">
        <v>13</v>
      </c>
      <c r="T65" s="50">
        <f t="shared" si="3"/>
        <v>11.797619047619047</v>
      </c>
      <c r="U65" s="2">
        <f t="shared" si="2"/>
        <v>0.65180215732701918</v>
      </c>
    </row>
    <row r="66" spans="1:21">
      <c r="A66" s="48" t="s">
        <v>2396</v>
      </c>
      <c r="B66" s="49">
        <v>12495682</v>
      </c>
      <c r="C66" s="2">
        <v>10157512</v>
      </c>
      <c r="D66" s="2">
        <f t="shared" si="0"/>
        <v>2539378</v>
      </c>
      <c r="E66" s="2">
        <f t="shared" si="1"/>
        <v>30.483066070343341</v>
      </c>
      <c r="F66" s="2">
        <v>148</v>
      </c>
      <c r="G66" s="2">
        <v>194</v>
      </c>
      <c r="H66" s="2">
        <v>151</v>
      </c>
      <c r="I66" s="2">
        <v>153</v>
      </c>
      <c r="J66" s="2">
        <v>163</v>
      </c>
      <c r="K66" s="2">
        <v>197</v>
      </c>
      <c r="L66" s="2">
        <v>104</v>
      </c>
      <c r="M66" s="2">
        <v>233</v>
      </c>
      <c r="N66" s="2">
        <v>12</v>
      </c>
      <c r="O66" s="2">
        <v>13</v>
      </c>
      <c r="P66" s="2">
        <v>11</v>
      </c>
      <c r="Q66" s="2">
        <v>7</v>
      </c>
      <c r="R66" s="2">
        <v>17</v>
      </c>
      <c r="S66" s="2">
        <v>12</v>
      </c>
      <c r="T66" s="50">
        <f t="shared" si="3"/>
        <v>13.989583333333334</v>
      </c>
      <c r="U66" s="2">
        <f t="shared" si="2"/>
        <v>0.77290515653775316</v>
      </c>
    </row>
    <row r="67" spans="1:21">
      <c r="A67" s="48" t="s">
        <v>2397</v>
      </c>
      <c r="B67" s="49">
        <v>12495682</v>
      </c>
      <c r="C67" s="2">
        <v>9659440</v>
      </c>
      <c r="D67" s="2">
        <f t="shared" si="0"/>
        <v>2414860</v>
      </c>
      <c r="E67" s="2">
        <f t="shared" si="1"/>
        <v>28.988333730003692</v>
      </c>
      <c r="F67" s="2">
        <v>135</v>
      </c>
      <c r="G67" s="2">
        <v>156</v>
      </c>
      <c r="H67" s="2">
        <v>112</v>
      </c>
      <c r="I67" s="2">
        <v>153</v>
      </c>
      <c r="J67" s="2">
        <v>149</v>
      </c>
      <c r="K67" s="2">
        <v>189</v>
      </c>
      <c r="L67" s="2">
        <v>101</v>
      </c>
      <c r="M67" s="2">
        <v>211</v>
      </c>
      <c r="N67" s="2">
        <v>9</v>
      </c>
      <c r="O67" s="2">
        <v>12</v>
      </c>
      <c r="P67" s="2">
        <v>6</v>
      </c>
      <c r="Q67" s="2">
        <v>9</v>
      </c>
      <c r="R67" s="2">
        <v>15</v>
      </c>
      <c r="S67" s="2">
        <v>8</v>
      </c>
      <c r="T67" s="50">
        <f t="shared" si="3"/>
        <v>15.33050847457627</v>
      </c>
      <c r="U67" s="2">
        <f t="shared" si="2"/>
        <v>0.84698941848487674</v>
      </c>
    </row>
    <row r="68" spans="1:21">
      <c r="A68" s="48" t="s">
        <v>2398</v>
      </c>
      <c r="B68" s="49">
        <v>12495682</v>
      </c>
      <c r="C68" s="2">
        <v>11843352</v>
      </c>
      <c r="D68" s="2">
        <f t="shared" si="0"/>
        <v>2960838</v>
      </c>
      <c r="E68" s="2">
        <f t="shared" si="1"/>
        <v>35.542333743768445</v>
      </c>
      <c r="F68" s="2">
        <v>172</v>
      </c>
      <c r="G68" s="2">
        <v>177</v>
      </c>
      <c r="H68" s="2">
        <v>134</v>
      </c>
      <c r="I68" s="2">
        <v>186</v>
      </c>
      <c r="J68" s="2">
        <v>192</v>
      </c>
      <c r="K68" s="2">
        <v>180</v>
      </c>
      <c r="L68" s="2">
        <v>104</v>
      </c>
      <c r="M68" s="2">
        <v>223</v>
      </c>
      <c r="N68" s="2">
        <v>9</v>
      </c>
      <c r="O68" s="2">
        <v>10</v>
      </c>
      <c r="P68" s="2">
        <v>14</v>
      </c>
      <c r="Q68" s="2">
        <v>16</v>
      </c>
      <c r="R68" s="2">
        <v>9</v>
      </c>
      <c r="S68" s="2">
        <v>11</v>
      </c>
      <c r="T68" s="50">
        <f t="shared" si="3"/>
        <v>14.869565217391305</v>
      </c>
      <c r="U68" s="2">
        <f t="shared" si="2"/>
        <v>0.82152294018736483</v>
      </c>
    </row>
    <row r="69" spans="1:21">
      <c r="A69" s="48" t="s">
        <v>2399</v>
      </c>
      <c r="B69" s="49">
        <v>12495682</v>
      </c>
      <c r="C69" s="2">
        <v>13372768</v>
      </c>
      <c r="D69" s="2">
        <f t="shared" si="0"/>
        <v>3343192</v>
      </c>
      <c r="E69" s="2">
        <f t="shared" si="1"/>
        <v>40.132167255856864</v>
      </c>
      <c r="F69" s="2">
        <v>155</v>
      </c>
      <c r="G69" s="2">
        <v>181</v>
      </c>
      <c r="H69" s="2">
        <v>144</v>
      </c>
      <c r="I69" s="2">
        <v>179</v>
      </c>
      <c r="J69" s="2">
        <v>164</v>
      </c>
      <c r="K69" s="2">
        <v>203</v>
      </c>
      <c r="L69" s="2">
        <v>111</v>
      </c>
      <c r="M69" s="2">
        <v>258</v>
      </c>
      <c r="N69" s="2">
        <v>7</v>
      </c>
      <c r="O69" s="2">
        <v>13</v>
      </c>
      <c r="P69" s="2">
        <v>11</v>
      </c>
      <c r="Q69" s="2">
        <v>12</v>
      </c>
      <c r="R69" s="2">
        <v>18</v>
      </c>
      <c r="S69" s="2">
        <v>10</v>
      </c>
      <c r="T69" s="50">
        <f t="shared" si="3"/>
        <v>14.735915492957746</v>
      </c>
      <c r="U69" s="2">
        <f t="shared" si="2"/>
        <v>0.81413897751147757</v>
      </c>
    </row>
    <row r="70" spans="1:21">
      <c r="A70" s="48" t="s">
        <v>2400</v>
      </c>
      <c r="B70" s="49">
        <v>12495682</v>
      </c>
      <c r="C70" s="2">
        <v>14654288</v>
      </c>
      <c r="D70" s="2">
        <f t="shared" si="0"/>
        <v>3663572</v>
      </c>
      <c r="E70" s="2">
        <f t="shared" si="1"/>
        <v>43.978055779588502</v>
      </c>
      <c r="F70" s="2">
        <v>162</v>
      </c>
      <c r="G70" s="2">
        <v>196</v>
      </c>
      <c r="H70" s="2">
        <v>140</v>
      </c>
      <c r="I70" s="2">
        <v>181</v>
      </c>
      <c r="J70" s="2">
        <v>185</v>
      </c>
      <c r="K70" s="2">
        <v>191</v>
      </c>
      <c r="L70" s="2">
        <v>111</v>
      </c>
      <c r="M70" s="2">
        <v>229</v>
      </c>
      <c r="N70" s="2">
        <v>12</v>
      </c>
      <c r="O70" s="2">
        <v>14</v>
      </c>
      <c r="P70" s="2">
        <v>14</v>
      </c>
      <c r="Q70" s="2">
        <v>11</v>
      </c>
      <c r="R70" s="2">
        <v>28</v>
      </c>
      <c r="S70" s="2">
        <v>8</v>
      </c>
      <c r="T70" s="50">
        <f t="shared" si="3"/>
        <v>12.025862068965518</v>
      </c>
      <c r="U70" s="2">
        <f t="shared" ref="U70:U113" si="4">T70/18.1</f>
        <v>0.66441226900361972</v>
      </c>
    </row>
    <row r="71" spans="1:21">
      <c r="A71" s="48" t="s">
        <v>2401</v>
      </c>
      <c r="B71" s="49">
        <v>12495682</v>
      </c>
      <c r="C71" s="2">
        <v>13817880</v>
      </c>
      <c r="D71" s="2">
        <f t="shared" si="0"/>
        <v>3454470</v>
      </c>
      <c r="E71" s="2">
        <f t="shared" si="1"/>
        <v>41.4679646937238</v>
      </c>
      <c r="F71" s="2">
        <v>154</v>
      </c>
      <c r="G71" s="2">
        <v>201</v>
      </c>
      <c r="H71" s="2">
        <v>150</v>
      </c>
      <c r="I71" s="2">
        <v>164</v>
      </c>
      <c r="J71" s="2">
        <v>188</v>
      </c>
      <c r="K71" s="2">
        <v>162</v>
      </c>
      <c r="L71" s="2">
        <v>112</v>
      </c>
      <c r="M71" s="2">
        <v>223</v>
      </c>
      <c r="N71" s="2">
        <v>7</v>
      </c>
      <c r="O71" s="2">
        <v>19</v>
      </c>
      <c r="P71" s="2">
        <v>6</v>
      </c>
      <c r="Q71" s="2">
        <v>8</v>
      </c>
      <c r="R71" s="2">
        <v>11</v>
      </c>
      <c r="S71" s="2">
        <v>13</v>
      </c>
      <c r="T71" s="50">
        <f t="shared" ref="T71:T114" si="5">AVERAGE(F71:M71)/AVERAGE(N71:S71)</f>
        <v>15.8671875</v>
      </c>
      <c r="U71" s="2">
        <f t="shared" si="4"/>
        <v>0.87664019337016563</v>
      </c>
    </row>
    <row r="72" spans="1:21">
      <c r="A72" s="48" t="s">
        <v>2402</v>
      </c>
      <c r="B72" s="49">
        <v>12495682</v>
      </c>
      <c r="C72" s="2">
        <v>15738936</v>
      </c>
      <c r="D72" s="2">
        <f t="shared" si="0"/>
        <v>3934734</v>
      </c>
      <c r="E72" s="2">
        <f t="shared" si="1"/>
        <v>47.233124210427249</v>
      </c>
      <c r="F72" s="2">
        <v>225</v>
      </c>
      <c r="G72" s="2">
        <v>241</v>
      </c>
      <c r="H72" s="2">
        <v>166</v>
      </c>
      <c r="I72" s="2">
        <v>231</v>
      </c>
      <c r="J72" s="2">
        <v>237</v>
      </c>
      <c r="K72" s="2">
        <v>255</v>
      </c>
      <c r="L72" s="2">
        <v>170</v>
      </c>
      <c r="M72" s="2">
        <v>303</v>
      </c>
      <c r="N72" s="2">
        <v>10</v>
      </c>
      <c r="O72" s="2">
        <v>19</v>
      </c>
      <c r="P72" s="2">
        <v>12</v>
      </c>
      <c r="Q72" s="2">
        <v>13</v>
      </c>
      <c r="R72" s="2">
        <v>18</v>
      </c>
      <c r="S72" s="2">
        <v>17</v>
      </c>
      <c r="T72" s="50">
        <f t="shared" si="5"/>
        <v>15.404494382022472</v>
      </c>
      <c r="U72" s="2">
        <f t="shared" si="4"/>
        <v>0.85107703768079945</v>
      </c>
    </row>
    <row r="73" spans="1:21">
      <c r="A73" s="48" t="s">
        <v>2403</v>
      </c>
      <c r="B73" s="49">
        <v>12495682</v>
      </c>
      <c r="C73" s="2">
        <v>13021040</v>
      </c>
      <c r="D73" s="2">
        <f t="shared" si="0"/>
        <v>3255260</v>
      </c>
      <c r="E73" s="2">
        <f t="shared" si="1"/>
        <v>39.076618627138558</v>
      </c>
      <c r="F73" s="2">
        <v>184</v>
      </c>
      <c r="G73" s="2">
        <v>218</v>
      </c>
      <c r="H73" s="2">
        <v>159</v>
      </c>
      <c r="I73" s="2">
        <v>177</v>
      </c>
      <c r="J73" s="2">
        <v>158</v>
      </c>
      <c r="K73" s="2">
        <v>182</v>
      </c>
      <c r="L73" s="2">
        <v>118</v>
      </c>
      <c r="M73" s="2">
        <v>249</v>
      </c>
      <c r="N73" s="2">
        <v>7</v>
      </c>
      <c r="O73" s="2">
        <v>15</v>
      </c>
      <c r="P73" s="2">
        <v>7</v>
      </c>
      <c r="Q73" s="2">
        <v>5</v>
      </c>
      <c r="R73" s="2">
        <v>14</v>
      </c>
      <c r="S73" s="2">
        <v>10</v>
      </c>
      <c r="T73" s="50">
        <f t="shared" si="5"/>
        <v>18.685344827586206</v>
      </c>
      <c r="U73" s="2">
        <f t="shared" si="4"/>
        <v>1.0323394932368068</v>
      </c>
    </row>
    <row r="74" spans="1:21">
      <c r="A74" s="48" t="s">
        <v>2404</v>
      </c>
      <c r="B74" s="49">
        <v>12495682</v>
      </c>
      <c r="C74" s="2">
        <v>13463760</v>
      </c>
      <c r="D74" s="2">
        <f t="shared" si="0"/>
        <v>3365940</v>
      </c>
      <c r="E74" s="2">
        <f t="shared" si="1"/>
        <v>40.405237585271458</v>
      </c>
      <c r="F74" s="2">
        <v>191</v>
      </c>
      <c r="G74" s="2">
        <v>212</v>
      </c>
      <c r="H74" s="2">
        <v>145</v>
      </c>
      <c r="I74" s="2">
        <v>158</v>
      </c>
      <c r="J74" s="2">
        <v>188</v>
      </c>
      <c r="K74" s="2">
        <v>214</v>
      </c>
      <c r="L74" s="2">
        <v>125</v>
      </c>
      <c r="M74" s="2">
        <v>269</v>
      </c>
      <c r="N74" s="2">
        <v>14</v>
      </c>
      <c r="O74" s="2">
        <v>11</v>
      </c>
      <c r="P74" s="2">
        <v>12</v>
      </c>
      <c r="Q74" s="2">
        <v>12</v>
      </c>
      <c r="R74" s="2">
        <v>14</v>
      </c>
      <c r="S74" s="2">
        <v>10</v>
      </c>
      <c r="T74" s="50">
        <f t="shared" si="5"/>
        <v>15.431506849315069</v>
      </c>
      <c r="U74" s="2">
        <f t="shared" si="4"/>
        <v>0.85256943918867778</v>
      </c>
    </row>
    <row r="75" spans="1:21">
      <c r="A75" s="48" t="s">
        <v>2405</v>
      </c>
      <c r="B75" s="49">
        <v>12495682</v>
      </c>
      <c r="C75" s="2">
        <v>12215896</v>
      </c>
      <c r="D75" s="2">
        <f t="shared" si="0"/>
        <v>3053974</v>
      </c>
      <c r="E75" s="2">
        <f t="shared" si="1"/>
        <v>36.660351951978292</v>
      </c>
      <c r="F75" s="2">
        <v>105</v>
      </c>
      <c r="G75" s="2">
        <v>117</v>
      </c>
      <c r="H75" s="2">
        <v>97</v>
      </c>
      <c r="I75" s="2">
        <v>119</v>
      </c>
      <c r="J75" s="2">
        <v>140</v>
      </c>
      <c r="K75" s="2">
        <v>125</v>
      </c>
      <c r="L75" s="2">
        <v>82</v>
      </c>
      <c r="M75" s="2">
        <v>167</v>
      </c>
      <c r="N75" s="2">
        <v>10</v>
      </c>
      <c r="O75" s="2">
        <v>20</v>
      </c>
      <c r="P75" s="2">
        <v>8</v>
      </c>
      <c r="Q75" s="2">
        <v>11</v>
      </c>
      <c r="R75" s="2">
        <v>14</v>
      </c>
      <c r="S75" s="2">
        <v>5</v>
      </c>
      <c r="T75" s="50">
        <f t="shared" si="5"/>
        <v>10.5</v>
      </c>
      <c r="U75" s="2">
        <f t="shared" si="4"/>
        <v>0.58011049723756902</v>
      </c>
    </row>
    <row r="76" spans="1:21">
      <c r="A76" s="48" t="s">
        <v>2406</v>
      </c>
      <c r="B76" s="49">
        <v>12495682</v>
      </c>
      <c r="C76" s="2">
        <v>13271632</v>
      </c>
      <c r="D76" s="2">
        <f t="shared" si="0"/>
        <v>3317908</v>
      </c>
      <c r="E76" s="2">
        <f t="shared" si="1"/>
        <v>39.828654410379521</v>
      </c>
      <c r="F76" s="2">
        <v>167</v>
      </c>
      <c r="G76" s="2">
        <v>182</v>
      </c>
      <c r="H76" s="2">
        <v>134</v>
      </c>
      <c r="I76" s="2">
        <v>180</v>
      </c>
      <c r="J76" s="2">
        <v>193</v>
      </c>
      <c r="K76" s="2">
        <v>204</v>
      </c>
      <c r="L76" s="2">
        <v>127</v>
      </c>
      <c r="M76" s="2">
        <v>246</v>
      </c>
      <c r="N76" s="2">
        <v>13</v>
      </c>
      <c r="O76" s="2">
        <v>20</v>
      </c>
      <c r="P76" s="2">
        <v>10</v>
      </c>
      <c r="Q76" s="2">
        <v>15</v>
      </c>
      <c r="R76" s="2">
        <v>13</v>
      </c>
      <c r="S76" s="2">
        <v>8</v>
      </c>
      <c r="T76" s="50">
        <f t="shared" si="5"/>
        <v>13.604430379746836</v>
      </c>
      <c r="U76" s="2">
        <f t="shared" si="4"/>
        <v>0.75162598783131684</v>
      </c>
    </row>
    <row r="77" spans="1:21">
      <c r="A77" s="48" t="s">
        <v>2407</v>
      </c>
      <c r="B77" s="49">
        <v>12495682</v>
      </c>
      <c r="C77" s="2">
        <v>13166824</v>
      </c>
      <c r="D77" s="2">
        <f t="shared" si="0"/>
        <v>3291706</v>
      </c>
      <c r="E77" s="2">
        <f t="shared" si="1"/>
        <v>39.514121758220156</v>
      </c>
      <c r="F77" s="2">
        <v>170</v>
      </c>
      <c r="G77" s="2">
        <v>188</v>
      </c>
      <c r="H77" s="2">
        <v>130</v>
      </c>
      <c r="I77" s="2">
        <v>171</v>
      </c>
      <c r="J77" s="2">
        <v>204</v>
      </c>
      <c r="K77" s="2">
        <v>205</v>
      </c>
      <c r="L77" s="2">
        <v>119</v>
      </c>
      <c r="M77" s="2">
        <v>246</v>
      </c>
      <c r="N77" s="2">
        <v>7</v>
      </c>
      <c r="O77" s="2">
        <v>5</v>
      </c>
      <c r="P77" s="2">
        <v>13</v>
      </c>
      <c r="Q77" s="2">
        <v>13</v>
      </c>
      <c r="R77" s="2">
        <v>13</v>
      </c>
      <c r="S77" s="2">
        <v>12</v>
      </c>
      <c r="T77" s="50">
        <f t="shared" si="5"/>
        <v>17.05952380952381</v>
      </c>
      <c r="U77" s="2">
        <f t="shared" si="4"/>
        <v>0.94251512759800049</v>
      </c>
    </row>
    <row r="78" spans="1:21">
      <c r="A78" s="48" t="s">
        <v>2408</v>
      </c>
      <c r="B78" s="49">
        <v>12495682</v>
      </c>
      <c r="C78" s="2">
        <v>12958096</v>
      </c>
      <c r="D78" s="2">
        <f t="shared" si="0"/>
        <v>3239524</v>
      </c>
      <c r="E78" s="2">
        <f t="shared" si="1"/>
        <v>38.887721374471596</v>
      </c>
      <c r="F78" s="2">
        <v>164</v>
      </c>
      <c r="G78" s="2">
        <v>182</v>
      </c>
      <c r="H78" s="2">
        <v>124</v>
      </c>
      <c r="I78" s="2">
        <v>147</v>
      </c>
      <c r="J78" s="2">
        <v>193</v>
      </c>
      <c r="K78" s="2">
        <v>182</v>
      </c>
      <c r="L78" s="2">
        <v>101</v>
      </c>
      <c r="M78" s="2">
        <v>211</v>
      </c>
      <c r="N78" s="2">
        <v>5</v>
      </c>
      <c r="O78" s="2">
        <v>16</v>
      </c>
      <c r="P78" s="2">
        <v>14</v>
      </c>
      <c r="Q78" s="2">
        <v>12</v>
      </c>
      <c r="R78" s="2">
        <v>13</v>
      </c>
      <c r="S78" s="2">
        <v>10</v>
      </c>
      <c r="T78" s="50">
        <f t="shared" si="5"/>
        <v>13.971428571428572</v>
      </c>
      <c r="U78" s="2">
        <f t="shared" si="4"/>
        <v>0.77190213101815308</v>
      </c>
    </row>
    <row r="79" spans="1:21">
      <c r="A79" s="48" t="s">
        <v>2409</v>
      </c>
      <c r="B79" s="49">
        <v>12495682</v>
      </c>
      <c r="C79" s="2">
        <v>12627168</v>
      </c>
      <c r="D79" s="2">
        <f t="shared" si="0"/>
        <v>3156792</v>
      </c>
      <c r="E79" s="2">
        <f t="shared" si="1"/>
        <v>37.894594308657986</v>
      </c>
      <c r="F79" s="2">
        <v>151</v>
      </c>
      <c r="G79" s="2">
        <v>178</v>
      </c>
      <c r="H79" s="2">
        <v>114</v>
      </c>
      <c r="I79" s="2">
        <v>153</v>
      </c>
      <c r="J79" s="2">
        <v>187</v>
      </c>
      <c r="K79" s="2">
        <v>210</v>
      </c>
      <c r="L79" s="2">
        <v>96</v>
      </c>
      <c r="M79" s="2">
        <v>195</v>
      </c>
      <c r="N79" s="2">
        <v>17</v>
      </c>
      <c r="O79" s="2">
        <v>12</v>
      </c>
      <c r="P79" s="2">
        <v>11</v>
      </c>
      <c r="Q79" s="2">
        <v>12</v>
      </c>
      <c r="R79" s="2">
        <v>9</v>
      </c>
      <c r="S79" s="2">
        <v>14</v>
      </c>
      <c r="T79" s="50">
        <f t="shared" si="5"/>
        <v>12.84</v>
      </c>
      <c r="U79" s="2">
        <f t="shared" si="4"/>
        <v>0.70939226519337006</v>
      </c>
    </row>
    <row r="80" spans="1:21">
      <c r="A80" s="48" t="s">
        <v>2410</v>
      </c>
      <c r="B80" s="49">
        <v>12495682</v>
      </c>
      <c r="C80" s="2">
        <v>13221464</v>
      </c>
      <c r="D80" s="2">
        <f t="shared" si="0"/>
        <v>3305366</v>
      </c>
      <c r="E80" s="2">
        <f t="shared" si="1"/>
        <v>39.678098402312095</v>
      </c>
      <c r="F80" s="2">
        <v>192</v>
      </c>
      <c r="G80" s="2">
        <v>221</v>
      </c>
      <c r="H80" s="2">
        <v>130</v>
      </c>
      <c r="I80" s="2">
        <v>181</v>
      </c>
      <c r="J80" s="2">
        <v>201</v>
      </c>
      <c r="K80" s="2">
        <v>226</v>
      </c>
      <c r="L80" s="2">
        <v>114</v>
      </c>
      <c r="M80" s="2">
        <v>254</v>
      </c>
      <c r="N80" s="2">
        <v>14</v>
      </c>
      <c r="O80" s="2">
        <v>14</v>
      </c>
      <c r="P80" s="2">
        <v>7</v>
      </c>
      <c r="Q80" s="2">
        <v>18</v>
      </c>
      <c r="R80" s="2">
        <v>14</v>
      </c>
      <c r="S80" s="2">
        <v>7</v>
      </c>
      <c r="T80" s="50">
        <f t="shared" si="5"/>
        <v>15.39527027027027</v>
      </c>
      <c r="U80" s="2">
        <f t="shared" si="4"/>
        <v>0.85056741824697624</v>
      </c>
    </row>
    <row r="81" spans="1:21">
      <c r="A81" s="48" t="s">
        <v>2411</v>
      </c>
      <c r="B81" s="49">
        <v>12495682</v>
      </c>
      <c r="C81" s="2">
        <v>14953512</v>
      </c>
      <c r="D81" s="2">
        <f t="shared" si="0"/>
        <v>3738378</v>
      </c>
      <c r="E81" s="2">
        <f t="shared" si="1"/>
        <v>44.87603797855931</v>
      </c>
      <c r="F81" s="2">
        <v>243</v>
      </c>
      <c r="G81" s="2">
        <v>247</v>
      </c>
      <c r="H81" s="2">
        <v>165</v>
      </c>
      <c r="I81" s="2">
        <v>203</v>
      </c>
      <c r="J81" s="2">
        <v>271</v>
      </c>
      <c r="K81" s="2">
        <v>274</v>
      </c>
      <c r="L81" s="2">
        <v>168</v>
      </c>
      <c r="M81" s="2">
        <v>297</v>
      </c>
      <c r="N81" s="2">
        <v>14</v>
      </c>
      <c r="O81" s="2">
        <v>20</v>
      </c>
      <c r="P81" s="2">
        <v>15</v>
      </c>
      <c r="Q81" s="2">
        <v>16</v>
      </c>
      <c r="R81" s="2">
        <v>18</v>
      </c>
      <c r="S81" s="2">
        <v>19</v>
      </c>
      <c r="T81" s="50">
        <f t="shared" si="5"/>
        <v>13.735294117647058</v>
      </c>
      <c r="U81" s="2">
        <f t="shared" si="4"/>
        <v>0.75885602859928492</v>
      </c>
    </row>
    <row r="82" spans="1:21">
      <c r="A82" s="48" t="s">
        <v>2412</v>
      </c>
      <c r="B82" s="49">
        <v>12495682</v>
      </c>
      <c r="C82" s="2">
        <v>15766952</v>
      </c>
      <c r="D82" s="2">
        <f t="shared" si="0"/>
        <v>3941738</v>
      </c>
      <c r="E82" s="2">
        <f t="shared" si="1"/>
        <v>47.317201254001183</v>
      </c>
      <c r="F82" s="2">
        <v>209</v>
      </c>
      <c r="G82" s="2">
        <v>237</v>
      </c>
      <c r="H82" s="2">
        <v>169</v>
      </c>
      <c r="I82" s="2">
        <v>191</v>
      </c>
      <c r="J82" s="2">
        <v>229</v>
      </c>
      <c r="K82" s="2">
        <v>241</v>
      </c>
      <c r="L82" s="2">
        <v>135</v>
      </c>
      <c r="M82" s="2">
        <v>288</v>
      </c>
      <c r="N82" s="2">
        <v>26</v>
      </c>
      <c r="O82" s="2">
        <v>13</v>
      </c>
      <c r="P82" s="2">
        <v>20</v>
      </c>
      <c r="Q82" s="2">
        <v>12</v>
      </c>
      <c r="R82" s="2">
        <v>16</v>
      </c>
      <c r="S82" s="2">
        <v>17</v>
      </c>
      <c r="T82" s="50">
        <f t="shared" si="5"/>
        <v>12.252403846153847</v>
      </c>
      <c r="U82" s="2">
        <f t="shared" si="4"/>
        <v>0.67692838929026777</v>
      </c>
    </row>
    <row r="83" spans="1:21">
      <c r="A83" s="48" t="s">
        <v>2413</v>
      </c>
      <c r="B83" s="49">
        <v>12495682</v>
      </c>
      <c r="C83" s="2">
        <v>12275216</v>
      </c>
      <c r="D83" s="2">
        <f t="shared" si="0"/>
        <v>3068804</v>
      </c>
      <c r="E83" s="2">
        <f t="shared" si="1"/>
        <v>36.838373447723782</v>
      </c>
      <c r="F83" s="2">
        <v>147</v>
      </c>
      <c r="G83" s="2">
        <v>182</v>
      </c>
      <c r="H83" s="2">
        <v>112</v>
      </c>
      <c r="I83" s="2">
        <v>146</v>
      </c>
      <c r="J83" s="2">
        <v>138</v>
      </c>
      <c r="K83" s="2">
        <v>141</v>
      </c>
      <c r="L83" s="2">
        <v>100</v>
      </c>
      <c r="M83" s="2">
        <v>205</v>
      </c>
      <c r="N83" s="2">
        <v>7</v>
      </c>
      <c r="O83" s="2">
        <v>9</v>
      </c>
      <c r="P83" s="2">
        <v>6</v>
      </c>
      <c r="Q83" s="2">
        <v>7</v>
      </c>
      <c r="R83" s="2">
        <v>12</v>
      </c>
      <c r="S83" s="2">
        <v>13</v>
      </c>
      <c r="T83" s="50">
        <f t="shared" si="5"/>
        <v>16.263888888888889</v>
      </c>
      <c r="U83" s="2">
        <f t="shared" si="4"/>
        <v>0.89855739717618166</v>
      </c>
    </row>
    <row r="84" spans="1:21">
      <c r="A84" s="48" t="s">
        <v>2414</v>
      </c>
      <c r="B84" s="49">
        <v>12495682</v>
      </c>
      <c r="C84" s="2">
        <v>15576504</v>
      </c>
      <c r="D84" s="2">
        <f t="shared" si="0"/>
        <v>3894126</v>
      </c>
      <c r="E84" s="2">
        <f t="shared" si="1"/>
        <v>46.74565982072847</v>
      </c>
      <c r="F84" s="2">
        <v>238</v>
      </c>
      <c r="G84" s="2">
        <v>301</v>
      </c>
      <c r="H84" s="2">
        <v>197</v>
      </c>
      <c r="I84" s="2">
        <v>259</v>
      </c>
      <c r="J84" s="2">
        <v>236</v>
      </c>
      <c r="K84" s="2">
        <v>286</v>
      </c>
      <c r="L84" s="2">
        <v>180</v>
      </c>
      <c r="M84" s="2">
        <v>333</v>
      </c>
      <c r="N84" s="2">
        <v>14</v>
      </c>
      <c r="O84" s="2">
        <v>22</v>
      </c>
      <c r="P84" s="2">
        <v>13</v>
      </c>
      <c r="Q84" s="2">
        <v>18</v>
      </c>
      <c r="R84" s="2">
        <v>11</v>
      </c>
      <c r="S84" s="2">
        <v>20</v>
      </c>
      <c r="T84" s="50">
        <f t="shared" si="5"/>
        <v>15.535714285714286</v>
      </c>
      <c r="U84" s="2">
        <f t="shared" si="4"/>
        <v>0.85832675611681131</v>
      </c>
    </row>
    <row r="85" spans="1:21">
      <c r="A85" s="48" t="s">
        <v>2415</v>
      </c>
      <c r="B85" s="49">
        <v>12495682</v>
      </c>
      <c r="C85" s="2">
        <v>11930048</v>
      </c>
      <c r="D85" s="2">
        <f t="shared" si="0"/>
        <v>2982512</v>
      </c>
      <c r="E85" s="2">
        <f t="shared" si="1"/>
        <v>35.802511619613881</v>
      </c>
      <c r="F85" s="2">
        <v>94</v>
      </c>
      <c r="G85" s="2">
        <v>110</v>
      </c>
      <c r="H85" s="2">
        <v>70</v>
      </c>
      <c r="I85" s="2">
        <v>92</v>
      </c>
      <c r="J85" s="2">
        <v>105</v>
      </c>
      <c r="K85" s="2">
        <v>101</v>
      </c>
      <c r="L85" s="2">
        <v>47</v>
      </c>
      <c r="M85" s="2">
        <v>118</v>
      </c>
      <c r="N85" s="2">
        <v>13</v>
      </c>
      <c r="O85" s="2">
        <v>10</v>
      </c>
      <c r="P85" s="2">
        <v>10</v>
      </c>
      <c r="Q85" s="2">
        <v>9</v>
      </c>
      <c r="R85" s="2">
        <v>7</v>
      </c>
      <c r="S85" s="2">
        <v>1</v>
      </c>
      <c r="T85" s="50">
        <f t="shared" si="5"/>
        <v>11.055</v>
      </c>
      <c r="U85" s="2">
        <f t="shared" si="4"/>
        <v>0.61077348066298331</v>
      </c>
    </row>
    <row r="86" spans="1:21">
      <c r="A86" s="48" t="s">
        <v>2416</v>
      </c>
      <c r="B86" s="49">
        <v>12495682</v>
      </c>
      <c r="C86" s="2">
        <v>14892048</v>
      </c>
      <c r="D86" s="2">
        <f t="shared" si="0"/>
        <v>3723012</v>
      </c>
      <c r="E86" s="2">
        <f t="shared" si="1"/>
        <v>44.691582260175956</v>
      </c>
      <c r="F86" s="2">
        <v>225</v>
      </c>
      <c r="G86" s="2">
        <v>230</v>
      </c>
      <c r="H86" s="2">
        <v>161</v>
      </c>
      <c r="I86" s="2">
        <v>208</v>
      </c>
      <c r="J86" s="2">
        <v>223</v>
      </c>
      <c r="K86" s="2">
        <v>227</v>
      </c>
      <c r="L86" s="2">
        <v>139</v>
      </c>
      <c r="M86" s="2">
        <v>298</v>
      </c>
      <c r="N86" s="2">
        <v>17</v>
      </c>
      <c r="O86" s="2">
        <v>21</v>
      </c>
      <c r="P86" s="2">
        <v>9</v>
      </c>
      <c r="Q86" s="2">
        <v>8</v>
      </c>
      <c r="R86" s="2">
        <v>12</v>
      </c>
      <c r="S86" s="2">
        <v>16</v>
      </c>
      <c r="T86" s="50">
        <f t="shared" si="5"/>
        <v>15.460843373493976</v>
      </c>
      <c r="U86" s="2">
        <f t="shared" si="4"/>
        <v>0.85419024162950141</v>
      </c>
    </row>
    <row r="87" spans="1:21">
      <c r="A87" s="48" t="s">
        <v>2417</v>
      </c>
      <c r="B87" s="49">
        <v>12495682</v>
      </c>
      <c r="C87" s="2">
        <v>13621872</v>
      </c>
      <c r="D87" s="2">
        <f t="shared" si="0"/>
        <v>3405468</v>
      </c>
      <c r="E87" s="2">
        <f t="shared" si="1"/>
        <v>40.879737496520796</v>
      </c>
      <c r="F87" s="2">
        <v>196</v>
      </c>
      <c r="G87" s="2">
        <v>222</v>
      </c>
      <c r="H87" s="2">
        <v>148</v>
      </c>
      <c r="I87" s="2">
        <v>186</v>
      </c>
      <c r="J87" s="2">
        <v>193</v>
      </c>
      <c r="K87" s="2">
        <v>177</v>
      </c>
      <c r="L87" s="2">
        <v>114</v>
      </c>
      <c r="M87" s="2">
        <v>248</v>
      </c>
      <c r="N87" s="2">
        <v>18</v>
      </c>
      <c r="O87" s="2">
        <v>23</v>
      </c>
      <c r="P87" s="2">
        <v>13</v>
      </c>
      <c r="Q87" s="2">
        <v>10</v>
      </c>
      <c r="R87" s="2">
        <v>10</v>
      </c>
      <c r="S87" s="2">
        <v>19</v>
      </c>
      <c r="T87" s="50">
        <f t="shared" si="5"/>
        <v>11.96774193548387</v>
      </c>
      <c r="U87" s="2">
        <f t="shared" si="4"/>
        <v>0.6612012119051861</v>
      </c>
    </row>
    <row r="88" spans="1:21">
      <c r="A88" s="48" t="s">
        <v>2418</v>
      </c>
      <c r="B88" s="49">
        <v>12495682</v>
      </c>
      <c r="C88" s="2">
        <v>13100912</v>
      </c>
      <c r="D88" s="2">
        <f t="shared" si="0"/>
        <v>3275228</v>
      </c>
      <c r="E88" s="2">
        <f t="shared" si="1"/>
        <v>39.316317428692571</v>
      </c>
      <c r="F88" s="2">
        <v>187</v>
      </c>
      <c r="G88" s="2">
        <v>218</v>
      </c>
      <c r="H88" s="2">
        <v>141</v>
      </c>
      <c r="I88" s="2">
        <v>171</v>
      </c>
      <c r="J88" s="2">
        <v>195</v>
      </c>
      <c r="K88" s="2">
        <v>199</v>
      </c>
      <c r="L88" s="2">
        <v>108</v>
      </c>
      <c r="M88" s="2">
        <v>241</v>
      </c>
      <c r="N88" s="2">
        <v>9</v>
      </c>
      <c r="O88" s="2">
        <v>9</v>
      </c>
      <c r="P88" s="2">
        <v>11</v>
      </c>
      <c r="Q88" s="2">
        <v>12</v>
      </c>
      <c r="R88" s="2">
        <v>9</v>
      </c>
      <c r="S88" s="2">
        <v>12</v>
      </c>
      <c r="T88" s="50">
        <f t="shared" si="5"/>
        <v>17.661290322580644</v>
      </c>
      <c r="U88" s="2">
        <f t="shared" si="4"/>
        <v>0.97576189627517362</v>
      </c>
    </row>
    <row r="89" spans="1:21">
      <c r="A89" s="48" t="s">
        <v>2419</v>
      </c>
      <c r="B89" s="49">
        <v>12495682</v>
      </c>
      <c r="C89" s="2">
        <v>14417552</v>
      </c>
      <c r="D89" s="2">
        <f t="shared" si="0"/>
        <v>3604388</v>
      </c>
      <c r="E89" s="2">
        <f t="shared" si="1"/>
        <v>43.26760236055943</v>
      </c>
      <c r="F89" s="2">
        <v>165</v>
      </c>
      <c r="G89" s="2">
        <v>206</v>
      </c>
      <c r="H89" s="2">
        <v>157</v>
      </c>
      <c r="I89" s="2">
        <v>185</v>
      </c>
      <c r="J89" s="2">
        <v>189</v>
      </c>
      <c r="K89" s="2">
        <v>217</v>
      </c>
      <c r="L89" s="2">
        <v>128</v>
      </c>
      <c r="M89" s="2">
        <v>229</v>
      </c>
      <c r="N89" s="2">
        <v>11</v>
      </c>
      <c r="O89" s="2">
        <v>16</v>
      </c>
      <c r="P89" s="2">
        <v>7</v>
      </c>
      <c r="Q89" s="2">
        <v>13</v>
      </c>
      <c r="R89" s="2">
        <v>13</v>
      </c>
      <c r="S89" s="2">
        <v>12</v>
      </c>
      <c r="T89" s="50">
        <f t="shared" si="5"/>
        <v>15.375</v>
      </c>
      <c r="U89" s="2">
        <f t="shared" si="4"/>
        <v>0.84944751381215466</v>
      </c>
    </row>
    <row r="90" spans="1:21">
      <c r="A90" s="48" t="s">
        <v>2420</v>
      </c>
      <c r="B90" s="49">
        <v>12495682</v>
      </c>
      <c r="C90" s="2">
        <v>12448192</v>
      </c>
      <c r="D90" s="2">
        <f t="shared" si="0"/>
        <v>3112048</v>
      </c>
      <c r="E90" s="2">
        <f t="shared" si="1"/>
        <v>37.357480768156549</v>
      </c>
      <c r="F90" s="2">
        <v>200</v>
      </c>
      <c r="G90" s="2">
        <v>245</v>
      </c>
      <c r="H90" s="2">
        <v>158</v>
      </c>
      <c r="I90" s="2">
        <v>197</v>
      </c>
      <c r="J90" s="2">
        <v>232</v>
      </c>
      <c r="K90" s="2">
        <v>239</v>
      </c>
      <c r="L90" s="2">
        <v>155</v>
      </c>
      <c r="M90" s="2">
        <v>278</v>
      </c>
      <c r="N90" s="2">
        <v>10</v>
      </c>
      <c r="O90" s="2">
        <v>22</v>
      </c>
      <c r="P90" s="2">
        <v>11</v>
      </c>
      <c r="Q90" s="2">
        <v>17</v>
      </c>
      <c r="R90" s="2">
        <v>13</v>
      </c>
      <c r="S90" s="2">
        <v>11</v>
      </c>
      <c r="T90" s="50">
        <f t="shared" si="5"/>
        <v>15.214285714285714</v>
      </c>
      <c r="U90" s="2">
        <f t="shared" si="4"/>
        <v>0.84056827150749791</v>
      </c>
    </row>
    <row r="91" spans="1:21">
      <c r="A91" s="48" t="s">
        <v>2421</v>
      </c>
      <c r="B91" s="49">
        <v>12495682</v>
      </c>
      <c r="C91" s="2">
        <v>13360384</v>
      </c>
      <c r="D91" s="2">
        <f t="shared" si="0"/>
        <v>3340096</v>
      </c>
      <c r="E91" s="2">
        <f t="shared" si="1"/>
        <v>40.09500241763515</v>
      </c>
      <c r="F91" s="2">
        <v>213</v>
      </c>
      <c r="G91" s="2">
        <v>220</v>
      </c>
      <c r="H91" s="2">
        <v>143</v>
      </c>
      <c r="I91" s="2">
        <v>176</v>
      </c>
      <c r="J91" s="2">
        <v>204</v>
      </c>
      <c r="K91" s="2">
        <v>228</v>
      </c>
      <c r="L91" s="2">
        <v>143</v>
      </c>
      <c r="M91" s="2">
        <v>286</v>
      </c>
      <c r="N91" s="2">
        <v>12</v>
      </c>
      <c r="O91" s="2">
        <v>18</v>
      </c>
      <c r="P91" s="2">
        <v>14</v>
      </c>
      <c r="Q91" s="2">
        <v>17</v>
      </c>
      <c r="R91" s="2">
        <v>18</v>
      </c>
      <c r="S91" s="2">
        <v>21</v>
      </c>
      <c r="T91" s="50">
        <f t="shared" si="5"/>
        <v>12.097499999999998</v>
      </c>
      <c r="U91" s="2">
        <f t="shared" si="4"/>
        <v>0.66837016574585617</v>
      </c>
    </row>
    <row r="92" spans="1:21">
      <c r="A92" s="48" t="s">
        <v>2422</v>
      </c>
      <c r="B92" s="49">
        <v>12495682</v>
      </c>
      <c r="C92" s="2">
        <v>13911672</v>
      </c>
      <c r="D92" s="2">
        <f t="shared" si="0"/>
        <v>3477918</v>
      </c>
      <c r="E92" s="2">
        <f t="shared" si="1"/>
        <v>41.7494379258371</v>
      </c>
      <c r="F92" s="2">
        <v>150</v>
      </c>
      <c r="G92" s="2">
        <v>202</v>
      </c>
      <c r="H92" s="2">
        <v>139</v>
      </c>
      <c r="I92" s="2">
        <v>177</v>
      </c>
      <c r="J92" s="2">
        <v>197</v>
      </c>
      <c r="K92" s="2">
        <v>199</v>
      </c>
      <c r="L92" s="2">
        <v>96</v>
      </c>
      <c r="M92" s="2">
        <v>222</v>
      </c>
      <c r="N92" s="2">
        <v>10</v>
      </c>
      <c r="O92" s="2">
        <v>17</v>
      </c>
      <c r="P92" s="2">
        <v>11</v>
      </c>
      <c r="Q92" s="2">
        <v>10</v>
      </c>
      <c r="R92" s="2">
        <v>15</v>
      </c>
      <c r="S92" s="2">
        <v>12</v>
      </c>
      <c r="T92" s="50">
        <f t="shared" si="5"/>
        <v>13.82</v>
      </c>
      <c r="U92" s="2">
        <f t="shared" si="4"/>
        <v>0.7635359116022099</v>
      </c>
    </row>
    <row r="93" spans="1:21">
      <c r="A93" s="48" t="s">
        <v>2423</v>
      </c>
      <c r="B93" s="49">
        <v>12495682</v>
      </c>
      <c r="C93" s="2">
        <v>10983456</v>
      </c>
      <c r="D93" s="2">
        <f t="shared" si="0"/>
        <v>2745864</v>
      </c>
      <c r="E93" s="2">
        <f t="shared" si="1"/>
        <v>32.961754308408295</v>
      </c>
      <c r="F93" s="2">
        <v>142</v>
      </c>
      <c r="G93" s="2">
        <v>155</v>
      </c>
      <c r="H93" s="2">
        <v>118</v>
      </c>
      <c r="I93" s="2">
        <v>134</v>
      </c>
      <c r="J93" s="2">
        <v>169</v>
      </c>
      <c r="K93" s="2">
        <v>140</v>
      </c>
      <c r="L93" s="2">
        <v>72</v>
      </c>
      <c r="M93" s="2">
        <v>191</v>
      </c>
      <c r="N93" s="2">
        <v>10</v>
      </c>
      <c r="O93" s="2">
        <v>9</v>
      </c>
      <c r="P93" s="2">
        <v>10</v>
      </c>
      <c r="Q93" s="2">
        <v>15</v>
      </c>
      <c r="R93" s="2">
        <v>7</v>
      </c>
      <c r="S93" s="2">
        <v>7</v>
      </c>
      <c r="T93" s="50">
        <f t="shared" si="5"/>
        <v>14.495689655172415</v>
      </c>
      <c r="U93" s="2">
        <f t="shared" si="4"/>
        <v>0.80086683177748141</v>
      </c>
    </row>
    <row r="94" spans="1:21">
      <c r="A94" s="48" t="s">
        <v>2424</v>
      </c>
      <c r="B94" s="49">
        <v>12495682</v>
      </c>
      <c r="C94" s="2">
        <v>12281648</v>
      </c>
      <c r="D94" s="2">
        <f t="shared" si="0"/>
        <v>3070412</v>
      </c>
      <c r="E94" s="2">
        <f t="shared" si="1"/>
        <v>36.857676115637389</v>
      </c>
      <c r="F94" s="2">
        <v>146</v>
      </c>
      <c r="G94" s="2">
        <v>183</v>
      </c>
      <c r="H94" s="2">
        <v>130</v>
      </c>
      <c r="I94" s="2">
        <v>154</v>
      </c>
      <c r="J94" s="2">
        <v>168</v>
      </c>
      <c r="K94" s="2">
        <v>167</v>
      </c>
      <c r="L94" s="2">
        <v>108</v>
      </c>
      <c r="M94" s="2">
        <v>217</v>
      </c>
      <c r="N94" s="2">
        <v>10</v>
      </c>
      <c r="O94" s="2">
        <v>14</v>
      </c>
      <c r="P94" s="2">
        <v>7</v>
      </c>
      <c r="Q94" s="2">
        <v>9</v>
      </c>
      <c r="R94" s="2">
        <v>14</v>
      </c>
      <c r="S94" s="2">
        <v>13</v>
      </c>
      <c r="T94" s="50">
        <f t="shared" si="5"/>
        <v>14.25</v>
      </c>
      <c r="U94" s="2">
        <f t="shared" si="4"/>
        <v>0.78729281767955794</v>
      </c>
    </row>
    <row r="95" spans="1:21">
      <c r="A95" s="48" t="s">
        <v>2425</v>
      </c>
      <c r="B95" s="49">
        <v>12495682</v>
      </c>
      <c r="C95" s="2">
        <v>7949784</v>
      </c>
      <c r="D95" s="2">
        <f t="shared" si="0"/>
        <v>1987446</v>
      </c>
      <c r="E95" s="2">
        <f t="shared" si="1"/>
        <v>23.857593367052715</v>
      </c>
      <c r="F95" s="2">
        <v>104</v>
      </c>
      <c r="G95" s="2">
        <v>119</v>
      </c>
      <c r="H95" s="2">
        <v>87</v>
      </c>
      <c r="I95" s="2">
        <v>98</v>
      </c>
      <c r="J95" s="2">
        <v>103</v>
      </c>
      <c r="K95" s="2">
        <v>112</v>
      </c>
      <c r="L95" s="2">
        <v>63</v>
      </c>
      <c r="M95" s="2">
        <v>143</v>
      </c>
      <c r="N95" s="2">
        <v>2</v>
      </c>
      <c r="O95" s="2">
        <v>4</v>
      </c>
      <c r="P95" s="2">
        <v>3</v>
      </c>
      <c r="Q95" s="2">
        <v>5</v>
      </c>
      <c r="R95" s="2">
        <v>10</v>
      </c>
      <c r="S95" s="2">
        <v>5</v>
      </c>
      <c r="T95" s="50">
        <f t="shared" si="5"/>
        <v>21.439655172413794</v>
      </c>
      <c r="U95" s="2">
        <f t="shared" si="4"/>
        <v>1.1845113354924748</v>
      </c>
    </row>
    <row r="96" spans="1:21">
      <c r="A96" s="48" t="s">
        <v>2426</v>
      </c>
      <c r="B96" s="49">
        <v>12495682</v>
      </c>
      <c r="C96" s="2">
        <v>11915032</v>
      </c>
      <c r="D96" s="2">
        <f t="shared" si="0"/>
        <v>2978758</v>
      </c>
      <c r="E96" s="2">
        <f t="shared" si="1"/>
        <v>35.757448052855381</v>
      </c>
      <c r="F96" s="2">
        <v>167</v>
      </c>
      <c r="G96" s="2">
        <v>184</v>
      </c>
      <c r="H96" s="2">
        <v>126</v>
      </c>
      <c r="I96" s="2">
        <v>168</v>
      </c>
      <c r="J96" s="2">
        <v>153</v>
      </c>
      <c r="K96" s="2">
        <v>151</v>
      </c>
      <c r="L96" s="2">
        <v>105</v>
      </c>
      <c r="M96" s="2">
        <v>231</v>
      </c>
      <c r="N96" s="2">
        <v>9</v>
      </c>
      <c r="O96" s="2">
        <v>8</v>
      </c>
      <c r="P96" s="2">
        <v>8</v>
      </c>
      <c r="Q96" s="2">
        <v>9</v>
      </c>
      <c r="R96" s="2">
        <v>11</v>
      </c>
      <c r="S96" s="2">
        <v>13</v>
      </c>
      <c r="T96" s="50">
        <f t="shared" si="5"/>
        <v>16.616379310344829</v>
      </c>
      <c r="U96" s="2">
        <f t="shared" si="4"/>
        <v>0.91803200609639934</v>
      </c>
    </row>
    <row r="97" spans="1:21">
      <c r="A97" s="48" t="s">
        <v>2427</v>
      </c>
      <c r="B97" s="49">
        <v>12495682</v>
      </c>
      <c r="C97" s="2">
        <v>11418288</v>
      </c>
      <c r="D97" s="2">
        <f t="shared" si="0"/>
        <v>2854572</v>
      </c>
      <c r="E97" s="2">
        <f t="shared" si="1"/>
        <v>34.266701089224263</v>
      </c>
      <c r="F97" s="2">
        <v>124</v>
      </c>
      <c r="G97" s="2">
        <v>191</v>
      </c>
      <c r="H97" s="2">
        <v>139</v>
      </c>
      <c r="I97" s="2">
        <v>155</v>
      </c>
      <c r="J97" s="2">
        <v>195</v>
      </c>
      <c r="K97" s="2">
        <v>178</v>
      </c>
      <c r="L97" s="2">
        <v>114</v>
      </c>
      <c r="M97" s="2">
        <v>214</v>
      </c>
      <c r="N97" s="2">
        <v>7</v>
      </c>
      <c r="O97" s="2">
        <v>10</v>
      </c>
      <c r="P97" s="2">
        <v>10</v>
      </c>
      <c r="Q97" s="2">
        <v>13</v>
      </c>
      <c r="R97" s="2">
        <v>10</v>
      </c>
      <c r="S97" s="2">
        <v>5</v>
      </c>
      <c r="T97" s="50">
        <f t="shared" si="5"/>
        <v>17.863636363636363</v>
      </c>
      <c r="U97" s="2">
        <f t="shared" si="4"/>
        <v>0.98694123556002</v>
      </c>
    </row>
    <row r="98" spans="1:21">
      <c r="A98" s="48" t="s">
        <v>2428</v>
      </c>
      <c r="B98" s="49">
        <v>12495682</v>
      </c>
      <c r="C98" s="2">
        <v>12105288</v>
      </c>
      <c r="D98" s="2">
        <f t="shared" si="0"/>
        <v>3026322</v>
      </c>
      <c r="E98" s="2">
        <f t="shared" si="1"/>
        <v>36.328413287085894</v>
      </c>
      <c r="F98" s="2">
        <v>131</v>
      </c>
      <c r="G98" s="2">
        <v>154</v>
      </c>
      <c r="H98" s="2">
        <v>118</v>
      </c>
      <c r="I98" s="2">
        <v>121</v>
      </c>
      <c r="J98" s="2">
        <v>135</v>
      </c>
      <c r="K98" s="2">
        <v>147</v>
      </c>
      <c r="L98" s="2">
        <v>74</v>
      </c>
      <c r="M98" s="2">
        <v>207</v>
      </c>
      <c r="N98" s="2">
        <v>15</v>
      </c>
      <c r="O98" s="2">
        <v>14</v>
      </c>
      <c r="P98" s="2">
        <v>3</v>
      </c>
      <c r="Q98" s="2">
        <v>5</v>
      </c>
      <c r="R98" s="2">
        <v>17</v>
      </c>
      <c r="S98" s="2">
        <v>8</v>
      </c>
      <c r="T98" s="50">
        <f t="shared" si="5"/>
        <v>13.149193548387096</v>
      </c>
      <c r="U98" s="2">
        <f t="shared" si="4"/>
        <v>0.72647478167884505</v>
      </c>
    </row>
    <row r="99" spans="1:21">
      <c r="A99" s="48" t="s">
        <v>2429</v>
      </c>
      <c r="B99" s="49">
        <v>12495682</v>
      </c>
      <c r="C99" s="2">
        <v>10885888</v>
      </c>
      <c r="D99" s="2">
        <f t="shared" si="0"/>
        <v>2721472</v>
      </c>
      <c r="E99" s="2">
        <f t="shared" si="1"/>
        <v>32.668949161798452</v>
      </c>
      <c r="F99" s="2">
        <v>142</v>
      </c>
      <c r="G99" s="2">
        <v>163</v>
      </c>
      <c r="H99" s="2">
        <v>107</v>
      </c>
      <c r="I99" s="2">
        <v>140</v>
      </c>
      <c r="J99" s="2">
        <v>156</v>
      </c>
      <c r="K99" s="2">
        <v>152</v>
      </c>
      <c r="L99" s="2">
        <v>76</v>
      </c>
      <c r="M99" s="2">
        <v>181</v>
      </c>
      <c r="N99" s="2">
        <v>6</v>
      </c>
      <c r="O99" s="2">
        <v>13</v>
      </c>
      <c r="P99" s="2">
        <v>6</v>
      </c>
      <c r="Q99" s="2">
        <v>3</v>
      </c>
      <c r="R99" s="2">
        <v>16</v>
      </c>
      <c r="S99" s="2">
        <v>18</v>
      </c>
      <c r="T99" s="50">
        <f t="shared" si="5"/>
        <v>13.512096774193548</v>
      </c>
      <c r="U99" s="2">
        <f t="shared" si="4"/>
        <v>0.74652468365710201</v>
      </c>
    </row>
    <row r="100" spans="1:21">
      <c r="A100" s="48" t="s">
        <v>2430</v>
      </c>
      <c r="B100" s="49">
        <v>12495682</v>
      </c>
      <c r="C100" s="2">
        <v>13429792</v>
      </c>
      <c r="D100" s="2">
        <f t="shared" si="0"/>
        <v>3357448</v>
      </c>
      <c r="E100" s="2">
        <f t="shared" si="1"/>
        <v>40.30329837138941</v>
      </c>
      <c r="F100" s="2">
        <v>176</v>
      </c>
      <c r="G100" s="2">
        <v>196</v>
      </c>
      <c r="H100" s="2">
        <v>136</v>
      </c>
      <c r="I100" s="2">
        <v>172</v>
      </c>
      <c r="J100" s="2">
        <v>202</v>
      </c>
      <c r="K100" s="2">
        <v>190</v>
      </c>
      <c r="L100" s="2">
        <v>124</v>
      </c>
      <c r="M100" s="2">
        <v>261</v>
      </c>
      <c r="N100" s="2">
        <v>24</v>
      </c>
      <c r="O100" s="2">
        <v>14</v>
      </c>
      <c r="P100" s="2">
        <v>5</v>
      </c>
      <c r="Q100" s="2">
        <v>11</v>
      </c>
      <c r="R100" s="2">
        <v>18</v>
      </c>
      <c r="S100" s="2">
        <v>9</v>
      </c>
      <c r="T100" s="50">
        <f t="shared" si="5"/>
        <v>13.49074074074074</v>
      </c>
      <c r="U100" s="2">
        <f t="shared" si="4"/>
        <v>0.74534479230611816</v>
      </c>
    </row>
    <row r="101" spans="1:21">
      <c r="A101" s="48" t="s">
        <v>2431</v>
      </c>
      <c r="B101" s="49">
        <v>12495682</v>
      </c>
      <c r="C101" s="2">
        <v>15169376</v>
      </c>
      <c r="D101" s="2">
        <f t="shared" si="0"/>
        <v>3792344</v>
      </c>
      <c r="E101" s="2">
        <f t="shared" si="1"/>
        <v>45.523853760042869</v>
      </c>
      <c r="F101" s="2">
        <v>190</v>
      </c>
      <c r="G101" s="2">
        <v>193</v>
      </c>
      <c r="H101" s="2">
        <v>141</v>
      </c>
      <c r="I101" s="2">
        <v>176</v>
      </c>
      <c r="J101" s="2">
        <v>212</v>
      </c>
      <c r="K101" s="2">
        <v>201</v>
      </c>
      <c r="L101" s="2">
        <v>125</v>
      </c>
      <c r="M101" s="2">
        <v>248</v>
      </c>
      <c r="N101" s="2">
        <v>6</v>
      </c>
      <c r="O101" s="2">
        <v>12</v>
      </c>
      <c r="P101" s="2">
        <v>7</v>
      </c>
      <c r="Q101" s="2">
        <v>10</v>
      </c>
      <c r="R101" s="2">
        <v>19</v>
      </c>
      <c r="S101" s="2">
        <v>16</v>
      </c>
      <c r="T101" s="50">
        <f t="shared" si="5"/>
        <v>15.921428571428573</v>
      </c>
      <c r="U101" s="2">
        <f t="shared" si="4"/>
        <v>0.87963693764798734</v>
      </c>
    </row>
    <row r="102" spans="1:21">
      <c r="A102" s="48" t="s">
        <v>2432</v>
      </c>
      <c r="B102" s="49">
        <v>12495682</v>
      </c>
      <c r="C102" s="2">
        <v>14476768</v>
      </c>
      <c r="D102" s="2">
        <f t="shared" si="0"/>
        <v>3619192</v>
      </c>
      <c r="E102" s="2">
        <f t="shared" si="1"/>
        <v>43.445311748490397</v>
      </c>
      <c r="F102" s="2">
        <v>170</v>
      </c>
      <c r="G102" s="2">
        <v>233</v>
      </c>
      <c r="H102" s="2">
        <v>153</v>
      </c>
      <c r="I102" s="2">
        <v>205</v>
      </c>
      <c r="J102" s="2">
        <v>208</v>
      </c>
      <c r="K102" s="2">
        <v>203</v>
      </c>
      <c r="L102" s="2">
        <v>96</v>
      </c>
      <c r="M102" s="2">
        <v>248</v>
      </c>
      <c r="N102" s="2">
        <v>18</v>
      </c>
      <c r="O102" s="2">
        <v>18</v>
      </c>
      <c r="P102" s="2">
        <v>12</v>
      </c>
      <c r="Q102" s="2">
        <v>5</v>
      </c>
      <c r="R102" s="2">
        <v>15</v>
      </c>
      <c r="S102" s="2">
        <v>14</v>
      </c>
      <c r="T102" s="50">
        <f t="shared" si="5"/>
        <v>13.865853658536587</v>
      </c>
      <c r="U102" s="2">
        <f t="shared" si="4"/>
        <v>0.76606926290257382</v>
      </c>
    </row>
    <row r="103" spans="1:21">
      <c r="A103" s="48" t="s">
        <v>2433</v>
      </c>
      <c r="B103" s="49">
        <v>12495682</v>
      </c>
      <c r="C103" s="2">
        <v>13360160</v>
      </c>
      <c r="D103" s="2">
        <f t="shared" si="0"/>
        <v>3340040</v>
      </c>
      <c r="E103" s="2">
        <f t="shared" si="1"/>
        <v>40.094330185419253</v>
      </c>
      <c r="F103" s="2">
        <v>184</v>
      </c>
      <c r="G103" s="2">
        <v>172</v>
      </c>
      <c r="H103" s="2">
        <v>115</v>
      </c>
      <c r="I103" s="2">
        <v>158</v>
      </c>
      <c r="J103" s="2">
        <v>190</v>
      </c>
      <c r="K103" s="2">
        <v>179</v>
      </c>
      <c r="L103" s="2">
        <v>104</v>
      </c>
      <c r="M103" s="2">
        <v>208</v>
      </c>
      <c r="N103" s="2">
        <v>16</v>
      </c>
      <c r="O103" s="2">
        <v>18</v>
      </c>
      <c r="P103" s="2">
        <v>16</v>
      </c>
      <c r="Q103" s="2">
        <v>15</v>
      </c>
      <c r="R103" s="2">
        <v>14</v>
      </c>
      <c r="S103" s="2">
        <v>11</v>
      </c>
      <c r="T103" s="50">
        <f t="shared" si="5"/>
        <v>10.916666666666666</v>
      </c>
      <c r="U103" s="2">
        <f t="shared" si="4"/>
        <v>0.60313075506445668</v>
      </c>
    </row>
    <row r="104" spans="1:21">
      <c r="A104" s="48" t="s">
        <v>2434</v>
      </c>
      <c r="B104" s="49">
        <v>12495682</v>
      </c>
      <c r="C104" s="2">
        <v>13027176</v>
      </c>
      <c r="D104" s="2">
        <f t="shared" si="0"/>
        <v>3256794</v>
      </c>
      <c r="E104" s="2">
        <f t="shared" si="1"/>
        <v>39.095032988195442</v>
      </c>
      <c r="F104" s="2">
        <v>111</v>
      </c>
      <c r="G104" s="2">
        <v>151</v>
      </c>
      <c r="H104" s="2">
        <v>75</v>
      </c>
      <c r="I104" s="2">
        <v>129</v>
      </c>
      <c r="J104" s="2">
        <v>138</v>
      </c>
      <c r="K104" s="2">
        <v>148</v>
      </c>
      <c r="L104" s="2">
        <v>83</v>
      </c>
      <c r="M104" s="2">
        <v>149</v>
      </c>
      <c r="N104" s="2">
        <v>10</v>
      </c>
      <c r="O104" s="2">
        <v>17</v>
      </c>
      <c r="P104" s="2">
        <v>11</v>
      </c>
      <c r="Q104" s="2">
        <v>12</v>
      </c>
      <c r="R104" s="2">
        <v>9</v>
      </c>
      <c r="S104" s="2">
        <v>8</v>
      </c>
      <c r="T104" s="50">
        <f t="shared" si="5"/>
        <v>11.014925373134329</v>
      </c>
      <c r="U104" s="2">
        <f t="shared" si="4"/>
        <v>0.60855941288034965</v>
      </c>
    </row>
    <row r="105" spans="1:21">
      <c r="A105" s="48" t="s">
        <v>2435</v>
      </c>
      <c r="B105" s="49">
        <v>12495682</v>
      </c>
      <c r="C105" s="2">
        <v>12474680</v>
      </c>
      <c r="D105" s="2">
        <f t="shared" si="0"/>
        <v>3118670</v>
      </c>
      <c r="E105" s="2">
        <f t="shared" si="1"/>
        <v>37.436972227686333</v>
      </c>
      <c r="F105" s="2">
        <v>164</v>
      </c>
      <c r="G105" s="2">
        <v>195</v>
      </c>
      <c r="H105" s="2">
        <v>145</v>
      </c>
      <c r="I105" s="2">
        <v>163</v>
      </c>
      <c r="J105" s="2">
        <v>205</v>
      </c>
      <c r="K105" s="2">
        <v>195</v>
      </c>
      <c r="L105" s="2">
        <v>129</v>
      </c>
      <c r="M105" s="2">
        <v>224</v>
      </c>
      <c r="N105" s="2">
        <v>7</v>
      </c>
      <c r="O105" s="2">
        <v>23</v>
      </c>
      <c r="P105" s="2">
        <v>7</v>
      </c>
      <c r="Q105" s="2">
        <v>6</v>
      </c>
      <c r="R105" s="2">
        <v>12</v>
      </c>
      <c r="S105" s="2">
        <v>14</v>
      </c>
      <c r="T105" s="50">
        <f t="shared" si="5"/>
        <v>15.434782608695652</v>
      </c>
      <c r="U105" s="2">
        <f t="shared" si="4"/>
        <v>0.85275042036992543</v>
      </c>
    </row>
    <row r="106" spans="1:21">
      <c r="A106" s="48" t="s">
        <v>2436</v>
      </c>
      <c r="B106" s="49">
        <v>12495682</v>
      </c>
      <c r="C106" s="2">
        <v>13466792</v>
      </c>
      <c r="D106" s="2">
        <f t="shared" si="0"/>
        <v>3366698</v>
      </c>
      <c r="E106" s="2">
        <f t="shared" si="1"/>
        <v>40.414336728479483</v>
      </c>
      <c r="F106" s="2">
        <v>196</v>
      </c>
      <c r="G106" s="2">
        <v>224</v>
      </c>
      <c r="H106" s="2">
        <v>146</v>
      </c>
      <c r="I106" s="2">
        <v>183</v>
      </c>
      <c r="J106" s="2">
        <v>202</v>
      </c>
      <c r="K106" s="2">
        <v>225</v>
      </c>
      <c r="L106" s="2">
        <v>118</v>
      </c>
      <c r="M106" s="2">
        <v>286</v>
      </c>
      <c r="N106" s="2">
        <v>12</v>
      </c>
      <c r="O106" s="2">
        <v>12</v>
      </c>
      <c r="P106" s="2">
        <v>15</v>
      </c>
      <c r="Q106" s="2">
        <v>9</v>
      </c>
      <c r="R106" s="2">
        <v>12</v>
      </c>
      <c r="S106" s="2">
        <v>9</v>
      </c>
      <c r="T106" s="50">
        <f t="shared" si="5"/>
        <v>17.173913043478262</v>
      </c>
      <c r="U106" s="2">
        <f t="shared" si="4"/>
        <v>0.94883497477780443</v>
      </c>
    </row>
    <row r="107" spans="1:21">
      <c r="A107" s="48" t="s">
        <v>2437</v>
      </c>
      <c r="B107" s="49">
        <v>12495682</v>
      </c>
      <c r="C107" s="2">
        <v>13481640</v>
      </c>
      <c r="D107" s="2">
        <f t="shared" si="0"/>
        <v>3370410</v>
      </c>
      <c r="E107" s="2">
        <f t="shared" si="1"/>
        <v>40.458896121076066</v>
      </c>
      <c r="F107" s="2">
        <v>193</v>
      </c>
      <c r="G107" s="2">
        <v>169</v>
      </c>
      <c r="H107" s="2">
        <v>107</v>
      </c>
      <c r="I107" s="2">
        <v>171</v>
      </c>
      <c r="J107" s="2">
        <v>200</v>
      </c>
      <c r="K107" s="2">
        <v>170</v>
      </c>
      <c r="L107" s="2">
        <v>107</v>
      </c>
      <c r="M107" s="2">
        <v>218</v>
      </c>
      <c r="N107" s="2">
        <v>10</v>
      </c>
      <c r="O107" s="2">
        <v>13</v>
      </c>
      <c r="P107" s="2">
        <v>7</v>
      </c>
      <c r="Q107" s="2">
        <v>14</v>
      </c>
      <c r="R107" s="2">
        <v>11</v>
      </c>
      <c r="S107" s="2">
        <v>8</v>
      </c>
      <c r="T107" s="50">
        <f t="shared" si="5"/>
        <v>15.892857142857142</v>
      </c>
      <c r="U107" s="2">
        <f t="shared" si="4"/>
        <v>0.87805840568271498</v>
      </c>
    </row>
    <row r="108" spans="1:21">
      <c r="A108" s="48" t="s">
        <v>2438</v>
      </c>
      <c r="B108" s="49">
        <v>12495682</v>
      </c>
      <c r="C108" s="2">
        <v>9237704</v>
      </c>
      <c r="D108" s="2">
        <f t="shared" si="0"/>
        <v>2309426</v>
      </c>
      <c r="E108" s="2">
        <f t="shared" si="1"/>
        <v>27.722688525524259</v>
      </c>
      <c r="F108" s="2">
        <v>161</v>
      </c>
      <c r="G108" s="2">
        <v>160</v>
      </c>
      <c r="H108" s="2">
        <v>103</v>
      </c>
      <c r="I108" s="2">
        <v>144</v>
      </c>
      <c r="J108" s="2">
        <v>175</v>
      </c>
      <c r="K108" s="2">
        <v>142</v>
      </c>
      <c r="L108" s="2">
        <v>119</v>
      </c>
      <c r="M108" s="2">
        <v>173</v>
      </c>
      <c r="N108" s="2">
        <v>5</v>
      </c>
      <c r="O108" s="2">
        <v>6</v>
      </c>
      <c r="P108" s="2">
        <v>11</v>
      </c>
      <c r="Q108" s="2">
        <v>5</v>
      </c>
      <c r="R108" s="2">
        <v>10</v>
      </c>
      <c r="S108" s="2">
        <v>10</v>
      </c>
      <c r="T108" s="50">
        <f t="shared" si="5"/>
        <v>18.781914893617021</v>
      </c>
      <c r="U108" s="2">
        <f t="shared" si="4"/>
        <v>1.0376748560009403</v>
      </c>
    </row>
    <row r="109" spans="1:21">
      <c r="A109" s="48" t="s">
        <v>2439</v>
      </c>
      <c r="B109" s="49">
        <v>12495682</v>
      </c>
      <c r="C109" s="2">
        <v>13373064</v>
      </c>
      <c r="D109" s="2">
        <f t="shared" si="0"/>
        <v>3343266</v>
      </c>
      <c r="E109" s="2">
        <f t="shared" si="1"/>
        <v>40.133055562713587</v>
      </c>
      <c r="F109" s="2">
        <v>175</v>
      </c>
      <c r="G109" s="2">
        <v>242</v>
      </c>
      <c r="H109" s="2">
        <v>148</v>
      </c>
      <c r="I109" s="2">
        <v>171</v>
      </c>
      <c r="J109" s="2">
        <v>181</v>
      </c>
      <c r="K109" s="2">
        <v>155</v>
      </c>
      <c r="L109" s="2">
        <v>111</v>
      </c>
      <c r="M109" s="2">
        <v>203</v>
      </c>
      <c r="N109" s="2">
        <v>7</v>
      </c>
      <c r="O109" s="2">
        <v>13</v>
      </c>
      <c r="P109" s="2">
        <v>8</v>
      </c>
      <c r="Q109" s="2">
        <v>13</v>
      </c>
      <c r="R109" s="2">
        <v>10</v>
      </c>
      <c r="S109" s="2">
        <v>10</v>
      </c>
      <c r="T109" s="50">
        <f t="shared" si="5"/>
        <v>17.040983606557379</v>
      </c>
      <c r="U109" s="2">
        <f t="shared" si="4"/>
        <v>0.94149080699212029</v>
      </c>
    </row>
    <row r="110" spans="1:21">
      <c r="A110" s="48" t="s">
        <v>2440</v>
      </c>
      <c r="B110" s="49">
        <v>12495682</v>
      </c>
      <c r="C110" s="2">
        <v>11301576</v>
      </c>
      <c r="D110" s="2">
        <f t="shared" si="0"/>
        <v>2825394</v>
      </c>
      <c r="E110" s="2">
        <f t="shared" si="1"/>
        <v>33.916444096448679</v>
      </c>
      <c r="F110" s="2">
        <v>139</v>
      </c>
      <c r="G110" s="2">
        <v>153</v>
      </c>
      <c r="H110" s="2">
        <v>102</v>
      </c>
      <c r="I110" s="2">
        <v>125</v>
      </c>
      <c r="J110" s="2">
        <v>160</v>
      </c>
      <c r="K110" s="2">
        <v>160</v>
      </c>
      <c r="L110" s="2">
        <v>86</v>
      </c>
      <c r="M110" s="2">
        <v>179</v>
      </c>
      <c r="N110" s="2">
        <v>7</v>
      </c>
      <c r="O110" s="2">
        <v>10</v>
      </c>
      <c r="P110" s="2">
        <v>10</v>
      </c>
      <c r="Q110" s="2">
        <v>10</v>
      </c>
      <c r="R110" s="2">
        <v>12</v>
      </c>
      <c r="S110" s="2">
        <v>17</v>
      </c>
      <c r="T110" s="50">
        <f t="shared" si="5"/>
        <v>12.545454545454545</v>
      </c>
      <c r="U110" s="2">
        <f t="shared" si="4"/>
        <v>0.69311903566047206</v>
      </c>
    </row>
    <row r="111" spans="1:21">
      <c r="A111" s="48" t="s">
        <v>2441</v>
      </c>
      <c r="B111" s="49">
        <v>12495682</v>
      </c>
      <c r="C111" s="2">
        <v>12638760</v>
      </c>
      <c r="D111" s="2">
        <f t="shared" si="0"/>
        <v>3159690</v>
      </c>
      <c r="E111" s="2">
        <f t="shared" si="1"/>
        <v>37.929382325830638</v>
      </c>
      <c r="F111" s="2">
        <v>151</v>
      </c>
      <c r="G111" s="2">
        <v>177</v>
      </c>
      <c r="H111" s="2">
        <v>121</v>
      </c>
      <c r="I111" s="2">
        <v>167</v>
      </c>
      <c r="J111" s="2">
        <v>174</v>
      </c>
      <c r="K111" s="2">
        <v>151</v>
      </c>
      <c r="L111" s="2">
        <v>91</v>
      </c>
      <c r="M111" s="2">
        <v>204</v>
      </c>
      <c r="N111" s="2">
        <v>10</v>
      </c>
      <c r="O111" s="2">
        <v>12</v>
      </c>
      <c r="P111" s="2">
        <v>10</v>
      </c>
      <c r="Q111" s="2">
        <v>8</v>
      </c>
      <c r="R111" s="2">
        <v>14</v>
      </c>
      <c r="S111" s="2">
        <v>13</v>
      </c>
      <c r="T111" s="50">
        <f t="shared" si="5"/>
        <v>13.835820895522389</v>
      </c>
      <c r="U111" s="2">
        <f t="shared" si="4"/>
        <v>0.76440999422775624</v>
      </c>
    </row>
    <row r="112" spans="1:21">
      <c r="A112" s="48" t="s">
        <v>2442</v>
      </c>
      <c r="B112" s="49">
        <v>12495682</v>
      </c>
      <c r="C112" s="2">
        <v>9167944</v>
      </c>
      <c r="D112" s="2">
        <f t="shared" si="0"/>
        <v>2291986</v>
      </c>
      <c r="E112" s="2">
        <f t="shared" si="1"/>
        <v>27.513336206859297</v>
      </c>
      <c r="F112" s="2">
        <v>97</v>
      </c>
      <c r="G112" s="2">
        <v>112</v>
      </c>
      <c r="H112" s="2">
        <v>65</v>
      </c>
      <c r="I112" s="2">
        <v>82</v>
      </c>
      <c r="J112" s="2">
        <v>102</v>
      </c>
      <c r="K112" s="2">
        <v>88</v>
      </c>
      <c r="L112" s="2">
        <v>56</v>
      </c>
      <c r="M112" s="2">
        <v>109</v>
      </c>
      <c r="N112" s="2">
        <v>9</v>
      </c>
      <c r="O112" s="2">
        <v>13</v>
      </c>
      <c r="P112" s="2">
        <v>10</v>
      </c>
      <c r="Q112" s="2">
        <v>6</v>
      </c>
      <c r="R112" s="2">
        <v>9</v>
      </c>
      <c r="S112" s="2">
        <v>8</v>
      </c>
      <c r="T112" s="50">
        <f t="shared" si="5"/>
        <v>9.6954545454545453</v>
      </c>
      <c r="U112" s="2">
        <f t="shared" si="4"/>
        <v>0.53566047212456047</v>
      </c>
    </row>
    <row r="113" spans="1:21">
      <c r="A113" s="48" t="s">
        <v>2443</v>
      </c>
      <c r="B113" s="49">
        <v>12495682</v>
      </c>
      <c r="C113" s="2">
        <v>9207088</v>
      </c>
      <c r="D113" s="2">
        <f t="shared" si="0"/>
        <v>2301772</v>
      </c>
      <c r="E113" s="2">
        <f t="shared" si="1"/>
        <v>27.630808786587238</v>
      </c>
      <c r="F113" s="2">
        <v>136</v>
      </c>
      <c r="G113" s="2">
        <v>111</v>
      </c>
      <c r="H113" s="2">
        <v>80</v>
      </c>
      <c r="I113" s="2">
        <v>101</v>
      </c>
      <c r="J113" s="2">
        <v>133</v>
      </c>
      <c r="K113" s="2">
        <v>111</v>
      </c>
      <c r="L113" s="2">
        <v>74</v>
      </c>
      <c r="M113" s="2">
        <v>166</v>
      </c>
      <c r="N113" s="2">
        <v>7</v>
      </c>
      <c r="O113" s="2">
        <v>5</v>
      </c>
      <c r="P113" s="2">
        <v>6</v>
      </c>
      <c r="Q113" s="2">
        <v>8</v>
      </c>
      <c r="R113" s="2">
        <v>10</v>
      </c>
      <c r="S113" s="2">
        <v>13</v>
      </c>
      <c r="T113" s="50">
        <f t="shared" si="5"/>
        <v>13.959183673469388</v>
      </c>
      <c r="U113" s="2">
        <f t="shared" si="4"/>
        <v>0.77122561731875061</v>
      </c>
    </row>
    <row r="114" spans="1:21" ht="15.75" customHeight="1">
      <c r="T114" s="52"/>
    </row>
    <row r="115" spans="1:21">
      <c r="A115" s="53" t="s">
        <v>2444</v>
      </c>
      <c r="B115" s="54">
        <v>12495682</v>
      </c>
      <c r="C115" s="55">
        <v>11457888</v>
      </c>
      <c r="D115" s="55">
        <f>C115/4</f>
        <v>2864472</v>
      </c>
      <c r="E115" s="55">
        <f>(D115*150)/B115</f>
        <v>34.385542141677419</v>
      </c>
      <c r="F115" s="55">
        <v>180</v>
      </c>
      <c r="G115" s="55">
        <v>209</v>
      </c>
      <c r="H115" s="55">
        <v>145</v>
      </c>
      <c r="I115" s="55">
        <v>178</v>
      </c>
      <c r="J115" s="55">
        <v>207</v>
      </c>
      <c r="K115" s="55">
        <v>187</v>
      </c>
      <c r="L115" s="55">
        <v>116</v>
      </c>
      <c r="M115" s="55">
        <v>226</v>
      </c>
      <c r="N115" s="55">
        <v>10</v>
      </c>
      <c r="O115" s="55">
        <v>8</v>
      </c>
      <c r="P115" s="55">
        <v>9</v>
      </c>
      <c r="Q115" s="55">
        <v>9</v>
      </c>
      <c r="R115" s="55">
        <v>11</v>
      </c>
      <c r="S115" s="55">
        <v>13</v>
      </c>
      <c r="T115" s="56">
        <f>AVERAGE(F115:M115)/AVERAGE(N115:S115)</f>
        <v>18.100000000000001</v>
      </c>
      <c r="U115" s="55">
        <f>T115/18.1</f>
        <v>1</v>
      </c>
    </row>
    <row r="116" spans="1:21" ht="15.75" customHeight="1">
      <c r="A116" s="57" t="s">
        <v>2445</v>
      </c>
      <c r="U116">
        <f>AVERAGE(U5:U113)</f>
        <v>0.87136986550016859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TS1</vt:lpstr>
      <vt:lpstr>TS2</vt:lpstr>
      <vt:lpstr>TS3</vt:lpstr>
      <vt:lpstr>TS4</vt:lpstr>
      <vt:lpstr>TS5</vt:lpstr>
      <vt:lpstr>TS6</vt:lpstr>
      <vt:lpstr>TS7</vt:lpstr>
      <vt:lpstr>TS8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 Bazzicalupo</cp:lastModifiedBy>
  <dcterms:created xsi:type="dcterms:W3CDTF">2024-11-08T18:23:03Z</dcterms:created>
  <dcterms:modified xsi:type="dcterms:W3CDTF">2024-12-11T11:02:07Z</dcterms:modified>
</cp:coreProperties>
</file>