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a.bazzicalupo/Downloads/Re_ PNAS MS#2025-05337R Initial Quality Check/"/>
    </mc:Choice>
  </mc:AlternateContent>
  <xr:revisionPtr revIDLastSave="0" documentId="8_{E7F9BF82-54CA-964D-9EE6-322C081B49DA}" xr6:coauthVersionLast="47" xr6:coauthVersionMax="47" xr10:uidLastSave="{00000000-0000-0000-0000-000000000000}"/>
  <bookViews>
    <workbookView xWindow="2440" yWindow="820" windowWidth="35940" windowHeight="19300" activeTab="11" xr2:uid="{00000000-000D-0000-FFFF-FFFF00000000}"/>
  </bookViews>
  <sheets>
    <sheet name="DS1  Summary" sheetId="1" r:id="rId1"/>
    <sheet name="DS2 Lines" sheetId="2" r:id="rId2"/>
    <sheet name="DS3 Genic mutations" sheetId="3" r:id="rId3"/>
    <sheet name="DS4 GO analysis" sheetId="11" r:id="rId4"/>
    <sheet name="DS5 GO vs cross-tolerance" sheetId="5" r:id="rId5"/>
    <sheet name="DS6 GO by metal" sheetId="6" r:id="rId6"/>
    <sheet name="DS7 GO by effect" sheetId="10" r:id="rId7"/>
    <sheet name="DS8 Multiple hits" sheetId="7" r:id="rId8"/>
    <sheet name="DS9 CUP" sheetId="8" r:id="rId9"/>
    <sheet name="DS10 GO by growth" sheetId="9" r:id="rId10"/>
    <sheet name="DS11 Intergenic SNPs" sheetId="12" r:id="rId11"/>
    <sheet name="DS12 Predictors" sheetId="14" r:id="rId12"/>
  </sheets>
  <definedNames>
    <definedName name="_xlnm.Print_Area" localSheetId="0">'DS1  Summary'!$A$1:$E$11</definedName>
    <definedName name="_xlnm.Print_Area" localSheetId="9">'DS10 GO by growth'!$A$1:$F$78</definedName>
    <definedName name="_xlnm.Print_Area" localSheetId="10">'DS11 Intergenic SNPs'!$A$1:$M$394</definedName>
    <definedName name="_xlnm.Print_Area" localSheetId="11">'DS12 Predictors'!$A$1:$E$19</definedName>
    <definedName name="_xlnm.Print_Area" localSheetId="1">'DS2 Lines'!$A$1:$AD$140</definedName>
    <definedName name="_xlnm.Print_Area" localSheetId="2">'DS3 Genic mutations'!$A$1:$N$485</definedName>
    <definedName name="_xlnm.Print_Area" localSheetId="3">'DS4 GO analysis'!$A$1:$L$371</definedName>
    <definedName name="_xlnm.Print_Area" localSheetId="4">'DS5 GO vs cross-tolerance'!$A$1:$C$24</definedName>
    <definedName name="_xlnm.Print_Area" localSheetId="5">'DS6 GO by metal'!$A$1:$D$9</definedName>
    <definedName name="_xlnm.Print_Area" localSheetId="6">'DS7 GO by effect'!$A$1:$F$32</definedName>
    <definedName name="_xlnm.Print_Area" localSheetId="7">'DS8 Multiple hits'!$A$1:$G$22</definedName>
    <definedName name="_xlnm.Print_Area" localSheetId="8">'DS9 CUP'!$A$1:$U$116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uri="GoogleSheetsCustomDataVersion2">
      <go:sheetsCustomData xmlns:go="http://customooxmlschemas.google.com/" r:id="rId13" roundtripDataChecksum="Qujf6kHvYx9e++LvjHn0Bwbr1XvkwurVeIm//A63h7s="/>
    </ext>
  </extLst>
</workbook>
</file>

<file path=xl/calcChain.xml><?xml version="1.0" encoding="utf-8"?>
<calcChain xmlns="http://schemas.openxmlformats.org/spreadsheetml/2006/main">
  <c r="Y133" i="2" l="1"/>
  <c r="Z133" i="2"/>
  <c r="AA133" i="2"/>
  <c r="AB133" i="2"/>
  <c r="AC133" i="2"/>
  <c r="Z134" i="2"/>
  <c r="AA134" i="2"/>
  <c r="AB134" i="2"/>
  <c r="AC134" i="2"/>
  <c r="AA135" i="2"/>
  <c r="AB135" i="2"/>
  <c r="AC135" i="2"/>
  <c r="AB136" i="2"/>
  <c r="AC136" i="2"/>
  <c r="AC137" i="2"/>
  <c r="I129" i="2"/>
  <c r="J129" i="2"/>
  <c r="K129" i="2"/>
  <c r="H133" i="2"/>
  <c r="I133" i="2"/>
  <c r="J133" i="2"/>
  <c r="K133" i="2"/>
  <c r="L133" i="2"/>
  <c r="Q133" i="2"/>
  <c r="R133" i="2"/>
  <c r="S133" i="2"/>
  <c r="T133" i="2"/>
  <c r="U133" i="2"/>
  <c r="V133" i="2"/>
  <c r="W133" i="2"/>
  <c r="H134" i="2"/>
  <c r="I134" i="2"/>
  <c r="J134" i="2"/>
  <c r="K134" i="2"/>
  <c r="L134" i="2"/>
  <c r="Q134" i="2"/>
  <c r="R134" i="2"/>
  <c r="S134" i="2"/>
  <c r="T134" i="2"/>
  <c r="U134" i="2"/>
  <c r="V134" i="2"/>
  <c r="W134" i="2"/>
  <c r="H135" i="2"/>
  <c r="I135" i="2"/>
  <c r="J135" i="2"/>
  <c r="K135" i="2"/>
  <c r="L135" i="2"/>
  <c r="Q135" i="2"/>
  <c r="R135" i="2"/>
  <c r="S135" i="2"/>
  <c r="T135" i="2"/>
  <c r="U135" i="2"/>
  <c r="V135" i="2"/>
  <c r="W135" i="2"/>
  <c r="H136" i="2"/>
  <c r="I136" i="2"/>
  <c r="J136" i="2"/>
  <c r="K136" i="2"/>
  <c r="L136" i="2"/>
  <c r="Q136" i="2"/>
  <c r="R136" i="2"/>
  <c r="S136" i="2"/>
  <c r="T136" i="2"/>
  <c r="U136" i="2"/>
  <c r="V136" i="2"/>
  <c r="W136" i="2"/>
  <c r="H137" i="2"/>
  <c r="I137" i="2"/>
  <c r="J137" i="2"/>
  <c r="K137" i="2"/>
  <c r="L137" i="2"/>
  <c r="Q137" i="2"/>
  <c r="R137" i="2"/>
  <c r="S137" i="2"/>
  <c r="T137" i="2"/>
  <c r="U137" i="2"/>
  <c r="V137" i="2"/>
  <c r="W137" i="2"/>
  <c r="H138" i="2"/>
  <c r="I138" i="2"/>
  <c r="J138" i="2"/>
  <c r="K138" i="2"/>
  <c r="L138" i="2"/>
  <c r="Q138" i="2"/>
  <c r="R138" i="2"/>
  <c r="S138" i="2"/>
  <c r="T138" i="2"/>
  <c r="U138" i="2"/>
  <c r="V138" i="2"/>
  <c r="W138" i="2"/>
  <c r="B128" i="2"/>
  <c r="B127" i="2"/>
  <c r="B126" i="2"/>
  <c r="P126" i="2"/>
  <c r="O126" i="2"/>
  <c r="P127" i="2"/>
  <c r="O127" i="2"/>
  <c r="N127" i="2"/>
  <c r="N126" i="2"/>
  <c r="W128" i="2" l="1"/>
  <c r="V128" i="2"/>
  <c r="U128" i="2"/>
  <c r="T128" i="2"/>
  <c r="S128" i="2"/>
  <c r="R128" i="2"/>
  <c r="W127" i="2"/>
  <c r="V127" i="2"/>
  <c r="U127" i="2"/>
  <c r="T127" i="2"/>
  <c r="S127" i="2"/>
  <c r="R127" i="2"/>
  <c r="W126" i="2"/>
  <c r="V126" i="2"/>
  <c r="U126" i="2"/>
  <c r="T126" i="2"/>
  <c r="S126" i="2"/>
  <c r="R126" i="2"/>
  <c r="Q128" i="2"/>
  <c r="Q127" i="2"/>
  <c r="Q126" i="2"/>
  <c r="E30" i="10"/>
  <c r="E29" i="10"/>
  <c r="E28" i="10"/>
  <c r="E27" i="10"/>
  <c r="E26" i="10"/>
  <c r="E25" i="10"/>
  <c r="E24" i="10"/>
  <c r="E23" i="10"/>
  <c r="E22" i="10"/>
  <c r="E21" i="10"/>
  <c r="E20" i="10"/>
  <c r="E19" i="10"/>
  <c r="E18" i="10"/>
  <c r="E17" i="10"/>
  <c r="E16" i="10"/>
  <c r="E14" i="10"/>
  <c r="E13" i="10"/>
  <c r="E12" i="10"/>
  <c r="E11" i="10"/>
  <c r="E10" i="10"/>
  <c r="E9" i="10"/>
  <c r="G465" i="3"/>
  <c r="F465" i="3"/>
  <c r="E465" i="3"/>
  <c r="H465" i="3" s="1"/>
  <c r="G464" i="3"/>
  <c r="F464" i="3"/>
  <c r="I464" i="3" s="1"/>
  <c r="E464" i="3"/>
  <c r="H464" i="3" s="1"/>
  <c r="D464" i="3"/>
  <c r="D465" i="3"/>
  <c r="D482" i="3"/>
  <c r="D485" i="3"/>
  <c r="D484" i="3"/>
  <c r="D483" i="3"/>
  <c r="D481" i="3"/>
  <c r="D480" i="3"/>
  <c r="J464" i="3" l="1"/>
  <c r="J465" i="3"/>
  <c r="I465" i="3"/>
  <c r="G462" i="3"/>
  <c r="F462" i="3"/>
  <c r="E462" i="3"/>
  <c r="G461" i="3"/>
  <c r="F461" i="3"/>
  <c r="E461" i="3"/>
  <c r="G460" i="3"/>
  <c r="F460" i="3"/>
  <c r="E460" i="3"/>
  <c r="G459" i="3"/>
  <c r="F459" i="3"/>
  <c r="E459" i="3"/>
  <c r="G458" i="3"/>
  <c r="F458" i="3"/>
  <c r="E458" i="3"/>
  <c r="F457" i="3"/>
  <c r="E457" i="3"/>
  <c r="G457" i="3"/>
  <c r="D462" i="3"/>
  <c r="D461" i="3"/>
  <c r="D460" i="3"/>
  <c r="D459" i="3"/>
  <c r="D458" i="3"/>
  <c r="D457" i="3"/>
  <c r="J457" i="3" l="1"/>
  <c r="G480" i="3"/>
  <c r="J480" i="3" s="1"/>
  <c r="F480" i="3"/>
  <c r="I480" i="3" s="1"/>
  <c r="I457" i="3"/>
  <c r="F483" i="3"/>
  <c r="I483" i="3" s="1"/>
  <c r="I460" i="3"/>
  <c r="J460" i="3"/>
  <c r="G483" i="3"/>
  <c r="J483" i="3" s="1"/>
  <c r="E481" i="3"/>
  <c r="H481" i="3" s="1"/>
  <c r="H458" i="3"/>
  <c r="I458" i="3"/>
  <c r="F481" i="3"/>
  <c r="I481" i="3" s="1"/>
  <c r="E484" i="3"/>
  <c r="H484" i="3" s="1"/>
  <c r="H461" i="3"/>
  <c r="F484" i="3"/>
  <c r="I484" i="3" s="1"/>
  <c r="I461" i="3"/>
  <c r="G484" i="3"/>
  <c r="J484" i="3" s="1"/>
  <c r="J461" i="3"/>
  <c r="G482" i="3"/>
  <c r="J482" i="3" s="1"/>
  <c r="J459" i="3"/>
  <c r="J458" i="3"/>
  <c r="G481" i="3"/>
  <c r="J481" i="3" s="1"/>
  <c r="H459" i="3"/>
  <c r="E482" i="3"/>
  <c r="H482" i="3" s="1"/>
  <c r="I459" i="3"/>
  <c r="F482" i="3"/>
  <c r="I482" i="3" s="1"/>
  <c r="H462" i="3"/>
  <c r="E485" i="3"/>
  <c r="H485" i="3" s="1"/>
  <c r="I462" i="3"/>
  <c r="F485" i="3"/>
  <c r="I485" i="3" s="1"/>
  <c r="E480" i="3"/>
  <c r="H480" i="3" s="1"/>
  <c r="H457" i="3"/>
  <c r="H460" i="3"/>
  <c r="E483" i="3"/>
  <c r="H483" i="3" s="1"/>
  <c r="J462" i="3"/>
  <c r="G485" i="3"/>
  <c r="J485" i="3" s="1"/>
  <c r="F74" i="9" l="1"/>
  <c r="F56" i="9"/>
  <c r="F78" i="9" s="1"/>
  <c r="F50" i="9"/>
  <c r="F38" i="9"/>
  <c r="F26" i="9"/>
  <c r="F14" i="9"/>
  <c r="T115" i="8"/>
  <c r="U115" i="8" s="1"/>
  <c r="D115" i="8"/>
  <c r="E115" i="8" s="1"/>
  <c r="T113" i="8"/>
  <c r="U113" i="8" s="1"/>
  <c r="D113" i="8"/>
  <c r="E113" i="8" s="1"/>
  <c r="T112" i="8"/>
  <c r="U112" i="8" s="1"/>
  <c r="D112" i="8"/>
  <c r="E112" i="8" s="1"/>
  <c r="T111" i="8"/>
  <c r="U111" i="8" s="1"/>
  <c r="D111" i="8"/>
  <c r="E111" i="8" s="1"/>
  <c r="T110" i="8"/>
  <c r="U110" i="8" s="1"/>
  <c r="D110" i="8"/>
  <c r="E110" i="8" s="1"/>
  <c r="T109" i="8"/>
  <c r="U109" i="8" s="1"/>
  <c r="D109" i="8"/>
  <c r="E109" i="8" s="1"/>
  <c r="T108" i="8"/>
  <c r="U108" i="8" s="1"/>
  <c r="D108" i="8"/>
  <c r="E108" i="8" s="1"/>
  <c r="T107" i="8"/>
  <c r="U107" i="8" s="1"/>
  <c r="D107" i="8"/>
  <c r="E107" i="8" s="1"/>
  <c r="T106" i="8"/>
  <c r="U106" i="8" s="1"/>
  <c r="D106" i="8"/>
  <c r="E106" i="8" s="1"/>
  <c r="T105" i="8"/>
  <c r="U105" i="8" s="1"/>
  <c r="E105" i="8"/>
  <c r="D105" i="8"/>
  <c r="T104" i="8"/>
  <c r="U104" i="8" s="1"/>
  <c r="D104" i="8"/>
  <c r="E104" i="8" s="1"/>
  <c r="T103" i="8"/>
  <c r="U103" i="8" s="1"/>
  <c r="D103" i="8"/>
  <c r="E103" i="8" s="1"/>
  <c r="T102" i="8"/>
  <c r="U102" i="8" s="1"/>
  <c r="D102" i="8"/>
  <c r="E102" i="8" s="1"/>
  <c r="T101" i="8"/>
  <c r="U101" i="8" s="1"/>
  <c r="D101" i="8"/>
  <c r="E101" i="8" s="1"/>
  <c r="T100" i="8"/>
  <c r="U100" i="8" s="1"/>
  <c r="D100" i="8"/>
  <c r="E100" i="8" s="1"/>
  <c r="T99" i="8"/>
  <c r="U99" i="8" s="1"/>
  <c r="D99" i="8"/>
  <c r="E99" i="8" s="1"/>
  <c r="T98" i="8"/>
  <c r="U98" i="8" s="1"/>
  <c r="D98" i="8"/>
  <c r="E98" i="8" s="1"/>
  <c r="T97" i="8"/>
  <c r="U97" i="8" s="1"/>
  <c r="D97" i="8"/>
  <c r="E97" i="8" s="1"/>
  <c r="T96" i="8"/>
  <c r="U96" i="8" s="1"/>
  <c r="D96" i="8"/>
  <c r="E96" i="8" s="1"/>
  <c r="T95" i="8"/>
  <c r="U95" i="8" s="1"/>
  <c r="E95" i="8"/>
  <c r="D95" i="8"/>
  <c r="T94" i="8"/>
  <c r="U94" i="8" s="1"/>
  <c r="D94" i="8"/>
  <c r="E94" i="8" s="1"/>
  <c r="T93" i="8"/>
  <c r="U93" i="8" s="1"/>
  <c r="D93" i="8"/>
  <c r="E93" i="8" s="1"/>
  <c r="T92" i="8"/>
  <c r="U92" i="8" s="1"/>
  <c r="D92" i="8"/>
  <c r="E92" i="8" s="1"/>
  <c r="T91" i="8"/>
  <c r="U91" i="8" s="1"/>
  <c r="D91" i="8"/>
  <c r="E91" i="8" s="1"/>
  <c r="T90" i="8"/>
  <c r="U90" i="8" s="1"/>
  <c r="D90" i="8"/>
  <c r="E90" i="8" s="1"/>
  <c r="T89" i="8"/>
  <c r="U89" i="8" s="1"/>
  <c r="D89" i="8"/>
  <c r="E89" i="8" s="1"/>
  <c r="T88" i="8"/>
  <c r="U88" i="8" s="1"/>
  <c r="D88" i="8"/>
  <c r="E88" i="8" s="1"/>
  <c r="T87" i="8"/>
  <c r="U87" i="8" s="1"/>
  <c r="D87" i="8"/>
  <c r="E87" i="8" s="1"/>
  <c r="T86" i="8"/>
  <c r="U86" i="8" s="1"/>
  <c r="D86" i="8"/>
  <c r="E86" i="8" s="1"/>
  <c r="T85" i="8"/>
  <c r="U85" i="8" s="1"/>
  <c r="E85" i="8"/>
  <c r="D85" i="8"/>
  <c r="T84" i="8"/>
  <c r="U84" i="8" s="1"/>
  <c r="D84" i="8"/>
  <c r="E84" i="8" s="1"/>
  <c r="T83" i="8"/>
  <c r="U83" i="8" s="1"/>
  <c r="D83" i="8"/>
  <c r="E83" i="8" s="1"/>
  <c r="T82" i="8"/>
  <c r="U82" i="8" s="1"/>
  <c r="D82" i="8"/>
  <c r="E82" i="8" s="1"/>
  <c r="T81" i="8"/>
  <c r="U81" i="8" s="1"/>
  <c r="D81" i="8"/>
  <c r="E81" i="8" s="1"/>
  <c r="T80" i="8"/>
  <c r="U80" i="8" s="1"/>
  <c r="D80" i="8"/>
  <c r="E80" i="8" s="1"/>
  <c r="T79" i="8"/>
  <c r="U79" i="8" s="1"/>
  <c r="D79" i="8"/>
  <c r="E79" i="8" s="1"/>
  <c r="T78" i="8"/>
  <c r="U78" i="8" s="1"/>
  <c r="D78" i="8"/>
  <c r="E78" i="8" s="1"/>
  <c r="T77" i="8"/>
  <c r="U77" i="8" s="1"/>
  <c r="D77" i="8"/>
  <c r="E77" i="8" s="1"/>
  <c r="T76" i="8"/>
  <c r="U76" i="8" s="1"/>
  <c r="D76" i="8"/>
  <c r="E76" i="8" s="1"/>
  <c r="T75" i="8"/>
  <c r="U75" i="8" s="1"/>
  <c r="D75" i="8"/>
  <c r="E75" i="8" s="1"/>
  <c r="T74" i="8"/>
  <c r="U74" i="8" s="1"/>
  <c r="D74" i="8"/>
  <c r="E74" i="8" s="1"/>
  <c r="T73" i="8"/>
  <c r="U73" i="8" s="1"/>
  <c r="D73" i="8"/>
  <c r="E73" i="8" s="1"/>
  <c r="T72" i="8"/>
  <c r="U72" i="8" s="1"/>
  <c r="D72" i="8"/>
  <c r="E72" i="8" s="1"/>
  <c r="T71" i="8"/>
  <c r="U71" i="8" s="1"/>
  <c r="D71" i="8"/>
  <c r="E71" i="8" s="1"/>
  <c r="T70" i="8"/>
  <c r="U70" i="8" s="1"/>
  <c r="D70" i="8"/>
  <c r="E70" i="8" s="1"/>
  <c r="T69" i="8"/>
  <c r="U69" i="8" s="1"/>
  <c r="D69" i="8"/>
  <c r="E69" i="8" s="1"/>
  <c r="T68" i="8"/>
  <c r="U68" i="8" s="1"/>
  <c r="D68" i="8"/>
  <c r="E68" i="8" s="1"/>
  <c r="U67" i="8"/>
  <c r="T67" i="8"/>
  <c r="D67" i="8"/>
  <c r="E67" i="8" s="1"/>
  <c r="T66" i="8"/>
  <c r="U66" i="8" s="1"/>
  <c r="D66" i="8"/>
  <c r="E66" i="8" s="1"/>
  <c r="T65" i="8"/>
  <c r="U65" i="8" s="1"/>
  <c r="D65" i="8"/>
  <c r="E65" i="8" s="1"/>
  <c r="T64" i="8"/>
  <c r="U64" i="8" s="1"/>
  <c r="D64" i="8"/>
  <c r="E64" i="8" s="1"/>
  <c r="T63" i="8"/>
  <c r="U63" i="8" s="1"/>
  <c r="D63" i="8"/>
  <c r="E63" i="8" s="1"/>
  <c r="T62" i="8"/>
  <c r="U62" i="8" s="1"/>
  <c r="D62" i="8"/>
  <c r="E62" i="8" s="1"/>
  <c r="T61" i="8"/>
  <c r="U61" i="8" s="1"/>
  <c r="D61" i="8"/>
  <c r="E61" i="8" s="1"/>
  <c r="T60" i="8"/>
  <c r="U60" i="8" s="1"/>
  <c r="D60" i="8"/>
  <c r="E60" i="8" s="1"/>
  <c r="T59" i="8"/>
  <c r="U59" i="8" s="1"/>
  <c r="D59" i="8"/>
  <c r="E59" i="8" s="1"/>
  <c r="T58" i="8"/>
  <c r="U58" i="8" s="1"/>
  <c r="D58" i="8"/>
  <c r="E58" i="8" s="1"/>
  <c r="T57" i="8"/>
  <c r="U57" i="8" s="1"/>
  <c r="D57" i="8"/>
  <c r="E57" i="8" s="1"/>
  <c r="T56" i="8"/>
  <c r="U56" i="8" s="1"/>
  <c r="D56" i="8"/>
  <c r="E56" i="8" s="1"/>
  <c r="T55" i="8"/>
  <c r="U55" i="8" s="1"/>
  <c r="D55" i="8"/>
  <c r="E55" i="8" s="1"/>
  <c r="T54" i="8"/>
  <c r="U54" i="8" s="1"/>
  <c r="D54" i="8"/>
  <c r="E54" i="8" s="1"/>
  <c r="T53" i="8"/>
  <c r="U53" i="8" s="1"/>
  <c r="D53" i="8"/>
  <c r="E53" i="8" s="1"/>
  <c r="T52" i="8"/>
  <c r="U52" i="8" s="1"/>
  <c r="D52" i="8"/>
  <c r="E52" i="8" s="1"/>
  <c r="T51" i="8"/>
  <c r="U51" i="8" s="1"/>
  <c r="D51" i="8"/>
  <c r="E51" i="8" s="1"/>
  <c r="T50" i="8"/>
  <c r="U50" i="8" s="1"/>
  <c r="E50" i="8"/>
  <c r="D50" i="8"/>
  <c r="T49" i="8"/>
  <c r="U49" i="8" s="1"/>
  <c r="D49" i="8"/>
  <c r="E49" i="8" s="1"/>
  <c r="T48" i="8"/>
  <c r="U48" i="8" s="1"/>
  <c r="D48" i="8"/>
  <c r="E48" i="8" s="1"/>
  <c r="T47" i="8"/>
  <c r="U47" i="8" s="1"/>
  <c r="D47" i="8"/>
  <c r="E47" i="8" s="1"/>
  <c r="T46" i="8"/>
  <c r="U46" i="8" s="1"/>
  <c r="D46" i="8"/>
  <c r="E46" i="8" s="1"/>
  <c r="T45" i="8"/>
  <c r="U45" i="8" s="1"/>
  <c r="D45" i="8"/>
  <c r="E45" i="8" s="1"/>
  <c r="T44" i="8"/>
  <c r="U44" i="8" s="1"/>
  <c r="D44" i="8"/>
  <c r="E44" i="8" s="1"/>
  <c r="T43" i="8"/>
  <c r="U43" i="8" s="1"/>
  <c r="D43" i="8"/>
  <c r="E43" i="8" s="1"/>
  <c r="T42" i="8"/>
  <c r="U42" i="8" s="1"/>
  <c r="D42" i="8"/>
  <c r="E42" i="8" s="1"/>
  <c r="T41" i="8"/>
  <c r="U41" i="8" s="1"/>
  <c r="D41" i="8"/>
  <c r="E41" i="8" s="1"/>
  <c r="T40" i="8"/>
  <c r="U40" i="8" s="1"/>
  <c r="D40" i="8"/>
  <c r="E40" i="8" s="1"/>
  <c r="T39" i="8"/>
  <c r="U39" i="8" s="1"/>
  <c r="D39" i="8"/>
  <c r="E39" i="8" s="1"/>
  <c r="T38" i="8"/>
  <c r="U38" i="8" s="1"/>
  <c r="D38" i="8"/>
  <c r="E38" i="8" s="1"/>
  <c r="T37" i="8"/>
  <c r="U37" i="8" s="1"/>
  <c r="D37" i="8"/>
  <c r="E37" i="8" s="1"/>
  <c r="T36" i="8"/>
  <c r="U36" i="8" s="1"/>
  <c r="D36" i="8"/>
  <c r="E36" i="8" s="1"/>
  <c r="T35" i="8"/>
  <c r="U35" i="8" s="1"/>
  <c r="D35" i="8"/>
  <c r="E35" i="8" s="1"/>
  <c r="T34" i="8"/>
  <c r="U34" i="8" s="1"/>
  <c r="D34" i="8"/>
  <c r="E34" i="8" s="1"/>
  <c r="T33" i="8"/>
  <c r="U33" i="8" s="1"/>
  <c r="D33" i="8"/>
  <c r="E33" i="8" s="1"/>
  <c r="T32" i="8"/>
  <c r="U32" i="8" s="1"/>
  <c r="D32" i="8"/>
  <c r="E32" i="8" s="1"/>
  <c r="T31" i="8"/>
  <c r="U31" i="8" s="1"/>
  <c r="D31" i="8"/>
  <c r="E31" i="8" s="1"/>
  <c r="T30" i="8"/>
  <c r="U30" i="8" s="1"/>
  <c r="E30" i="8"/>
  <c r="D30" i="8"/>
  <c r="T29" i="8"/>
  <c r="U29" i="8" s="1"/>
  <c r="D29" i="8"/>
  <c r="E29" i="8" s="1"/>
  <c r="T28" i="8"/>
  <c r="U28" i="8" s="1"/>
  <c r="D28" i="8"/>
  <c r="E28" i="8" s="1"/>
  <c r="T27" i="8"/>
  <c r="U27" i="8" s="1"/>
  <c r="D27" i="8"/>
  <c r="E27" i="8" s="1"/>
  <c r="T26" i="8"/>
  <c r="U26" i="8" s="1"/>
  <c r="D26" i="8"/>
  <c r="E26" i="8" s="1"/>
  <c r="T25" i="8"/>
  <c r="U25" i="8" s="1"/>
  <c r="D25" i="8"/>
  <c r="E25" i="8" s="1"/>
  <c r="T24" i="8"/>
  <c r="U24" i="8" s="1"/>
  <c r="D24" i="8"/>
  <c r="E24" i="8" s="1"/>
  <c r="T23" i="8"/>
  <c r="U23" i="8" s="1"/>
  <c r="D23" i="8"/>
  <c r="E23" i="8" s="1"/>
  <c r="U22" i="8"/>
  <c r="T22" i="8"/>
  <c r="D22" i="8"/>
  <c r="E22" i="8" s="1"/>
  <c r="T21" i="8"/>
  <c r="U21" i="8" s="1"/>
  <c r="D21" i="8"/>
  <c r="E21" i="8" s="1"/>
  <c r="T20" i="8"/>
  <c r="U20" i="8" s="1"/>
  <c r="D20" i="8"/>
  <c r="E20" i="8" s="1"/>
  <c r="T19" i="8"/>
  <c r="U19" i="8" s="1"/>
  <c r="D19" i="8"/>
  <c r="E19" i="8" s="1"/>
  <c r="T18" i="8"/>
  <c r="U18" i="8" s="1"/>
  <c r="D18" i="8"/>
  <c r="E18" i="8" s="1"/>
  <c r="T17" i="8"/>
  <c r="U17" i="8" s="1"/>
  <c r="D17" i="8"/>
  <c r="E17" i="8" s="1"/>
  <c r="T16" i="8"/>
  <c r="U16" i="8" s="1"/>
  <c r="D16" i="8"/>
  <c r="E16" i="8" s="1"/>
  <c r="T15" i="8"/>
  <c r="U15" i="8" s="1"/>
  <c r="D15" i="8"/>
  <c r="E15" i="8" s="1"/>
  <c r="T14" i="8"/>
  <c r="U14" i="8" s="1"/>
  <c r="D14" i="8"/>
  <c r="E14" i="8" s="1"/>
  <c r="T13" i="8"/>
  <c r="U13" i="8" s="1"/>
  <c r="D13" i="8"/>
  <c r="E13" i="8" s="1"/>
  <c r="T12" i="8"/>
  <c r="U12" i="8" s="1"/>
  <c r="D12" i="8"/>
  <c r="E12" i="8" s="1"/>
  <c r="T11" i="8"/>
  <c r="U11" i="8" s="1"/>
  <c r="D11" i="8"/>
  <c r="E11" i="8" s="1"/>
  <c r="T10" i="8"/>
  <c r="U10" i="8" s="1"/>
  <c r="D10" i="8"/>
  <c r="E10" i="8" s="1"/>
  <c r="T9" i="8"/>
  <c r="U9" i="8" s="1"/>
  <c r="D9" i="8"/>
  <c r="E9" i="8" s="1"/>
  <c r="T8" i="8"/>
  <c r="U8" i="8" s="1"/>
  <c r="E8" i="8"/>
  <c r="D8" i="8"/>
  <c r="T7" i="8"/>
  <c r="U7" i="8" s="1"/>
  <c r="D7" i="8"/>
  <c r="E7" i="8" s="1"/>
  <c r="T6" i="8"/>
  <c r="U6" i="8" s="1"/>
  <c r="D6" i="8"/>
  <c r="E6" i="8" s="1"/>
  <c r="T5" i="8"/>
  <c r="U5" i="8" s="1"/>
  <c r="E5" i="8"/>
  <c r="D5" i="8"/>
  <c r="F62" i="9" l="1"/>
  <c r="U116" i="8"/>
  <c r="I127" i="2" l="1"/>
  <c r="I128" i="2" s="1"/>
  <c r="K126" i="2" l="1"/>
  <c r="K127" i="2"/>
  <c r="K128" i="2" l="1"/>
  <c r="H128" i="2"/>
  <c r="J128" i="2"/>
  <c r="J127" i="2"/>
  <c r="H127" i="2"/>
  <c r="H126" i="2"/>
</calcChain>
</file>

<file path=xl/sharedStrings.xml><?xml version="1.0" encoding="utf-8"?>
<sst xmlns="http://schemas.openxmlformats.org/spreadsheetml/2006/main" count="10768" uniqueCount="4034">
  <si>
    <t>Metal Evolved Yeast Lines</t>
  </si>
  <si>
    <t>Metal</t>
  </si>
  <si>
    <t>No. confirmed lines</t>
  </si>
  <si>
    <t>No. Petites</t>
  </si>
  <si>
    <t>CdSO4</t>
  </si>
  <si>
    <t>CoSO4</t>
  </si>
  <si>
    <t>CuSO4</t>
  </si>
  <si>
    <t>MnCl2</t>
  </si>
  <si>
    <t>NiSO4</t>
  </si>
  <si>
    <t>ZnSO4</t>
  </si>
  <si>
    <t>Line</t>
  </si>
  <si>
    <t>Lines in fastq</t>
  </si>
  <si>
    <t>Coverage</t>
  </si>
  <si>
    <t>CdBM23</t>
  </si>
  <si>
    <t>CdBM25</t>
  </si>
  <si>
    <t>CdBM26</t>
  </si>
  <si>
    <t>CdBM29</t>
  </si>
  <si>
    <t>CdBM30</t>
  </si>
  <si>
    <t>CdBM32</t>
  </si>
  <si>
    <t>CdBM36</t>
  </si>
  <si>
    <t>CdBM37</t>
  </si>
  <si>
    <t>II, III, IV</t>
  </si>
  <si>
    <t>CdBM39</t>
  </si>
  <si>
    <t>II, IV</t>
  </si>
  <si>
    <t>CdBM42</t>
  </si>
  <si>
    <t>CdBM43</t>
  </si>
  <si>
    <t>CdBM44</t>
  </si>
  <si>
    <t>II</t>
  </si>
  <si>
    <t>CdBM45</t>
  </si>
  <si>
    <t>I, VI</t>
  </si>
  <si>
    <t>CdBM46</t>
  </si>
  <si>
    <t>CdBM47</t>
  </si>
  <si>
    <t>CdBM48</t>
  </si>
  <si>
    <t>CoBM12</t>
  </si>
  <si>
    <t>petite</t>
  </si>
  <si>
    <t>CoBM14</t>
  </si>
  <si>
    <t>CoBM15</t>
  </si>
  <si>
    <t>CoBM16</t>
  </si>
  <si>
    <t>CoBM17</t>
  </si>
  <si>
    <t>CoBM18</t>
  </si>
  <si>
    <t>CoBM1</t>
  </si>
  <si>
    <t>CoBM20</t>
  </si>
  <si>
    <t>CoBM21</t>
  </si>
  <si>
    <t>CoBM2</t>
  </si>
  <si>
    <t>XIII</t>
  </si>
  <si>
    <t>CoBM3</t>
  </si>
  <si>
    <t>CoBM4</t>
  </si>
  <si>
    <t>CoBM5</t>
  </si>
  <si>
    <t>CoBM6</t>
  </si>
  <si>
    <t>CoBM7</t>
  </si>
  <si>
    <t>CoBM8</t>
  </si>
  <si>
    <t>CuBM10</t>
  </si>
  <si>
    <t>CuBM11</t>
  </si>
  <si>
    <t>CuBM12</t>
  </si>
  <si>
    <t>CuBM13</t>
  </si>
  <si>
    <t>CuBM14</t>
  </si>
  <si>
    <t>CuBM15</t>
  </si>
  <si>
    <t>CuBM16</t>
  </si>
  <si>
    <t>CuBM17</t>
  </si>
  <si>
    <t>CuBM18</t>
  </si>
  <si>
    <t>CuBM3</t>
  </si>
  <si>
    <t>CuBM4</t>
  </si>
  <si>
    <t>CuBM6</t>
  </si>
  <si>
    <t>CuBM7</t>
  </si>
  <si>
    <t>CuBM8</t>
  </si>
  <si>
    <t>CuBM9</t>
  </si>
  <si>
    <t>MnBM12</t>
  </si>
  <si>
    <t>MnBM13</t>
  </si>
  <si>
    <t>MnBM14</t>
  </si>
  <si>
    <t>XI</t>
  </si>
  <si>
    <t>MnBM15</t>
  </si>
  <si>
    <t>MnBM16</t>
  </si>
  <si>
    <t>MnBM17</t>
  </si>
  <si>
    <t>MnBM18</t>
  </si>
  <si>
    <t>MnBM20</t>
  </si>
  <si>
    <t>MnBM21</t>
  </si>
  <si>
    <t>MnBM23</t>
  </si>
  <si>
    <t>MnBM24</t>
  </si>
  <si>
    <t>MnBM25</t>
  </si>
  <si>
    <t>MnBM27</t>
  </si>
  <si>
    <t>MnBM28</t>
  </si>
  <si>
    <t>MnBM29</t>
  </si>
  <si>
    <t>MnBM31</t>
  </si>
  <si>
    <t>MnBM32</t>
  </si>
  <si>
    <t>MnBM34</t>
  </si>
  <si>
    <t>MnBM38</t>
  </si>
  <si>
    <t>MnBM39</t>
  </si>
  <si>
    <t>I, II, V</t>
  </si>
  <si>
    <t>MnBM42</t>
  </si>
  <si>
    <t>MnBM44</t>
  </si>
  <si>
    <t>NiBM11</t>
  </si>
  <si>
    <t>NiBM12</t>
  </si>
  <si>
    <t>XIII, XIV</t>
  </si>
  <si>
    <t>NiBM14</t>
  </si>
  <si>
    <t>NiBM16</t>
  </si>
  <si>
    <t>NiBM17</t>
  </si>
  <si>
    <t>NiBM21</t>
  </si>
  <si>
    <t>NiBM22</t>
  </si>
  <si>
    <t>NiBM24</t>
  </si>
  <si>
    <t>NiBM25</t>
  </si>
  <si>
    <t>NiBM27</t>
  </si>
  <si>
    <t>NiBM28</t>
  </si>
  <si>
    <t>NiBM29</t>
  </si>
  <si>
    <t>NiBM30</t>
  </si>
  <si>
    <t>NiBM4</t>
  </si>
  <si>
    <t>NiBM6</t>
  </si>
  <si>
    <t>I, VII, XIV</t>
  </si>
  <si>
    <t>NiBM8</t>
  </si>
  <si>
    <t>NiBM9</t>
  </si>
  <si>
    <t>ZnBM11</t>
  </si>
  <si>
    <t>ZnBM12</t>
  </si>
  <si>
    <t>ZnBM15</t>
  </si>
  <si>
    <t>ZnBM16</t>
  </si>
  <si>
    <t>ZnBM17</t>
  </si>
  <si>
    <t>ZnBM19</t>
  </si>
  <si>
    <t>I</t>
  </si>
  <si>
    <t>ZnBM22</t>
  </si>
  <si>
    <t>ZnBM23</t>
  </si>
  <si>
    <t>ZnBM25</t>
  </si>
  <si>
    <t>ZnBM28</t>
  </si>
  <si>
    <t>ZnBM29</t>
  </si>
  <si>
    <t>ZnBM31</t>
  </si>
  <si>
    <t>ZnBM34</t>
  </si>
  <si>
    <t>ZnBM37</t>
  </si>
  <si>
    <t>ZnBM38</t>
  </si>
  <si>
    <t>ZnBM39</t>
  </si>
  <si>
    <t>ZnBM41</t>
  </si>
  <si>
    <t>ZnBM42</t>
  </si>
  <si>
    <t>ZnBM43</t>
  </si>
  <si>
    <t>ZnBM44</t>
  </si>
  <si>
    <t>ZnBM45</t>
  </si>
  <si>
    <t>ZnBM46</t>
  </si>
  <si>
    <t>ZnBM47</t>
  </si>
  <si>
    <t>X, XIII</t>
  </si>
  <si>
    <t>Gene</t>
  </si>
  <si>
    <t>Gene_Code</t>
  </si>
  <si>
    <t>chrom.pos</t>
  </si>
  <si>
    <t>SNP</t>
  </si>
  <si>
    <t>Amino acid change</t>
  </si>
  <si>
    <t>KTR3</t>
  </si>
  <si>
    <t>YBR205W</t>
  </si>
  <si>
    <t>chrII.634214</t>
  </si>
  <si>
    <t>c.593G&gt;A</t>
  </si>
  <si>
    <t>p.Trp198*</t>
  </si>
  <si>
    <t>CYK3</t>
  </si>
  <si>
    <t>YDL117W</t>
  </si>
  <si>
    <t>chrIV.249010</t>
  </si>
  <si>
    <t>c.437delA</t>
  </si>
  <si>
    <t>p.Asn146fs</t>
  </si>
  <si>
    <t>YRB2</t>
  </si>
  <si>
    <t>YIL063C</t>
  </si>
  <si>
    <t>chrIX.243630</t>
  </si>
  <si>
    <t>c.114delA</t>
  </si>
  <si>
    <t>p.Asp39fs</t>
  </si>
  <si>
    <t>SFP1</t>
  </si>
  <si>
    <t>YLR403W</t>
  </si>
  <si>
    <t>chrXII.927603</t>
  </si>
  <si>
    <t>c.2038delC</t>
  </si>
  <si>
    <t>p.His680fs</t>
  </si>
  <si>
    <t>MET30</t>
  </si>
  <si>
    <t>YIL046W</t>
  </si>
  <si>
    <t>chrIX.269753</t>
  </si>
  <si>
    <t>c.1103A&gt;C</t>
  </si>
  <si>
    <t>p.Asn368Thr</t>
  </si>
  <si>
    <t>HMF1</t>
  </si>
  <si>
    <t>YER057C</t>
  </si>
  <si>
    <t>chrV.270774</t>
  </si>
  <si>
    <t>c.353A&gt;G</t>
  </si>
  <si>
    <t>p.Asp118Gly</t>
  </si>
  <si>
    <t>MYO2</t>
  </si>
  <si>
    <t>YOR326W</t>
  </si>
  <si>
    <t>chrXV.929249</t>
  </si>
  <si>
    <t>c.3529G&gt;T</t>
  </si>
  <si>
    <t>p.Gly1177Cys</t>
  </si>
  <si>
    <t>RTC2</t>
  </si>
  <si>
    <t>YBR147W</t>
  </si>
  <si>
    <t>chrII.537159</t>
  </si>
  <si>
    <t>c.594delA</t>
  </si>
  <si>
    <t>p.Lys198fs</t>
  </si>
  <si>
    <t>PBP2</t>
  </si>
  <si>
    <t>YBR233W</t>
  </si>
  <si>
    <t>chrII.683908</t>
  </si>
  <si>
    <t>c.481G&gt;A</t>
  </si>
  <si>
    <t>p.Gly161Arg</t>
  </si>
  <si>
    <t>KIN1</t>
  </si>
  <si>
    <t>YDR122W</t>
  </si>
  <si>
    <t>chrIV.694840</t>
  </si>
  <si>
    <t>c.157_159delCAG</t>
  </si>
  <si>
    <t>p.Gln53del</t>
  </si>
  <si>
    <t>chrXII.926537</t>
  </si>
  <si>
    <t>c.970C&gt;T</t>
  </si>
  <si>
    <t>p.Gln324*</t>
  </si>
  <si>
    <t>PHM7</t>
  </si>
  <si>
    <t>YOL084W</t>
  </si>
  <si>
    <t>chrXV.162510</t>
  </si>
  <si>
    <t>c.155A&gt;G</t>
  </si>
  <si>
    <t>p.Glu52Gly</t>
  </si>
  <si>
    <t>KIN82</t>
  </si>
  <si>
    <t>YCR091W</t>
  </si>
  <si>
    <t>chrIII.275091</t>
  </si>
  <si>
    <t>c.694delC</t>
  </si>
  <si>
    <t>p.Leu232fs</t>
  </si>
  <si>
    <t>DNF1</t>
  </si>
  <si>
    <t>YER166W</t>
  </si>
  <si>
    <t>chrV.516594</t>
  </si>
  <si>
    <t>c.3860dupT</t>
  </si>
  <si>
    <t>p.Tyr1289fs</t>
  </si>
  <si>
    <t>HUL5</t>
  </si>
  <si>
    <t>YGL141W</t>
  </si>
  <si>
    <t>chrVII.240739</t>
  </si>
  <si>
    <t>c.2387G&gt;A</t>
  </si>
  <si>
    <t>p.Arg796Lys</t>
  </si>
  <si>
    <t>SPO77</t>
  </si>
  <si>
    <t>YLR341W</t>
  </si>
  <si>
    <t>chrXII.807779</t>
  </si>
  <si>
    <t>c.404delA</t>
  </si>
  <si>
    <t>p.Asn135fs</t>
  </si>
  <si>
    <t>chrXII.927434</t>
  </si>
  <si>
    <t>c.1867C&gt;T</t>
  </si>
  <si>
    <t>p.His623Tyr</t>
  </si>
  <si>
    <t>CSM3</t>
  </si>
  <si>
    <t>YMR048W</t>
  </si>
  <si>
    <t>chrXIII.367082</t>
  </si>
  <si>
    <t>c.102T&gt;C</t>
  </si>
  <si>
    <t>p.Asp34Asp</t>
  </si>
  <si>
    <t>ERB1</t>
  </si>
  <si>
    <t>YMR049C</t>
  </si>
  <si>
    <t>chrXIII.369659</t>
  </si>
  <si>
    <t>c.859C&gt;A</t>
  </si>
  <si>
    <t>p.Arg287Ser</t>
  </si>
  <si>
    <t>DBF20</t>
  </si>
  <si>
    <t>YPR111W</t>
  </si>
  <si>
    <t>chrXVI.747862</t>
  </si>
  <si>
    <t>c.567delA</t>
  </si>
  <si>
    <t>p.Asp190fs</t>
  </si>
  <si>
    <t>HO</t>
  </si>
  <si>
    <t>YDL227C</t>
  </si>
  <si>
    <t>chrIV.46589</t>
  </si>
  <si>
    <t>c.1442delA</t>
  </si>
  <si>
    <t>p.Lys481fs</t>
  </si>
  <si>
    <t>UBC1</t>
  </si>
  <si>
    <t>YDR177W</t>
  </si>
  <si>
    <t>chrIV.817301</t>
  </si>
  <si>
    <t>c.424G&gt;A</t>
  </si>
  <si>
    <t>p.Ala142Thr</t>
  </si>
  <si>
    <t>YAP6</t>
  </si>
  <si>
    <t>YDR259C</t>
  </si>
  <si>
    <t>chrIV.974680</t>
  </si>
  <si>
    <t>c.1102delA</t>
  </si>
  <si>
    <t>p.Ile368fs</t>
  </si>
  <si>
    <t>YOR1</t>
  </si>
  <si>
    <t>YGR281W</t>
  </si>
  <si>
    <t>chrVII.1053612</t>
  </si>
  <si>
    <t>c.789C&gt;T</t>
  </si>
  <si>
    <t>p.Asn263Asn</t>
  </si>
  <si>
    <t>EFR3</t>
  </si>
  <si>
    <t>YMR212C</t>
  </si>
  <si>
    <t>chrXIII.692578</t>
  </si>
  <si>
    <t>c.465delT</t>
  </si>
  <si>
    <t>p.Phe155fs</t>
  </si>
  <si>
    <t>FET4</t>
  </si>
  <si>
    <t>YMR319C</t>
  </si>
  <si>
    <t>chrXIII.912911</t>
  </si>
  <si>
    <t>c.1628G&gt;C</t>
  </si>
  <si>
    <t>p.Arg543Pro</t>
  </si>
  <si>
    <t>RPT5</t>
  </si>
  <si>
    <t>YOR117W</t>
  </si>
  <si>
    <t>chrXV.546205</t>
  </si>
  <si>
    <t>c.1177G&gt;A</t>
  </si>
  <si>
    <t>p.Ala393Thr</t>
  </si>
  <si>
    <t>SAP4</t>
  </si>
  <si>
    <t>YGL229C</t>
  </si>
  <si>
    <t>chrVII.65388</t>
  </si>
  <si>
    <t>c.1571delA</t>
  </si>
  <si>
    <t>p.Asn524fs</t>
  </si>
  <si>
    <t>UBR2</t>
  </si>
  <si>
    <t>YLR024C</t>
  </si>
  <si>
    <t>chrXII.191296</t>
  </si>
  <si>
    <t>c.1985delT</t>
  </si>
  <si>
    <t>p.Phe662fs</t>
  </si>
  <si>
    <t>PPQ1</t>
  </si>
  <si>
    <t>YPL179W</t>
  </si>
  <si>
    <t>chrXVI.208936</t>
  </si>
  <si>
    <t>c.788delA</t>
  </si>
  <si>
    <t>p.Lys263fs</t>
  </si>
  <si>
    <t>POL3</t>
  </si>
  <si>
    <t>YDL102W</t>
  </si>
  <si>
    <t>chrIV.277623</t>
  </si>
  <si>
    <t>c.752A&gt;G</t>
  </si>
  <si>
    <t>p.Asn251Ser</t>
  </si>
  <si>
    <t>DDR48</t>
  </si>
  <si>
    <t>YMR173W</t>
  </si>
  <si>
    <t>chrXIII.609388</t>
  </si>
  <si>
    <t>c.700A&gt;G</t>
  </si>
  <si>
    <t>p.Asn234Asp</t>
  </si>
  <si>
    <t>chrXIII.914235</t>
  </si>
  <si>
    <t>c.303delT</t>
  </si>
  <si>
    <t>p.Phe101fs</t>
  </si>
  <si>
    <t>BNA6</t>
  </si>
  <si>
    <t>YFR047C</t>
  </si>
  <si>
    <t>chrVI.245165</t>
  </si>
  <si>
    <t>c.1delA</t>
  </si>
  <si>
    <t>p.Met1fs</t>
  </si>
  <si>
    <t>INP2</t>
  </si>
  <si>
    <t>YMR163C</t>
  </si>
  <si>
    <t>chrXIII.585173</t>
  </si>
  <si>
    <t>c.1215delA</t>
  </si>
  <si>
    <t>p.Lys405fs</t>
  </si>
  <si>
    <t>chrVII.240693</t>
  </si>
  <si>
    <t>c.2341G&gt;A</t>
  </si>
  <si>
    <t>p.Glu781Lys</t>
  </si>
  <si>
    <t>MLS1</t>
  </si>
  <si>
    <t>YNL117W</t>
  </si>
  <si>
    <t>chrXIV.407160</t>
  </si>
  <si>
    <t>c.803A&gt;G</t>
  </si>
  <si>
    <t>p.Gln268Arg</t>
  </si>
  <si>
    <t>SPS100</t>
  </si>
  <si>
    <t>YHR139C</t>
  </si>
  <si>
    <t>chrVIII.378250</t>
  </si>
  <si>
    <t>c.950T&gt;C</t>
  </si>
  <si>
    <t>p.Leu317Ser</t>
  </si>
  <si>
    <t>PDX1</t>
  </si>
  <si>
    <t>YGR193C</t>
  </si>
  <si>
    <t>chrVII.885051</t>
  </si>
  <si>
    <t>c.691C&gt;G</t>
  </si>
  <si>
    <t>p.Leu231Val</t>
  </si>
  <si>
    <t>PHO84</t>
  </si>
  <si>
    <t>YML123C</t>
  </si>
  <si>
    <t>chrXIII.25178</t>
  </si>
  <si>
    <t>c.623G&gt;A</t>
  </si>
  <si>
    <t>p.Trp208*</t>
  </si>
  <si>
    <t>TAF8</t>
  </si>
  <si>
    <t>YML114C</t>
  </si>
  <si>
    <t>chrXIII.42805</t>
  </si>
  <si>
    <t>c.771G&gt;T</t>
  </si>
  <si>
    <t>p.Ala257Ala</t>
  </si>
  <si>
    <t>HHF2</t>
  </si>
  <si>
    <t>YNL030W</t>
  </si>
  <si>
    <t>chrXIV.577027</t>
  </si>
  <si>
    <t>NUG1</t>
  </si>
  <si>
    <t>YER006W</t>
  </si>
  <si>
    <t>chrV.164204</t>
  </si>
  <si>
    <t>c.1482A&gt;T</t>
  </si>
  <si>
    <t>p.Lys494Asn</t>
  </si>
  <si>
    <t>KSP1</t>
  </si>
  <si>
    <t>YHR082C</t>
  </si>
  <si>
    <t>chrVIII.268511</t>
  </si>
  <si>
    <t>c.3038G&gt;C</t>
  </si>
  <si>
    <t>p.Gly1013Ala</t>
  </si>
  <si>
    <t>YLR261C</t>
  </si>
  <si>
    <t>chrXII.668352</t>
  </si>
  <si>
    <t>MAM3</t>
  </si>
  <si>
    <t>YOL060C</t>
  </si>
  <si>
    <t>chrXV.215342</t>
  </si>
  <si>
    <t>c.796T&gt;C</t>
  </si>
  <si>
    <t>p.Phe266Leu</t>
  </si>
  <si>
    <t>MDL2</t>
  </si>
  <si>
    <t>YPL270W</t>
  </si>
  <si>
    <t>chrXVI.30675</t>
  </si>
  <si>
    <t>c.194G&gt;T</t>
  </si>
  <si>
    <t>p.Arg65Ile</t>
  </si>
  <si>
    <t>OCA5</t>
  </si>
  <si>
    <t>YHL029C</t>
  </si>
  <si>
    <t>chrVIII.47582</t>
  </si>
  <si>
    <t>c.387C&gt;G</t>
  </si>
  <si>
    <t>p.Tyr129*</t>
  </si>
  <si>
    <t>TOM1</t>
  </si>
  <si>
    <t>YDR457W</t>
  </si>
  <si>
    <t>chrIV.1375220</t>
  </si>
  <si>
    <t>c.5433delT</t>
  </si>
  <si>
    <t>p.Asp1812fs</t>
  </si>
  <si>
    <t>SSQ1</t>
  </si>
  <si>
    <t>YLR369W</t>
  </si>
  <si>
    <t>chrXII.860006</t>
  </si>
  <si>
    <t>c.455C&gt;T</t>
  </si>
  <si>
    <t>p.Pro152Leu</t>
  </si>
  <si>
    <t>IOC4</t>
  </si>
  <si>
    <t>YMR044W</t>
  </si>
  <si>
    <t>chrXIII.356311</t>
  </si>
  <si>
    <t>c.928C&gt;A</t>
  </si>
  <si>
    <t>p.Pro310Thr</t>
  </si>
  <si>
    <t>TPS3</t>
  </si>
  <si>
    <t>YMR261C</t>
  </si>
  <si>
    <t>chrXIII.792034</t>
  </si>
  <si>
    <t>c.1336G&gt;C</t>
  </si>
  <si>
    <t>p.Asp446His</t>
  </si>
  <si>
    <t>FSF1</t>
  </si>
  <si>
    <t>YOR271C</t>
  </si>
  <si>
    <t>chrXV.831557</t>
  </si>
  <si>
    <t>c.486T&gt;C</t>
  </si>
  <si>
    <t>p.Gly162Gly</t>
  </si>
  <si>
    <t>MAS2</t>
  </si>
  <si>
    <t>YHR024C</t>
  </si>
  <si>
    <t>chrVIII.158818</t>
  </si>
  <si>
    <t>c.375T&gt;A</t>
  </si>
  <si>
    <t>p.Pro125Pro</t>
  </si>
  <si>
    <t>YJL087C</t>
  </si>
  <si>
    <t>chrX.270084</t>
  </si>
  <si>
    <t>c.2402C&gt;A</t>
  </si>
  <si>
    <t>p.Ser801Tyr</t>
  </si>
  <si>
    <t>ALY2</t>
  </si>
  <si>
    <t>YJL084C</t>
  </si>
  <si>
    <t>chrX.277922</t>
  </si>
  <si>
    <t>c.80delT</t>
  </si>
  <si>
    <t>p.Leu27fs</t>
  </si>
  <si>
    <t>SIW14</t>
  </si>
  <si>
    <t>YNL032W</t>
  </si>
  <si>
    <t>chrXIV.575167</t>
  </si>
  <si>
    <t>c.662C&gt;A</t>
  </si>
  <si>
    <t>p.Thr221Lys</t>
  </si>
  <si>
    <t>RHO1</t>
  </si>
  <si>
    <t>YPR165W</t>
  </si>
  <si>
    <t>chrXVI.875682</t>
  </si>
  <si>
    <t>c.315T&gt;C</t>
  </si>
  <si>
    <t>p.Ile105Ile</t>
  </si>
  <si>
    <t>GPB2</t>
  </si>
  <si>
    <t>YAL056W</t>
  </si>
  <si>
    <t>chrI.40593</t>
  </si>
  <si>
    <t>c.1335A&gt;C</t>
  </si>
  <si>
    <t>p.Leu445Phe</t>
  </si>
  <si>
    <t>RAD16</t>
  </si>
  <si>
    <t>YBR114W</t>
  </si>
  <si>
    <t>chrII.467332</t>
  </si>
  <si>
    <t>c.85A&gt;T</t>
  </si>
  <si>
    <t>p.Thr29Ser</t>
  </si>
  <si>
    <t>UME6</t>
  </si>
  <si>
    <t>YDR207C</t>
  </si>
  <si>
    <t>chrIV.867413</t>
  </si>
  <si>
    <t>c.110A&gt;T</t>
  </si>
  <si>
    <t>p.Lys37Ile</t>
  </si>
  <si>
    <t>AFT1</t>
  </si>
  <si>
    <t>YGL071W</t>
  </si>
  <si>
    <t>chrVII.372520</t>
  </si>
  <si>
    <t>c.509C&gt;T</t>
  </si>
  <si>
    <t>p.Ser170Phe</t>
  </si>
  <si>
    <t>GCD2</t>
  </si>
  <si>
    <t>YGR083C</t>
  </si>
  <si>
    <t>chrVII.644958</t>
  </si>
  <si>
    <t>c.1858A&gt;T</t>
  </si>
  <si>
    <t>p.Thr620Ser</t>
  </si>
  <si>
    <t>chrXIV.575008</t>
  </si>
  <si>
    <t>c.503T&gt;A</t>
  </si>
  <si>
    <t>p.Leu168*</t>
  </si>
  <si>
    <t>SYG1</t>
  </si>
  <si>
    <t>YIL047C</t>
  </si>
  <si>
    <t>chrIX.266383</t>
  </si>
  <si>
    <t>c.1441G&gt;A</t>
  </si>
  <si>
    <t>p.Gly481Ser</t>
  </si>
  <si>
    <t>SET2</t>
  </si>
  <si>
    <t>YJL168C</t>
  </si>
  <si>
    <t>chrX.103711</t>
  </si>
  <si>
    <t>c.718C&gt;T</t>
  </si>
  <si>
    <t>p.Arg240Cys</t>
  </si>
  <si>
    <t>MCK1</t>
  </si>
  <si>
    <t>YNL307C</t>
  </si>
  <si>
    <t>chrXIV.57472</t>
  </si>
  <si>
    <t>c.102G&gt;A</t>
  </si>
  <si>
    <t>p.Leu34Leu</t>
  </si>
  <si>
    <t>chrXIV.575229</t>
  </si>
  <si>
    <t>c.724G&gt;A</t>
  </si>
  <si>
    <t>p.Glu242Lys</t>
  </si>
  <si>
    <t>chrXV.215920</t>
  </si>
  <si>
    <t>c.218T&gt;G</t>
  </si>
  <si>
    <t>p.Leu73Arg</t>
  </si>
  <si>
    <t>RPS15</t>
  </si>
  <si>
    <t>YOL040C</t>
  </si>
  <si>
    <t>chrXV.253378</t>
  </si>
  <si>
    <t>c.200C&gt;G</t>
  </si>
  <si>
    <t>p.Ala67Gly</t>
  </si>
  <si>
    <t>ASN1</t>
  </si>
  <si>
    <t>YPR145W</t>
  </si>
  <si>
    <t>chrXVI.822877</t>
  </si>
  <si>
    <t>c.258A&gt;C</t>
  </si>
  <si>
    <t>p.Glu86Asp</t>
  </si>
  <si>
    <t>VTC4</t>
  </si>
  <si>
    <t>YJL012C</t>
  </si>
  <si>
    <t>chrX.412379</t>
  </si>
  <si>
    <t>c.1021G&gt;T</t>
  </si>
  <si>
    <t>p.Glu341*</t>
  </si>
  <si>
    <t>HSL1</t>
  </si>
  <si>
    <t>YKL101W</t>
  </si>
  <si>
    <t>chrXI.249736</t>
  </si>
  <si>
    <t>c.817A&gt;C</t>
  </si>
  <si>
    <t>p.Thr273Pro</t>
  </si>
  <si>
    <t>APC2</t>
  </si>
  <si>
    <t>YLR127C</t>
  </si>
  <si>
    <t>chrXII.397423</t>
  </si>
  <si>
    <t>c.897G&gt;A</t>
  </si>
  <si>
    <t>p.Lys299Lys</t>
  </si>
  <si>
    <t>RCE1</t>
  </si>
  <si>
    <t>YMR274C</t>
  </si>
  <si>
    <t>chrXIII.814661</t>
  </si>
  <si>
    <t>c.651C&gt;A</t>
  </si>
  <si>
    <t>p.Cys217*</t>
  </si>
  <si>
    <t>BNI1</t>
  </si>
  <si>
    <t>YNL271C</t>
  </si>
  <si>
    <t>chrXIV.132973</t>
  </si>
  <si>
    <t>c.2411C&gt;G</t>
  </si>
  <si>
    <t>p.Thr804Ser</t>
  </si>
  <si>
    <t>chrXIV.574713</t>
  </si>
  <si>
    <t>c.208C&gt;T</t>
  </si>
  <si>
    <t>p.Arg70*</t>
  </si>
  <si>
    <t>chrXIV.574928</t>
  </si>
  <si>
    <t>c.428dupT</t>
  </si>
  <si>
    <t>p.Leu143fs</t>
  </si>
  <si>
    <t>chrXIV.574936</t>
  </si>
  <si>
    <t>c.431A&gt;C</t>
  </si>
  <si>
    <t>p.His144Pro</t>
  </si>
  <si>
    <t>OCA4</t>
  </si>
  <si>
    <t>YCR095C</t>
  </si>
  <si>
    <t>chrIII.288718</t>
  </si>
  <si>
    <t>c.541G&gt;A</t>
  </si>
  <si>
    <t>p.Glu181Lys</t>
  </si>
  <si>
    <t>PMA1</t>
  </si>
  <si>
    <t>YGL008C</t>
  </si>
  <si>
    <t>chrVII.481133</t>
  </si>
  <si>
    <t>c.1534G&gt;A</t>
  </si>
  <si>
    <t>p.Ala512Thr</t>
  </si>
  <si>
    <t>STP3</t>
  </si>
  <si>
    <t>YLR375W</t>
  </si>
  <si>
    <t>chrXII.871981</t>
  </si>
  <si>
    <t>c.285T&gt;A</t>
  </si>
  <si>
    <t>p.Ala95Ala</t>
  </si>
  <si>
    <t>KAR3</t>
  </si>
  <si>
    <t>YPR141C</t>
  </si>
  <si>
    <t>chrXVI.815942</t>
  </si>
  <si>
    <t>c.1982A&gt;T</t>
  </si>
  <si>
    <t>p.His661Leu</t>
  </si>
  <si>
    <t>CLN3</t>
  </si>
  <si>
    <t>YAL040C</t>
  </si>
  <si>
    <t>chrI.66785</t>
  </si>
  <si>
    <t>c.736T&gt;G</t>
  </si>
  <si>
    <t>p.Leu246Val</t>
  </si>
  <si>
    <t>chrIV.1005804</t>
  </si>
  <si>
    <t>FYV10</t>
  </si>
  <si>
    <t>YIL097W</t>
  </si>
  <si>
    <t>chrIX.181770</t>
  </si>
  <si>
    <t>c.1344A&gt;C</t>
  </si>
  <si>
    <t>p.Leu448Phe</t>
  </si>
  <si>
    <t>chrX.411818</t>
  </si>
  <si>
    <t>c.1581delC</t>
  </si>
  <si>
    <t>p.Gly528fs</t>
  </si>
  <si>
    <t>chrX.411821</t>
  </si>
  <si>
    <t>c.1579C&gt;G</t>
  </si>
  <si>
    <t>p.Pro527Ala</t>
  </si>
  <si>
    <t>TRK2</t>
  </si>
  <si>
    <t>YKR050W</t>
  </si>
  <si>
    <t>chrXI.529178</t>
  </si>
  <si>
    <t>c.1364A&gt;C</t>
  </si>
  <si>
    <t>p.Glu455Ala</t>
  </si>
  <si>
    <t>RED1</t>
  </si>
  <si>
    <t>YLR263W</t>
  </si>
  <si>
    <t>chrXII.672772</t>
  </si>
  <si>
    <t>c.2433T&gt;C</t>
  </si>
  <si>
    <t>p.Asp811Asp</t>
  </si>
  <si>
    <t>RKM3</t>
  </si>
  <si>
    <t>YBR030W</t>
  </si>
  <si>
    <t>chrII.299270</t>
  </si>
  <si>
    <t>c.979G&gt;C</t>
  </si>
  <si>
    <t>p.Gly327Arg</t>
  </si>
  <si>
    <t>ERG1</t>
  </si>
  <si>
    <t>YGR175C</t>
  </si>
  <si>
    <t>chrVII.848366</t>
  </si>
  <si>
    <t>c.58G&gt;T</t>
  </si>
  <si>
    <t>p.Asp20Tyr</t>
  </si>
  <si>
    <t>VTC1</t>
  </si>
  <si>
    <t>YER072W</t>
  </si>
  <si>
    <t>chrV.303000</t>
  </si>
  <si>
    <t>c.196delA</t>
  </si>
  <si>
    <t>p.Thr66fs</t>
  </si>
  <si>
    <t>YCT1</t>
  </si>
  <si>
    <t>YLL055W</t>
  </si>
  <si>
    <t>chrXII.30835</t>
  </si>
  <si>
    <t>c.727C&gt;G</t>
  </si>
  <si>
    <t>p.Pro243Ala</t>
  </si>
  <si>
    <t>YHC1</t>
  </si>
  <si>
    <t>YLR298C</t>
  </si>
  <si>
    <t>chrXII.724909</t>
  </si>
  <si>
    <t>c.508A&gt;G</t>
  </si>
  <si>
    <t>p.Asn170Asp</t>
  </si>
  <si>
    <t>PLB2</t>
  </si>
  <si>
    <t>YMR006C</t>
  </si>
  <si>
    <t>chrXIII.278590</t>
  </si>
  <si>
    <t>c.1092C&gt;G</t>
  </si>
  <si>
    <t>p.Asn364Lys</t>
  </si>
  <si>
    <t>RIM11</t>
  </si>
  <si>
    <t>YMR139W</t>
  </si>
  <si>
    <t>chrXIII.547166</t>
  </si>
  <si>
    <t>c.1042G&gt;A</t>
  </si>
  <si>
    <t>p.Val348Ile</t>
  </si>
  <si>
    <t>SHP1</t>
  </si>
  <si>
    <t>YBL058W</t>
  </si>
  <si>
    <t>chrII.112395</t>
  </si>
  <si>
    <t>c.959A&gt;T</t>
  </si>
  <si>
    <t>p.Glu320Val</t>
  </si>
  <si>
    <t>RBK1</t>
  </si>
  <si>
    <t>YCR036W</t>
  </si>
  <si>
    <t>chrIII.193474</t>
  </si>
  <si>
    <t>c.178C&gt;T</t>
  </si>
  <si>
    <t>p.Arg60*</t>
  </si>
  <si>
    <t>PKP1</t>
  </si>
  <si>
    <t>YIL042C</t>
  </si>
  <si>
    <t>chrIX.275280</t>
  </si>
  <si>
    <t>c.1013C&gt;A</t>
  </si>
  <si>
    <t>p.Pro338His</t>
  </si>
  <si>
    <t>chrX.413090</t>
  </si>
  <si>
    <t>c.310G&gt;T</t>
  </si>
  <si>
    <t>p.Glu104*</t>
  </si>
  <si>
    <t>URB1</t>
  </si>
  <si>
    <t>YKL014C</t>
  </si>
  <si>
    <t>chrXI.415085</t>
  </si>
  <si>
    <t>c.1829A&gt;C</t>
  </si>
  <si>
    <t>p.Glu610Ala</t>
  </si>
  <si>
    <t>NFT1</t>
  </si>
  <si>
    <t>YKR103W</t>
  </si>
  <si>
    <t>chrXI.655246</t>
  </si>
  <si>
    <t>c.2167A&gt;G</t>
  </si>
  <si>
    <t>p.Ile723Val</t>
  </si>
  <si>
    <t>DUS4</t>
  </si>
  <si>
    <t>YLR405W</t>
  </si>
  <si>
    <t>chrXII.930419</t>
  </si>
  <si>
    <t>c.631C&gt;T</t>
  </si>
  <si>
    <t>p.Leu211Leu</t>
  </si>
  <si>
    <t>MCT1</t>
  </si>
  <si>
    <t>YOR221C</t>
  </si>
  <si>
    <t>chrXV.756662</t>
  </si>
  <si>
    <t>c.897C&gt;T</t>
  </si>
  <si>
    <t>p.Phe299Phe</t>
  </si>
  <si>
    <t>TFB1</t>
  </si>
  <si>
    <t>YDR311W</t>
  </si>
  <si>
    <t>chrIV.1086043</t>
  </si>
  <si>
    <t>c.979G&gt;T</t>
  </si>
  <si>
    <t>p.Asp327Tyr</t>
  </si>
  <si>
    <t>chrVII.482195</t>
  </si>
  <si>
    <t>c.472G&gt;C</t>
  </si>
  <si>
    <t>p.Gly158Arg</t>
  </si>
  <si>
    <t>chrXII.927464</t>
  </si>
  <si>
    <t>c.1897G&gt;A</t>
  </si>
  <si>
    <t>p.Asp633Asn</t>
  </si>
  <si>
    <t>BUL2</t>
  </si>
  <si>
    <t>YML111W</t>
  </si>
  <si>
    <t>chrXIII.48465</t>
  </si>
  <si>
    <t>c.1524T&gt;A</t>
  </si>
  <si>
    <t>p.Asn508Lys</t>
  </si>
  <si>
    <t>RRP6</t>
  </si>
  <si>
    <t>YOR001W</t>
  </si>
  <si>
    <t>chrXV.327032</t>
  </si>
  <si>
    <t>c.201T&gt;C</t>
  </si>
  <si>
    <t>p.Phe67Phe</t>
  </si>
  <si>
    <t>EBS1</t>
  </si>
  <si>
    <t>YDR206W</t>
  </si>
  <si>
    <t>chrIV.864180</t>
  </si>
  <si>
    <t>c.2127A&gt;T</t>
  </si>
  <si>
    <t>p.Glu709Asp</t>
  </si>
  <si>
    <t>chrV.302912</t>
  </si>
  <si>
    <t>c.107G&gt;A</t>
  </si>
  <si>
    <t>p.Trp36*</t>
  </si>
  <si>
    <t>NSR1</t>
  </si>
  <si>
    <t>YGR159C</t>
  </si>
  <si>
    <t>chrVII.806709</t>
  </si>
  <si>
    <t>c.948C&gt;T</t>
  </si>
  <si>
    <t>p.Ser316Ser</t>
  </si>
  <si>
    <t>PTK2</t>
  </si>
  <si>
    <t>YJR059W</t>
  </si>
  <si>
    <t>chrX.547433</t>
  </si>
  <si>
    <t>c.1649_1650delGA</t>
  </si>
  <si>
    <t>p.Arg550fs</t>
  </si>
  <si>
    <t>chrX.547441</t>
  </si>
  <si>
    <t>c.1655C&gt;T</t>
  </si>
  <si>
    <t>p.Thr552Ile</t>
  </si>
  <si>
    <t>RSE1</t>
  </si>
  <si>
    <t>YML049C</t>
  </si>
  <si>
    <t>chrXIII.176494</t>
  </si>
  <si>
    <t>c.1812C&gt;T</t>
  </si>
  <si>
    <t>p.Thr604Thr</t>
  </si>
  <si>
    <t>TFG1</t>
  </si>
  <si>
    <t>YGR186W</t>
  </si>
  <si>
    <t>chrVII.869872</t>
  </si>
  <si>
    <t>c.2099T&gt;C</t>
  </si>
  <si>
    <t>p.Phe700Ser</t>
  </si>
  <si>
    <t>BUL1</t>
  </si>
  <si>
    <t>YMR275C</t>
  </si>
  <si>
    <t>chrXIII.817667</t>
  </si>
  <si>
    <t>c.915G&gt;T</t>
  </si>
  <si>
    <t>p.Met305Ile</t>
  </si>
  <si>
    <t>FIG4</t>
  </si>
  <si>
    <t>YNL325C</t>
  </si>
  <si>
    <t>chrXIV.29337</t>
  </si>
  <si>
    <t>c.2042G&gt;A</t>
  </si>
  <si>
    <t>p.Arg681Lys</t>
  </si>
  <si>
    <t>PYK2</t>
  </si>
  <si>
    <t>YOR347C</t>
  </si>
  <si>
    <t>chrXV.985697</t>
  </si>
  <si>
    <t>c.766C&gt;T</t>
  </si>
  <si>
    <t>p.Leu256Leu</t>
  </si>
  <si>
    <t>COQ1</t>
  </si>
  <si>
    <t>YBR003W</t>
  </si>
  <si>
    <t>chrII.243326</t>
  </si>
  <si>
    <t>c.518C&gt;A</t>
  </si>
  <si>
    <t>p.Pro173His</t>
  </si>
  <si>
    <t>ABP1</t>
  </si>
  <si>
    <t>YCR088W</t>
  </si>
  <si>
    <t>chrIII.265691</t>
  </si>
  <si>
    <t>c.624A&gt;C</t>
  </si>
  <si>
    <t>p.Leu208Phe</t>
  </si>
  <si>
    <t>ROG1</t>
  </si>
  <si>
    <t>YGL144C</t>
  </si>
  <si>
    <t>chrVII.232669</t>
  </si>
  <si>
    <t>c.1839A&gt;C</t>
  </si>
  <si>
    <t>p.Lys613Asn</t>
  </si>
  <si>
    <t>PRP2</t>
  </si>
  <si>
    <t>YNR011C</t>
  </si>
  <si>
    <t>chrXIV.644572</t>
  </si>
  <si>
    <t>c.2379C&gt;T</t>
  </si>
  <si>
    <t>p.Thr793Thr</t>
  </si>
  <si>
    <t>chrVII.482217</t>
  </si>
  <si>
    <t>c.450G&gt;T</t>
  </si>
  <si>
    <t>p.Leu150Phe</t>
  </si>
  <si>
    <t>RSC1</t>
  </si>
  <si>
    <t>YGR056W</t>
  </si>
  <si>
    <t>chrVII.602841</t>
  </si>
  <si>
    <t>c.1181G&gt;T</t>
  </si>
  <si>
    <t>p.Arg394Ile</t>
  </si>
  <si>
    <t>chrV.513891</t>
  </si>
  <si>
    <t>c.1148G&gt;C</t>
  </si>
  <si>
    <t>p.Arg383Thr</t>
  </si>
  <si>
    <t>ATG2</t>
  </si>
  <si>
    <t>YNL242W</t>
  </si>
  <si>
    <t>chrXIV.195289</t>
  </si>
  <si>
    <t>c.3966A&gt;G</t>
  </si>
  <si>
    <t>p.Leu1322Leu</t>
  </si>
  <si>
    <t>BLM10</t>
  </si>
  <si>
    <t>YFL007W</t>
  </si>
  <si>
    <t>chrVI.127204</t>
  </si>
  <si>
    <t>c.3726C&gt;T</t>
  </si>
  <si>
    <t>p.His1242His</t>
  </si>
  <si>
    <t>MMS4</t>
  </si>
  <si>
    <t>YBR098W</t>
  </si>
  <si>
    <t>chrII.442065</t>
  </si>
  <si>
    <t>c.551G&gt;C</t>
  </si>
  <si>
    <t>p.Ser184Thr</t>
  </si>
  <si>
    <t>chrVIII.271417</t>
  </si>
  <si>
    <t>c.132T&gt;G</t>
  </si>
  <si>
    <t>p.Val44Val</t>
  </si>
  <si>
    <t>VCX1</t>
  </si>
  <si>
    <t>YDL128W</t>
  </si>
  <si>
    <t>chrIV.233168</t>
  </si>
  <si>
    <t>c.517C&gt;G</t>
  </si>
  <si>
    <t>p.Leu173Val</t>
  </si>
  <si>
    <t>ERG27</t>
  </si>
  <si>
    <t>YLR100W</t>
  </si>
  <si>
    <t>chrXII.341936</t>
  </si>
  <si>
    <t>c.127C&gt;A</t>
  </si>
  <si>
    <t>p.Pro43Thr</t>
  </si>
  <si>
    <t>SSK2</t>
  </si>
  <si>
    <t>YNR031C</t>
  </si>
  <si>
    <t>chrXIV.681959</t>
  </si>
  <si>
    <t>c.3475G&gt;T</t>
  </si>
  <si>
    <t>p.Glu1159*</t>
  </si>
  <si>
    <t>DSE4</t>
  </si>
  <si>
    <t>YNR067C</t>
  </si>
  <si>
    <t>chrXIV.757064</t>
  </si>
  <si>
    <t>c.2036G&gt;A</t>
  </si>
  <si>
    <t>p.Gly679Asp</t>
  </si>
  <si>
    <t>PDR10</t>
  </si>
  <si>
    <t>YOR328W</t>
  </si>
  <si>
    <t>chrXV.932506</t>
  </si>
  <si>
    <t>c.704T&gt;A</t>
  </si>
  <si>
    <t>p.Ile235Asn</t>
  </si>
  <si>
    <t>SMY2</t>
  </si>
  <si>
    <t>YBR172C</t>
  </si>
  <si>
    <t>chrII.579318</t>
  </si>
  <si>
    <t>c.2055C&gt;T</t>
  </si>
  <si>
    <t>p.Asp685Asp</t>
  </si>
  <si>
    <t>VPS74</t>
  </si>
  <si>
    <t>YDR372C</t>
  </si>
  <si>
    <t>chrIV.1221843</t>
  </si>
  <si>
    <t>c.307G&gt;T</t>
  </si>
  <si>
    <t>p.Glu103*</t>
  </si>
  <si>
    <t>chrIX.181615</t>
  </si>
  <si>
    <t>c.1189C&gt;T</t>
  </si>
  <si>
    <t>p.His397Tyr</t>
  </si>
  <si>
    <t>UBP5</t>
  </si>
  <si>
    <t>YER144C</t>
  </si>
  <si>
    <t>chrV.459312</t>
  </si>
  <si>
    <t>c.912A&gt;G</t>
  </si>
  <si>
    <t>p.Gln304Gln</t>
  </si>
  <si>
    <t>chrXV.214417</t>
  </si>
  <si>
    <t>c.1720delA</t>
  </si>
  <si>
    <t>p.Thr574fs</t>
  </si>
  <si>
    <t>CNE1</t>
  </si>
  <si>
    <t>YAL058W</t>
  </si>
  <si>
    <t>chrI.37834</t>
  </si>
  <si>
    <t>c.371C&gt;T</t>
  </si>
  <si>
    <t>p.Thr124Met</t>
  </si>
  <si>
    <t>chrI.38041</t>
  </si>
  <si>
    <t>c.578C&gt;T</t>
  </si>
  <si>
    <t>p.Ser193Leu</t>
  </si>
  <si>
    <t>FLC2</t>
  </si>
  <si>
    <t>YAL053W</t>
  </si>
  <si>
    <t>chrI.48206</t>
  </si>
  <si>
    <t>c.2308A&gt;G</t>
  </si>
  <si>
    <t>p.Asn770Asp</t>
  </si>
  <si>
    <t>OAF1</t>
  </si>
  <si>
    <t>YAL051W</t>
  </si>
  <si>
    <t>chrI.48640</t>
  </si>
  <si>
    <t>c.77C&gt;T</t>
  </si>
  <si>
    <t>p.Ala26Val</t>
  </si>
  <si>
    <t>FIG2</t>
  </si>
  <si>
    <t>YCR089W</t>
  </si>
  <si>
    <t>chrIII.270029</t>
  </si>
  <si>
    <t>c.2596G&gt;A</t>
  </si>
  <si>
    <t>p.Ala866Thr</t>
  </si>
  <si>
    <t>CLB3</t>
  </si>
  <si>
    <t>YDL155W</t>
  </si>
  <si>
    <t>chrIV.178021</t>
  </si>
  <si>
    <t>c.1249G&gt;A</t>
  </si>
  <si>
    <t>p.Ala417Thr</t>
  </si>
  <si>
    <t>chrIV.233180</t>
  </si>
  <si>
    <t>c.529G&gt;A</t>
  </si>
  <si>
    <t>p.Ala177Thr</t>
  </si>
  <si>
    <t>MSS2</t>
  </si>
  <si>
    <t>YDL107W</t>
  </si>
  <si>
    <t>chrIV.269955</t>
  </si>
  <si>
    <t>c.1035G&gt;A</t>
  </si>
  <si>
    <t>p.Leu345Leu</t>
  </si>
  <si>
    <t>QRI7</t>
  </si>
  <si>
    <t>YDL104C</t>
  </si>
  <si>
    <t>chrIV.273879</t>
  </si>
  <si>
    <t>c.998G&gt;T</t>
  </si>
  <si>
    <t>p.Arg333Ile</t>
  </si>
  <si>
    <t>SUM1</t>
  </si>
  <si>
    <t>YDR310C</t>
  </si>
  <si>
    <t>chrIV.1083280</t>
  </si>
  <si>
    <t>c.1037C&gt;T</t>
  </si>
  <si>
    <t>p.Thr346Met</t>
  </si>
  <si>
    <t>PIB1</t>
  </si>
  <si>
    <t>YDR313C</t>
  </si>
  <si>
    <t>chrIV.1089472</t>
  </si>
  <si>
    <t>c.608C&gt;T</t>
  </si>
  <si>
    <t>p.Ala203Val</t>
  </si>
  <si>
    <t>ZRT1</t>
  </si>
  <si>
    <t>YGL255W</t>
  </si>
  <si>
    <t>chrVII.21582</t>
  </si>
  <si>
    <t>c.605A&gt;G</t>
  </si>
  <si>
    <t>p.Glu202Gly</t>
  </si>
  <si>
    <t>UTP8</t>
  </si>
  <si>
    <t>YGR128C</t>
  </si>
  <si>
    <t>chrVII.748798</t>
  </si>
  <si>
    <t>c.1294G&gt;A</t>
  </si>
  <si>
    <t>p.Asp432Asn</t>
  </si>
  <si>
    <t>chrVII.749839</t>
  </si>
  <si>
    <t>c.253G&gt;A</t>
  </si>
  <si>
    <t>p.Ala85Thr</t>
  </si>
  <si>
    <t>SYF2</t>
  </si>
  <si>
    <t>YGR129W</t>
  </si>
  <si>
    <t>chrVII.750554</t>
  </si>
  <si>
    <t>c.155C&gt;T</t>
  </si>
  <si>
    <t>p.Ala52Val</t>
  </si>
  <si>
    <t>chrVII.1055438</t>
  </si>
  <si>
    <t>c.2615C&gt;T</t>
  </si>
  <si>
    <t>p.Ala872Val</t>
  </si>
  <si>
    <t>CIC1</t>
  </si>
  <si>
    <t>YHR052W</t>
  </si>
  <si>
    <t>chrVIII.211267</t>
  </si>
  <si>
    <t>c.420A&gt;G</t>
  </si>
  <si>
    <t>p.Leu140Leu</t>
  </si>
  <si>
    <t>SSZ1</t>
  </si>
  <si>
    <t>YHR064C</t>
  </si>
  <si>
    <t>chrVIII.226595</t>
  </si>
  <si>
    <t>c.547G&gt;A</t>
  </si>
  <si>
    <t>p.Ala183Thr</t>
  </si>
  <si>
    <t>PCL5</t>
  </si>
  <si>
    <t>YHR071W</t>
  </si>
  <si>
    <t>chrVIII.237545</t>
  </si>
  <si>
    <t>c.542C&gt;T</t>
  </si>
  <si>
    <t>p.Pro181Leu</t>
  </si>
  <si>
    <t>ERG7</t>
  </si>
  <si>
    <t>YHR072W</t>
  </si>
  <si>
    <t>chrVIII.240532</t>
  </si>
  <si>
    <t>c.1435C&gt;T</t>
  </si>
  <si>
    <t>p.His479Tyr</t>
  </si>
  <si>
    <t>LAM1</t>
  </si>
  <si>
    <t>YHR155W</t>
  </si>
  <si>
    <t>chrVIII.407313</t>
  </si>
  <si>
    <t>c.211C&gt;T</t>
  </si>
  <si>
    <t>p.Gln71*</t>
  </si>
  <si>
    <t>chrVIII.407513</t>
  </si>
  <si>
    <t>c.411C&gt;T</t>
  </si>
  <si>
    <t>p.Asn137Asn</t>
  </si>
  <si>
    <t>YPK1</t>
  </si>
  <si>
    <t>YKL126W</t>
  </si>
  <si>
    <t>chrXI.206869</t>
  </si>
  <si>
    <t>c.1163A&gt;T</t>
  </si>
  <si>
    <t>p.Glu388Val</t>
  </si>
  <si>
    <t>MDM30</t>
  </si>
  <si>
    <t>YLR368W</t>
  </si>
  <si>
    <t>chrXII.858040</t>
  </si>
  <si>
    <t>c.501C&gt;T</t>
  </si>
  <si>
    <t>p.Tyr167Tyr</t>
  </si>
  <si>
    <t>NAR1</t>
  </si>
  <si>
    <t>YNL240C</t>
  </si>
  <si>
    <t>chrXIV.199110</t>
  </si>
  <si>
    <t>c.868C&gt;T</t>
  </si>
  <si>
    <t>p.Arg290*</t>
  </si>
  <si>
    <t>FYV6</t>
  </si>
  <si>
    <t>YNL133C</t>
  </si>
  <si>
    <t>chrXIV.374578</t>
  </si>
  <si>
    <t>c.115C&gt;T</t>
  </si>
  <si>
    <t>p.Gln39*</t>
  </si>
  <si>
    <t>TOP2</t>
  </si>
  <si>
    <t>YNL088W</t>
  </si>
  <si>
    <t>chrXIV.461419</t>
  </si>
  <si>
    <t>c.3716G&gt;A</t>
  </si>
  <si>
    <t>p.Ser1239Asn</t>
  </si>
  <si>
    <t>MKT1</t>
  </si>
  <si>
    <t>YNL085W</t>
  </si>
  <si>
    <t>chrXIV.469502</t>
  </si>
  <si>
    <t>c.2372G&gt;A</t>
  </si>
  <si>
    <t>p.Arg791Lys</t>
  </si>
  <si>
    <t>SWS2</t>
  </si>
  <si>
    <t>YNL081C</t>
  </si>
  <si>
    <t>chrXIV.476401</t>
  </si>
  <si>
    <t>c.219A&gt;G</t>
  </si>
  <si>
    <t>p.Ala73Ala</t>
  </si>
  <si>
    <t>MLF3</t>
  </si>
  <si>
    <t>YNL074C</t>
  </si>
  <si>
    <t>chrXIV.487720</t>
  </si>
  <si>
    <t>c.405A&gt;T</t>
  </si>
  <si>
    <t>p.Ser135Ser</t>
  </si>
  <si>
    <t>TOP1</t>
  </si>
  <si>
    <t>YOL006C</t>
  </si>
  <si>
    <t>chrXV.315291</t>
  </si>
  <si>
    <t>c.97G&gt;C</t>
  </si>
  <si>
    <t>p.Ala33Pro</t>
  </si>
  <si>
    <t>CDC25</t>
  </si>
  <si>
    <t>YLR310C</t>
  </si>
  <si>
    <t>chrXII.755928</t>
  </si>
  <si>
    <t>c.1065delG</t>
  </si>
  <si>
    <t>p.Arg356fs</t>
  </si>
  <si>
    <t>SUB2</t>
  </si>
  <si>
    <t>YDL084W</t>
  </si>
  <si>
    <t>chrIV.305733</t>
  </si>
  <si>
    <t>c.497A&gt;G</t>
  </si>
  <si>
    <t>p.Tyr166Cys</t>
  </si>
  <si>
    <t>MET10</t>
  </si>
  <si>
    <t>YFR030W</t>
  </si>
  <si>
    <t>chrVI.216146</t>
  </si>
  <si>
    <t>c.2835C&gt;T</t>
  </si>
  <si>
    <t>p.Ile945Ile</t>
  </si>
  <si>
    <t>chrXV.214928</t>
  </si>
  <si>
    <t>c.1209delG</t>
  </si>
  <si>
    <t>p.Leu405fs</t>
  </si>
  <si>
    <t>PET127</t>
  </si>
  <si>
    <t>YOR017W</t>
  </si>
  <si>
    <t>chrXV.361851</t>
  </si>
  <si>
    <t>c.440G&gt;A</t>
  </si>
  <si>
    <t>p.Ser147Asn</t>
  </si>
  <si>
    <t>ULS1</t>
  </si>
  <si>
    <t>YOR191W</t>
  </si>
  <si>
    <t>chrXV.695079</t>
  </si>
  <si>
    <t>c.2605G&gt;C</t>
  </si>
  <si>
    <t>p.Val869Leu</t>
  </si>
  <si>
    <t>LRG1</t>
  </si>
  <si>
    <t>YDL240W</t>
  </si>
  <si>
    <t>chrIV.23136</t>
  </si>
  <si>
    <t>c.314T&gt;G</t>
  </si>
  <si>
    <t>p.Leu105Trp</t>
  </si>
  <si>
    <t>ERG9</t>
  </si>
  <si>
    <t>YHR190W</t>
  </si>
  <si>
    <t>chrVIII.484871</t>
  </si>
  <si>
    <t>c.27G&gt;A</t>
  </si>
  <si>
    <t>p.Leu9Leu</t>
  </si>
  <si>
    <t>MPA43</t>
  </si>
  <si>
    <t>YNL249C</t>
  </si>
  <si>
    <t>chrXIV.180823</t>
  </si>
  <si>
    <t>c.200A&gt;G</t>
  </si>
  <si>
    <t>p.Gln67Arg</t>
  </si>
  <si>
    <t>chrXV.215066</t>
  </si>
  <si>
    <t>c.1072G&gt;T</t>
  </si>
  <si>
    <t>p.Glu358*</t>
  </si>
  <si>
    <t>ALD5</t>
  </si>
  <si>
    <t>YER073W</t>
  </si>
  <si>
    <t>chrV.304100</t>
  </si>
  <si>
    <t>c.71C&gt;A</t>
  </si>
  <si>
    <t>p.Ser24Tyr</t>
  </si>
  <si>
    <t>BIR1</t>
  </si>
  <si>
    <t>YJR089W</t>
  </si>
  <si>
    <t>chrX.588774</t>
  </si>
  <si>
    <t>c.1057C&gt;T</t>
  </si>
  <si>
    <t>p.Arg353Cys</t>
  </si>
  <si>
    <t>chrXII.753381</t>
  </si>
  <si>
    <t>p.Val1197_Leu1204del</t>
  </si>
  <si>
    <t>chrXII.755855</t>
  </si>
  <si>
    <t>c.1139T&gt;A</t>
  </si>
  <si>
    <t>p.Leu380His</t>
  </si>
  <si>
    <t>chrXII.755857</t>
  </si>
  <si>
    <t>c.1136delG</t>
  </si>
  <si>
    <t>p.Ser379fs</t>
  </si>
  <si>
    <t>chrXII.752946</t>
  </si>
  <si>
    <t>c.4047delA</t>
  </si>
  <si>
    <t>p.Lys1349fs</t>
  </si>
  <si>
    <t>ARO3</t>
  </si>
  <si>
    <t>YDR035W</t>
  </si>
  <si>
    <t>chrIV.522083</t>
  </si>
  <si>
    <t>c.268G&gt;A</t>
  </si>
  <si>
    <t>p.Glu90Lys</t>
  </si>
  <si>
    <t>ADR1</t>
  </si>
  <si>
    <t>YDR216W</t>
  </si>
  <si>
    <t>chrIV.896208</t>
  </si>
  <si>
    <t>c.1174C&gt;T</t>
  </si>
  <si>
    <t>p.His392Tyr</t>
  </si>
  <si>
    <t>NPL3</t>
  </si>
  <si>
    <t>YDR432W</t>
  </si>
  <si>
    <t>chrIV.1329113</t>
  </si>
  <si>
    <t>c.331C&gt;A</t>
  </si>
  <si>
    <t>p.Arg111Ser</t>
  </si>
  <si>
    <t>chrXII.755637</t>
  </si>
  <si>
    <t>c.1357T&gt;A</t>
  </si>
  <si>
    <t>p.Tyr453Asn</t>
  </si>
  <si>
    <t>chrXII.755641</t>
  </si>
  <si>
    <t>c.1353T&gt;A</t>
  </si>
  <si>
    <t>p.Tyr451*</t>
  </si>
  <si>
    <t>PRI2</t>
  </si>
  <si>
    <t>YKL045W</t>
  </si>
  <si>
    <t>chrXI.354438</t>
  </si>
  <si>
    <t>c.946G&gt;T</t>
  </si>
  <si>
    <t>p.Asp316Tyr</t>
  </si>
  <si>
    <t>chrXII.755784</t>
  </si>
  <si>
    <t>c.1210A&gt;T</t>
  </si>
  <si>
    <t>p.Asn404Tyr</t>
  </si>
  <si>
    <t>chrXII.755785</t>
  </si>
  <si>
    <t>c.1209T&gt;A</t>
  </si>
  <si>
    <t>p.Asn403Lys</t>
  </si>
  <si>
    <t>chrXII.755790</t>
  </si>
  <si>
    <t>c.1203delT</t>
  </si>
  <si>
    <t>p.Asp401fs</t>
  </si>
  <si>
    <t>chrXII.753045</t>
  </si>
  <si>
    <t>c.3949G&gt;T</t>
  </si>
  <si>
    <t>p.Glu1317*</t>
  </si>
  <si>
    <t>chrXV.934229</t>
  </si>
  <si>
    <t>c.2427T&gt;A</t>
  </si>
  <si>
    <t>p.Tyr809*</t>
  </si>
  <si>
    <t>chrXII.755841</t>
  </si>
  <si>
    <t>c.1152dupA</t>
  </si>
  <si>
    <t>p.Gln385fs</t>
  </si>
  <si>
    <t>MSC6</t>
  </si>
  <si>
    <t>YOR354C</t>
  </si>
  <si>
    <t>chrXV.1001702</t>
  </si>
  <si>
    <t>c.1524T&gt;G</t>
  </si>
  <si>
    <t>chrIV.233157</t>
  </si>
  <si>
    <t>c.506C&gt;T</t>
  </si>
  <si>
    <t>p.Ala169Val</t>
  </si>
  <si>
    <t>HBT1</t>
  </si>
  <si>
    <t>YDL223C</t>
  </si>
  <si>
    <t>chrIV.58214</t>
  </si>
  <si>
    <t>c.2192C&gt;A</t>
  </si>
  <si>
    <t>p.Thr731Lys</t>
  </si>
  <si>
    <t>FZF1</t>
  </si>
  <si>
    <t>YGL254W</t>
  </si>
  <si>
    <t>chrVII.22857</t>
  </si>
  <si>
    <t>c.554T&gt;A</t>
  </si>
  <si>
    <t>p.Leu185His</t>
  </si>
  <si>
    <t>AGP1</t>
  </si>
  <si>
    <t>YCL025C</t>
  </si>
  <si>
    <t>chrIII.76154</t>
  </si>
  <si>
    <t>c.1765delA</t>
  </si>
  <si>
    <t>p.Ile589fs</t>
  </si>
  <si>
    <t>chrIII.76159</t>
  </si>
  <si>
    <t>c.1761G&gt;T</t>
  </si>
  <si>
    <t>p.Leu587Leu</t>
  </si>
  <si>
    <t>CCW12</t>
  </si>
  <si>
    <t>YLR110C</t>
  </si>
  <si>
    <t>chrXII.369713</t>
  </si>
  <si>
    <t>c.386C&gt;A</t>
  </si>
  <si>
    <t>p.Ala129Asp</t>
  </si>
  <si>
    <t>chrIV.269200</t>
  </si>
  <si>
    <t>c.280G&gt;A</t>
  </si>
  <si>
    <t>p.Asp94Asn</t>
  </si>
  <si>
    <t>SBE2</t>
  </si>
  <si>
    <t>YDR351W</t>
  </si>
  <si>
    <t>chrIV.1178933</t>
  </si>
  <si>
    <t>p.Ala90Thr</t>
  </si>
  <si>
    <t>HXT13</t>
  </si>
  <si>
    <t>YEL069C</t>
  </si>
  <si>
    <t>chrV.22913</t>
  </si>
  <si>
    <t>c.319C&gt;T</t>
  </si>
  <si>
    <t>p.Arg107Cys</t>
  </si>
  <si>
    <t>chrVI.96312</t>
  </si>
  <si>
    <t>RMP1</t>
  </si>
  <si>
    <t>YLR145W</t>
  </si>
  <si>
    <t>chrXII.432455</t>
  </si>
  <si>
    <t>c.288A&gt;T</t>
  </si>
  <si>
    <t>p.Gly96Gly</t>
  </si>
  <si>
    <t>chrXII.756549</t>
  </si>
  <si>
    <t>c.444delG</t>
  </si>
  <si>
    <t>p.Arg148fs</t>
  </si>
  <si>
    <t>VRP1</t>
  </si>
  <si>
    <t>YLR337C</t>
  </si>
  <si>
    <t>chrXII.804694</t>
  </si>
  <si>
    <t>c.413C&gt;T</t>
  </si>
  <si>
    <t>p.Ala138Val</t>
  </si>
  <si>
    <t>TUS1</t>
  </si>
  <si>
    <t>YLR425W</t>
  </si>
  <si>
    <t>chrXII.984340</t>
  </si>
  <si>
    <t>c.1447T&gt;C</t>
  </si>
  <si>
    <t>p.Leu483Leu</t>
  </si>
  <si>
    <t>RCO1</t>
  </si>
  <si>
    <t>YMR075W</t>
  </si>
  <si>
    <t>chrXIII.414724</t>
  </si>
  <si>
    <t>c.743G&gt;A</t>
  </si>
  <si>
    <t>p.Arg248Lys</t>
  </si>
  <si>
    <t>ILV2</t>
  </si>
  <si>
    <t>YMR108W</t>
  </si>
  <si>
    <t>chrXIII.484091</t>
  </si>
  <si>
    <t>c.8G&gt;A</t>
  </si>
  <si>
    <t>p.Arg3Lys</t>
  </si>
  <si>
    <t>ISU1</t>
  </si>
  <si>
    <t>YPL135W</t>
  </si>
  <si>
    <t>chrXVI.297897</t>
  </si>
  <si>
    <t>c.345G&gt;A</t>
  </si>
  <si>
    <t>p.Leu115Leu</t>
  </si>
  <si>
    <t>COG1</t>
  </si>
  <si>
    <t>YGL223C</t>
  </si>
  <si>
    <t>chrVII.80104</t>
  </si>
  <si>
    <t>c.262A&gt;T</t>
  </si>
  <si>
    <t>p.Thr88Ser</t>
  </si>
  <si>
    <t>FRE6</t>
  </si>
  <si>
    <t>YLL051C</t>
  </si>
  <si>
    <t>chrXII.37938</t>
  </si>
  <si>
    <t>c.1534A&gt;G</t>
  </si>
  <si>
    <t>p.Ser512Gly</t>
  </si>
  <si>
    <t>KRE5</t>
  </si>
  <si>
    <t>YOR336W</t>
  </si>
  <si>
    <t>chrXV.952618</t>
  </si>
  <si>
    <t>c.2846C&gt;G</t>
  </si>
  <si>
    <t>p.Ser949*</t>
  </si>
  <si>
    <t>GPB1</t>
  </si>
  <si>
    <t>YOR371C</t>
  </si>
  <si>
    <t>chrXV.1033961</t>
  </si>
  <si>
    <t>c.222A&gt;G</t>
  </si>
  <si>
    <t>p.Lys74Lys</t>
  </si>
  <si>
    <t>PDR1</t>
  </si>
  <si>
    <t>YGL013C</t>
  </si>
  <si>
    <t>chrVII.470618</t>
  </si>
  <si>
    <t>c.1681C&gt;T</t>
  </si>
  <si>
    <t>p.Arg561*</t>
  </si>
  <si>
    <t>RRP46</t>
  </si>
  <si>
    <t>YGR095C</t>
  </si>
  <si>
    <t>chrVII.675732</t>
  </si>
  <si>
    <t>c.611A&gt;T</t>
  </si>
  <si>
    <t>p.Glu204Val</t>
  </si>
  <si>
    <t>BNI4</t>
  </si>
  <si>
    <t>YNL233W</t>
  </si>
  <si>
    <t>chrXIV.214433</t>
  </si>
  <si>
    <t>c.2512A&gt;T</t>
  </si>
  <si>
    <t>p.Ile838Leu</t>
  </si>
  <si>
    <t>CCR4</t>
  </si>
  <si>
    <t>YAL021C</t>
  </si>
  <si>
    <t>chrI.112637</t>
  </si>
  <si>
    <t>c.723C&gt;G</t>
  </si>
  <si>
    <t>p.Asp241Glu</t>
  </si>
  <si>
    <t>chrI.113278</t>
  </si>
  <si>
    <t>c.82C&gt;T</t>
  </si>
  <si>
    <t>p.Leu28Leu</t>
  </si>
  <si>
    <t>MRPL36</t>
  </si>
  <si>
    <t>YBR122C</t>
  </si>
  <si>
    <t>chrII.484228</t>
  </si>
  <si>
    <t>c.276T&gt;C</t>
  </si>
  <si>
    <t>p.Ala92Ala</t>
  </si>
  <si>
    <t>SWC5</t>
  </si>
  <si>
    <t>YBR231C</t>
  </si>
  <si>
    <t>chrII.682726</t>
  </si>
  <si>
    <t>c.365G&gt;A</t>
  </si>
  <si>
    <t>p.Arg122His</t>
  </si>
  <si>
    <t>YIH1</t>
  </si>
  <si>
    <t>YCR059C</t>
  </si>
  <si>
    <t>chrIII.223643</t>
  </si>
  <si>
    <t>c.588A&gt;G</t>
  </si>
  <si>
    <t>p.Gln196Gln</t>
  </si>
  <si>
    <t>UGA3</t>
  </si>
  <si>
    <t>YDL170W</t>
  </si>
  <si>
    <t>chrIV.157116</t>
  </si>
  <si>
    <t>c.799C&gt;A</t>
  </si>
  <si>
    <t>p.Leu267Ile</t>
  </si>
  <si>
    <t>OSH2</t>
  </si>
  <si>
    <t>YDL019C</t>
  </si>
  <si>
    <t>chrIV.417674</t>
  </si>
  <si>
    <t>c.3841G&gt;A</t>
  </si>
  <si>
    <t>p.Asp1281Asn</t>
  </si>
  <si>
    <t>YCF1</t>
  </si>
  <si>
    <t>YDR135C</t>
  </si>
  <si>
    <t>chrIV.726227</t>
  </si>
  <si>
    <t>c.1325A&gt;G</t>
  </si>
  <si>
    <t>p.Lys442Arg</t>
  </si>
  <si>
    <t>YRA1</t>
  </si>
  <si>
    <t>YDR381W</t>
  </si>
  <si>
    <t>chrIV.1237754</t>
  </si>
  <si>
    <t>c.431T&gt;C</t>
  </si>
  <si>
    <t>p.Ile144Thr</t>
  </si>
  <si>
    <t>chrIV.1371088</t>
  </si>
  <si>
    <t>c.1299T&gt;G</t>
  </si>
  <si>
    <t>p.Ile433Met</t>
  </si>
  <si>
    <t>HEH2</t>
  </si>
  <si>
    <t>YDR458C</t>
  </si>
  <si>
    <t>chrIV.1381715</t>
  </si>
  <si>
    <t>c.332A&gt;G</t>
  </si>
  <si>
    <t>p.Asp111Gly</t>
  </si>
  <si>
    <t>SUC2</t>
  </si>
  <si>
    <t>YIL162W</t>
  </si>
  <si>
    <t>chrIX.38717</t>
  </si>
  <si>
    <t>c.1333G&gt;A</t>
  </si>
  <si>
    <t>p.Val445Ile</t>
  </si>
  <si>
    <t>TAO3</t>
  </si>
  <si>
    <t>YIL129C</t>
  </si>
  <si>
    <t>chrIX.110175</t>
  </si>
  <si>
    <t>c.3063A&gt;G</t>
  </si>
  <si>
    <t>p.Lys1021Lys</t>
  </si>
  <si>
    <t>KGD1</t>
  </si>
  <si>
    <t>YIL125W</t>
  </si>
  <si>
    <t>chrIX.124369</t>
  </si>
  <si>
    <t>c.1681T&gt;G</t>
  </si>
  <si>
    <t>p.Phe561Val</t>
  </si>
  <si>
    <t>RPI1</t>
  </si>
  <si>
    <t>YIL119C</t>
  </si>
  <si>
    <t>chrIX.137759</t>
  </si>
  <si>
    <t>c.119A&gt;G</t>
  </si>
  <si>
    <t>p.Glu40Gly</t>
  </si>
  <si>
    <t>PRI1</t>
  </si>
  <si>
    <t>YIR008C</t>
  </si>
  <si>
    <t>chrIX.374079</t>
  </si>
  <si>
    <t>c.228C&gt;T</t>
  </si>
  <si>
    <t>p.Asn76Asn</t>
  </si>
  <si>
    <t>DAL2</t>
  </si>
  <si>
    <t>YIR029W</t>
  </si>
  <si>
    <t>chrIX.411668</t>
  </si>
  <si>
    <t>c.862T&gt;A</t>
  </si>
  <si>
    <t>p.Ser288Thr</t>
  </si>
  <si>
    <t>FMP52</t>
  </si>
  <si>
    <t>YER004W</t>
  </si>
  <si>
    <t>chrV.159636</t>
  </si>
  <si>
    <t>c.57C&gt;T</t>
  </si>
  <si>
    <t>p.His19His</t>
  </si>
  <si>
    <t>CAJ1</t>
  </si>
  <si>
    <t>YER048C</t>
  </si>
  <si>
    <t>chrV.247483</t>
  </si>
  <si>
    <t>c.675G&gt;A</t>
  </si>
  <si>
    <t>p.Glu225Glu</t>
  </si>
  <si>
    <t>DOT6</t>
  </si>
  <si>
    <t>YER088C</t>
  </si>
  <si>
    <t>chrV.334086</t>
  </si>
  <si>
    <t>c.1103C&gt;A</t>
  </si>
  <si>
    <t>p.Ser368Tyr</t>
  </si>
  <si>
    <t>COG3</t>
  </si>
  <si>
    <t>YER157W</t>
  </si>
  <si>
    <t>chrV.485939</t>
  </si>
  <si>
    <t>c.1152G&gt;T</t>
  </si>
  <si>
    <t>p.Arg384Ser</t>
  </si>
  <si>
    <t>BRR2</t>
  </si>
  <si>
    <t>YER172C</t>
  </si>
  <si>
    <t>chrV.533465</t>
  </si>
  <si>
    <t>c.2557T&gt;A</t>
  </si>
  <si>
    <t>p.Tyr853Asn</t>
  </si>
  <si>
    <t>PDA1</t>
  </si>
  <si>
    <t>YER178W</t>
  </si>
  <si>
    <t>chrV.546977</t>
  </si>
  <si>
    <t>c.161A&gt;G</t>
  </si>
  <si>
    <t>p.Gln54Arg</t>
  </si>
  <si>
    <t>FAU1</t>
  </si>
  <si>
    <t>YER183C</t>
  </si>
  <si>
    <t>chrV.553782</t>
  </si>
  <si>
    <t>c.188T&gt;G</t>
  </si>
  <si>
    <t>p.Ile63Ser</t>
  </si>
  <si>
    <t>RPL2A</t>
  </si>
  <si>
    <t>YFR031C-A</t>
  </si>
  <si>
    <t>chrVI.221115</t>
  </si>
  <si>
    <t>c.157G&gt;A</t>
  </si>
  <si>
    <t>p.Gly53Ser</t>
  </si>
  <si>
    <t>TOS3</t>
  </si>
  <si>
    <t>YGL179C</t>
  </si>
  <si>
    <t>chrVII.163625</t>
  </si>
  <si>
    <t>c.1467G&gt;A</t>
  </si>
  <si>
    <t>p.Met489Ile</t>
  </si>
  <si>
    <t>chrVII.239990</t>
  </si>
  <si>
    <t>c.1638G&gt;T</t>
  </si>
  <si>
    <t>p.Trp546Cys</t>
  </si>
  <si>
    <t>ITC1</t>
  </si>
  <si>
    <t>YGL133W</t>
  </si>
  <si>
    <t>chrVII.259225</t>
  </si>
  <si>
    <t>c.1519A&gt;T</t>
  </si>
  <si>
    <t>p.Ser507Cys</t>
  </si>
  <si>
    <t>SNT2</t>
  </si>
  <si>
    <t>YGL131C</t>
  </si>
  <si>
    <t>chrVII.264038</t>
  </si>
  <si>
    <t>c.1822C&gt;A</t>
  </si>
  <si>
    <t>p.Leu608Ile</t>
  </si>
  <si>
    <t>CUE3</t>
  </si>
  <si>
    <t>YGL110C</t>
  </si>
  <si>
    <t>chrVII.302721</t>
  </si>
  <si>
    <t>c.691A&gt;T</t>
  </si>
  <si>
    <t>p.Lys231*</t>
  </si>
  <si>
    <t>SPC105</t>
  </si>
  <si>
    <t>YGL093W</t>
  </si>
  <si>
    <t>chrVII.336233</t>
  </si>
  <si>
    <t>c.1348C&gt;T</t>
  </si>
  <si>
    <t>p.Pro450Ser</t>
  </si>
  <si>
    <t>CWH41</t>
  </si>
  <si>
    <t>YGL027C</t>
  </si>
  <si>
    <t>chrVII.444280</t>
  </si>
  <si>
    <t>c.1864G&gt;C</t>
  </si>
  <si>
    <t>p.Val622Leu</t>
  </si>
  <si>
    <t>STT3</t>
  </si>
  <si>
    <t>YGL022W</t>
  </si>
  <si>
    <t>chrVII.454170</t>
  </si>
  <si>
    <t>c.1767G&gt;T</t>
  </si>
  <si>
    <t>p.Trp589Cys</t>
  </si>
  <si>
    <t>GSC2</t>
  </si>
  <si>
    <t>YGR032W</t>
  </si>
  <si>
    <t>chrVII.550683</t>
  </si>
  <si>
    <t>c.2420G&gt;T</t>
  </si>
  <si>
    <t>p.Arg807Met</t>
  </si>
  <si>
    <t>ACB1</t>
  </si>
  <si>
    <t>YGR037C</t>
  </si>
  <si>
    <t>chrVII.559830</t>
  </si>
  <si>
    <t>c.165G&gt;A</t>
  </si>
  <si>
    <t>p.Lys55Lys</t>
  </si>
  <si>
    <t>SKN1</t>
  </si>
  <si>
    <t>YGR143W</t>
  </si>
  <si>
    <t>chrVII.775395</t>
  </si>
  <si>
    <t>c.203G&gt;T</t>
  </si>
  <si>
    <t>p.Gly68Val</t>
  </si>
  <si>
    <t>CWC22</t>
  </si>
  <si>
    <t>YGR278W</t>
  </si>
  <si>
    <t>chrVII.1047684</t>
  </si>
  <si>
    <t>c.954G&gt;A</t>
  </si>
  <si>
    <t>p.Ala318Ala</t>
  </si>
  <si>
    <t>chrVII.1053072</t>
  </si>
  <si>
    <t>c.249G&gt;T</t>
  </si>
  <si>
    <t>p.Gln83His</t>
  </si>
  <si>
    <t>IMA1</t>
  </si>
  <si>
    <t>YGR287C</t>
  </si>
  <si>
    <t>chrVII.1068655</t>
  </si>
  <si>
    <t>c.337T&gt;C</t>
  </si>
  <si>
    <t>p.Cys113Arg</t>
  </si>
  <si>
    <t>OPI1</t>
  </si>
  <si>
    <t>YHL020C</t>
  </si>
  <si>
    <t>chrVIII.66824</t>
  </si>
  <si>
    <t>c.633C&gt;T</t>
  </si>
  <si>
    <t>p.Ser211Ser</t>
  </si>
  <si>
    <t>YCK1</t>
  </si>
  <si>
    <t>YHR135C</t>
  </si>
  <si>
    <t>chrVIII.373427</t>
  </si>
  <si>
    <t>c.883dupA</t>
  </si>
  <si>
    <t>p.Arg295fs</t>
  </si>
  <si>
    <t>chrX.37037</t>
  </si>
  <si>
    <t>NUC1</t>
  </si>
  <si>
    <t>YJL208C</t>
  </si>
  <si>
    <t>chrX.40977</t>
  </si>
  <si>
    <t>c.207T&gt;A</t>
  </si>
  <si>
    <t>p.His69Gln</t>
  </si>
  <si>
    <t>URA2</t>
  </si>
  <si>
    <t>YJL130C</t>
  </si>
  <si>
    <t>chrX.170952</t>
  </si>
  <si>
    <t>c.1416T&gt;C</t>
  </si>
  <si>
    <t>p.Gly472Gly</t>
  </si>
  <si>
    <t>YHC3</t>
  </si>
  <si>
    <t>YJL059W</t>
  </si>
  <si>
    <t>chrX.325172</t>
  </si>
  <si>
    <t>c.209G&gt;T</t>
  </si>
  <si>
    <t>p.Arg70Ile</t>
  </si>
  <si>
    <t>TIM54</t>
  </si>
  <si>
    <t>YJL054W</t>
  </si>
  <si>
    <t>chrX.334668</t>
  </si>
  <si>
    <t>c.404A&gt;C</t>
  </si>
  <si>
    <t>p.Asn135Thr</t>
  </si>
  <si>
    <t>IRC8</t>
  </si>
  <si>
    <t>YJL051W</t>
  </si>
  <si>
    <t>chrX.340621</t>
  </si>
  <si>
    <t>c.835G&gt;T</t>
  </si>
  <si>
    <t>p.Val279Phe</t>
  </si>
  <si>
    <t>MTR4</t>
  </si>
  <si>
    <t>YJL050W</t>
  </si>
  <si>
    <t>chrX.342637</t>
  </si>
  <si>
    <t>c.116A&gt;G</t>
  </si>
  <si>
    <t>p.Gln39Arg</t>
  </si>
  <si>
    <t>MHP1</t>
  </si>
  <si>
    <t>YJL042W</t>
  </si>
  <si>
    <t>chrX.362671</t>
  </si>
  <si>
    <t>c.1423G&gt;T</t>
  </si>
  <si>
    <t>p.Glu475*</t>
  </si>
  <si>
    <t>RAD26</t>
  </si>
  <si>
    <t>YJR035W</t>
  </si>
  <si>
    <t>chrX.498452</t>
  </si>
  <si>
    <t>c.1098G&gt;T</t>
  </si>
  <si>
    <t>p.Gln366His</t>
  </si>
  <si>
    <t>TAH11</t>
  </si>
  <si>
    <t>YJR046W</t>
  </si>
  <si>
    <t>chrX.522532</t>
  </si>
  <si>
    <t>c.485C&gt;T</t>
  </si>
  <si>
    <t>p.Thr162Ile</t>
  </si>
  <si>
    <t>ZRT3</t>
  </si>
  <si>
    <t>YKL175W</t>
  </si>
  <si>
    <t>chrXI.118899</t>
  </si>
  <si>
    <t>p.Arg36His</t>
  </si>
  <si>
    <t>UIP5</t>
  </si>
  <si>
    <t>YKR044W</t>
  </si>
  <si>
    <t>chrXI.522478</t>
  </si>
  <si>
    <t>c.464C&gt;T</t>
  </si>
  <si>
    <t>p.Ala155Val</t>
  </si>
  <si>
    <t>VPS13</t>
  </si>
  <si>
    <t>YLL040C</t>
  </si>
  <si>
    <t>chrXII.54731</t>
  </si>
  <si>
    <t>c.8915G&gt;A</t>
  </si>
  <si>
    <t>p.Gly2972Asp</t>
  </si>
  <si>
    <t>chrXII.56151</t>
  </si>
  <si>
    <t>c.7495G&gt;T</t>
  </si>
  <si>
    <t>p.Val2499Phe</t>
  </si>
  <si>
    <t>IES3</t>
  </si>
  <si>
    <t>YLR052W</t>
  </si>
  <si>
    <t>chrXII.247694</t>
  </si>
  <si>
    <t>c.494T&gt;A</t>
  </si>
  <si>
    <t>p.Leu165Gln</t>
  </si>
  <si>
    <t>RPL22A</t>
  </si>
  <si>
    <t>YLR061W</t>
  </si>
  <si>
    <t>chrXII.263199</t>
  </si>
  <si>
    <t>c.6C&gt;T</t>
  </si>
  <si>
    <t>p.Ala2Ala</t>
  </si>
  <si>
    <t>HRT3</t>
  </si>
  <si>
    <t>YLR097C</t>
  </si>
  <si>
    <t>chrXII.337183</t>
  </si>
  <si>
    <t>c.83G&gt;T</t>
  </si>
  <si>
    <t>p.Gly28Val</t>
  </si>
  <si>
    <t>ECM22</t>
  </si>
  <si>
    <t>YLR228C</t>
  </si>
  <si>
    <t>chrXII.600763</t>
  </si>
  <si>
    <t>c.1701C&gt;T</t>
  </si>
  <si>
    <t>p.Tyr567Tyr</t>
  </si>
  <si>
    <t>IRC20</t>
  </si>
  <si>
    <t>YLR247C</t>
  </si>
  <si>
    <t>chrXII.633065</t>
  </si>
  <si>
    <t>c.290C&gt;T</t>
  </si>
  <si>
    <t>p.Ala97Val</t>
  </si>
  <si>
    <t>MCM5</t>
  </si>
  <si>
    <t>YLR274W</t>
  </si>
  <si>
    <t>chrXII.693876</t>
  </si>
  <si>
    <t>c.2322T&gt;C</t>
  </si>
  <si>
    <t>p.Gly774Gly</t>
  </si>
  <si>
    <t>REC102</t>
  </si>
  <si>
    <t>YLR329W</t>
  </si>
  <si>
    <t>chrXII.787194</t>
  </si>
  <si>
    <t>c.656T&gt;G</t>
  </si>
  <si>
    <t>p.Val219Gly</t>
  </si>
  <si>
    <t>VID22</t>
  </si>
  <si>
    <t>YLR373C</t>
  </si>
  <si>
    <t>chrXII.871029</t>
  </si>
  <si>
    <t>c.339C&gt;T</t>
  </si>
  <si>
    <t>p.Ser113Ser</t>
  </si>
  <si>
    <t>UTP21</t>
  </si>
  <si>
    <t>YLR409C</t>
  </si>
  <si>
    <t>chrXII.936628</t>
  </si>
  <si>
    <t>c.606A&gt;G</t>
  </si>
  <si>
    <t>p.Ser202Ser</t>
  </si>
  <si>
    <t>ZDS2</t>
  </si>
  <si>
    <t>YML109W</t>
  </si>
  <si>
    <t>chrXIII.53046</t>
  </si>
  <si>
    <t>c.1407C&gt;T</t>
  </si>
  <si>
    <t>p.Asn469Asn</t>
  </si>
  <si>
    <t>WAR1</t>
  </si>
  <si>
    <t>YML076C</t>
  </si>
  <si>
    <t>chrXIII.112816</t>
  </si>
  <si>
    <t>c.2532G&gt;A</t>
  </si>
  <si>
    <t>p.Met844Ile</t>
  </si>
  <si>
    <t>chrXIII.114669</t>
  </si>
  <si>
    <t>c.679C&gt;A</t>
  </si>
  <si>
    <t>p.Pro227Thr</t>
  </si>
  <si>
    <t>USA1</t>
  </si>
  <si>
    <t>YML029W</t>
  </si>
  <si>
    <t>chrXIII.217976</t>
  </si>
  <si>
    <t>c.615G&gt;T</t>
  </si>
  <si>
    <t>p.Gln205His</t>
  </si>
  <si>
    <t>VBA1</t>
  </si>
  <si>
    <t>YMR088C</t>
  </si>
  <si>
    <t>chrXIII.443426</t>
  </si>
  <si>
    <t>c.1677T&gt;C</t>
  </si>
  <si>
    <t>p.Ser559Ser</t>
  </si>
  <si>
    <t>RRB1</t>
  </si>
  <si>
    <t>YMR131C</t>
  </si>
  <si>
    <t>chrXIII.533259</t>
  </si>
  <si>
    <t>c.1440G&gt;A</t>
  </si>
  <si>
    <t>p.Lys480Lys</t>
  </si>
  <si>
    <t>PET111</t>
  </si>
  <si>
    <t>YMR257C</t>
  </si>
  <si>
    <t>chrXIII.779986</t>
  </si>
  <si>
    <t>c.2046G&gt;A</t>
  </si>
  <si>
    <t>p.Ala682Ala</t>
  </si>
  <si>
    <t>PRC1</t>
  </si>
  <si>
    <t>YMR297W</t>
  </si>
  <si>
    <t>chrXIII.862525</t>
  </si>
  <si>
    <t>c.604A&gt;T</t>
  </si>
  <si>
    <t>p.Ile202Phe</t>
  </si>
  <si>
    <t>IPI3</t>
  </si>
  <si>
    <t>YNL182C</t>
  </si>
  <si>
    <t>chrXIV.297316</t>
  </si>
  <si>
    <t>c.312C&gt;T</t>
  </si>
  <si>
    <t>p.Asp104Asp</t>
  </si>
  <si>
    <t>BDS1</t>
  </si>
  <si>
    <t>YOL164W</t>
  </si>
  <si>
    <t>chrXV.7199</t>
  </si>
  <si>
    <t>c.1025C&gt;T</t>
  </si>
  <si>
    <t>p.Thr342Ile</t>
  </si>
  <si>
    <t>GAS4</t>
  </si>
  <si>
    <t>YOL132W</t>
  </si>
  <si>
    <t>chrXV.72169</t>
  </si>
  <si>
    <t>c.870A&gt;G</t>
  </si>
  <si>
    <t>p.Ser290Ser</t>
  </si>
  <si>
    <t>MDH2</t>
  </si>
  <si>
    <t>YOL126C</t>
  </si>
  <si>
    <t>chrXV.82001</t>
  </si>
  <si>
    <t>c.920G&gt;A</t>
  </si>
  <si>
    <t>p.Gly307Glu</t>
  </si>
  <si>
    <t>CPA1</t>
  </si>
  <si>
    <t>YOR303W</t>
  </si>
  <si>
    <t>chrXV.882919</t>
  </si>
  <si>
    <t>c.21A&gt;G</t>
  </si>
  <si>
    <t>p.Lys7Lys</t>
  </si>
  <si>
    <t>RAD17</t>
  </si>
  <si>
    <t>YOR368W</t>
  </si>
  <si>
    <t>chrXV.1027373</t>
  </si>
  <si>
    <t>c.531G&gt;T</t>
  </si>
  <si>
    <t>p.Glu177Asp</t>
  </si>
  <si>
    <t>FAS2</t>
  </si>
  <si>
    <t>YPL231W</t>
  </si>
  <si>
    <t>chrXVI.110829</t>
  </si>
  <si>
    <t>c.2178T&gt;C</t>
  </si>
  <si>
    <t>p.Gly726Gly</t>
  </si>
  <si>
    <t>chrXVI.208977</t>
  </si>
  <si>
    <t>c.821T&gt;C</t>
  </si>
  <si>
    <t>p.Leu274Pro</t>
  </si>
  <si>
    <t>NIP100</t>
  </si>
  <si>
    <t>YPL174C</t>
  </si>
  <si>
    <t>chrXVI.222669</t>
  </si>
  <si>
    <t>c.105A&gt;C</t>
  </si>
  <si>
    <t>p.Glu35Asp</t>
  </si>
  <si>
    <t>MEX67</t>
  </si>
  <si>
    <t>YPL169C</t>
  </si>
  <si>
    <t>chrXVI.229047</t>
  </si>
  <si>
    <t>c.1792C&gt;T</t>
  </si>
  <si>
    <t>p.Gln598*</t>
  </si>
  <si>
    <t>MLH3</t>
  </si>
  <si>
    <t>YPL164C</t>
  </si>
  <si>
    <t>chrXVI.241077</t>
  </si>
  <si>
    <t>c.421A&gt;G</t>
  </si>
  <si>
    <t>p.Ile141Val</t>
  </si>
  <si>
    <t>RNY1</t>
  </si>
  <si>
    <t>YPL123C</t>
  </si>
  <si>
    <t>chrXVI.317909</t>
  </si>
  <si>
    <t>c.1037A&gt;G</t>
  </si>
  <si>
    <t>p.Asn346Ser</t>
  </si>
  <si>
    <t>SSE1</t>
  </si>
  <si>
    <t>YPL106C</t>
  </si>
  <si>
    <t>chrXVI.351134</t>
  </si>
  <si>
    <t>c.1142C&gt;T</t>
  </si>
  <si>
    <t>p.Ala381Val</t>
  </si>
  <si>
    <t>MOT1</t>
  </si>
  <si>
    <t>YPL082C</t>
  </si>
  <si>
    <t>chrXVI.399531</t>
  </si>
  <si>
    <t>c.4553C&gt;T</t>
  </si>
  <si>
    <t>p.Pro1518Leu</t>
  </si>
  <si>
    <t>MNN9</t>
  </si>
  <si>
    <t>YPL050C</t>
  </si>
  <si>
    <t>chrXVI.461357</t>
  </si>
  <si>
    <t>c.610G&gt;T</t>
  </si>
  <si>
    <t>p.Asp204Tyr</t>
  </si>
  <si>
    <t>VTC3</t>
  </si>
  <si>
    <t>YPL019C</t>
  </si>
  <si>
    <t>chrXVI.515669</t>
  </si>
  <si>
    <t>c.1349delC</t>
  </si>
  <si>
    <t>p.Ser450fs</t>
  </si>
  <si>
    <t>RPA135</t>
  </si>
  <si>
    <t>YPR010C</t>
  </si>
  <si>
    <t>chrXVI.580614</t>
  </si>
  <si>
    <t>c.583A&gt;G</t>
  </si>
  <si>
    <t>p.Ile195Val</t>
  </si>
  <si>
    <t>ATG11</t>
  </si>
  <si>
    <t>YPR049C</t>
  </si>
  <si>
    <t>chrXVI.662014</t>
  </si>
  <si>
    <t>c.2660G&gt;T</t>
  </si>
  <si>
    <t>p.Arg887Ile</t>
  </si>
  <si>
    <t>SEC8</t>
  </si>
  <si>
    <t>YPR055W</t>
  </si>
  <si>
    <t>chrXVI.670433</t>
  </si>
  <si>
    <t>c.2758G&gt;A</t>
  </si>
  <si>
    <t>p.Ala920Thr</t>
  </si>
  <si>
    <t>MRL1</t>
  </si>
  <si>
    <t>YPR079W</t>
  </si>
  <si>
    <t>chrXVI.699233</t>
  </si>
  <si>
    <t>p.Cys122Tyr</t>
  </si>
  <si>
    <t>GPH1</t>
  </si>
  <si>
    <t>YPR160W</t>
  </si>
  <si>
    <t>chrXVI.862883</t>
  </si>
  <si>
    <t>c.1578C&gt;A</t>
  </si>
  <si>
    <t>p.Phe526Leu</t>
  </si>
  <si>
    <t>BSD2</t>
  </si>
  <si>
    <t>YBR290W</t>
  </si>
  <si>
    <t>chrII.783400</t>
  </si>
  <si>
    <t>c.810G&gt;T</t>
  </si>
  <si>
    <t>p.Leu270Phe</t>
  </si>
  <si>
    <t>chrXIII.25111</t>
  </si>
  <si>
    <t>c.1240dupG</t>
  </si>
  <si>
    <t>p.Asp414fs</t>
  </si>
  <si>
    <t>IST2</t>
  </si>
  <si>
    <t>YBR086C</t>
  </si>
  <si>
    <t>chrII.421076</t>
  </si>
  <si>
    <t>c.1966G&gt;T</t>
  </si>
  <si>
    <t>p.Ala656Ser</t>
  </si>
  <si>
    <t>UGA4</t>
  </si>
  <si>
    <t>YDL210W</t>
  </si>
  <si>
    <t>chrIV.85469</t>
  </si>
  <si>
    <t>c.1200G&gt;T</t>
  </si>
  <si>
    <t>p.Leu400Phe</t>
  </si>
  <si>
    <t>YEF1</t>
  </si>
  <si>
    <t>YEL041W</t>
  </si>
  <si>
    <t>chrV.76333</t>
  </si>
  <si>
    <t>c.390G&gt;A</t>
  </si>
  <si>
    <t>p.Trp130*</t>
  </si>
  <si>
    <t>NAM8</t>
  </si>
  <si>
    <t>YHR086W</t>
  </si>
  <si>
    <t>chrVIII.278622</t>
  </si>
  <si>
    <t>c.470T&gt;C</t>
  </si>
  <si>
    <t>p.Val157Ala</t>
  </si>
  <si>
    <t>chrII.783212</t>
  </si>
  <si>
    <t>c.622C&gt;T</t>
  </si>
  <si>
    <t>p.Gln208*</t>
  </si>
  <si>
    <t>LOS1</t>
  </si>
  <si>
    <t>YKL205W</t>
  </si>
  <si>
    <t>chrXI.53317</t>
  </si>
  <si>
    <t>c.3267A&gt;G</t>
  </si>
  <si>
    <t>p.Val1089Val</t>
  </si>
  <si>
    <t>SNF7</t>
  </si>
  <si>
    <t>YLR025W</t>
  </si>
  <si>
    <t>chrXII.195133</t>
  </si>
  <si>
    <t>c.687delA</t>
  </si>
  <si>
    <t>p.Ala230fs</t>
  </si>
  <si>
    <t>PHO81</t>
  </si>
  <si>
    <t>YGR233C</t>
  </si>
  <si>
    <t>chrVII.957826</t>
  </si>
  <si>
    <t>c.385A&gt;T</t>
  </si>
  <si>
    <t>p.Lys129*</t>
  </si>
  <si>
    <t>TCO89</t>
  </si>
  <si>
    <t>YPL180W</t>
  </si>
  <si>
    <t>chrXVI.205993</t>
  </si>
  <si>
    <t>c.747delG</t>
  </si>
  <si>
    <t>p.Asp251fs</t>
  </si>
  <si>
    <t>FCY2</t>
  </si>
  <si>
    <t>YER056C</t>
  </si>
  <si>
    <t>chrV.266649</t>
  </si>
  <si>
    <t>c.1465C&gt;T</t>
  </si>
  <si>
    <t>p.Gln489*</t>
  </si>
  <si>
    <t>RCK2</t>
  </si>
  <si>
    <t>YLR248W</t>
  </si>
  <si>
    <t>chrXII.634675</t>
  </si>
  <si>
    <t>p.Asp142Asn</t>
  </si>
  <si>
    <t>UBX7</t>
  </si>
  <si>
    <t>YBR273C</t>
  </si>
  <si>
    <t>chrII.749280</t>
  </si>
  <si>
    <t>c.92G&gt;T</t>
  </si>
  <si>
    <t>p.Arg31Leu</t>
  </si>
  <si>
    <t>SMC2</t>
  </si>
  <si>
    <t>YFR031C</t>
  </si>
  <si>
    <t>chrVI.217643</t>
  </si>
  <si>
    <t>c.2464C&gt;A</t>
  </si>
  <si>
    <t>p.Gln822Lys</t>
  </si>
  <si>
    <t>PRP8</t>
  </si>
  <si>
    <t>YHR165C</t>
  </si>
  <si>
    <t>chrVIII.436626</t>
  </si>
  <si>
    <t>c.323C&gt;T</t>
  </si>
  <si>
    <t>p.Thr108Ile</t>
  </si>
  <si>
    <t>chrXIII.24560</t>
  </si>
  <si>
    <t>IDP1</t>
  </si>
  <si>
    <t>YDL066W</t>
  </si>
  <si>
    <t>chrIV.334907</t>
  </si>
  <si>
    <t>c.73C&gt;A</t>
  </si>
  <si>
    <t>p.Pro25Thr</t>
  </si>
  <si>
    <t>PFK26</t>
  </si>
  <si>
    <t>YIL107C</t>
  </si>
  <si>
    <t>chrIX.165562</t>
  </si>
  <si>
    <t>c.200G&gt;T</t>
  </si>
  <si>
    <t>p.Arg67Ile</t>
  </si>
  <si>
    <t>chrVIII.432396</t>
  </si>
  <si>
    <t>p.Ser1518Phe</t>
  </si>
  <si>
    <t>chrXIII.25469</t>
  </si>
  <si>
    <t>c.331delA</t>
  </si>
  <si>
    <t>p.Thr111fs</t>
  </si>
  <si>
    <t>c.690C&gt;A</t>
  </si>
  <si>
    <t>p.Tyr230*</t>
  </si>
  <si>
    <t>ACC1</t>
  </si>
  <si>
    <t>YNR016C</t>
  </si>
  <si>
    <t>chrXIV.660428</t>
  </si>
  <si>
    <t>c.947G&gt;T</t>
  </si>
  <si>
    <t>p.Gly316Val</t>
  </si>
  <si>
    <t>STE5</t>
  </si>
  <si>
    <t>YDR103W</t>
  </si>
  <si>
    <t>chrIV.660940</t>
  </si>
  <si>
    <t>c.2591C&gt;T</t>
  </si>
  <si>
    <t>p.Ser864Phe</t>
  </si>
  <si>
    <t>ECM14</t>
  </si>
  <si>
    <t>YHR132C</t>
  </si>
  <si>
    <t>chrVIII.369079</t>
  </si>
  <si>
    <t>c.716G&gt;C</t>
  </si>
  <si>
    <t>p.Trp239Ser</t>
  </si>
  <si>
    <t>SWT1</t>
  </si>
  <si>
    <t>YOR166C</t>
  </si>
  <si>
    <t>chrXV.648177</t>
  </si>
  <si>
    <t>c.326T&gt;C</t>
  </si>
  <si>
    <t>p.Val109Ala</t>
  </si>
  <si>
    <t>chrVII.482300</t>
  </si>
  <si>
    <t>c.367C&gt;A</t>
  </si>
  <si>
    <t>p.Pro123Thr</t>
  </si>
  <si>
    <t>DOA4</t>
  </si>
  <si>
    <t>YDR069C</t>
  </si>
  <si>
    <t>chrIV.587104</t>
  </si>
  <si>
    <t>c.616C&gt;T</t>
  </si>
  <si>
    <t>p.Gln206*</t>
  </si>
  <si>
    <t>chrX.76405</t>
  </si>
  <si>
    <t>ADE6</t>
  </si>
  <si>
    <t>YGR061C</t>
  </si>
  <si>
    <t>chrVII.613265</t>
  </si>
  <si>
    <t>c.2701G&gt;C</t>
  </si>
  <si>
    <t>p.Val901Leu</t>
  </si>
  <si>
    <t>PBS2</t>
  </si>
  <si>
    <t>YJL128C</t>
  </si>
  <si>
    <t>chrX.178468</t>
  </si>
  <si>
    <t>c.1636G&gt;C</t>
  </si>
  <si>
    <t>p.Asp546His</t>
  </si>
  <si>
    <t>YLR372W</t>
  </si>
  <si>
    <t>chrXII.868274</t>
  </si>
  <si>
    <t>c.921C&gt;A</t>
  </si>
  <si>
    <t>p.Tyr307*</t>
  </si>
  <si>
    <t>chrVII.480586</t>
  </si>
  <si>
    <t>c.2081A&gt;C</t>
  </si>
  <si>
    <t>p.Tyr694Ser</t>
  </si>
  <si>
    <t>HIS4</t>
  </si>
  <si>
    <t>YCL030C</t>
  </si>
  <si>
    <t>chrIII.66139</t>
  </si>
  <si>
    <t>c.2195C&gt;T</t>
  </si>
  <si>
    <t>p.Thr732Ile</t>
  </si>
  <si>
    <t>chrVII.479933</t>
  </si>
  <si>
    <t>c.2734A&gt;G</t>
  </si>
  <si>
    <t>p.Thr912Ala</t>
  </si>
  <si>
    <t>chrX.178937</t>
  </si>
  <si>
    <t>c.1167G&gt;T</t>
  </si>
  <si>
    <t>p.Lys389Asn</t>
  </si>
  <si>
    <t>chrVII.263930</t>
  </si>
  <si>
    <t>c.1930G&gt;C</t>
  </si>
  <si>
    <t>p.Asp644His</t>
  </si>
  <si>
    <t>chrVII.482054</t>
  </si>
  <si>
    <t>c.613G&gt;A</t>
  </si>
  <si>
    <t>p.Glu205Lys</t>
  </si>
  <si>
    <t>chrXIII.25233</t>
  </si>
  <si>
    <t>c.567delT</t>
  </si>
  <si>
    <t>p.Phe189fs</t>
  </si>
  <si>
    <t>RPS2</t>
  </si>
  <si>
    <t>YGL123W</t>
  </si>
  <si>
    <t>chrVII.278292</t>
  </si>
  <si>
    <t>c.676A&gt;G</t>
  </si>
  <si>
    <t>p.Thr226Ala</t>
  </si>
  <si>
    <t>chrX.546698</t>
  </si>
  <si>
    <t>c.913delG</t>
  </si>
  <si>
    <t>p.Glu305fs</t>
  </si>
  <si>
    <t>chrX.546700</t>
  </si>
  <si>
    <t>c.914A&gt;T</t>
  </si>
  <si>
    <t>p.Glu305Val</t>
  </si>
  <si>
    <t>HSP104</t>
  </si>
  <si>
    <t>YLL026W</t>
  </si>
  <si>
    <t>chrXII.90370</t>
  </si>
  <si>
    <t>c.1748A&gt;T</t>
  </si>
  <si>
    <t>p.Gln583Leu</t>
  </si>
  <si>
    <t>PHO23</t>
  </si>
  <si>
    <t>YNL097C</t>
  </si>
  <si>
    <t>chrXIV.441972</t>
  </si>
  <si>
    <t>c.387A&gt;T</t>
  </si>
  <si>
    <t>p.Pro129Pro</t>
  </si>
  <si>
    <t>SAK1</t>
  </si>
  <si>
    <t>YER129W</t>
  </si>
  <si>
    <t>chrV.418015</t>
  </si>
  <si>
    <t>c.735T&gt;C</t>
  </si>
  <si>
    <t>p.Gly245Gly</t>
  </si>
  <si>
    <t>chrVII.480320</t>
  </si>
  <si>
    <t>c.2347G&gt;C</t>
  </si>
  <si>
    <t>p.Gly783Arg</t>
  </si>
  <si>
    <t>RIM21</t>
  </si>
  <si>
    <t>YNL294C</t>
  </si>
  <si>
    <t>chrXIV.79837</t>
  </si>
  <si>
    <t>p.Leu138_Leu141del</t>
  </si>
  <si>
    <t>chrX.546347</t>
  </si>
  <si>
    <t>c.561C&gt;G</t>
  </si>
  <si>
    <t>p.Tyr187*</t>
  </si>
  <si>
    <t>intracellular anatomical structure</t>
  </si>
  <si>
    <t>lytic vacuole membrane</t>
  </si>
  <si>
    <t>fungal-type vacuole membrane</t>
  </si>
  <si>
    <t>incipient cellular bud site</t>
  </si>
  <si>
    <t>phosphotransferase activity, alcohol group as acceptor</t>
  </si>
  <si>
    <t>kinase activity</t>
  </si>
  <si>
    <t>catalytic activity</t>
  </si>
  <si>
    <t>protein kinase activity</t>
  </si>
  <si>
    <t>ubiquitin-protein transferase activity</t>
  </si>
  <si>
    <t>transferase activity</t>
  </si>
  <si>
    <t>ubiquitin-ubiquitin ligase activity</t>
  </si>
  <si>
    <t>cellular process</t>
  </si>
  <si>
    <t>cytokinetic process</t>
  </si>
  <si>
    <t>cellular component organization</t>
  </si>
  <si>
    <t>biological regulation</t>
  </si>
  <si>
    <t>cellular response to stimulus</t>
  </si>
  <si>
    <t>cellular component organization or biogenesis</t>
  </si>
  <si>
    <t>response to stimulus</t>
  </si>
  <si>
    <t>regulation of biological process</t>
  </si>
  <si>
    <t>regulation of cellular process</t>
  </si>
  <si>
    <t>cellular component</t>
  </si>
  <si>
    <t>molecular function</t>
  </si>
  <si>
    <t>biological process</t>
  </si>
  <si>
    <t>Cd</t>
  </si>
  <si>
    <t>Co</t>
  </si>
  <si>
    <t>Cu</t>
  </si>
  <si>
    <t>Mn</t>
  </si>
  <si>
    <t>Ni</t>
  </si>
  <si>
    <t>Zn</t>
  </si>
  <si>
    <t>COMPONENT</t>
  </si>
  <si>
    <t>FUNCTION</t>
  </si>
  <si>
    <t>PROCESS</t>
  </si>
  <si>
    <t>Gene code</t>
  </si>
  <si>
    <t>Gene product description</t>
  </si>
  <si>
    <t>membrane-bound guanine nucleotide exchange factor</t>
  </si>
  <si>
    <t>Cd, Mn</t>
  </si>
  <si>
    <t>ubiquitin ligase</t>
  </si>
  <si>
    <t>Co, Mn</t>
  </si>
  <si>
    <t>magnesium homeostasis and required for Mg2+ ions sequestration in the vacuole</t>
  </si>
  <si>
    <t>Co, Zn</t>
  </si>
  <si>
    <t>regulation of ion transport across plasma membrane</t>
  </si>
  <si>
    <t>Cd, Co</t>
  </si>
  <si>
    <t>stress response</t>
  </si>
  <si>
    <t>vacuolar protein sorting</t>
  </si>
  <si>
    <t>vacuolar H+/Ca2+ exchanger</t>
  </si>
  <si>
    <t>Co, Ni, Zn</t>
  </si>
  <si>
    <t>low-affinity manganese transporter</t>
  </si>
  <si>
    <t>Co, Cu, Zn</t>
  </si>
  <si>
    <t>regulator of cytoplasmic pH 477 and plasma membrane potential</t>
  </si>
  <si>
    <t>2, 3</t>
  </si>
  <si>
    <t>Minimum:</t>
  </si>
  <si>
    <t>Mean:</t>
  </si>
  <si>
    <t>Systematic name</t>
  </si>
  <si>
    <t># lines REF</t>
  </si>
  <si>
    <t># lines ALT</t>
  </si>
  <si>
    <t>NGG1</t>
  </si>
  <si>
    <t>YDR176W</t>
  </si>
  <si>
    <t>YGR130C</t>
  </si>
  <si>
    <t>YLL066W-B</t>
  </si>
  <si>
    <t>YMR317W</t>
  </si>
  <si>
    <t>Maximum:</t>
  </si>
  <si>
    <t>REF</t>
  </si>
  <si>
    <t>ALT</t>
  </si>
  <si>
    <t>Total</t>
  </si>
  <si>
    <t>YDR003W-A</t>
  </si>
  <si>
    <t>chrIV.454818</t>
  </si>
  <si>
    <t>c.47delA</t>
  </si>
  <si>
    <t>p.Lys16fs</t>
  </si>
  <si>
    <t>AHK1</t>
  </si>
  <si>
    <t>YDL073W</t>
  </si>
  <si>
    <t>chrIV.329143</t>
  </si>
  <si>
    <t>c.2531G&gt;A</t>
  </si>
  <si>
    <t>p.Gly844Glu</t>
  </si>
  <si>
    <t>YBR292C</t>
  </si>
  <si>
    <t>chrII.784713</t>
  </si>
  <si>
    <t>c.360delA</t>
  </si>
  <si>
    <t>p.Glu121fs</t>
  </si>
  <si>
    <t>YDR157W</t>
  </si>
  <si>
    <t>chrIV.770136</t>
  </si>
  <si>
    <t>c.217delT</t>
  </si>
  <si>
    <t>p.Ser73fs</t>
  </si>
  <si>
    <t>VTC5</t>
  </si>
  <si>
    <t>YDR089W</t>
  </si>
  <si>
    <t>chrIV.622197</t>
  </si>
  <si>
    <t>c.93delA</t>
  </si>
  <si>
    <t>p.Val32fs</t>
  </si>
  <si>
    <t>RRG7</t>
  </si>
  <si>
    <t>YOR305W</t>
  </si>
  <si>
    <t>chrXV.889748</t>
  </si>
  <si>
    <t>c.718delA</t>
  </si>
  <si>
    <t>p.Ser240fs</t>
  </si>
  <si>
    <t>YOR029W</t>
  </si>
  <si>
    <t>chrXV.384807</t>
  </si>
  <si>
    <t>c.220delT</t>
  </si>
  <si>
    <t>p.Ser74fs</t>
  </si>
  <si>
    <t>SRP40</t>
  </si>
  <si>
    <t>YKR092C</t>
  </si>
  <si>
    <t>chrXI.613636</t>
  </si>
  <si>
    <t>c.244_249dupTCTTCT</t>
  </si>
  <si>
    <t>p.Ser82_Ser83dup</t>
  </si>
  <si>
    <t>VHR2</t>
  </si>
  <si>
    <t>YER064C</t>
  </si>
  <si>
    <t>chrV.283415</t>
  </si>
  <si>
    <t>c.807delA</t>
  </si>
  <si>
    <t>p.Cys271fs</t>
  </si>
  <si>
    <t>YIL092W</t>
  </si>
  <si>
    <t>chrIX.190465</t>
  </si>
  <si>
    <t>c.1409delA</t>
  </si>
  <si>
    <t>p.Asn470fs</t>
  </si>
  <si>
    <t>YLR296W</t>
  </si>
  <si>
    <t>chrXII.723168</t>
  </si>
  <si>
    <t>c.205delA</t>
  </si>
  <si>
    <t>p.Ile69fs</t>
  </si>
  <si>
    <t>MYG1</t>
  </si>
  <si>
    <t>YER156C</t>
  </si>
  <si>
    <t>chrV.483851</t>
  </si>
  <si>
    <t>c.491G&gt;A</t>
  </si>
  <si>
    <t>p.Ser164Asn</t>
  </si>
  <si>
    <t>c.302_*4delTCGGTGGTTAAACAA</t>
  </si>
  <si>
    <t>YBR242W</t>
  </si>
  <si>
    <t>chrII.704814</t>
  </si>
  <si>
    <t>c.145C&gt;G</t>
  </si>
  <si>
    <t>p.Leu49Val</t>
  </si>
  <si>
    <t>YPT6</t>
  </si>
  <si>
    <t>c.540G&gt;C</t>
  </si>
  <si>
    <t>p.Glu180Asp</t>
  </si>
  <si>
    <t>chrIV.622165</t>
  </si>
  <si>
    <t>c.54C&gt;A</t>
  </si>
  <si>
    <t>p.Tyr18*</t>
  </si>
  <si>
    <t>YPR089W</t>
  </si>
  <si>
    <t>chrXVI.713743</t>
  </si>
  <si>
    <t>c.469G&gt;T</t>
  </si>
  <si>
    <t>p.Ala157Ser</t>
  </si>
  <si>
    <t>chrXVI.715738</t>
  </si>
  <si>
    <t>c.2464G&gt;T</t>
  </si>
  <si>
    <t>p.Asp822Tyr</t>
  </si>
  <si>
    <t>TRL1</t>
  </si>
  <si>
    <t>chrIV.622611</t>
  </si>
  <si>
    <t>c.500T&gt;A</t>
  </si>
  <si>
    <t>p.Leu167*</t>
  </si>
  <si>
    <t>CCC2</t>
  </si>
  <si>
    <t>YDR270W</t>
  </si>
  <si>
    <t>c.130G&gt;T</t>
  </si>
  <si>
    <t>p.Val44Leu</t>
  </si>
  <si>
    <t>YPL113C</t>
  </si>
  <si>
    <t>chrXVI.336149</t>
  </si>
  <si>
    <t>c.995C&gt;T</t>
  </si>
  <si>
    <t>p.Ala332Val</t>
  </si>
  <si>
    <t>chrIV.624684</t>
  </si>
  <si>
    <t>c.2575delA</t>
  </si>
  <si>
    <t>p.Thr859fs</t>
  </si>
  <si>
    <t>ATG39</t>
  </si>
  <si>
    <t>YLR312C</t>
  </si>
  <si>
    <t>chrXII.757873</t>
  </si>
  <si>
    <t>c.961T&gt;C</t>
  </si>
  <si>
    <t>p.Tyr321His</t>
  </si>
  <si>
    <t>chrIV.815428</t>
  </si>
  <si>
    <t>c.977G&gt;A</t>
  </si>
  <si>
    <t>p.Ser326Asn</t>
  </si>
  <si>
    <t>chrVII.469242</t>
  </si>
  <si>
    <t>c.3054_3056dupCAA</t>
  </si>
  <si>
    <t>p.Asn1019dup</t>
  </si>
  <si>
    <t>HOB2</t>
  </si>
  <si>
    <t>YPR117W</t>
  </si>
  <si>
    <t>chrXVI.765419</t>
  </si>
  <si>
    <t>c.5395A&gt;T</t>
  </si>
  <si>
    <t>p.Thr1799Ser</t>
  </si>
  <si>
    <t>YDR541C</t>
  </si>
  <si>
    <t>chrIV.1520152</t>
  </si>
  <si>
    <t>c.547A&gt;G</t>
  </si>
  <si>
    <t>p.Lys183Glu</t>
  </si>
  <si>
    <t>chrVII.752033</t>
  </si>
  <si>
    <t>c.1812G&gt;A</t>
  </si>
  <si>
    <t>p.Lys604Lys</t>
  </si>
  <si>
    <t>chrVII.752066</t>
  </si>
  <si>
    <t>c.1779G&gt;A</t>
  </si>
  <si>
    <t>p.Lys593Lys</t>
  </si>
  <si>
    <t>chrVII.752345</t>
  </si>
  <si>
    <t>c.1500G&gt;A</t>
  </si>
  <si>
    <t>p.Glu500Glu</t>
  </si>
  <si>
    <t>c.3589_3612delGTCAACATTATGAGAACATTTTTG</t>
  </si>
  <si>
    <t>COI1</t>
  </si>
  <si>
    <t>YDR381C-A</t>
  </si>
  <si>
    <t>chrIV.1238427</t>
  </si>
  <si>
    <t>c.230G&gt;T</t>
  </si>
  <si>
    <t>p.Cys77Phe</t>
  </si>
  <si>
    <t>GAT1</t>
  </si>
  <si>
    <t>YFL021W</t>
  </si>
  <si>
    <t>c.347C&gt;T</t>
  </si>
  <si>
    <t>p.Ala116Val</t>
  </si>
  <si>
    <t>YOR343C</t>
  </si>
  <si>
    <t>chrXV.968197</t>
  </si>
  <si>
    <t>c.278G&gt;A</t>
  </si>
  <si>
    <t>p.Arg93His</t>
  </si>
  <si>
    <t>YLR108C</t>
  </si>
  <si>
    <t>chrXII.367554</t>
  </si>
  <si>
    <t>c.571G&gt;C</t>
  </si>
  <si>
    <t>p.Gly191Arg</t>
  </si>
  <si>
    <t>DSC2</t>
  </si>
  <si>
    <t>YOL073C</t>
  </si>
  <si>
    <t>chrXV.194233</t>
  </si>
  <si>
    <t>c.568T&gt;C</t>
  </si>
  <si>
    <t>p.Leu190Leu</t>
  </si>
  <si>
    <t>GID12</t>
  </si>
  <si>
    <t>YDL176W</t>
  </si>
  <si>
    <t>chrIV.143605</t>
  </si>
  <si>
    <t>c.1509T&gt;G</t>
  </si>
  <si>
    <t>p.Tyr503*</t>
  </si>
  <si>
    <t>LAM6</t>
  </si>
  <si>
    <t>YLR072W</t>
  </si>
  <si>
    <t>chrXII.279869</t>
  </si>
  <si>
    <t>c.1008C&gt;A</t>
  </si>
  <si>
    <t>p.Ser336Ser</t>
  </si>
  <si>
    <t>PEX2</t>
  </si>
  <si>
    <t>YJL210W</t>
  </si>
  <si>
    <t>c.119C&gt;T</t>
  </si>
  <si>
    <t>p.Ala40Val</t>
  </si>
  <si>
    <t>YDL199C</t>
  </si>
  <si>
    <t>chrIV.103015</t>
  </si>
  <si>
    <t>c.339G&gt;A</t>
  </si>
  <si>
    <t>p.Arg113Arg</t>
  </si>
  <si>
    <t>YGR126W</t>
  </si>
  <si>
    <t>chrVII.745887</t>
  </si>
  <si>
    <t>c.53C&gt;T</t>
  </si>
  <si>
    <t>p.Ser18Leu</t>
  </si>
  <si>
    <t>YGR266W</t>
  </si>
  <si>
    <t>chrVII.1023209</t>
  </si>
  <si>
    <t>c.554A&gt;G</t>
  </si>
  <si>
    <t>p.His185Arg</t>
  </si>
  <si>
    <t>YML119W</t>
  </si>
  <si>
    <t>chrXIII.31178</t>
  </si>
  <si>
    <t>c.568A&gt;C</t>
  </si>
  <si>
    <t>p.Ile190Leu</t>
  </si>
  <si>
    <t>YOR296W</t>
  </si>
  <si>
    <t>chrXV.872765</t>
  </si>
  <si>
    <t>c.2564A&gt;G</t>
  </si>
  <si>
    <t>p.Lys855Arg</t>
  </si>
  <si>
    <t>YPR078C</t>
  </si>
  <si>
    <t>chrXVI.697845</t>
  </si>
  <si>
    <t>c.421C&gt;T</t>
  </si>
  <si>
    <t>p.Pro141Ser</t>
  </si>
  <si>
    <t>YMR027W</t>
  </si>
  <si>
    <t>chrXIII.326810</t>
  </si>
  <si>
    <t>c.934C&gt;A</t>
  </si>
  <si>
    <t>p.Pro312Thr</t>
  </si>
  <si>
    <t>chrIV.102171</t>
  </si>
  <si>
    <t>c.1183C&gt;T</t>
  </si>
  <si>
    <t>p.Pro395Ser</t>
  </si>
  <si>
    <t>DBP10</t>
  </si>
  <si>
    <t>YDL031W</t>
  </si>
  <si>
    <t>chrIV.396323</t>
  </si>
  <si>
    <t>c.2107A&gt;T</t>
  </si>
  <si>
    <t>p.Met703Leu</t>
  </si>
  <si>
    <t>chrXII.723175</t>
  </si>
  <si>
    <t>c.198A&gt;T</t>
  </si>
  <si>
    <t>p.Lys66Asn</t>
  </si>
  <si>
    <t>RPL39</t>
  </si>
  <si>
    <t>YJL189W</t>
  </si>
  <si>
    <t>c.87G&gt;A</t>
  </si>
  <si>
    <t>p.Leu29Leu</t>
  </si>
  <si>
    <t>ELO3</t>
  </si>
  <si>
    <t>c.412_423delTTAGCCTCGTTG</t>
  </si>
  <si>
    <t>(A) SNPs included in analysis</t>
  </si>
  <si>
    <t>chrVII.753296</t>
  </si>
  <si>
    <t>c.543_548delATCGTC</t>
  </si>
  <si>
    <t>p.Ser182_Ser183del</t>
  </si>
  <si>
    <t>chrXII.5683</t>
  </si>
  <si>
    <t>c.85_103delCACACCCACACCCACACAC</t>
  </si>
  <si>
    <t>p.His29fs</t>
  </si>
  <si>
    <t>chrXIII.908159</t>
  </si>
  <si>
    <t>c.797_804delCGGCAACG</t>
  </si>
  <si>
    <t>p.Ser266fs</t>
  </si>
  <si>
    <t>chrXIII.908168</t>
  </si>
  <si>
    <t>c.806_833delCTAGCGTAATTAGTTCAGAAGCTTCATG</t>
  </si>
  <si>
    <t>p.Ser269fs</t>
  </si>
  <si>
    <t>chrXIII.908215</t>
  </si>
  <si>
    <t>c.852G&gt;A</t>
  </si>
  <si>
    <t>p.Val284Val</t>
  </si>
  <si>
    <t>chrXIII.908221</t>
  </si>
  <si>
    <t>c.858G&gt;A</t>
  </si>
  <si>
    <t>p.Ser286Ser</t>
  </si>
  <si>
    <t>"CuBM10" + "CuBM11" + "CuBM12" + "CuBM13" + "CuBM14" + "CuBM17" + "CuBM18" + "CuBM4" + "CuBM7" + "CuBM9"</t>
  </si>
  <si>
    <t>"CuBM11" + "CuBM14" + "CuBM17" + "CuBM18" + "CuBM7" + "CuBM9"</t>
  </si>
  <si>
    <t>"CdBM23" + "CdBM36" + "CdBM39" + "CdBM43" + "CoBM12" + "CoBM15" + "CoBM16" + "CoBM17" + "CoBM20" + "CuBM12" + "CuBM9" + "MnBM17" + "MnBM21" + "MnBM25" + "MnBM29" + "NiBM12" + "NiBM14" + "NiBM22" + "NiBM8" + "NiBM9" + "ZnBM17" + "ZnBM22" + "ZnBM23"</t>
  </si>
  <si>
    <t>"CdBM42" + "MnBM20" + "MnBM23" + "NiBM21" + "ZnBM28" + "ZnBM34" + "ZnBM41" + "ZnBM44"</t>
  </si>
  <si>
    <t>(Ancestor has REF, CdBM39 carries reversion)</t>
  </si>
  <si>
    <t># lines*</t>
  </si>
  <si>
    <t>Genes with three or more mutations (SNPs and indels)</t>
  </si>
  <si>
    <t>4</t>
  </si>
  <si>
    <t>Co, Cd</t>
  </si>
  <si>
    <t>3, 1</t>
  </si>
  <si>
    <t>2, 1, 5</t>
  </si>
  <si>
    <t>0.5, 3, 2.5</t>
  </si>
  <si>
    <t>vacuolar transporter chaperone</t>
  </si>
  <si>
    <t>component of the eisosome</t>
  </si>
  <si>
    <t>plasma membrane ATP-binding cassette (ABC) transporter</t>
  </si>
  <si>
    <t>CUP1 rel to 3 control genes</t>
  </si>
  <si>
    <t>GOID</t>
  </si>
  <si>
    <t>TERM</t>
  </si>
  <si>
    <t>CORRECTED_PVALUE</t>
  </si>
  <si>
    <t>UNCORRECTED_PVALUE</t>
  </si>
  <si>
    <t>NUM_LIST_ANNOTATIONS</t>
  </si>
  <si>
    <t>LIST_SIZE</t>
  </si>
  <si>
    <t>TOTAL_NUM_ANNOTATIONS</t>
  </si>
  <si>
    <t>POPULATION_SIZE</t>
  </si>
  <si>
    <t>FDR_RATE</t>
  </si>
  <si>
    <t>EXPECTED_FALSE_POSITIVES</t>
  </si>
  <si>
    <t>ANNOTATED_GENES</t>
  </si>
  <si>
    <t>GO:0009987</t>
  </si>
  <si>
    <t>MCK1, BNI4, SAP4, RPS2, MYO2, ACC1, DBF20, FYV10, ULS1, TFG1, DDR48, ROG1, SHP1, ABP1, PDR1, POL3, RAD16, TAF8, KIN82, PRP8, RTC2, BSD2, KTR3, COG1, ERG1, PFK26, ERB1, ISU1, TUS1, PDX1, VPS74, KRE5, SMC2, RIM11, IDP1, CCC2, BUL1, YRB2, AGP1, SSK2, ERG9, FSF1, NAM8, UME6, PMA1, RPT5, PBS2, IOC4, PRI2, CSM3, FIG4, TRL1, MLS1, RCK2, MYG1, SIW14, ALY2, RRP6, EBS1, GCD2, URB1, GPB1, HO, CLN3, PYK2, PKP1, ASN1, SSQ1, YHC1, YFL021W, MDL2, NUG1, UBR2, STE5, DNF1, BUL2, SPS100, UBC1, VTC5, APC2, HSP104, YAP6, SNF7, SNT2, ADE6, YBR242W, CCW12, CYK3, HHF2, FCY2, KSP1, VHR2, FET4, DOA4, RHO1, PLB2, SWT1, PET127, LRG1, ELO3, ATG2, RRP46, RIM21, RCO1, HSL1, PRP2, PHO84, NGG1, LOS1, COQ1, SBE2, DSE4, ADR1, AHK1, HIS4, AFT1, ARO3, PHO23, YEF1, MET30, BIR1, RSE1, MMS4, YDL199C, UBP5, INP2, TFB1, MAS2, SUB2, GPB2, CDC25, ATG39, SMY2, YPT6, TPS3, IST2, NPL3, MSS2, COI1, PBP2, RCE1, VTC1, YKR103W, HXT13, TOM1, MAM3, MSC6, PTK2, HUL5, ERG27, UGA4, RPL39, BNI1, PHO81, RMP1, ALD5, SAK1, RED1, VCX1, FZF1, SFP1, ECM14, PPQ1, DBP10, RPS15, UBX7, KAR3, MCT1, BNA6, RSC1, SET2, RKM3, PDR10, VRP1, DUS4, KIN1, ILV2, EFR3, RBK1, NSR1, SYG1, VTC4, TCO89, MET10, BLM10, SPO77</t>
  </si>
  <si>
    <t>GO:0016043</t>
  </si>
  <si>
    <t>HSP104, NSR1, YPT6, SMY2, TCO89, SNF7, SPO77, HHF2, CYK3, CCW12, BUL1, BLM10, VRP1, INP2, TUS1, SMC2, SPS100, SUB2, APC2, UBC1, RSE1, BIR1, YHC1, KAR3, MMS4, RSC1, COG1, SET2, ISU1, DNF1, RAD16, PKP1, ADR1, SSQ1, AFT1, PRP8, KIN82, DBP10, PHO23, RED1, SAK1, NGG1, SBE2, SHP1, SFP1, CLN3, ABP1, ULS1, DBF20, RCK2, RRP6, ALY2, SIW14, BNI1, PRP2, IOC4, MSC6, RHO1, DOA4, TOM1, MAM3, HUL5, MYO2, LRG1, CSM3, PTK2, RIM21, ATG2, SSK2, NPL3, MSS2, IST2, NAM8, UME6, KSP1, PBP2, COI1, PBS2, RPT5, VTC1, BNI4, MCK1, PMA1</t>
  </si>
  <si>
    <t>GO:0051716</t>
  </si>
  <si>
    <t>POL3, PPQ1, RAD16, ADR1, AHK1, KIN82, AFT1, PHO23, BIR1, MMS4, UBR2, RSC1, SET2, STE5, KIN1, VPS74, PDR10, TUS1, TFB1, GPB2, SUB2, ATG39, CDC25, UBC1, HSP104, YPT6, SYG1, SMY2, SNT2, CCW12, SSK2, FSF1, KSP1, UME6, PBS2, PMA1, MCK1, RHO1, PRI2, CSM3, LRG1, HUL5, RIM21, TRL1, RCK2, ALY2, BNI1, PHO81, HSL1, RED1, SAK1, FZF1, GPB1, DDR48, SHP1, PDR1</t>
  </si>
  <si>
    <t>GO:0065007</t>
  </si>
  <si>
    <t>ALY2, RRP6, RCK2, DBF20, MYG1, FYV10, RMP1, RCO1, HSL1, GCD2, BNI1, EBS1, FZF1, GPB1, RED1, SAK1, ABP1, PDR1, CLN3, SFP1, NAM8, NPL3, SSK2, IST2, RPT5, PBS2, PMA1, MCK1, KSP1, UME6, TOM1, DOA4, RHO1, RPS2, VHR2, RRP46, RIM21, TRL1, CSM3, LRG1, SWT1, PTK2, SMC2, VRP1, KIN1, VPS74, TUS1, APC2, CDC25, GPB2, SUB2, SYG1, SMY2, YAP6, SPO77, BLM10, SNT2, TCO89, KIN82, AFT1, PKP1, TRK2, PPQ1, ADR1, AHK1, MET30, PHO23, KAR3, YHC1, BIR1, YFL021W, SET2, DNF1, STE5, MMS4</t>
  </si>
  <si>
    <t>GO:0050794</t>
  </si>
  <si>
    <t>SET2, STE5, MMS4, KAR3, YFL021W, BIR1, MET30, PHO23, AFT1, PPQ1, PKP1, AHK1, ADR1, SPO77, BLM10, SNT2, TCO89, SYG1, SMY2, YAP6, APC2, CDC25, GPB2, SUB2, SMC2, VPS74, KIN1, VRP1, TUS1, RIM21, RRP46, TRL1, CSM3, LRG1, SWT1, RHO1, DOA4, VHR2, RPS2, PBS2, RPT5, MCK1, PMA1, UME6, KSP1, NAM8, SSK2, NPL3, IST2, CLN3, PDR1, ABP1, SFP1, GPB1, FZF1, RED1, SAK1, GCD2, RMP1, HSL1, RCO1, EBS1, BNI1, RRP6, ALY2, FYV10, MYG1, RCK2, DBF20</t>
  </si>
  <si>
    <t>GO:0032506</t>
  </si>
  <si>
    <t>BNI4, APC2, CYK3, BNI1, MYO2, RHO1, TUS1, DBF20</t>
  </si>
  <si>
    <t>GO:0006799</t>
  </si>
  <si>
    <t>polyphosphate biosynthetic process</t>
  </si>
  <si>
    <t>VTC5, VTC1, VTC4</t>
  </si>
  <si>
    <t>GO:0050789</t>
  </si>
  <si>
    <t>MMS4, SET2, STE5, BIR1, YFL021W, KAR3, PHO23, MET30, PPQ1, PKP1, AHK1, ADR1, AFT1, TCO89, SNT2, SPO77, BLM10, YAP6, SYG1, SMY2, GPB2, SUB2, APC2, CDC25, VPS74, VRP1, KIN1, TUS1, SMC2, LRG1, CSM3, SWT1, RIM21, RRP46, TRL1, RHO1, DOA4, VHR2, RPS2, UME6, KSP1, PBS2, RPT5, MCK1, PMA1, SSK2, NPL3, IST2, NAM8, SFP1, CLN3, PDR1, ABP1, RED1, SAK1, GPB1, FZF1, EBS1, BNI1, GCD2, RCO1, RMP1, HSL1, MYG1, FYV10, RCK2, DBF20, RRP6, ALY2</t>
  </si>
  <si>
    <t>GO:0071840</t>
  </si>
  <si>
    <t>MCK1, BNI4, KSP1, ATG2, RRP46, RIM21, MYO2, LRG1, RPS2, DOA4, RHO1, PRP2, DBF20, ULS1, ABP1, SBE2, SHP1, NGG1, PHO23, PRP8, AFT1, KIN82, ADR1, RAD16, ERB1, ISU1, COG1, MMS4, BIR1, RSE1, SUB2, KRE5, SMC2, INP2, TUS1, BUL1, SMY2, YPT6, PMA1, VTC1, RPT5, PBS2, COI1, PBP2, UME6, NAM8, YRB2, IST2, MSS2, NPL3, SSK2, PTK2, CSM3, HUL5, MAM3, TOM1, MSC6, IOC4, RMP1, BNI1, SIW14, ALY2, RRP6, RCK2, CLN3, SFP1, URB1, SAK1, RED1, RPS15, DBP10, SSQ1, PKP1, DNF1, SET2, RSC1, KAR3, NUG1, YHC1, UBC1, APC2, SPS100, VRP1, BLM10, CCW12, CYK3, HHF2, SPO77, SNF7, TCO89, NSR1, HSP104</t>
  </si>
  <si>
    <t>GO:0050896</t>
  </si>
  <si>
    <t>BUL1, CCW12, TCO89, SNT2, YPT6, SYG1, SMY2, HSP104, ATG39, UBC1, CDC25, GPB2, SUB2, TFB1, KIN1, VPS74, PDR10, TUS1, SET2, STE5, MMS4, UBR2, RSC1, BIR1, MET30, PHO23, AFT1, KIN82, POL3, PPQ1, RAD16, ADR1, AHK1, PDR1, SHP1, FZF1, GPB1, DDR48, RED1, SAK1, HSL1, PHO81, BNI1, ALY2, RCK2, RIM21, TRL1, PRI2, LRG1, CSM3, HUL5, RHO1, PBS2, MCK1, PMA1, KSP1, UME6, FSF1, SSK2</t>
  </si>
  <si>
    <t>GO:0016773</t>
  </si>
  <si>
    <t>PTK2, RBK1, YEF1, PYK2, SAK1, KIN1, KIN82, TRL1, PKP1, RIM11, SSK2, RCK2, DBF20, HSL1, PFK26, MCK1, PBS2, KSP1</t>
  </si>
  <si>
    <t>GO:0016740</t>
  </si>
  <si>
    <t>POL3, MCK1, MLS1, SSK2, KIN1, RIM11, VTC4, PKP1, KSP1, ILV2, COQ1, HSL1, DBF20, PYK2, KTR3, FYV10, BUL2, RBK1, TOM1, UBR2, RCK2, NGG1, SNT2, RAD16, BUL1, KRE5, KIN82, BNA6, ERG9, YEF1, APC2, TRL1, TPS3, ARO3, RKM3, PBS2, UBC1, HUL5, PFK26, SAK1, PRI2, SET2, ELO3, PTK2, MCT1</t>
  </si>
  <si>
    <t>GO:0003824</t>
  </si>
  <si>
    <t>DBP10, MAS2, ULS1, KIN1, UBP5, MCK1, MLS1, POL3, PLB2, ROG1, HO, DOA4, DSE4, SUB2, RHO1, RPT5, BNA6, PPQ1, YEF1, TRL1, YBR242W, SNT2, RCK2, ALD5, BUL1, SMC2, UBR2, PTK2, ACC1, MET10, IDP1, PRI2, RRP6, HUL5, NUG1, HSP104, PFK26, RKM3, DDR48, PBS2, YPL113C, SWT1, ERG27, RIM11, VTC4, HIS4, PKP1, SSK2, ADE6, DUS4, RCE1, BUL2, RBK1, PYK2, MMS4, KTR3, FYV10, COQ1, SIW14, DBF20, HSL1, ILV2, KSP1, FIG4, TPS3, ARO3, APC2, ERG9, KIN82, ASN1, NGG1, RAD16, YMR027W, SSQ1, KRE5, TOM1, IOC4, RSC1, MCT1, FRE6, SAK1, PRP8, SET2, ELO3, UBC1, ERG1, YPT6</t>
  </si>
  <si>
    <t>GO:0004672</t>
  </si>
  <si>
    <t>PTK2, KIN82, KIN1, SAK1, RIM11, PKP1, RCK2, SSK2, HSL1, DBF20, KSP1, PBS2, MCK1</t>
  </si>
  <si>
    <t>GO:0004842</t>
  </si>
  <si>
    <t>APC2, TOM1, UBR2, FYV10, RAD16, SNT2, UBC1, HUL5, BUL2, BUL1</t>
  </si>
  <si>
    <t>GO:0140657</t>
  </si>
  <si>
    <t>ATP-dependent activity</t>
  </si>
  <si>
    <t>YOR1, DNF1, HSP104, KAR3, SUB2, RAD16, SSQ1, PRP2, IOC4, RSC1, SMC2, CCC2, MDL2, DDR48, RPT5, ULS1, DBP10, MYO2, PMA1, PDR10</t>
  </si>
  <si>
    <t>GO:0140096</t>
  </si>
  <si>
    <t>catalytic activity, acting on a protein</t>
  </si>
  <si>
    <t>TOM1, UBR2, RCE1, MCK1, RCK2, SNT2, SSK2, NGG1, RAD16, UBP5, BUL1, KIN82, KIN1, APC2, PPQ1, PKP1, RIM11, MAS2, RKM3, PBS2, KSP1, DOA4, HUL5, UBC1, HSL1, DBF20, SAK1, FYV10, SET2, PTK2, BUL2</t>
  </si>
  <si>
    <t>GO:0005078</t>
  </si>
  <si>
    <t>MAP-kinase scaffold activity</t>
  </si>
  <si>
    <t>AHK1, STE5, PBS2</t>
  </si>
  <si>
    <t>GO:0034450</t>
  </si>
  <si>
    <t>BUL1, HUL5, BUL2</t>
  </si>
  <si>
    <t>GO:0016301</t>
  </si>
  <si>
    <t>TRL1, RIM11, PKP1, VTC4, SAK1, YEF1, KIN1, KIN82, RBK1, PTK2, MCK1, KSP1, PBS2, DBF20, PFK26, HSL1, SSK2, RCK2</t>
  </si>
  <si>
    <t>GO:0110165</t>
  </si>
  <si>
    <t>cellular anatomical structure</t>
  </si>
  <si>
    <t>LRG1, SAP4, UME6, PDR10, VRP1, DBP10, ATG2, HIS4, NSR1, SFP1, KTR3, PKP1, KAR3, ROG1, VCX1, ISU1, PTK2, PPQ1, COI1, ACC1, YHC1, CDC25, PMA1, ADE6, ELO3, ARO3, UBX7, DNF1, COG1, RRP46, MET30, CYK3, SSQ1, HMF1, HXT13, HSL1, SIW14, PET127, PHO84, RRP6, VTC4, PHO23, NGG1, RPL39, OCA4, CCC2, RIM21, FSF1, ECM14, TFG1, RHO1, MYG1, UGA4, OCA5, GPB2, TPS3, MSS2, INP2, FET4, GCD2, EBS1, RCO1, SSK2, PHO81, RCK2, ABP1, STE5, YBR242W, YIL092W, PYK2, MSC6, ULS1, ERG27, BIR1, RED1, GPB1, SNT2, TAF8, PDR1, SPO77, FIG4, YKR103W, EFR3, HHF2, SBE2, UBP5, ASN1, RMP1, FRE6, HO, STP3, TRL1, PHM7, COQ1, BUL2, BNI1, RSC1, HUL5, MAM3, TFB1, NUG1, ATG39, SMY2, CCW12, MLS1, TCO89, RPS2, FYV10, YCT1, PBP2, ALD5, PLB2, SNF7, KRE5, POL3, BSD2, FZF1, PRP8, KIN1, YMR027W, YOR1, DBF20, TUS1, ERG1, PDX1, YAP6, URB1, YRB2, ALY2, ADR1, VTC1, YPT6, DOA4, UBR2, ERG9, NAM8, APC2, MYO2, HSP104, RTC2, YLR108C, MPA43, HBT1, MDL2, YFL021W, PRP2, AFT1, SMC2, RKM3, RSE1, BLM10, BNA6, RPT5, PRI2, MCT1, RPS15, TOM1, MAS2, ERB1, DSE4, IDP1, FCY2, RBK1, SYG1, SET2, ILV2, VPS74, CSM3, RAD16, SWT1, RRG7, UBC1, BNI4, IOC4, YDL199C, KSP1, SHP1, VHR2, IST2, RIM11, RCE1, PFK26, TRK2, DDR48, LOS1, PBS2, VTC5, NPL3, SAK1, CLN3, AGP1, SUB2</t>
  </si>
  <si>
    <t>GO:0000329</t>
  </si>
  <si>
    <t>VTC1, FCY2, MAM3, SYG1, MYO2, KTR3, VTC5, RHO1, UGA4, VCX1, BSD2, VTC4, YDL199C, FRE6, FIG4, TCO89, YKR103W, RTC2</t>
  </si>
  <si>
    <t>GO:0043231</t>
  </si>
  <si>
    <t>intracellular membrane-bounded organelle</t>
  </si>
  <si>
    <t>MAM3, TFB1, KTR3, PKP1, COQ1, SFP1, RSC1, HUL5, MLS1, TCO89, CCW12, PTK2, FYV10, ATG39, KAR3, NUG1, ROG1, ISU1, SMY2, VCX1, SBE2, DBP10, LRG1, EFR3, UME6, PDR10, SAP4, HO, NSR1, FRE6, TRL1, STP3, PHM7, RMP1, UBX7, ERG1, DNF1, YMR027W, SSQ1, CYK3, YRB2, HMF1, HXT13, ALY2, COG1, PDX1, RRP46, YAP6, URB1, MET30, ACC1, SNF7, YHC1, YCT1, PBP2, ALD5, COI1, FZF1, PRP8, ARO3, PMA1, KRE5, CDC25, POL3, BSD2, ELO3, PRP2, RIM21, TFG1, ECM14, AFT1, FSF1, RKM3, SMC2, CCC2, MPA43, MDL2, YFL021W, MSS2, MCT1, MAS2, FET4, TOM1, INP2, RHO1, BNA6, MYG1, RSE1, BLM10, UGA4, GPB2, PRI2, ERG9, MYO2, APC2, NAM8, PET127, ADR1, VTC1, YPT6, DOA4, PHO23, HSP104, YLR108C, RTC2, PHO84, RRP6, VTC4, ERG27, RED1, BIR1, ULS1, RCE1, MSC6, LOS1, FIG4, CLN3, AGP1, YKR103W, SUB2, VTC5, NPL3, SNT2, PDR1, TAF8, RBK1, PHO81, SYG1, SET2, ILV2, SWT1, CSM3, VPS74, RAD16, ERB1, RCO1, FCY2, IDP1, SHP1, VHR2, YIL092W, YBR242W, IST2, PYK2, RRG7, IOC4, YDL199C, STE5, KSP1</t>
  </si>
  <si>
    <t>GO:0000131</t>
  </si>
  <si>
    <t>MYO2, UBP5, SSK2, VRP1, TUS1, BNI4, BNI1, LRG1, RHO1</t>
  </si>
  <si>
    <t>GO:0005737</t>
  </si>
  <si>
    <t>cytoplasm</t>
  </si>
  <si>
    <t>EBS1, IDP1, FCY2, SET2, SYG1, PHO81, SSK2, RBK1, CSM3, VPS74, RCK2, SWT1, ILV2, BNI4, UBC1, RRG7, KSP1, YDL199C, STE5, ABP1, IST2, YBR242W, YIL092W, SHP1, VHR2, RIM11, PYK2, PFK26, RCE1, MSC6, ULS1, DDR48, LOS1, BIR1, PBS2, ERG27, NPL3, VTC5, GPB1, SAK1, PDR1, SPO77, SNT2, FIG4, SUB2, YKR103W, AGP1, VTC1, ADR1, HSL1, SIW14, DOA4, YPT6, ERG9, UBR2, PET127, NAM8, MYO2, PHO84, VTC4, RTC2, RPL39, OCA4, HSP104, MPA43, CCC2, YFL021W, MDL2, RIM21, RKM3, SMC2, AFT1, FSF1, ECM14, MYG1, BLM10, BNA6, RHO1, GPB2, OCA5, UGA4, INP2, FET4, MAS2, MCT1, TPS3, RPS15, MSS2, GCD2, YCT1, COI1, ALD5, PBP2, SNF7, ACC1, CDC25, PMA1, KRE5, ADE6, ELO3, BSD2, ARO3, YMR027W, UBX7, DBF20, DNF1, ERG1, RRP46, PDX1, COG1, HMF1, YRB2, CYK3, SSQ1, HXT13, ALY2, LRG1, PDR10, SAP4, EFR3, VRP1, SBE2, ASN1, ATG2, HIS4, RMP1, NSR1, FRE6, PHM7, TRL1, BNI1, BUL2, COQ1, HUL5, SFP1, MAM3, PKP1, KTR3, TFB1, ROG1, KAR3, ATG39, SMY2, VCX1, ISU1, CCW12, PTK2, PPQ1, TCO89, MLS1, FYV10, RPS2</t>
  </si>
  <si>
    <t>GO:0033254</t>
  </si>
  <si>
    <t>vacuolar transporter chaperone complex</t>
  </si>
  <si>
    <t>VTC4, VTC1, VTC5</t>
  </si>
  <si>
    <t>GO:0005622</t>
  </si>
  <si>
    <t>NPL3, VTC5, SAK1, SUB2, AGP1, CLN3, PFK26, RCE1, DDR48, LOS1, PBS2, BNI4, RRG7, UBC1, YDL199C, KSP1, IOC4, IST2, SHP1, VHR2, RIM11, ERB1, IDP1, FCY2, SYG1, SET2, RBK1, CSM3, VPS74, RAD16, SWT1, ILV2, BLM10, RSE1, BNA6, PRI2, RPT5, TOM1, MAS2, MCT1, RPS15, MPA43, YFL021W, MDL2, PRP2, SMC2, RKM3, AFT1, RTC2, YLR108C, HSP104, VTC1, ADR1, DOA4, YPT6, ERG9, UBR2, APC2, NAM8, MYO2, YAP6, PDX1, URB1, YRB2, ALY2, YMR027W, DBF20, ERG1, POL3, KRE5, BSD2, PRP8, FZF1, YCT1, ALD5, PBP2, SNF7, NUG1, ATG39, SMY2, CCW12, TCO89, MLS1, FYV10, RPS2, BNI1, BUL2, COQ1, HUL5, RSC1, MAM3, TFB1, ASN1, RMP1, FRE6, HO, PHM7, STP3, TRL1, EFR3, SBE2, HHF2, GPB1, TAF8, PDR1, SPO77, SNT2, FIG4, YKR103W, MSC6, ULS1, BIR1, RED1, ERG27, STE5, ABP1, YBR242W, YIL092W, PYK2, RCO1, EBS1, PHO81, SSK2, RCK2, MYG1, RHO1, GPB2, OCA5, UGA4, INP2, FET4, TPS3, MSS2, GCD2, CCC2, RIM21, FSF1, ECM14, TFG1, RRP6, PHO84, VTC4, PHO23, RPL39, OCA4, NGG1, HSL1, SIW14, PET127, RRP46, COG1, MET30, HMF1, CYK3, SSQ1, HXT13, UBX7, DNF1, CDC25, PMA1, ADE6, ELO3, ARO3, COI1, YHC1, ACC1, ROG1, KAR3, VCX1, ISU1, PTK2, PPQ1, SFP1, PKP1, KTR3, ATG2, HIS4, NSR1, LRG1, UME6, SAP4, PDR10, VRP1, DBP10</t>
  </si>
  <si>
    <t>GO:0043226</t>
  </si>
  <si>
    <t>organelle</t>
  </si>
  <si>
    <t>PBS2, RED1, BIR1, ERG27, ULS1, RCE1, MSC6, LOS1, FIG4, SUB2, AGP1, CLN3, YKR103W, NPL3, VTC5, PDR1, TAF8, SNT2, PHO81, SET2, SYG1, RBK1, SWT1, CSM3, VPS74, RAD16, ILV2, RCO1, EBS1, ERB1, FCY2, IDP1, YIL092W, IST2, YBR242W, SHP1, VHR2, PYK2, BNI4, RRG7, KSP1, YDL199C, STE5, IOC4, ABP1, RIM21, PRP2, SMC2, RKM3, ECM14, TFG1, FSF1, AFT1, CCC2, MPA43, YFL021W, MDL2, MAS2, TOM1, FET4, INP2, MSS2, RPS15, MCT1, BNA6, MYG1, RSE1, BLM10, RHO1, GPB2, PRI2, UGA4, ERG9, PET127, MYO2, NAM8, APC2, VTC1, ADR1, DOA4, HSL1, YPT6, PHO23, YLR108C, RPL39, RTC2, HSP104, NGG1, RRP6, PHO84, VTC4, UBX7, DBF20, DNF1, ERG1, YMR027W, HMF1, YRB2, SSQ1, CYK3, HXT13, ALY2, YAP6, RRP46, COG1, PDX1, MET30, URB1, SNF7, YHC1, ACC1, YCT1, COI1, ALD5, PBP2, PRP8, FZF1, ARO3, POL3, KRE5, PMA1, CDC25, BSD2, ELO3, MAM3, KTR3, PKP1, TFB1, BNI1, COQ1, HUL5, SFP1, RSC1, TCO89, MLS1, PTK2, CCW12, FYV10, RPS2, ROG1, KAR3, ATG39, NUG1, ISU1, VCX1, SMY2, SBE2, VRP1, HHF2, DBP10, LRG1, PDR10, UME6, SAP4, EFR3, HO, NSR1, FRE6, PHM7, TRL1, STP3, RMP1</t>
  </si>
  <si>
    <t>GO:0043227</t>
  </si>
  <si>
    <t>membrane-bounded organelle</t>
  </si>
  <si>
    <t>RMP1, NSR1, FRE6, HO, PHM7, STP3, TRL1, LRG1, PDR10, UME6, SAP4, EFR3, SBE2, DBP10, ROG1, NUG1, KAR3, ATG39, VCX1, SMY2, ISU1, PTK2, CCW12, MLS1, TCO89, FYV10, COQ1, HUL5, RSC1, SFP1, MAM3, KTR3, PKP1, TFB1, POL3, CDC25, KRE5, PMA1, BSD2, ELO3, PRP8, FZF1, ARO3, YCT1, COI1, ALD5, PBP2, YHC1, SNF7, ACC1, RRP46, YAP6, PDX1, COG1, MET30, URB1, HMF1, YRB2, CYK3, SSQ1, ALY2, HXT13, YMR027W, UBX7, DNF1, ERG1, RRP6, PHO84, VTC4, PHO23, RTC2, YLR108C, HSP104, VTC1, ADR1, DOA4, YPT6, ERG9, PET127, APC2, NAM8, MYO2, RSE1, BLM10, MYG1, BNA6, RHO1, PRI2, GPB2, UGA4, TOM1, INP2, FET4, MAS2, MCT1, MSS2, MPA43, CCC2, YFL021W, MDL2, RIM21, PRP2, RKM3, SMC2, AFT1, FSF1, ECM14, TFG1, RRG7, STE5, YDL199C, KSP1, IOC4, IST2, YBR242W, YIL092W, SHP1, VHR2, PYK2, RCO1, ERB1, IDP1, FCY2, SYG1, SET2, PHO81, RBK1, RAD16, VPS74, CSM3, SWT1, ILV2, NPL3, VTC5, TAF8, PDR1, SNT2, FIG4, SUB2, YKR103W, CLN3, AGP1, MSC6, RCE1, ULS1, LOS1, BIR1, RED1, ERG27</t>
  </si>
  <si>
    <t>GO:0005774</t>
  </si>
  <si>
    <t>vacuolar membrane</t>
  </si>
  <si>
    <t>VTC4, YDL199C, UGA4, VCX1, BSD2, VTC5, RHO1, RTC2, YKR103W, FRE6, FIG4, TCO89, FCY2, VTC1, KTR3, MYO2, MAM3, SYG1</t>
  </si>
  <si>
    <t>GO:0098852</t>
  </si>
  <si>
    <t>YKR103W, RTC2, FRE6, TCO89, FIG4, VCX1, UGA4, BSD2, YDL199C, VTC4, VTC5, RHO1, MYO2, KTR3, MAM3, SYG1, FCY2, VTC1</t>
  </si>
  <si>
    <t>GO:0043229</t>
  </si>
  <si>
    <t>intracellular organelle</t>
  </si>
  <si>
    <t>NUG1, ATG39, KAR3, ROG1, VCX1, SMY2, ISU1, PTK2, CCW12, TCO89, MLS1, RPS2, FYV10, COQ1, BNI1, RSC1, SFP1, HUL5, MAM3, TFB1, KTR3, PKP1, RMP1, NSR1, FRE6, HO, STP3, TRL1, PHM7, LRG1, EFR3, UME6, PDR10, SAP4, HHF2, VRP1, SBE2, DBP10, PDX1, COG1, RRP46, YAP6, URB1, MET30, CYK3, SSQ1, YRB2, HMF1, HXT13, ALY2, YMR027W, DBF20, UBX7, ERG1, DNF1, CDC25, KRE5, PMA1, POL3, BSD2, ELO3, FZF1, PRP8, ARO3, YCT1, ALD5, PBP2, COI1, ACC1, YHC1, SNF7, RHO1, RSE1, MYG1, BLM10, BNA6, UGA4, PRI2, GPB2, MCT1, MSS2, RPS15, TOM1, INP2, FET4, MAS2, MPA43, CCC2, MDL2, YFL021W, PRP2, RIM21, FSF1, AFT1, TFG1, ECM14, RKM3, SMC2, PHO84, RRP6, VTC4, PHO23, NGG1, HSP104, RPL39, RTC2, YLR108C, ADR1, VTC1, YPT6, HSL1, DOA4, ERG9, APC2, NAM8, MYO2, PET127, VTC5, NPL3, SNT2, TAF8, PDR1, FIG4, YKR103W, CLN3, AGP1, SUB2, RCE1, MSC6, ULS1, LOS1, ERG27, BIR1, RED1, PBS2, RRG7, BNI4, IOC4, ABP1, KSP1, YDL199C, STE5, VHR2, SHP1, YBR242W, IST2, YIL092W, PYK2, ERB1, EBS1, RCO1, IDP1, FCY2, RBK1, SYG1, SET2, PHO81, ILV2, RAD16, VPS74, CSM3, SWT1</t>
  </si>
  <si>
    <t>zgrep -c ATGTTCAGCGAATTAA *fastq* &gt; countATGTTCAGCGAATTAA &amp;</t>
  </si>
  <si>
    <t>CUP COVERAGE: START OF GENE</t>
  </si>
  <si>
    <t>CUP COVERAGE: END OF GENE</t>
  </si>
  <si>
    <t>BETWEEN CUP COVERAGE: REGION 1</t>
  </si>
  <si>
    <t>BETWEEN CUP COVERAGE: REGION 2</t>
  </si>
  <si>
    <t>CONTROL COUNTS ON CHRVIII: STARTS OF GENE ONLY</t>
  </si>
  <si>
    <t>Scaled CUP (average of all data: forward &amp; reverse, start &amp; end, between and in CUP) vs average of 3 control genes</t>
  </si>
  <si>
    <t>line</t>
  </si>
  <si>
    <t>genome size</t>
  </si>
  <si>
    <t>lines_file</t>
  </si>
  <si>
    <t>reads</t>
  </si>
  <si>
    <t>coverage</t>
  </si>
  <si>
    <t>FORWARD (TTAATTCGCTGAACAT)</t>
  </si>
  <si>
    <t>REVERSE (ATGTTCAGCGAATTAA)</t>
  </si>
  <si>
    <t>FOR (TCATTTCCCAGAGCAG)</t>
  </si>
  <si>
    <t>REV (CTGCTCTGGGAAATGA)</t>
  </si>
  <si>
    <t>FORWARD (TTTCAAGAGAACATTT)</t>
  </si>
  <si>
    <t>REVERSE (AAATGTTCTCTTGAAA)</t>
  </si>
  <si>
    <t>FOR (GGGTGGTGAAGTAATA)</t>
  </si>
  <si>
    <t>REV (TATTACTTCACCACCC)</t>
  </si>
  <si>
    <t>RIX1FOR (ATGTCAGAGGAATTTA)</t>
  </si>
  <si>
    <t>RIX1REV (TAAATTCCTCTGACAT)</t>
  </si>
  <si>
    <t>DED81FOR (TGTACAAAGATGACAT)</t>
  </si>
  <si>
    <t>DED81REV (ATGTCATCTTTGTACA)</t>
  </si>
  <si>
    <t>DUR3FOR (GTTTAAATTCTCCCAT)</t>
  </si>
  <si>
    <t>DUR3REV (ATGGGAGAATTTAAAC)</t>
  </si>
  <si>
    <t>AVERAGE</t>
  </si>
  <si>
    <t>CdBM23_S1</t>
  </si>
  <si>
    <t>CdBM25_S10</t>
  </si>
  <si>
    <t>CdBM26_S18</t>
  </si>
  <si>
    <t>CdBM29_S26</t>
  </si>
  <si>
    <t>CdBM30_S34</t>
  </si>
  <si>
    <t>CdBM32_S42</t>
  </si>
  <si>
    <t>CdBM36_S50</t>
  </si>
  <si>
    <t>CdBM37_S58</t>
  </si>
  <si>
    <t>CdBM39_S2</t>
  </si>
  <si>
    <t>CdBM42_S11</t>
  </si>
  <si>
    <t>CdBM43_S19</t>
  </si>
  <si>
    <t>CdBM44_S27</t>
  </si>
  <si>
    <t>CdBM45_S35</t>
  </si>
  <si>
    <t>CdBM46_S43</t>
  </si>
  <si>
    <t>CdBM47_S51</t>
  </si>
  <si>
    <t>CdBM48_S59</t>
  </si>
  <si>
    <t>CoBM12_S4</t>
  </si>
  <si>
    <t>CoBM14_S13</t>
  </si>
  <si>
    <t>CoBM15_S21</t>
  </si>
  <si>
    <t>CoBM16_S29</t>
  </si>
  <si>
    <t>CoBM17_S37</t>
  </si>
  <si>
    <t>CoBM18_S45</t>
  </si>
  <si>
    <t>CoBM1_S3</t>
  </si>
  <si>
    <t>CoBM20_S53</t>
  </si>
  <si>
    <t>CoBM21_S61</t>
  </si>
  <si>
    <t>CoBM2_S12</t>
  </si>
  <si>
    <t>CoBM3_S20</t>
  </si>
  <si>
    <t>CoBM4_S28</t>
  </si>
  <si>
    <t>CoBM5_S36</t>
  </si>
  <si>
    <t>CoBM6_S44</t>
  </si>
  <si>
    <t>CoBM7_S52</t>
  </si>
  <si>
    <t>CoBM8_S60</t>
  </si>
  <si>
    <t>CuBM10_S54</t>
  </si>
  <si>
    <t>CuBM11_S62</t>
  </si>
  <si>
    <t>CuBM12_S6</t>
  </si>
  <si>
    <t>CuBM13_S15</t>
  </si>
  <si>
    <t>CuBM14_S23</t>
  </si>
  <si>
    <t>CuBM15_S31</t>
  </si>
  <si>
    <t>CuBM16_S39</t>
  </si>
  <si>
    <t>CuBM17_S47</t>
  </si>
  <si>
    <t>CuBM18_S55</t>
  </si>
  <si>
    <t>CuBM3_S5</t>
  </si>
  <si>
    <t>CuBM4_S14</t>
  </si>
  <si>
    <t>CuBM6_S22</t>
  </si>
  <si>
    <t>CuBM7_S30</t>
  </si>
  <si>
    <t>CuBM8_S38</t>
  </si>
  <si>
    <t>CuBM9_S46</t>
  </si>
  <si>
    <t>MnBM12_S63</t>
  </si>
  <si>
    <t>MnBM13_S7</t>
  </si>
  <si>
    <t>MnBM14_S16</t>
  </si>
  <si>
    <t>MnBM15_S24</t>
  </si>
  <si>
    <t>MnBM16_S32</t>
  </si>
  <si>
    <t>MnBM17_S40</t>
  </si>
  <si>
    <t>MnBM18_S48</t>
  </si>
  <si>
    <t>MnBM20_S56</t>
  </si>
  <si>
    <t>MnBM21_S64</t>
  </si>
  <si>
    <t>MnBM23_S8</t>
  </si>
  <si>
    <t>MnBM24_S17</t>
  </si>
  <si>
    <t>MnBM25_S25</t>
  </si>
  <si>
    <t>MnBM27_S33</t>
  </si>
  <si>
    <t>MnBM28_S41</t>
  </si>
  <si>
    <t>MnBM29_S49</t>
  </si>
  <si>
    <t>MnBM31_S57</t>
  </si>
  <si>
    <t>MnBM32_S65</t>
  </si>
  <si>
    <t>MnBM34_S66</t>
  </si>
  <si>
    <t>MnBM38_S72</t>
  </si>
  <si>
    <t>MnBM39_S78</t>
  </si>
  <si>
    <t>MnBM42_S84</t>
  </si>
  <si>
    <t>MnBM44_S90</t>
  </si>
  <si>
    <t>NiBM11_S73</t>
  </si>
  <si>
    <t>NiBM12_S79</t>
  </si>
  <si>
    <t>NiBM14_S85</t>
  </si>
  <si>
    <t>NiBM16_S91</t>
  </si>
  <si>
    <t>NiBM17_S97</t>
  </si>
  <si>
    <t>NiBM21_S103</t>
  </si>
  <si>
    <t>NiBM22_S109</t>
  </si>
  <si>
    <t>NiBM24_S68</t>
  </si>
  <si>
    <t>NiBM25_S74</t>
  </si>
  <si>
    <t>NiBM27_S80</t>
  </si>
  <si>
    <t>NiBM28_S86</t>
  </si>
  <si>
    <t>NiBM29_S92</t>
  </si>
  <si>
    <t>NiBM30_S98</t>
  </si>
  <si>
    <t>NiBM4_S96</t>
  </si>
  <si>
    <t>NiBM6_S102</t>
  </si>
  <si>
    <t>NiBM8_S108</t>
  </si>
  <si>
    <t>NiBM9_S67</t>
  </si>
  <si>
    <t>ZnBM11_S104</t>
  </si>
  <si>
    <t>ZnBM12_S110</t>
  </si>
  <si>
    <t>ZnBM15_S69</t>
  </si>
  <si>
    <t>ZnBM16_S75</t>
  </si>
  <si>
    <t>ZnBM17_S81</t>
  </si>
  <si>
    <t>ZnBM19_S87</t>
  </si>
  <si>
    <t>ZnBM22_S93</t>
  </si>
  <si>
    <t>ZnBM23_S99</t>
  </si>
  <si>
    <t>ZnBM25_S105</t>
  </si>
  <si>
    <t>ZnBM28_S111</t>
  </si>
  <si>
    <t>ZnBM29_S70</t>
  </si>
  <si>
    <t>ZnBM31_S76</t>
  </si>
  <si>
    <t>ZnBM34_S82</t>
  </si>
  <si>
    <t>ZnBM37_S88</t>
  </si>
  <si>
    <t>ZnBM38_S94</t>
  </si>
  <si>
    <t>ZnBM39_S100</t>
  </si>
  <si>
    <t>ZnBM41_S106</t>
  </si>
  <si>
    <t>ZnBM42_S112</t>
  </si>
  <si>
    <t>ZnBM43_S71</t>
  </si>
  <si>
    <t>ZnBM44_S77</t>
  </si>
  <si>
    <t>ZnBM45_S83</t>
  </si>
  <si>
    <t>ZnBM46_S89</t>
  </si>
  <si>
    <t>ZnBM47_S95</t>
  </si>
  <si>
    <t>average_evolved</t>
  </si>
  <si>
    <t>GO_category</t>
  </si>
  <si>
    <t>Biological Process</t>
  </si>
  <si>
    <t>Molecular Function</t>
  </si>
  <si>
    <t>Cellular Component</t>
  </si>
  <si>
    <t>NA</t>
  </si>
  <si>
    <t>Overrepresentation of GO terms evolved in each metal environment, identified by GO Term Finder. The terms presented here have a corrected pvalue &lt; 0.1 (Bonferroni)</t>
  </si>
  <si>
    <t>None</t>
  </si>
  <si>
    <t>polyphosphate biosynthetic process (p=0.0004)
polyphosphate metabolic process (p=0.0031)
regulation of cellular component size (p=0.0138)
regulation of anatomical structure size (p=0.0138)
intracellular chemical homeostasis (p=0.0153)
regulation of cell size (p=0.0422)
chemical homeostasis (p=0.0460)
cellular homeostasis (p=0.0602)
inorganic ion homeostasis (p=0.0678)</t>
  </si>
  <si>
    <t>kinase activity (p=0.0117)
catalytic activity, acting on a protein (p=0.0176)
phosphotransferase activity, alcohol group as acceptor (p=0.0342)
transferase activity (p=0.0911)</t>
  </si>
  <si>
    <t>vacuolar transporter chaperone complex (p=0.0008)</t>
  </si>
  <si>
    <t>proteasome storage granule assembly (p=0.0035)
cellular component organization (p=0.0181)</t>
  </si>
  <si>
    <t>ATP-dependent activity (p=0.0914)</t>
  </si>
  <si>
    <t>catalytic complex (p=0.0643)</t>
  </si>
  <si>
    <t>incipient cellular bud site (p=0.0006)
cellular bud (p=0.0277)
cellular bud neck (p=0.0365)
site of polarized growth (p=0.0537)</t>
  </si>
  <si>
    <t>mRNA splice site recognition (p=0.0516)</t>
  </si>
  <si>
    <t>solute:proton symporter activity (p=0.0057)
symporter activity (p=0.0112)
solute:monoatomic cation symporter activity (p=0.0112)
secondary active transmembrane transporter activity (p=0.0918)</t>
  </si>
  <si>
    <t>bounding membrane of organelle (p=0.0064)
fungal-type vacuole membrane (p=0.0084)
lytic vacuole membrane (p=0.0084)
vacuolar membrane (p=0.0133)
storage vacuole (p=0.0357)
lytic vacuole (p=0.0357)
fungal-type vacuole (p=0.0357)
vacuole (p=0.0493)</t>
  </si>
  <si>
    <t>growth of unicellular organism as a thread of attached cells (p=0.0725)
filamentous growth of a population of unicellular organisms (p=0.0928)</t>
  </si>
  <si>
    <t>MAP-kinase scaffold activity (p=0.0051)
signaling adaptor activity (p=0.0076)
ion binding (p=0.0854)</t>
  </si>
  <si>
    <t>Top 10 growers in each environment - number of terms per gene</t>
  </si>
  <si>
    <t>average num terms for all genes is 5.46 (SD=3.27)</t>
  </si>
  <si>
    <t>terms per gene</t>
  </si>
  <si>
    <t>genes -&gt;</t>
  </si>
  <si>
    <t>num terms per gene -&gt;</t>
  </si>
  <si>
    <t>CdBM21</t>
  </si>
  <si>
    <t>CdBM22</t>
  </si>
  <si>
    <t>average terms per gene per line</t>
  </si>
  <si>
    <t>ESB1</t>
  </si>
  <si>
    <t>ZnBM9</t>
  </si>
  <si>
    <t>ZnBM8</t>
  </si>
  <si>
    <t>CdBM28</t>
  </si>
  <si>
    <t>ZnBM6</t>
  </si>
  <si>
    <t>global average</t>
  </si>
  <si>
    <t>expected proportions from overall mutation set:</t>
  </si>
  <si>
    <t>HIGH</t>
  </si>
  <si>
    <t>MODERATE</t>
  </si>
  <si>
    <t>LOW</t>
  </si>
  <si>
    <t>term</t>
  </si>
  <si>
    <t>X-squared</t>
  </si>
  <si>
    <t>df</t>
  </si>
  <si>
    <t>p-value</t>
  </si>
  <si>
    <t>Bonferroni alpha for 22 tests</t>
  </si>
  <si>
    <t>phosphotransferase activity</t>
  </si>
  <si>
    <t>ATP dependent activity</t>
  </si>
  <si>
    <t>GENE</t>
  </si>
  <si>
    <t>regulation of organelle organization, cytoskeleton organization</t>
  </si>
  <si>
    <t>cytoskeletal protein binding</t>
  </si>
  <si>
    <t>cytoplasm, site of polarized growth, cell cortex, cytoskeleton</t>
  </si>
  <si>
    <t>lipid metabolic process, monocarboxylic acid metabolic process</t>
  </si>
  <si>
    <t>ion binding, lipid binding</t>
  </si>
  <si>
    <t>cytoplasm, nucleus, extracellular region</t>
  </si>
  <si>
    <t>ligase activity</t>
  </si>
  <si>
    <t>mitochondrion, membrane, endoplasmic reticulum</t>
  </si>
  <si>
    <t>nucleobase-containing small molecule metabolic process</t>
  </si>
  <si>
    <t>transcription by RNA polymerase II, response to chemical, lipid metabolic process, chromatin organization, regulation of organelle organization, monocarboxylic acid metabolic process, peroxisome organization</t>
  </si>
  <si>
    <t>ion binding, DNA binding, protein-macromolecule adaptor activity, DNA-binding transcription factor activity, transcription factor binding</t>
  </si>
  <si>
    <t>cytoplasm, nucleus</t>
  </si>
  <si>
    <t>transcription by RNA polymerase II, mitotic cell cycle, meiotic cell cycle, lipid metabolic process, organelle fission, response to starvation, chromosome segregation, intracellular monoatomic ion homeostasis, monoatomic ion transport, regulation of transport</t>
  </si>
  <si>
    <t>ion binding, DNA binding, DNA-binding transcription factor activity</t>
  </si>
  <si>
    <t>transmembrane transport, amino acid transport</t>
  </si>
  <si>
    <t>transmembrane transporter activity</t>
  </si>
  <si>
    <t>endoplasmic reticulum, plasma membrane</t>
  </si>
  <si>
    <t>response to chemical, response to osmotic stress, regulation of protein modification process, protein phosphorylation</t>
  </si>
  <si>
    <t>protein-macromolecule adaptor activity</t>
  </si>
  <si>
    <t>monocarboxylic acid metabolic process</t>
  </si>
  <si>
    <t>oxidoreductase activity</t>
  </si>
  <si>
    <t>mitochondrion</t>
  </si>
  <si>
    <t>response to chemical, intracellular monoatomic ion homeostasis, regulation of transport, endocytosis</t>
  </si>
  <si>
    <t>protein-macromolecule adaptor activity, enzyme binding</t>
  </si>
  <si>
    <t>mitotic cell cycle, proteolysis involved in protein catabolic process, regulation of cell cycle, regulation of organelle organization, organelle fission, cytoskeleton organization, protein modification by small protein conjugation or removal, chromosome segregation, cytokinesis</t>
  </si>
  <si>
    <t>acyltransferase activity</t>
  </si>
  <si>
    <t>cytoplasm, nucleus, mitochondrion</t>
  </si>
  <si>
    <t>amino acid metabolic process</t>
  </si>
  <si>
    <t>regulation of organelle organization, response to starvation, vacuole organization, protein targeting, organelle assembly</t>
  </si>
  <si>
    <t>vacuole organization, protein targeting, organelle assembly</t>
  </si>
  <si>
    <t>lipid binding</t>
  </si>
  <si>
    <t>response to starvation</t>
  </si>
  <si>
    <t>membrane, endoplasmic reticulum</t>
  </si>
  <si>
    <t>response to chemical</t>
  </si>
  <si>
    <t>ion binding, hydrolase activity</t>
  </si>
  <si>
    <t>mitotic cell cycle, regulation of cell cycle, regulation of organelle organization, organelle fission, cytoskeleton organization, chromosome segregation</t>
  </si>
  <si>
    <t>ion binding</t>
  </si>
  <si>
    <t>proteolysis involved in protein catabolic process, organelle assembly</t>
  </si>
  <si>
    <t>enzyme regulator activity</t>
  </si>
  <si>
    <t>nucleus</t>
  </si>
  <si>
    <t>amino acid metabolic process, nucleobase-containing small molecule metabolic process</t>
  </si>
  <si>
    <t>glycosyltransferase activity</t>
  </si>
  <si>
    <t>response to chemical, mitotic cell cycle, regulation of organelle organization, cytoskeleton organization, cytokinesis, response to osmotic stress, cell budding</t>
  </si>
  <si>
    <t>membrane, plasma membrane, site of polarized growth, cellular bud</t>
  </si>
  <si>
    <t>cytokinesis</t>
  </si>
  <si>
    <t>site of polarized growth, cellular bud, cell cortex, cytoskeleton</t>
  </si>
  <si>
    <t>mRNA processing, RNA splicing</t>
  </si>
  <si>
    <t>helicase activity</t>
  </si>
  <si>
    <t>proteolysis involved in protein catabolic process, monoatomic ion transport, protein targeting</t>
  </si>
  <si>
    <t>membrane, endoplasmic reticulum, vacuole</t>
  </si>
  <si>
    <t>response to chemical, protein modification by small protein conjugation or removal, nucleobase-containing compound transport, endocytosis, organelle inheritance</t>
  </si>
  <si>
    <t>protein modification by small protein conjugation or removal</t>
  </si>
  <si>
    <t>protein folding</t>
  </si>
  <si>
    <t>nucleus, plasma membrane</t>
  </si>
  <si>
    <t>transmembrane transport, intracellular monoatomic ion homeostasis, monoatomic ion transport</t>
  </si>
  <si>
    <t>ion binding, transmembrane transporter activity</t>
  </si>
  <si>
    <t>membrane, cytoplasmic vesicle, endomembrane system</t>
  </si>
  <si>
    <t>transcription by RNA polymerase II, mitotic cell cycle, regulation of cell cycle, DNA replication, RNA catabolic process, DNA-templated transcription elongation</t>
  </si>
  <si>
    <t>nuclease activity</t>
  </si>
  <si>
    <t>response to chemical, cell wall organization or biogenesis</t>
  </si>
  <si>
    <t>structural molecule activity</t>
  </si>
  <si>
    <t>vacuole, site of polarized growth, cellular bud, cell wall</t>
  </si>
  <si>
    <t>mitotic cell cycle, regulation of cell cycle</t>
  </si>
  <si>
    <t>guanyl-nucleotide exchange factor activity</t>
  </si>
  <si>
    <t>cytoplasm, nucleus, membrane, endoplasmic reticulum, plasma membrane</t>
  </si>
  <si>
    <t>nucleolus</t>
  </si>
  <si>
    <t>mitotic cell cycle, meiotic cell cycle, regulation of cell cycle, regulation of organelle organization, organelle fission, cytoskeleton organization, chromosome segregation, organelle assembly, regulation of protein modification process, protein phosphorylation</t>
  </si>
  <si>
    <t>transcription by RNA polymerase II, mitotic cell cycle, regulation of cell cycle, vacuole organization, organelle fusion, regulation of protein modification process, protein phosphorylation</t>
  </si>
  <si>
    <t>response to chemical, proteolysis involved in protein catabolic process, protein folding</t>
  </si>
  <si>
    <t>unfolded protein binding</t>
  </si>
  <si>
    <t>protein targeting, Golgi vesicle transport</t>
  </si>
  <si>
    <t>mitochondrion organization</t>
  </si>
  <si>
    <t>mitochondrion, membrane, mitochondrial envelope</t>
  </si>
  <si>
    <t>mitotic cell cycle, meiotic cell cycle, DNA repair, organelle fission, DNA replication, regulation of DNA metabolic process, chromosome segregation</t>
  </si>
  <si>
    <t>translational elongation</t>
  </si>
  <si>
    <t>ubiquitin-like protein binding</t>
  </si>
  <si>
    <t>cell wall organization or biogenesis, carbohydrate metabolic process, protein glycosylation</t>
  </si>
  <si>
    <t>hydrolase activity, acting on glycosyl bonds</t>
  </si>
  <si>
    <t>mitotic cell cycle, cytokinesis</t>
  </si>
  <si>
    <t>cytoplasm, nucleus, site of polarized growth, cellular bud, cell cortex, cytoskeleton</t>
  </si>
  <si>
    <t>amide catabolic process</t>
  </si>
  <si>
    <t>hydrolase activity</t>
  </si>
  <si>
    <t>mitotic cell cycle, organelle fission, RNA catabolic process, cytokinesis</t>
  </si>
  <si>
    <t>cytoplasm, site of polarized growth, cellular bud</t>
  </si>
  <si>
    <t>rRNA processing, ribosomal large subunit biogenesis, ribosome assembly</t>
  </si>
  <si>
    <t>DNA repair</t>
  </si>
  <si>
    <t>ATP hydrolysis activity, GTPase activity</t>
  </si>
  <si>
    <t>endocytosis, lipid transport</t>
  </si>
  <si>
    <t>mitochondrion, endoplasmic reticulum, plasma membrane, site of polarized growth, cellular bud</t>
  </si>
  <si>
    <t>proteolysis involved in protein catabolic process, DNA replication, regulation of DNA metabolic process, nucleobase-containing compound transport, endocytosis, vesicle organization</t>
  </si>
  <si>
    <t>ion binding, peptidase activity</t>
  </si>
  <si>
    <t>transcription by RNA polymerase II, chromatin organization, telomere organization, nucleus organization</t>
  </si>
  <si>
    <t>DNA binding</t>
  </si>
  <si>
    <t>endoplasmic reticulum</t>
  </si>
  <si>
    <t>site of polarized growth, cellular bud, cell wall</t>
  </si>
  <si>
    <t>tRNA processing, RNA modification</t>
  </si>
  <si>
    <t>DNA recombination, RNA catabolic process, regulation of translation</t>
  </si>
  <si>
    <t>vacuole</t>
  </si>
  <si>
    <t>transcription by RNA polymerase II, lipid metabolic process, response to starvation, regulation of transport, lipid transport</t>
  </si>
  <si>
    <t>cytoplasm, membrane</t>
  </si>
  <si>
    <t>mitochondrion, plasma membrane</t>
  </si>
  <si>
    <t>lipid metabolic process, monocarboxylic acid metabolic process, Golgi vesicle transport, endosomal transport</t>
  </si>
  <si>
    <t>rRNA processing, ribosomal large subunit biogenesis</t>
  </si>
  <si>
    <t>nucleus, nucleolus</t>
  </si>
  <si>
    <t>lipid metabolic process</t>
  </si>
  <si>
    <t>membrane, endoplasmic reticulum, mitochondrial envelope</t>
  </si>
  <si>
    <t>isomerase activity</t>
  </si>
  <si>
    <t>mitochondrion, membrane, endoplasmic reticulum, mitochondrial envelope</t>
  </si>
  <si>
    <t>acyltransferase activity, oxidoreductase activity, transferase activity</t>
  </si>
  <si>
    <t>transmembrane transport, nucleobase-containing compound transport</t>
  </si>
  <si>
    <t>membrane, vacuole, plasma membrane</t>
  </si>
  <si>
    <t>transmembrane transport, monoatomic ion transport</t>
  </si>
  <si>
    <t>vacuole, plasma membrane</t>
  </si>
  <si>
    <t>invasive growth in response to glucose limitation, cell morphogenesis</t>
  </si>
  <si>
    <t>cell wall</t>
  </si>
  <si>
    <t>phosphatase activity</t>
  </si>
  <si>
    <t>nucleus, membrane, vacuole</t>
  </si>
  <si>
    <t>response to chemical, lipid metabolic process, transmembrane transport, cell wall organization or biogenesis, nucleobase-containing compound transport, response to osmotic stress, protein folding</t>
  </si>
  <si>
    <t>cytoplasm, endoplasmic reticulum</t>
  </si>
  <si>
    <t>monoatomic ion transport</t>
  </si>
  <si>
    <t>membrane, vacuole</t>
  </si>
  <si>
    <t>proteolysis involved in protein catabolic process, carbohydrate metabolic process</t>
  </si>
  <si>
    <t>transcription by RNA polymerase II, response to chemical, transmembrane transport, regulation of transport</t>
  </si>
  <si>
    <t>meiotic cell cycle, cell wall organization or biogenesis, sporulation</t>
  </si>
  <si>
    <t>vacuole, cell wall</t>
  </si>
  <si>
    <t>transcription by RNA polymerase II</t>
  </si>
  <si>
    <t>regulation of translation, translational initiation</t>
  </si>
  <si>
    <t>enzyme regulator activity, guanyl-nucleotide exchange factor activity, translation factor activity, RNA binding</t>
  </si>
  <si>
    <t>cytoskeleton organization</t>
  </si>
  <si>
    <t>response to chemical, proteolysis involved in protein catabolic process, protein modification by small protein conjugation or removal, invasive growth in response to glucose limitation, pseudohyphal growth</t>
  </si>
  <si>
    <t>cytoplasm, plasma membrane</t>
  </si>
  <si>
    <t>response to chemical, meiotic cell cycle, sporulation, invasive growth in response to glucose limitation, pseudohyphal growth</t>
  </si>
  <si>
    <t>cytoplasm, mitochondrion, plasma membrane</t>
  </si>
  <si>
    <t>carbohydrate metabolic process, generation of precursor metabolites and energy</t>
  </si>
  <si>
    <t>meiotic cell cycle, cell wall organization or biogenesis, carbohydrate metabolic process, sporulation</t>
  </si>
  <si>
    <t>membrane, site of polarized growth, cellular bud</t>
  </si>
  <si>
    <t>cell morphogenesis</t>
  </si>
  <si>
    <t>plasma membrane</t>
  </si>
  <si>
    <t>chromatin organization</t>
  </si>
  <si>
    <t>ion binding, oxidoreductase activity, hydrolase activity</t>
  </si>
  <si>
    <t>cytoplasm, nucleus, mitochondrial envelope</t>
  </si>
  <si>
    <t>DNA recombination</t>
  </si>
  <si>
    <t>ion binding, nuclease activity</t>
  </si>
  <si>
    <t>response to chemical, proteolysis involved in protein catabolic process</t>
  </si>
  <si>
    <t>acyltransferase activity, protein-macromolecule adaptor activity</t>
  </si>
  <si>
    <t>mitotic cell cycle, lipid metabolic process, regulation of cell cycle</t>
  </si>
  <si>
    <t>protein folding, response to heat, oligosaccharide metabolic process</t>
  </si>
  <si>
    <t>ion binding, ATP hydrolysis activity, unfolded protein binding</t>
  </si>
  <si>
    <t>response to chemical, proteolysis involved in protein catabolic process, protein modification by small protein conjugation or removal, response to heat</t>
  </si>
  <si>
    <t>transmembrane transport, carbohydrate transport</t>
  </si>
  <si>
    <t>chromatin organization, DNA recombination, telomere organization</t>
  </si>
  <si>
    <t>ion binding, transferase activity</t>
  </si>
  <si>
    <t>oligosaccharide metabolic process</t>
  </si>
  <si>
    <t>peroxisome organization, organelle inheritance</t>
  </si>
  <si>
    <t>cytoplasm, membrane, peroxisome</t>
  </si>
  <si>
    <t>DNA binding, ATP hydrolysis activity</t>
  </si>
  <si>
    <t>DNA replication, rRNA processing, regulation of DNA metabolic process, ribosomal large subunit biogenesis, ribosome assembly</t>
  </si>
  <si>
    <t>chromatin binding</t>
  </si>
  <si>
    <t>DNA repair, DNA recombination</t>
  </si>
  <si>
    <t>ion binding, acyltransferase activity, helicase activity</t>
  </si>
  <si>
    <t>nucleus, mitochondrion</t>
  </si>
  <si>
    <t>vacuole, cellular bud</t>
  </si>
  <si>
    <t>endoplasmic reticulum, plasma membrane, cellular bud, cell cortex</t>
  </si>
  <si>
    <t>intracellular monoatomic ion homeostasis, tRNA processing, RNA modification</t>
  </si>
  <si>
    <t>transcription by RNA polymerase II, response to chemical, chromatin organization, telomere organization</t>
  </si>
  <si>
    <t>mitotic cell cycle, meiotic cell cycle, regulation of cell cycle, regulation of organelle organization, cytoskeleton organization, nucleus organization, organelle fusion</t>
  </si>
  <si>
    <t>cellular respiration</t>
  </si>
  <si>
    <t>cytoplasm, mitochondrion</t>
  </si>
  <si>
    <t>regulation of transport, exocytosis</t>
  </si>
  <si>
    <t>response to chemical, lipid transport</t>
  </si>
  <si>
    <t>cell wall organization or biogenesis, carbohydrate metabolic process</t>
  </si>
  <si>
    <t>regulation of translation, pseudohyphal growth</t>
  </si>
  <si>
    <t>kinase activity, mRNA binding</t>
  </si>
  <si>
    <t>protein glycosylation</t>
  </si>
  <si>
    <t>cytoplasm, nucleus, membrane, vacuole</t>
  </si>
  <si>
    <t>lipid transport</t>
  </si>
  <si>
    <t>mitochondrion, endoplasmic reticulum, cell cortex</t>
  </si>
  <si>
    <t>nucleobase-containing compound transport</t>
  </si>
  <si>
    <t>RNA binding, enzyme binding</t>
  </si>
  <si>
    <t>ion binding, enzyme regulator activity</t>
  </si>
  <si>
    <t>cytoplasm, mitochondrion, site of polarized growth, cellular bud</t>
  </si>
  <si>
    <t>intracellular monoatomic ion homeostasis, mitochondrion organization</t>
  </si>
  <si>
    <t>protein targeting, protein maturation</t>
  </si>
  <si>
    <t>peptidase activity</t>
  </si>
  <si>
    <t>mitotic cell cycle, meiotic cell cycle, regulation of cell cycle, DNA repair, organelle fission, sporulation, chromosome segregation</t>
  </si>
  <si>
    <t>kinase activity, enzyme regulator activity</t>
  </si>
  <si>
    <t>transcription by RNA polymerase II, DNA repair, chromatin organization, DNA recombination, DNA replication, regulation of DNA metabolic process, DNA-templated transcription elongation, telomere organization</t>
  </si>
  <si>
    <t>ion binding, DNA binding, helicase activity, chromatin binding</t>
  </si>
  <si>
    <t>cytoplasm, nucleus, chromosome</t>
  </si>
  <si>
    <t>transmembrane transport, carbohydrate metabolic process, peroxisome organization</t>
  </si>
  <si>
    <t>transmembrane transport</t>
  </si>
  <si>
    <t>proteolysis involved in protein catabolic process, nucleobase-containing compound transport, regulation of transport, mitochondrion organization, organelle fusion</t>
  </si>
  <si>
    <t>transcription by RNA polymerase II, response to chemical, mitotic cell cycle, proteolysis involved in protein catabolic process, protein modification by small protein conjugation or removal</t>
  </si>
  <si>
    <t>nucleobase-containing compound transport, tRNA processing, ribosomal subunit export from nucleus</t>
  </si>
  <si>
    <t>transmembrane transporter activity, RNA binding, mRNA binding</t>
  </si>
  <si>
    <t>regulation of organelle organization, cell wall organization or biogenesis, cytoskeleton organization</t>
  </si>
  <si>
    <t>DNA damage response</t>
  </si>
  <si>
    <t>cytoskeleton organization, response to heat</t>
  </si>
  <si>
    <t>meiotic cell cycle, DNA repair, organelle fission, DNA recombination</t>
  </si>
  <si>
    <t>ATP hydrolysis activity</t>
  </si>
  <si>
    <t>carbohydrate metabolic process, monocarboxylic acid metabolic process</t>
  </si>
  <si>
    <t>cytoplasm, peroxisome</t>
  </si>
  <si>
    <t>meiotic cell cycle, regulation of cell cycle, DNA repair, organelle fission, DNA recombination, regulation of DNA metabolic process, DNA damage response</t>
  </si>
  <si>
    <t>endoplasmic reticulum, Golgi apparatus</t>
  </si>
  <si>
    <t>transcription by RNA polymerase II, rRNA processing, transcription by RNA polymerase I, DNA-templated transcription initiation</t>
  </si>
  <si>
    <t>DNA binding, ATP hydrolysis activity, transcription factor binding</t>
  </si>
  <si>
    <t>mitochondrial translation</t>
  </si>
  <si>
    <t>structural constituent of ribosome</t>
  </si>
  <si>
    <t>meiotic cell cycle, organelle fission, DNA recombination, mitochondrial translation, translational initiation</t>
  </si>
  <si>
    <t>mRNA binding</t>
  </si>
  <si>
    <t>rRNA processing, mRNA processing, RNA catabolic process, sno(s)RNA processing</t>
  </si>
  <si>
    <t>RNA binding, mRNA binding, helicase activity</t>
  </si>
  <si>
    <t>mitotic cell cycle, cytoskeleton organization, vacuole organization, cytokinesis, peroxisome organization, exocytosis, organelle inheritance</t>
  </si>
  <si>
    <t>cytoskeletal protein binding, enzyme binding</t>
  </si>
  <si>
    <t>membrane, vacuole, site of polarized growth, cellular bud, cytoskeleton, cytoplasmic vesicle, endomembrane system</t>
  </si>
  <si>
    <t>membrane</t>
  </si>
  <si>
    <t>mitotic cell cycle, cytoskeleton organization</t>
  </si>
  <si>
    <t>transcription by RNA polymerase II, mRNA processing, RNA splicing, DNA-templated transcription elongation, regulation of translation, DNA-templated transcription termination</t>
  </si>
  <si>
    <t>DNA binding, RNA binding, mRNA binding, enzyme binding</t>
  </si>
  <si>
    <t>DNA recombination, rRNA processing, ribosomal small subunit biogenesis, ribosome assembly</t>
  </si>
  <si>
    <t>DNA binding, RNA binding, mRNA binding</t>
  </si>
  <si>
    <t>nucleus, mitochondrion, nucleolus</t>
  </si>
  <si>
    <t>DNA recombination, RNA catabolic process</t>
  </si>
  <si>
    <t>nucleus, mitochondrion, membrane, mitochondrial envelope</t>
  </si>
  <si>
    <t>rRNA processing, ribosomal large subunit biogenesis, ribosomal subunit export from nucleus</t>
  </si>
  <si>
    <t>RNA binding, mRNA binding, GTPase activity</t>
  </si>
  <si>
    <t>transcription by RNA polymerase II, response to chemical, lipid metabolic process, monocarboxylic acid metabolic process</t>
  </si>
  <si>
    <t>transcription by RNA polymerase II, lipid metabolic process, response to starvation</t>
  </si>
  <si>
    <t>ion binding, protein-macromolecule adaptor activity, lipid binding</t>
  </si>
  <si>
    <t>nucleus, membrane, endoplasmic reticulum</t>
  </si>
  <si>
    <t>endocytosis, lipid transport, exocytosis</t>
  </si>
  <si>
    <t>endoplasmic reticulum, plasma membrane, site of polarized growth, cellular bud, cell cortex</t>
  </si>
  <si>
    <t>telomere organization</t>
  </si>
  <si>
    <t>response to chemical, cytoskeleton organization, response to osmotic stress</t>
  </si>
  <si>
    <t>kinase activity, protein-macromolecule adaptor activity</t>
  </si>
  <si>
    <t>monocarboxylic acid metabolic process, nucleobase-containing small molecule metabolic process, pseudohyphal growth</t>
  </si>
  <si>
    <t>transcription by RNA polymerase II, response to chemical</t>
  </si>
  <si>
    <t>ion binding, DNA-binding transcription factor activity</t>
  </si>
  <si>
    <t>response to chemical, DNA repair, transmembrane transport, DNA recombination</t>
  </si>
  <si>
    <t>monocarboxylic acid metabolic process, nucleobase-containing small molecule metabolic process</t>
  </si>
  <si>
    <t>mitochondrion organization, regulation of translation, mitochondrial translation</t>
  </si>
  <si>
    <t>mitochondrion, mitochondrial envelope</t>
  </si>
  <si>
    <t>transmembrane transport, protein modification by small protein conjugation or removal, peroxisome organization</t>
  </si>
  <si>
    <t>ion binding, acyltransferase activity</t>
  </si>
  <si>
    <t>membrane, peroxisome</t>
  </si>
  <si>
    <t>endoplasmic reticulum, vacuole</t>
  </si>
  <si>
    <t>transcription by RNA polymerase II, chromatin organization, nucleus organization, invasive growth in response to glucose limitation, transcription by RNA polymerase I, response to heat</t>
  </si>
  <si>
    <t>ion binding, histone binding</t>
  </si>
  <si>
    <t>endoplasmic reticulum, vacuole, plasma membrane</t>
  </si>
  <si>
    <t>carbohydrate metabolic process, protein modification by small protein conjugation or removal</t>
  </si>
  <si>
    <t>ion binding, acyltransferase activity, lipid binding</t>
  </si>
  <si>
    <t>cell wall, extracellular region</t>
  </si>
  <si>
    <t>transmembrane transport, monoatomic ion transport, organelle assembly</t>
  </si>
  <si>
    <t>mitochondrion, membrane, plasma membrane</t>
  </si>
  <si>
    <t>DNA repair, DNA replication, RNA catabolic process</t>
  </si>
  <si>
    <t>ion binding, nuclease activity, nucleotidyltransferase activity</t>
  </si>
  <si>
    <t>chromosome</t>
  </si>
  <si>
    <t>response to starvation, protein maturation</t>
  </si>
  <si>
    <t>cytoplasm, endoplasmic reticulum, vacuole</t>
  </si>
  <si>
    <t>DNA replication</t>
  </si>
  <si>
    <t>ion binding, DNA binding, nucleotidyltransferase activity</t>
  </si>
  <si>
    <t>DNA repair, DNA replication</t>
  </si>
  <si>
    <t>DNA binding, nucleotidyltransferase activity</t>
  </si>
  <si>
    <t>mRNA processing, RNA splicing, sno(s)RNA processing</t>
  </si>
  <si>
    <t>RNA binding, mRNA binding</t>
  </si>
  <si>
    <t>mitotic cell cycle, intracellular monoatomic ion homeostasis</t>
  </si>
  <si>
    <t>cytoplasm, nucleus, plasma membrane</t>
  </si>
  <si>
    <t>ion binding, acyltransferase activity, RNA binding, phosphatase activity</t>
  </si>
  <si>
    <t>proteolysis involved in protein catabolic process, DNA repair</t>
  </si>
  <si>
    <t>meiotic cell cycle, regulation of cell cycle, DNA repair, organelle fission, DNA recombination, DNA damage response</t>
  </si>
  <si>
    <t>transcription by RNA polymerase II, DNA repair, DNA damage response</t>
  </si>
  <si>
    <t>carbohydrate metabolic process</t>
  </si>
  <si>
    <t>protein maturation</t>
  </si>
  <si>
    <t>response to chemical, meiotic cell cycle, regulation of cell cycle, regulation of organelle organization, organelle fission, response to osmotic stress, response to oxidative stress</t>
  </si>
  <si>
    <t>transcription by RNA polymerase II, DNA replication, regulation of DNA metabolic process, DNA-templated transcription elongation</t>
  </si>
  <si>
    <t>meiotic cell cycle, organelle fission, DNA recombination</t>
  </si>
  <si>
    <t>meiotic cell cycle, regulation of cell cycle, regulation of organelle organization, organelle fission, chromosome segregation</t>
  </si>
  <si>
    <t>DNA binding, structural molecule activity, chromatin binding</t>
  </si>
  <si>
    <t>mitotic cell cycle, regulation of cell cycle, regulation of organelle organization, cell wall organization or biogenesis, cytoskeleton organization, carbohydrate metabolic process, vacuole organization, cytokinesis, regulation of transport, endocytosis, organelle fusion, cell budding</t>
  </si>
  <si>
    <t>enzyme regulator activity, GTPase activity</t>
  </si>
  <si>
    <t>mitochondrion, membrane, endoplasmic reticulum, vacuole, plasma membrane, site of polarized growth, cellular bud, mitochondrial envelope, peroxisome, Golgi apparatus</t>
  </si>
  <si>
    <t>meiotic cell cycle, sporulation</t>
  </si>
  <si>
    <t>meiotic cell cycle, regulation of organelle organization, cell wall organization or biogenesis, sporulation, vacuole organization, invasive growth in response to glucose limitation</t>
  </si>
  <si>
    <t>protein alkylation, peptidyl-amino acid modification</t>
  </si>
  <si>
    <t>methyltransferase activity</t>
  </si>
  <si>
    <t>rRNA processing, RNA catabolic process</t>
  </si>
  <si>
    <t>rRNA binding</t>
  </si>
  <si>
    <t>cytoplasm, nucleus, nucleolus</t>
  </si>
  <si>
    <t>RNA catabolic process, cell morphogenesis</t>
  </si>
  <si>
    <t>vacuole, extracellular region</t>
  </si>
  <si>
    <t>transcription by RNA polymerase I</t>
  </si>
  <si>
    <t>ion binding, nucleotidyltransferase activity</t>
  </si>
  <si>
    <t>transcription by RNA polymerase II, cell wall organization or biogenesis</t>
  </si>
  <si>
    <t>cytoplasmic translation</t>
  </si>
  <si>
    <t>ribosomal large subunit biogenesis, cytoplasmic translation</t>
  </si>
  <si>
    <t>cytoplasmic translation, ribosomal subunit export from nucleus</t>
  </si>
  <si>
    <t>regulation of translation, ribosomal subunit export from nucleus</t>
  </si>
  <si>
    <t>structural constituent of ribosome, rRNA binding</t>
  </si>
  <si>
    <t>transcription by RNA polymerase II, proteolysis involved in protein catabolic process, DNA-templated transcription initiation</t>
  </si>
  <si>
    <t>regulation of organelle organization, rRNA processing, regulation of DNA metabolic process, RNA catabolic process, telomere organization, sno(s)RNA processing</t>
  </si>
  <si>
    <t>ion binding, nuclease activity, rRNA binding</t>
  </si>
  <si>
    <t>transcription by RNA polymerase II, DNA repair, chromatin organization, DNA-templated transcription elongation</t>
  </si>
  <si>
    <t>RNA binding</t>
  </si>
  <si>
    <t>mitochondrion, membrane, vacuole</t>
  </si>
  <si>
    <t>carbohydrate metabolic process, DNA replication, regulation of DNA metabolic process, response to starvation, pseudohyphal growth, generation of precursor metabolites and energy</t>
  </si>
  <si>
    <t>mitotic cell cycle</t>
  </si>
  <si>
    <t>cell wall organization or biogenesis</t>
  </si>
  <si>
    <t>Golgi apparatus</t>
  </si>
  <si>
    <t>Golgi vesicle transport, exocytosis, organelle inheritance</t>
  </si>
  <si>
    <t>cytoplasm, membrane, site of polarized growth, cellular bud</t>
  </si>
  <si>
    <t>meiotic cell cycle, regulation of cell cycle, DNA repair, regulation of organelle organization, organelle fission, DNA recombination, DNA replication, regulation of DNA metabolic process, sporulation, DNA-templated transcription elongation, DNA-templated transcription termination</t>
  </si>
  <si>
    <t>ion binding, RNA binding, methyltransferase activity</t>
  </si>
  <si>
    <t>response to chemical, meiotic cell cycle, proteolysis involved in protein catabolic process, carbohydrate metabolic process, sporulation, vacuole organization, chromosome segregation, organelle assembly, generation of precursor metabolites and energy</t>
  </si>
  <si>
    <t>lipid metabolic process, cell wall organization or biogenesis, carbohydrate metabolic process</t>
  </si>
  <si>
    <t>mitotic cell cycle, meiotic cell cycle, regulation of cell cycle, chromatin organization, organelle fission, regulation of DNA metabolic process, chromosome segregation, nucleus organization</t>
  </si>
  <si>
    <t>ion binding, DNA binding, ATP hydrolysis activity, chromatin binding</t>
  </si>
  <si>
    <t>mitochondrion, chromosome</t>
  </si>
  <si>
    <t>transcription by RNA polymerase II, proteolysis involved in protein catabolic process, Golgi vesicle transport</t>
  </si>
  <si>
    <t>cytoplasm, nucleus, membrane, endoplasmic reticulum</t>
  </si>
  <si>
    <t>nucleobase-containing compound transport, vesicle organization</t>
  </si>
  <si>
    <t>transcription by RNA polymerase II, response to chemical, response to oxidative stress</t>
  </si>
  <si>
    <t>mitotic cell cycle, regulation of cell cycle, regulation of organelle organization, organelle fission, chromosome segregation</t>
  </si>
  <si>
    <t>meiotic cell cycle, regulation of cell cycle, cell wall organization or biogenesis, sporulation</t>
  </si>
  <si>
    <t>proteolysis involved in protein catabolic process, protein folding</t>
  </si>
  <si>
    <t>response to chemical, regulation of organelle organization, cytoskeleton organization, response to osmotic stress</t>
  </si>
  <si>
    <t>kinase activity, cytoskeletal protein binding</t>
  </si>
  <si>
    <t>site of polarized growth, cellular bud, cell cortex</t>
  </si>
  <si>
    <t>intracellular monoatomic ion homeostasis</t>
  </si>
  <si>
    <t>ATP hydrolysis activity, unfolded protein binding</t>
  </si>
  <si>
    <t>rRNA processing, protein folding, cytoplasmic translation, translational elongation</t>
  </si>
  <si>
    <t>response to chemical, regulation of protein modification process, invasive growth in response to glucose limitation, protein phosphorylation</t>
  </si>
  <si>
    <t>cytoplasm, nucleus, plasma membrane, site of polarized growth</t>
  </si>
  <si>
    <t>ion binding, DNA binding</t>
  </si>
  <si>
    <t>transcription by RNA polymerase II, DNA repair, chromatin organization, mRNA processing, RNA splicing, nucleobase-containing compound transport, DNA-templated transcription elongation, telomere organization</t>
  </si>
  <si>
    <t>RNA binding, helicase activity</t>
  </si>
  <si>
    <t>carbohydrate metabolic process, oligosaccharide metabolic process</t>
  </si>
  <si>
    <t>cytoplasm, mitochondrion, vacuole, extracellular region</t>
  </si>
  <si>
    <t>transcription by RNA polymerase II, mitotic cell cycle, chromatin organization, DNA replication, regulation of DNA metabolic process</t>
  </si>
  <si>
    <t>DNA binding, DNA-binding transcription factor activity</t>
  </si>
  <si>
    <t>peroxisome</t>
  </si>
  <si>
    <t>RNA catabolic process</t>
  </si>
  <si>
    <t>mitochondrion, membrane, vacuole, plasma membrane</t>
  </si>
  <si>
    <t>DNA repair, DNA recombination, DNA replication, regulation of DNA metabolic process</t>
  </si>
  <si>
    <t>cell morphogenesis, cell budding</t>
  </si>
  <si>
    <t>mitochondrion, site of polarized growth, cellular bud</t>
  </si>
  <si>
    <t>cell wall organization or biogenesis, carbohydrate metabolic process, response to osmotic stress</t>
  </si>
  <si>
    <t>transcription by RNA polymerase II, DNA repair, transcription by RNA polymerase I</t>
  </si>
  <si>
    <t>transcription by RNA polymerase II, DNA-templated transcription elongation, DNA-templated transcription initiation</t>
  </si>
  <si>
    <t>protein targeting, mitochondrion organization</t>
  </si>
  <si>
    <t>mitotic cell cycle, proteolysis involved in protein catabolic process, rRNA processing, protein modification by small protein conjugation or removal, ribosomal large subunit biogenesis, nucleus organization, ribosomal small subunit biogenesis</t>
  </si>
  <si>
    <t>transcription by RNA polymerase II, mitotic cell cycle, chromatin organization, organelle fission, DNA recombination, DNA replication, regulation of DNA metabolic process, chromosome segregation, DNA-templated transcription elongation, nucleus organization</t>
  </si>
  <si>
    <t>meiotic cell cycle, chromatin organization, organelle fission, DNA recombination, DNA replication, regulation of DNA metabolic process, telomere organization</t>
  </si>
  <si>
    <t>nucleus, mitochondrion, chromosome</t>
  </si>
  <si>
    <t>enzyme regulator activity, glycosyltransferase activity, phosphatase activity</t>
  </si>
  <si>
    <t>RNA splicing, RNA catabolic process, regulation of translation, tRNA processing</t>
  </si>
  <si>
    <t>kinase activity, ligase activity, hydrolase activity</t>
  </si>
  <si>
    <t>mitotic cell cycle, regulation of cell cycle, regulation of organelle organization, cell wall organization or biogenesis, cytoskeleton organization, cytokinesis</t>
  </si>
  <si>
    <t>site of polarized growth, cellular bud</t>
  </si>
  <si>
    <t>response to chemical, proteolysis involved in protein catabolic process, vesicle organization</t>
  </si>
  <si>
    <t>proteolysis involved in protein catabolic process, protein modification by small protein conjugation or removal</t>
  </si>
  <si>
    <t>proteolysis involved in protein catabolic process, sporulation</t>
  </si>
  <si>
    <t>transcription by RNA polymerase II, monocarboxylic acid metabolic process, amino acid metabolic process</t>
  </si>
  <si>
    <t>ion binding, DNA binding, protein-macromolecule adaptor activity, DNA-binding transcription factor activity</t>
  </si>
  <si>
    <t>ion binding, ubiquitin-like protein binding</t>
  </si>
  <si>
    <t>cytoplasm, nucleus, mitochondrion, nucleolus</t>
  </si>
  <si>
    <t>transcription by RNA polymerase II, mitotic cell cycle, meiotic cell cycle, lipid metabolic process, chromatin organization, response to starvation, pseudohyphal growth</t>
  </si>
  <si>
    <t>ion binding, DNA binding, DNA-binding transcription factor activity, transcription factor binding</t>
  </si>
  <si>
    <t>ligase activity, transferase activity</t>
  </si>
  <si>
    <t>cytoplasm, mitochondrion, membrane</t>
  </si>
  <si>
    <t>response to chemical, proteolysis involved in protein catabolic process, protein modification by small protein conjugation or removal, mRNA processing, RNA splicing, regulation of protein modification process</t>
  </si>
  <si>
    <t>rRNA processing</t>
  </si>
  <si>
    <t>rRNA processing, nucleobase-containing compound transport, transcription by RNA polymerase I, ribosomal small subunit biogenesis</t>
  </si>
  <si>
    <t>amino acid transport</t>
  </si>
  <si>
    <t>meiotic cell cycle, response to starvation, sporulation, protein targeting, Golgi vesicle transport, lipid transport, mitochondrion organization</t>
  </si>
  <si>
    <t>mitochondrion, membrane</t>
  </si>
  <si>
    <t>lipid metabolic process, Golgi vesicle transport</t>
  </si>
  <si>
    <t>lipid binding, enzyme binding</t>
  </si>
  <si>
    <t>cytoplasm, nucleus, Golgi apparatus</t>
  </si>
  <si>
    <t>mitotic cell cycle, regulation of cell cycle, regulation of organelle organization, cytoskeleton organization, cytokinesis, endocytosis, cell budding</t>
  </si>
  <si>
    <t>vacuole organization, organelle fusion</t>
  </si>
  <si>
    <t>ion binding, kinase activity</t>
  </si>
  <si>
    <t>DNA binding, protein-macromolecule adaptor activity, DNA-binding transcription factor activity</t>
  </si>
  <si>
    <t>ion binding, phosphatase activity</t>
  </si>
  <si>
    <t>response to chemical, transmembrane transport, vacuole organization, organelle fusion</t>
  </si>
  <si>
    <t>response to chemical, endocytosis, cell morphogenesis</t>
  </si>
  <si>
    <t>mitochondrion, endoplasmic reticulum, plasma membrane</t>
  </si>
  <si>
    <t>mitochondrion, membrane, plasma membrane, mitochondrial envelope</t>
  </si>
  <si>
    <t>ion binding, RNA binding, mRNA binding</t>
  </si>
  <si>
    <t>transmembrane transport, intracellular monoatomic ion homeostasis, amino acid transport</t>
  </si>
  <si>
    <t>regulation of protein modification process, protein phosphorylation</t>
  </si>
  <si>
    <t>enzyme regulator activity, cytoskeletal protein binding</t>
  </si>
  <si>
    <t>response to chemical, lipid metabolic process, cell wall organization or biogenesis, regulation of transport, lipid transport</t>
  </si>
  <si>
    <t>plasma membrane, site of polarized growth, cellular bud</t>
  </si>
  <si>
    <t>response to starvation, vacuole organization, protein targeting, Golgi vesicle transport, organelle assembly, response to heat, endosomal transport</t>
  </si>
  <si>
    <t>GTPase activity</t>
  </si>
  <si>
    <t>cytoplasm, Golgi apparatus</t>
  </si>
  <si>
    <t>DNA repair, nucleobase-containing compound transport</t>
  </si>
  <si>
    <t>enzyme regulator activity, RNA binding</t>
  </si>
  <si>
    <t>ribosomal subunit export from nucleus</t>
  </si>
  <si>
    <t>mitotic cell cycle, regulation of cell cycle, chromatin organization, nucleus organization</t>
  </si>
  <si>
    <t>intracellular monoatomic ion homeostasis, monoatomic ion transport</t>
  </si>
  <si>
    <t>(A) GO terms identified by GO Slim Mapper</t>
  </si>
  <si>
    <t>(B) Significantly overrepresented GO terms identified by GO Term Finder (excluding genes from MnBM14 and MnBM42)</t>
  </si>
  <si>
    <t>This file gives results from querying the fastq files directly for segments of CUP using commands like:</t>
  </si>
  <si>
    <t>"CdBM36" + "CoBM14" + "CuBM6" + "MnBM17" + "MnBM24"</t>
  </si>
  <si>
    <t>"CdBM36" + "CoBM14" + "CuBM6" + "MnBM16" + "MnBM17" + "MnBM24"</t>
  </si>
  <si>
    <t>"CdBM32" + "CdBM36" + "CoBM14" + "CoBM7" + "CoBM8" + "CuBM10" + "CuBM6" + "MnBM16" + "MnBM17"</t>
  </si>
  <si>
    <t>"CdBM36" + "CoBM14" + "CuBM10" + "CuBM13" + "CuBM6" + "MnBM16"</t>
  </si>
  <si>
    <t># lines "." or &lt;5 depth</t>
  </si>
  <si>
    <t>Intergenic SNPs, nearest gene (SNP is upstream of), gene annotation and variant type</t>
  </si>
  <si>
    <t>Distance from gene (upstream only)</t>
  </si>
  <si>
    <t>Mutation</t>
  </si>
  <si>
    <t>[Not an upstream modifier]</t>
  </si>
  <si>
    <t>chrV.21321</t>
  </si>
  <si>
    <t>chrVIII.543677</t>
  </si>
  <si>
    <t>AAC3</t>
  </si>
  <si>
    <t>YBR085W</t>
  </si>
  <si>
    <t>chrII.415764</t>
  </si>
  <si>
    <t>c.-218delT</t>
  </si>
  <si>
    <t>ADE5,7</t>
  </si>
  <si>
    <t>YGL234W</t>
  </si>
  <si>
    <t>chrVII.56225</t>
  </si>
  <si>
    <t>c.-256delT</t>
  </si>
  <si>
    <t>ADH4</t>
  </si>
  <si>
    <t>YGL256W</t>
  </si>
  <si>
    <t>chrVII.14846</t>
  </si>
  <si>
    <t>c.-312delA</t>
  </si>
  <si>
    <t>ADH7</t>
  </si>
  <si>
    <t>YCR105W</t>
  </si>
  <si>
    <t>chrIII.309030</t>
  </si>
  <si>
    <t>c.-40_-39insA</t>
  </si>
  <si>
    <t>AGA1</t>
  </si>
  <si>
    <t>YNR044W</t>
  </si>
  <si>
    <t>chrXIV.703150</t>
  </si>
  <si>
    <t>c.-549C&gt;G</t>
  </si>
  <si>
    <t>ALE1</t>
  </si>
  <si>
    <t>YOR175C</t>
  </si>
  <si>
    <t>chrXV.662028</t>
  </si>
  <si>
    <t>c.-354A&gt;T</t>
  </si>
  <si>
    <t>chrXV.665416</t>
  </si>
  <si>
    <t>c.-3743delT</t>
  </si>
  <si>
    <t>ALT2</t>
  </si>
  <si>
    <t>YDR111C</t>
  </si>
  <si>
    <t>chrIV.680189</t>
  </si>
  <si>
    <t>c.-425T&gt;C</t>
  </si>
  <si>
    <t>AMF1</t>
  </si>
  <si>
    <t>YOR378W</t>
  </si>
  <si>
    <t>chrXV.1048412</t>
  </si>
  <si>
    <t>c.-1098delT</t>
  </si>
  <si>
    <t>ARC15</t>
  </si>
  <si>
    <t>YIL062C</t>
  </si>
  <si>
    <t>chrIX.244607</t>
  </si>
  <si>
    <t>c.-145C&gt;T</t>
  </si>
  <si>
    <t>ARG4</t>
  </si>
  <si>
    <t>YHR018C</t>
  </si>
  <si>
    <t>chrVIII.141525</t>
  </si>
  <si>
    <t>c.-124delA</t>
  </si>
  <si>
    <t>ARO7</t>
  </si>
  <si>
    <t>YPR060C</t>
  </si>
  <si>
    <t>chrXVI.675808</t>
  </si>
  <si>
    <t>c.-178delT</t>
  </si>
  <si>
    <t>ATG18</t>
  </si>
  <si>
    <t>YFR021W</t>
  </si>
  <si>
    <t>chrVI.193508</t>
  </si>
  <si>
    <t>c.-1304_-1303insA</t>
  </si>
  <si>
    <t>ATH1</t>
  </si>
  <si>
    <t>YPR026W</t>
  </si>
  <si>
    <t>chrXVI.615257</t>
  </si>
  <si>
    <t>c.-121delA</t>
  </si>
  <si>
    <t>AVO2</t>
  </si>
  <si>
    <t>YMR068W</t>
  </si>
  <si>
    <t>chrXIII.406257</t>
  </si>
  <si>
    <t>c.-46delA</t>
  </si>
  <si>
    <t>BET4</t>
  </si>
  <si>
    <t>YJL031C</t>
  </si>
  <si>
    <t>chrX.388260</t>
  </si>
  <si>
    <t>c.-823delT</t>
  </si>
  <si>
    <t>BIO2</t>
  </si>
  <si>
    <t>YGR286C</t>
  </si>
  <si>
    <t>chrVII.1066957</t>
  </si>
  <si>
    <t>c.-2017A&gt;T</t>
  </si>
  <si>
    <t>BMT5</t>
  </si>
  <si>
    <t>YIL096C</t>
  </si>
  <si>
    <t>chrIX.183251</t>
  </si>
  <si>
    <t>c.-125_-124insA</t>
  </si>
  <si>
    <t>chrVI.245584</t>
  </si>
  <si>
    <t>c.-418C&gt;T</t>
  </si>
  <si>
    <t>BRX1</t>
  </si>
  <si>
    <t>YOL077C</t>
  </si>
  <si>
    <t>chrXV.189467</t>
  </si>
  <si>
    <t>c.-2745delA</t>
  </si>
  <si>
    <t>BUB2</t>
  </si>
  <si>
    <t>YMR055C</t>
  </si>
  <si>
    <t>chrXIII.387095</t>
  </si>
  <si>
    <t>c.-75delA</t>
  </si>
  <si>
    <t>BUD3</t>
  </si>
  <si>
    <t>YCL014W</t>
  </si>
  <si>
    <t>chrIII.92744</t>
  </si>
  <si>
    <t>c.-3536delA</t>
  </si>
  <si>
    <t>chrXIII.46061</t>
  </si>
  <si>
    <t>c.-881G&gt;A</t>
  </si>
  <si>
    <t>CBP4</t>
  </si>
  <si>
    <t>YGR174C</t>
  </si>
  <si>
    <t>chrVII.846888</t>
  </si>
  <si>
    <t>c.-483G&gt;A</t>
  </si>
  <si>
    <t>CCA1</t>
  </si>
  <si>
    <t>YER168C</t>
  </si>
  <si>
    <t>chrV.522970</t>
  </si>
  <si>
    <t>c.-302delA</t>
  </si>
  <si>
    <t>CLB5</t>
  </si>
  <si>
    <t>YPR120C</t>
  </si>
  <si>
    <t>chrXVI.775575</t>
  </si>
  <si>
    <t>c.-393G&gt;T</t>
  </si>
  <si>
    <t>CNL1</t>
  </si>
  <si>
    <t>YDR357C</t>
  </si>
  <si>
    <t>chrIV.1191893</t>
  </si>
  <si>
    <t>c.-2327delT</t>
  </si>
  <si>
    <t>COF1</t>
  </si>
  <si>
    <t>YLL050C</t>
  </si>
  <si>
    <t>chrXII.41223</t>
  </si>
  <si>
    <t>c.-811_-810delAT</t>
  </si>
  <si>
    <t>COG5</t>
  </si>
  <si>
    <t>YNL051W</t>
  </si>
  <si>
    <t>chrXIV.532584</t>
  </si>
  <si>
    <t>c.-74delA</t>
  </si>
  <si>
    <t>COQ8</t>
  </si>
  <si>
    <t>YGL119W</t>
  </si>
  <si>
    <t>chrVII.284283</t>
  </si>
  <si>
    <t>c.-159C&gt;A</t>
  </si>
  <si>
    <t>CRG1</t>
  </si>
  <si>
    <t>YHR209W</t>
  </si>
  <si>
    <t>chrVIII.519048</t>
  </si>
  <si>
    <t>c.-388delA</t>
  </si>
  <si>
    <t>CSE1</t>
  </si>
  <si>
    <t>YGL238W</t>
  </si>
  <si>
    <t>chrVII.49415</t>
  </si>
  <si>
    <t>c.-136delT</t>
  </si>
  <si>
    <t>CUP9</t>
  </si>
  <si>
    <t>YPL177C</t>
  </si>
  <si>
    <t>chrXVI.215689</t>
  </si>
  <si>
    <t>c.-1728delT</t>
  </si>
  <si>
    <t>CWC27</t>
  </si>
  <si>
    <t>YPL064C</t>
  </si>
  <si>
    <t>chrXVI.429750</t>
  </si>
  <si>
    <t>c.-135delT</t>
  </si>
  <si>
    <t>DAD3</t>
  </si>
  <si>
    <t>YBR233W-A</t>
  </si>
  <si>
    <t>chrII.684840</t>
  </si>
  <si>
    <t>c.-137_-136insT</t>
  </si>
  <si>
    <t>DAM1</t>
  </si>
  <si>
    <t>YGR113W</t>
  </si>
  <si>
    <t>chrVII.718824</t>
  </si>
  <si>
    <t>c.-69T&gt;C</t>
  </si>
  <si>
    <t>DAT1</t>
  </si>
  <si>
    <t>YML113W</t>
  </si>
  <si>
    <t>chrXIII.43944</t>
  </si>
  <si>
    <t>c.-100delA</t>
  </si>
  <si>
    <t>DDR2</t>
  </si>
  <si>
    <t>YOL052C-A</t>
  </si>
  <si>
    <t>chrXV.232315</t>
  </si>
  <si>
    <t>c.-560G&gt;A</t>
  </si>
  <si>
    <t>DLD3</t>
  </si>
  <si>
    <t>YEL071W</t>
  </si>
  <si>
    <t>chrV.14724</t>
  </si>
  <si>
    <t>c.-1630delA</t>
  </si>
  <si>
    <t>DNF2</t>
  </si>
  <si>
    <t>YDR093W</t>
  </si>
  <si>
    <t>chrIV.630672</t>
  </si>
  <si>
    <t>c.-609delA</t>
  </si>
  <si>
    <t>DNF3</t>
  </si>
  <si>
    <t>YMR162C</t>
  </si>
  <si>
    <t>chrXIII.583969</t>
  </si>
  <si>
    <t>c.-48T&gt;G</t>
  </si>
  <si>
    <t>EAP1</t>
  </si>
  <si>
    <t>YKL204W</t>
  </si>
  <si>
    <t>chrXI.53679</t>
  </si>
  <si>
    <t>c.-25G&gt;T</t>
  </si>
  <si>
    <t>EHT1</t>
  </si>
  <si>
    <t>YBR177C</t>
  </si>
  <si>
    <t>chrII.586459</t>
  </si>
  <si>
    <t>c.-298delT</t>
  </si>
  <si>
    <t>EMI2</t>
  </si>
  <si>
    <t>YDR516C</t>
  </si>
  <si>
    <t>chrIV.1476675</t>
  </si>
  <si>
    <t>c.-199G&gt;A</t>
  </si>
  <si>
    <t>EPO1</t>
  </si>
  <si>
    <t>YMR124W</t>
  </si>
  <si>
    <t>chrXIII.514090</t>
  </si>
  <si>
    <t>c.-366A&gt;G</t>
  </si>
  <si>
    <t>chrXIII.372652</t>
  </si>
  <si>
    <t>c.-2135A&gt;G</t>
  </si>
  <si>
    <t>ERR2</t>
  </si>
  <si>
    <t>YPL281C</t>
  </si>
  <si>
    <t>chrXVI.13174</t>
  </si>
  <si>
    <t>c.-2305delT</t>
  </si>
  <si>
    <t>ESF1</t>
  </si>
  <si>
    <t>YDR365C</t>
  </si>
  <si>
    <t>chrIV.1206490</t>
  </si>
  <si>
    <t>c.-107T&gt;A</t>
  </si>
  <si>
    <t>ETT1</t>
  </si>
  <si>
    <t>YOR051C</t>
  </si>
  <si>
    <t>chrXV.426603</t>
  </si>
  <si>
    <t>c.-520delT</t>
  </si>
  <si>
    <t>FAP7</t>
  </si>
  <si>
    <t>YDL166C</t>
  </si>
  <si>
    <t>chrIV.164943</t>
  </si>
  <si>
    <t>c.-902_-901insA</t>
  </si>
  <si>
    <t>FCY21</t>
  </si>
  <si>
    <t>YER060W</t>
  </si>
  <si>
    <t>chrV.274532</t>
  </si>
  <si>
    <t>c.-35G&gt;T</t>
  </si>
  <si>
    <t>chrI.42835</t>
  </si>
  <si>
    <t>c.-3064C&gt;T</t>
  </si>
  <si>
    <t>chrI.45487</t>
  </si>
  <si>
    <t>c.-412C&gt;T</t>
  </si>
  <si>
    <t>FLC3</t>
  </si>
  <si>
    <t>YGL139W</t>
  </si>
  <si>
    <t>chrVII.245641</t>
  </si>
  <si>
    <t>c.-75_-74insCAA</t>
  </si>
  <si>
    <t>FLO1</t>
  </si>
  <si>
    <t>YAR050W</t>
  </si>
  <si>
    <t>chrI.198582</t>
  </si>
  <si>
    <t>c.-4821G&gt;A</t>
  </si>
  <si>
    <t>FLO10</t>
  </si>
  <si>
    <t>YKR102W</t>
  </si>
  <si>
    <t>chrXI.645204</t>
  </si>
  <si>
    <t>c.-1151delA</t>
  </si>
  <si>
    <t>FMN1</t>
  </si>
  <si>
    <t>YDR236C</t>
  </si>
  <si>
    <t>chrIV.937704</t>
  </si>
  <si>
    <t>c.-1812G&gt;T</t>
  </si>
  <si>
    <t>FRA1</t>
  </si>
  <si>
    <t>YLL029W</t>
  </si>
  <si>
    <t>chrXII.81402</t>
  </si>
  <si>
    <t>c.-58delA</t>
  </si>
  <si>
    <t>FRE8</t>
  </si>
  <si>
    <t>YLR047C</t>
  </si>
  <si>
    <t>chrXII.243644</t>
  </si>
  <si>
    <t>c.-2238delA</t>
  </si>
  <si>
    <t>GCN3</t>
  </si>
  <si>
    <t>YKR026C</t>
  </si>
  <si>
    <t>chrXI.489841</t>
  </si>
  <si>
    <t>c.-187delT</t>
  </si>
  <si>
    <t>GDH3</t>
  </si>
  <si>
    <t>YAL062W</t>
  </si>
  <si>
    <t>chrI.30796</t>
  </si>
  <si>
    <t>c.-771G&gt;A</t>
  </si>
  <si>
    <t>GEX1</t>
  </si>
  <si>
    <t>YCL073C</t>
  </si>
  <si>
    <t>chrIII.8575</t>
  </si>
  <si>
    <t>c.-250delT</t>
  </si>
  <si>
    <t>GLC3</t>
  </si>
  <si>
    <t>YEL011W</t>
  </si>
  <si>
    <t>chrV.132565</t>
  </si>
  <si>
    <t>c.-555_-554insAT</t>
  </si>
  <si>
    <t>GLC8</t>
  </si>
  <si>
    <t>YMR311C</t>
  </si>
  <si>
    <t>chrXIII.897812</t>
  </si>
  <si>
    <t>c.-209C&gt;A</t>
  </si>
  <si>
    <t>GLO3</t>
  </si>
  <si>
    <t>YER122C</t>
  </si>
  <si>
    <t>chrV.406772</t>
  </si>
  <si>
    <t>c.-2420G&gt;C</t>
  </si>
  <si>
    <t>chrV.407063</t>
  </si>
  <si>
    <t>c.-2711G&gt;A</t>
  </si>
  <si>
    <t>chrV.407139</t>
  </si>
  <si>
    <t>c.-2788delG</t>
  </si>
  <si>
    <t>GPI13</t>
  </si>
  <si>
    <t>YLL031C</t>
  </si>
  <si>
    <t>chrXII.80323</t>
  </si>
  <si>
    <t>c.-119delA</t>
  </si>
  <si>
    <t>GPR1</t>
  </si>
  <si>
    <t>YDL035C</t>
  </si>
  <si>
    <t>chrIV.392146</t>
  </si>
  <si>
    <t>c.-95_-90delGTGTGT</t>
  </si>
  <si>
    <t>chrVII.548070</t>
  </si>
  <si>
    <t>c.-193delT</t>
  </si>
  <si>
    <t>GUA1</t>
  </si>
  <si>
    <t>YMR217W</t>
  </si>
  <si>
    <t>chrXIII.698679</t>
  </si>
  <si>
    <t>c.-3110delA</t>
  </si>
  <si>
    <t>HFA1</t>
  </si>
  <si>
    <t>YMR207C</t>
  </si>
  <si>
    <t>chrXIII.683642</t>
  </si>
  <si>
    <t>c.-78T&gt;G</t>
  </si>
  <si>
    <t>HMG2</t>
  </si>
  <si>
    <t>YLR450W</t>
  </si>
  <si>
    <t>chrXII.1032127</t>
  </si>
  <si>
    <t>c.-500G&gt;A</t>
  </si>
  <si>
    <t>HOR7</t>
  </si>
  <si>
    <t>YMR251W-A</t>
  </si>
  <si>
    <t>chrXIII.774284</t>
  </si>
  <si>
    <t>c.-468G&gt;A</t>
  </si>
  <si>
    <t>HOT1</t>
  </si>
  <si>
    <t>YMR172W</t>
  </si>
  <si>
    <t>chrXIII.605867</t>
  </si>
  <si>
    <t>c.-114_-113insG</t>
  </si>
  <si>
    <t>HOT13</t>
  </si>
  <si>
    <t>YKL084W</t>
  </si>
  <si>
    <t>chrXI.280468</t>
  </si>
  <si>
    <t>c.-40delA</t>
  </si>
  <si>
    <t>HRD1</t>
  </si>
  <si>
    <t>YOL013C</t>
  </si>
  <si>
    <t>chrXV.303438</t>
  </si>
  <si>
    <t>c.-403C&gt;A</t>
  </si>
  <si>
    <t>HSK3</t>
  </si>
  <si>
    <t>YKL138C-A</t>
  </si>
  <si>
    <t>chrXI.185033</t>
  </si>
  <si>
    <t>c.-21C&gt;T</t>
  </si>
  <si>
    <t>chrXII.88193</t>
  </si>
  <si>
    <t>c.-430C&gt;T</t>
  </si>
  <si>
    <t>HXT7</t>
  </si>
  <si>
    <t>YDR342C</t>
  </si>
  <si>
    <t>chrIV.1156457</t>
  </si>
  <si>
    <t>c.-530delT</t>
  </si>
  <si>
    <t>HYM1</t>
  </si>
  <si>
    <t>YKL189W</t>
  </si>
  <si>
    <t>chrXI.84295</t>
  </si>
  <si>
    <t>c.-408delT</t>
  </si>
  <si>
    <t>IML2</t>
  </si>
  <si>
    <t>YJL082W</t>
  </si>
  <si>
    <t>chrX.280770</t>
  </si>
  <si>
    <t>c.-414delT</t>
  </si>
  <si>
    <t>IRC3</t>
  </si>
  <si>
    <t>YDR332W</t>
  </si>
  <si>
    <t>chrIV.1130880</t>
  </si>
  <si>
    <t>c.-120_-119delTT</t>
  </si>
  <si>
    <t>chrVII.257420</t>
  </si>
  <si>
    <t>c.-286delA</t>
  </si>
  <si>
    <t>chrIX.122089</t>
  </si>
  <si>
    <t>c.-599delT</t>
  </si>
  <si>
    <t>KTI11</t>
  </si>
  <si>
    <t>YBL071W-A</t>
  </si>
  <si>
    <t>chrII.89966</t>
  </si>
  <si>
    <t>c.-12T&gt;A</t>
  </si>
  <si>
    <t>LDB16</t>
  </si>
  <si>
    <t>YCL005W</t>
  </si>
  <si>
    <t>chrIII.107899</t>
  </si>
  <si>
    <t>LGE1</t>
  </si>
  <si>
    <t>YPL055C</t>
  </si>
  <si>
    <t>chrXVI.456760</t>
  </si>
  <si>
    <t>c.-1771delT</t>
  </si>
  <si>
    <t>LIA1</t>
  </si>
  <si>
    <t>YJR070C</t>
  </si>
  <si>
    <t>chrX.570775</t>
  </si>
  <si>
    <t>LYS9</t>
  </si>
  <si>
    <t>YNR050C</t>
  </si>
  <si>
    <t>chrXIV.716710</t>
  </si>
  <si>
    <t>c.-1323delA</t>
  </si>
  <si>
    <t>MDN1</t>
  </si>
  <si>
    <t>YLR106C</t>
  </si>
  <si>
    <t>chrXII.366244</t>
  </si>
  <si>
    <t>c.-2506C&gt;T</t>
  </si>
  <si>
    <t>MEK1</t>
  </si>
  <si>
    <t>YOR351C</t>
  </si>
  <si>
    <t>chrXV.996554</t>
  </si>
  <si>
    <t>c.-44_-43insA</t>
  </si>
  <si>
    <t>MIX17</t>
  </si>
  <si>
    <t>YMR002W</t>
  </si>
  <si>
    <t>chrXIII.268705</t>
  </si>
  <si>
    <t>c.-3488C&gt;G</t>
  </si>
  <si>
    <t>MLP1</t>
  </si>
  <si>
    <t>YKR095W</t>
  </si>
  <si>
    <t>chrXI.617557</t>
  </si>
  <si>
    <t>c.-2247delT</t>
  </si>
  <si>
    <t>MMS1</t>
  </si>
  <si>
    <t>YPR164W</t>
  </si>
  <si>
    <t>chrXVI.870626</t>
  </si>
  <si>
    <t>c.-77T&gt;C</t>
  </si>
  <si>
    <t>MMT1</t>
  </si>
  <si>
    <t>YMR177W</t>
  </si>
  <si>
    <t>chrXIII.616358</t>
  </si>
  <si>
    <t>c.-208G&gt;A</t>
  </si>
  <si>
    <t>MNN4</t>
  </si>
  <si>
    <t>YKL201C</t>
  </si>
  <si>
    <t>chrXI.68221</t>
  </si>
  <si>
    <t>c.-755C&gt;T</t>
  </si>
  <si>
    <t>MNN5</t>
  </si>
  <si>
    <t>YJL186W</t>
  </si>
  <si>
    <t>chrX.79972</t>
  </si>
  <si>
    <t>c.-182delT</t>
  </si>
  <si>
    <t>MRH1</t>
  </si>
  <si>
    <t>YDR033W</t>
  </si>
  <si>
    <t>chrIV.506937</t>
  </si>
  <si>
    <t>c.-1209delA</t>
  </si>
  <si>
    <t>MRP49</t>
  </si>
  <si>
    <t>YKL167C</t>
  </si>
  <si>
    <t>chrXI.134467</t>
  </si>
  <si>
    <t>c.-334delA</t>
  </si>
  <si>
    <t>MRPL9</t>
  </si>
  <si>
    <t>YGR220C</t>
  </si>
  <si>
    <t>chrVII.937007</t>
  </si>
  <si>
    <t>c.-124C&gt;G</t>
  </si>
  <si>
    <t>chrXV.1003934</t>
  </si>
  <si>
    <t>c.-709C&gt;G</t>
  </si>
  <si>
    <t>MSF1</t>
  </si>
  <si>
    <t>YPR047W</t>
  </si>
  <si>
    <t>chrXVI.657348</t>
  </si>
  <si>
    <t>c.-181T&gt;C</t>
  </si>
  <si>
    <t>MSO1</t>
  </si>
  <si>
    <t>YNR049C</t>
  </si>
  <si>
    <t>chrXIV.713776</t>
  </si>
  <si>
    <t>c.-121A&gt;G</t>
  </si>
  <si>
    <t>MSS4</t>
  </si>
  <si>
    <t>YDR208W</t>
  </si>
  <si>
    <t>chrIV.864990</t>
  </si>
  <si>
    <t>c.-3233delT</t>
  </si>
  <si>
    <t>MST1</t>
  </si>
  <si>
    <t>YKL194C</t>
  </si>
  <si>
    <t>chrXI.78838</t>
  </si>
  <si>
    <t>NAM2</t>
  </si>
  <si>
    <t>YLR382C</t>
  </si>
  <si>
    <t>chrXII.884810</t>
  </si>
  <si>
    <t>c.-59A&gt;G</t>
  </si>
  <si>
    <t>chrXIV.200223</t>
  </si>
  <si>
    <t>c.-246C&gt;T</t>
  </si>
  <si>
    <t>NBP1</t>
  </si>
  <si>
    <t>YLR457C</t>
  </si>
  <si>
    <t>chrXII.1056969</t>
  </si>
  <si>
    <t>c.-199_-198insA</t>
  </si>
  <si>
    <t>NCE102</t>
  </si>
  <si>
    <t>YPR149W</t>
  </si>
  <si>
    <t>chrXVI.829180</t>
  </si>
  <si>
    <t>c.-738A&gt;C</t>
  </si>
  <si>
    <t>NDD1</t>
  </si>
  <si>
    <t>YOR372C</t>
  </si>
  <si>
    <t>chrXV.1036615</t>
  </si>
  <si>
    <t>c.-145delA</t>
  </si>
  <si>
    <t>chrIV.813167</t>
  </si>
  <si>
    <t>c.-1285C&gt;G</t>
  </si>
  <si>
    <t>NOC2</t>
  </si>
  <si>
    <t>YOR206W</t>
  </si>
  <si>
    <t>chrXV.727415</t>
  </si>
  <si>
    <t>c.-97A&gt;C</t>
  </si>
  <si>
    <t>NOP4</t>
  </si>
  <si>
    <t>YPL043W</t>
  </si>
  <si>
    <t>chrXVI.469777</t>
  </si>
  <si>
    <t>c.-161delA</t>
  </si>
  <si>
    <t>NOP56</t>
  </si>
  <si>
    <t>YLR197W</t>
  </si>
  <si>
    <t>chrXII.545933</t>
  </si>
  <si>
    <t>c.-163delT</t>
  </si>
  <si>
    <t>NOP9</t>
  </si>
  <si>
    <t>YJL010C</t>
  </si>
  <si>
    <t>chrX.419705</t>
  </si>
  <si>
    <t>c.-144delT</t>
  </si>
  <si>
    <t>chrVII.808498</t>
  </si>
  <si>
    <t>c.-843_-842insT</t>
  </si>
  <si>
    <t>chrI.48533</t>
  </si>
  <si>
    <t>c.-31C&gt;T</t>
  </si>
  <si>
    <t>chrVIII.48099</t>
  </si>
  <si>
    <t>c.-132delT</t>
  </si>
  <si>
    <t>OCA6</t>
  </si>
  <si>
    <t>YDR067C</t>
  </si>
  <si>
    <t>chrIV.584875</t>
  </si>
  <si>
    <t>c.-1410A&gt;G</t>
  </si>
  <si>
    <t>OM45</t>
  </si>
  <si>
    <t>YIL136W</t>
  </si>
  <si>
    <t>chrIX.93280</t>
  </si>
  <si>
    <t>c.-339G&gt;A</t>
  </si>
  <si>
    <t>ORC4</t>
  </si>
  <si>
    <t>YPR162C</t>
  </si>
  <si>
    <t>chrXVI.868371</t>
  </si>
  <si>
    <t>c.-68delA</t>
  </si>
  <si>
    <t>PAD1</t>
  </si>
  <si>
    <t>YDR538W</t>
  </si>
  <si>
    <t>chrIV.1510052</t>
  </si>
  <si>
    <t>c.-850G&gt;A</t>
  </si>
  <si>
    <t>chrIV.1510206</t>
  </si>
  <si>
    <t>c.-696G&gt;A</t>
  </si>
  <si>
    <t>PAH1</t>
  </si>
  <si>
    <t>YMR165C</t>
  </si>
  <si>
    <t>chrXIII.592784</t>
  </si>
  <si>
    <t>c.-156C&gt;A</t>
  </si>
  <si>
    <t>PAU10</t>
  </si>
  <si>
    <t>YDR542W</t>
  </si>
  <si>
    <t>chrIV.1522321</t>
  </si>
  <si>
    <t>c.-928G&gt;A</t>
  </si>
  <si>
    <t>PAU17</t>
  </si>
  <si>
    <t>YLL025W</t>
  </si>
  <si>
    <t>chrXII.93415</t>
  </si>
  <si>
    <t>c.-1332A&gt;G</t>
  </si>
  <si>
    <t>chrV.546804</t>
  </si>
  <si>
    <t>c.-13C&gt;A</t>
  </si>
  <si>
    <t>PDC6</t>
  </si>
  <si>
    <t>YGR087C</t>
  </si>
  <si>
    <t>chrVII.653440</t>
  </si>
  <si>
    <t>c.-459C&gt;A</t>
  </si>
  <si>
    <t>PDS5</t>
  </si>
  <si>
    <t>YMR076C</t>
  </si>
  <si>
    <t>chrXIII.420948</t>
  </si>
  <si>
    <t>c.-919T&gt;G</t>
  </si>
  <si>
    <t>PEP4</t>
  </si>
  <si>
    <t>YPL154C</t>
  </si>
  <si>
    <t>chrXVI.260986</t>
  </si>
  <si>
    <t>c.-56delA</t>
  </si>
  <si>
    <t>chrX.33346</t>
  </si>
  <si>
    <t>c.-3572delT</t>
  </si>
  <si>
    <t>PGA1</t>
  </si>
  <si>
    <t>YNL158W</t>
  </si>
  <si>
    <t>chrXIV.337646</t>
  </si>
  <si>
    <t>c.-1966_-1965insT</t>
  </si>
  <si>
    <t>PHO80</t>
  </si>
  <si>
    <t>YOL001W</t>
  </si>
  <si>
    <t>chrXV.325064</t>
  </si>
  <si>
    <t>c.-184delT</t>
  </si>
  <si>
    <t>PHO91</t>
  </si>
  <si>
    <t>YNR013C</t>
  </si>
  <si>
    <t>chrXIV.651857</t>
  </si>
  <si>
    <t>c.-146delA</t>
  </si>
  <si>
    <t>PIL1</t>
  </si>
  <si>
    <t>YGR086C</t>
  </si>
  <si>
    <t>chrVII.650788</t>
  </si>
  <si>
    <t>c.-171G&gt;T</t>
  </si>
  <si>
    <t>PMT4</t>
  </si>
  <si>
    <t>YJR143C</t>
  </si>
  <si>
    <t>chrX.701746</t>
  </si>
  <si>
    <t>c.-1134_-1133delTG</t>
  </si>
  <si>
    <t>PMT6</t>
  </si>
  <si>
    <t>YGR199W</t>
  </si>
  <si>
    <t>chrVII.897168</t>
  </si>
  <si>
    <t>c.-334C&gt;T</t>
  </si>
  <si>
    <t>POM34</t>
  </si>
  <si>
    <t>YLR018C</t>
  </si>
  <si>
    <t>chrXII.179751</t>
  </si>
  <si>
    <t>c.-146_-145insA</t>
  </si>
  <si>
    <t>POP2</t>
  </si>
  <si>
    <t>YNR052C</t>
  </si>
  <si>
    <t>chrXIV.721034</t>
  </si>
  <si>
    <t>c.-388delT</t>
  </si>
  <si>
    <t>PPT2</t>
  </si>
  <si>
    <t>YPL148C</t>
  </si>
  <si>
    <t>chrXVI.272945</t>
  </si>
  <si>
    <t>c.-130A&gt;T</t>
  </si>
  <si>
    <t>PPZ1</t>
  </si>
  <si>
    <t>YML016C</t>
  </si>
  <si>
    <t>chrXIII.241854</t>
  </si>
  <si>
    <t>c.-319delA</t>
  </si>
  <si>
    <t>PRE10</t>
  </si>
  <si>
    <t>YOR362C</t>
  </si>
  <si>
    <t>chrXV.1019588</t>
  </si>
  <si>
    <t>c.-843delA</t>
  </si>
  <si>
    <t>PRO2</t>
  </si>
  <si>
    <t>YOR323C</t>
  </si>
  <si>
    <t>chrXV.923126</t>
  </si>
  <si>
    <t>c.-222_-221insAT</t>
  </si>
  <si>
    <t>PRP11</t>
  </si>
  <si>
    <t>YDL043C</t>
  </si>
  <si>
    <t>chrIV.376575</t>
  </si>
  <si>
    <t>c.-96_-95insA</t>
  </si>
  <si>
    <t>PSA1</t>
  </si>
  <si>
    <t>YDL055C</t>
  </si>
  <si>
    <t>chrIV.359447</t>
  </si>
  <si>
    <t>c.-2688C&gt;T</t>
  </si>
  <si>
    <t>chrIV.359781</t>
  </si>
  <si>
    <t>c.-3022C&gt;T</t>
  </si>
  <si>
    <t>PSP2</t>
  </si>
  <si>
    <t>YML017W</t>
  </si>
  <si>
    <t>chrXIII.234752</t>
  </si>
  <si>
    <t>c.-1835delT</t>
  </si>
  <si>
    <t>PUF4</t>
  </si>
  <si>
    <t>YGL014W</t>
  </si>
  <si>
    <t>chrVII.465811</t>
  </si>
  <si>
    <t>c.-329delT</t>
  </si>
  <si>
    <t>RAD14</t>
  </si>
  <si>
    <t>YMR201C</t>
  </si>
  <si>
    <t>chrXIII.667202</t>
  </si>
  <si>
    <t>c.-159delT</t>
  </si>
  <si>
    <t>RAS1</t>
  </si>
  <si>
    <t>YOR101W</t>
  </si>
  <si>
    <t>chrXV.514929</t>
  </si>
  <si>
    <t>c.-314delA</t>
  </si>
  <si>
    <t>RBD2</t>
  </si>
  <si>
    <t>YPL246C</t>
  </si>
  <si>
    <t>chrXVI.85402</t>
  </si>
  <si>
    <t>c.-106delT</t>
  </si>
  <si>
    <t>RCK1</t>
  </si>
  <si>
    <t>YGL158W</t>
  </si>
  <si>
    <t>chrVII.206341</t>
  </si>
  <si>
    <t>c.-691delT</t>
  </si>
  <si>
    <t>RFC3</t>
  </si>
  <si>
    <t>YNL290W</t>
  </si>
  <si>
    <t>chrXIV.86089</t>
  </si>
  <si>
    <t>c.-128delT</t>
  </si>
  <si>
    <t>RPA12</t>
  </si>
  <si>
    <t>YJR063W</t>
  </si>
  <si>
    <t>chrX.555085</t>
  </si>
  <si>
    <t>c.-109delA</t>
  </si>
  <si>
    <t>RPC82</t>
  </si>
  <si>
    <t>YPR190C</t>
  </si>
  <si>
    <t>chrXVI.922863</t>
  </si>
  <si>
    <t>c.-3823delA</t>
  </si>
  <si>
    <t>RPH1</t>
  </si>
  <si>
    <t>YER169W</t>
  </si>
  <si>
    <t>chrV.523348</t>
  </si>
  <si>
    <t>c.-21G&gt;A</t>
  </si>
  <si>
    <t>RPL11B</t>
  </si>
  <si>
    <t>YGR085C</t>
  </si>
  <si>
    <t>chrVII.649059</t>
  </si>
  <si>
    <t>c.-152G&gt;A</t>
  </si>
  <si>
    <t>RPL17B</t>
  </si>
  <si>
    <t>YJL177W</t>
  </si>
  <si>
    <t>chrX.90635</t>
  </si>
  <si>
    <t>c.-151G&gt;T</t>
  </si>
  <si>
    <t>RPL18A</t>
  </si>
  <si>
    <t>YOL120C</t>
  </si>
  <si>
    <t>chrXV.94613</t>
  </si>
  <si>
    <t>c.-212delT</t>
  </si>
  <si>
    <t>RPL22B</t>
  </si>
  <si>
    <t>YFL034C-A</t>
  </si>
  <si>
    <t>chrVI.65113</t>
  </si>
  <si>
    <t>RPL3</t>
  </si>
  <si>
    <t>YOR063W</t>
  </si>
  <si>
    <t>chrXV.444498</t>
  </si>
  <si>
    <t>RPL34B</t>
  </si>
  <si>
    <t>YIL052C</t>
  </si>
  <si>
    <t>chrIX.257480</t>
  </si>
  <si>
    <t>c.-418_-417insT</t>
  </si>
  <si>
    <t>RPL4B</t>
  </si>
  <si>
    <t>YDR012W</t>
  </si>
  <si>
    <t>chrIV.470577</t>
  </si>
  <si>
    <t>c.-1275delA</t>
  </si>
  <si>
    <t>RPL8B</t>
  </si>
  <si>
    <t>YLL045C</t>
  </si>
  <si>
    <t>chrXII.52019</t>
  </si>
  <si>
    <t>c.-3391_-3390insAT</t>
  </si>
  <si>
    <t>RPO26</t>
  </si>
  <si>
    <t>YPR187W</t>
  </si>
  <si>
    <t>chrXVI.909717</t>
  </si>
  <si>
    <t>c.-1539delA</t>
  </si>
  <si>
    <t>RPO41</t>
  </si>
  <si>
    <t>YFL036W</t>
  </si>
  <si>
    <t>chrVI.58389</t>
  </si>
  <si>
    <t>c.-393G&gt;A</t>
  </si>
  <si>
    <t>RPS0A</t>
  </si>
  <si>
    <t>YGR214W</t>
  </si>
  <si>
    <t>chrVII.920117</t>
  </si>
  <si>
    <t>c.-457delA</t>
  </si>
  <si>
    <t>RPS22A</t>
  </si>
  <si>
    <t>YJL190C</t>
  </si>
  <si>
    <t>chrX.75588</t>
  </si>
  <si>
    <t>c.-287delA</t>
  </si>
  <si>
    <t>RRM3</t>
  </si>
  <si>
    <t>YHR031C</t>
  </si>
  <si>
    <t>chrVIII.173136</t>
  </si>
  <si>
    <t>c.-167delT</t>
  </si>
  <si>
    <t>RSA1</t>
  </si>
  <si>
    <t>YPL193W</t>
  </si>
  <si>
    <t>chrXVI.181192</t>
  </si>
  <si>
    <t>c.-210delT</t>
  </si>
  <si>
    <t>chrXIII.178308</t>
  </si>
  <si>
    <t>c.-3T&gt;G</t>
  </si>
  <si>
    <t>SAM1</t>
  </si>
  <si>
    <t>YLR180W</t>
  </si>
  <si>
    <t>chrXII.513143</t>
  </si>
  <si>
    <t>c.-2119_-2118insAT</t>
  </si>
  <si>
    <t>SAM50</t>
  </si>
  <si>
    <t>YNL026W</t>
  </si>
  <si>
    <t>chrXIV.581648</t>
  </si>
  <si>
    <t>c.-271delT</t>
  </si>
  <si>
    <t>SCM4</t>
  </si>
  <si>
    <t>YGR049W</t>
  </si>
  <si>
    <t>chrVII.591142</t>
  </si>
  <si>
    <t>c.-171delA</t>
  </si>
  <si>
    <t>SDA1</t>
  </si>
  <si>
    <t>YGR245C</t>
  </si>
  <si>
    <t>chrVII.982313</t>
  </si>
  <si>
    <t>c.-245C&gt;T</t>
  </si>
  <si>
    <t>SDD2</t>
  </si>
  <si>
    <t>YMR074C</t>
  </si>
  <si>
    <t>chrXIII.413644</t>
  </si>
  <si>
    <t>c.-171A&gt;G</t>
  </si>
  <si>
    <t>SDD4</t>
  </si>
  <si>
    <t>YPR022C</t>
  </si>
  <si>
    <t>chrXVI.607467</t>
  </si>
  <si>
    <t>c.-156delT</t>
  </si>
  <si>
    <t>chrXVI.607997</t>
  </si>
  <si>
    <t>c.-686delA</t>
  </si>
  <si>
    <t>SDO1</t>
  </si>
  <si>
    <t>YLR022C</t>
  </si>
  <si>
    <t>chrXII.185314</t>
  </si>
  <si>
    <t>c.-389_-388insT</t>
  </si>
  <si>
    <t>SEC12</t>
  </si>
  <si>
    <t>YNR026C</t>
  </si>
  <si>
    <t>chrXIV.674780</t>
  </si>
  <si>
    <t>c.-92delA</t>
  </si>
  <si>
    <t>SEC27</t>
  </si>
  <si>
    <t>YGL137W</t>
  </si>
  <si>
    <t>chrVII.248381</t>
  </si>
  <si>
    <t>c.-1488C&gt;T</t>
  </si>
  <si>
    <t>SEC31</t>
  </si>
  <si>
    <t>YDL195W</t>
  </si>
  <si>
    <t>chrIV.107122</t>
  </si>
  <si>
    <t>c.-86A&gt;G</t>
  </si>
  <si>
    <t>SET5</t>
  </si>
  <si>
    <t>YHR207C</t>
  </si>
  <si>
    <t>chrVIII.516494</t>
  </si>
  <si>
    <t>c.-10_-9insT</t>
  </si>
  <si>
    <t>chrVIII.516496</t>
  </si>
  <si>
    <t>c.-11G&gt;A</t>
  </si>
  <si>
    <t>SMA1</t>
  </si>
  <si>
    <t>YPL027W</t>
  </si>
  <si>
    <t>chrXVI.499528</t>
  </si>
  <si>
    <t>c.-137C&gt;T</t>
  </si>
  <si>
    <t>SMC6</t>
  </si>
  <si>
    <t>YLR383W</t>
  </si>
  <si>
    <t>chrXII.881947</t>
  </si>
  <si>
    <t>c.-3341_-3340insAT</t>
  </si>
  <si>
    <t>SMI1</t>
  </si>
  <si>
    <t>YGR229C</t>
  </si>
  <si>
    <t>chrVII.951339</t>
  </si>
  <si>
    <t>c.-441_-440insA</t>
  </si>
  <si>
    <t>SNR52</t>
  </si>
  <si>
    <t>snR52</t>
  </si>
  <si>
    <t>chrV.434196</t>
  </si>
  <si>
    <t>n.-2977delT</t>
  </si>
  <si>
    <t>SNR61</t>
  </si>
  <si>
    <t>snR61</t>
  </si>
  <si>
    <t>chrXII.794669</t>
  </si>
  <si>
    <t>n.-94A&gt;G</t>
  </si>
  <si>
    <t>SNR63</t>
  </si>
  <si>
    <t>snR63</t>
  </si>
  <si>
    <t>chrIV.323677</t>
  </si>
  <si>
    <t>n.-208_-207delAT</t>
  </si>
  <si>
    <t>SOD2</t>
  </si>
  <si>
    <t>YHR008C</t>
  </si>
  <si>
    <t>chrVIII.123954</t>
  </si>
  <si>
    <t>c.-369_-365delTCTCT</t>
  </si>
  <si>
    <t>SPC42</t>
  </si>
  <si>
    <t>YKL042W</t>
  </si>
  <si>
    <t>chrXI.357984</t>
  </si>
  <si>
    <t>c.-490delA</t>
  </si>
  <si>
    <t>SPO21</t>
  </si>
  <si>
    <t>YOL091W</t>
  </si>
  <si>
    <t>chrXV.145176</t>
  </si>
  <si>
    <t>c.-157delT</t>
  </si>
  <si>
    <t>SPT21</t>
  </si>
  <si>
    <t>YMR179W</t>
  </si>
  <si>
    <t>chrXIII.619338</t>
  </si>
  <si>
    <t>c.-519delT</t>
  </si>
  <si>
    <t>SQT1</t>
  </si>
  <si>
    <t>YIR012W</t>
  </si>
  <si>
    <t>chrIX.377273</t>
  </si>
  <si>
    <t>c.-1213G&gt;A</t>
  </si>
  <si>
    <t>SSA1</t>
  </si>
  <si>
    <t>YAL005C</t>
  </si>
  <si>
    <t>chrI.141762</t>
  </si>
  <si>
    <t>c.-331C&gt;G</t>
  </si>
  <si>
    <t>SSF2</t>
  </si>
  <si>
    <t>YDR312W</t>
  </si>
  <si>
    <t>chrIV.1087058</t>
  </si>
  <si>
    <t>c.-523G&gt;A</t>
  </si>
  <si>
    <t>SWI6</t>
  </si>
  <si>
    <t>YLR182W</t>
  </si>
  <si>
    <t>chrXII.517892</t>
  </si>
  <si>
    <t>c.-47delA</t>
  </si>
  <si>
    <t>SYC1</t>
  </si>
  <si>
    <t>YOR179C</t>
  </si>
  <si>
    <t>chrXV.672547</t>
  </si>
  <si>
    <t>c.-137delT</t>
  </si>
  <si>
    <t>TCD2</t>
  </si>
  <si>
    <t>YKL027W</t>
  </si>
  <si>
    <t>chrXI.387292</t>
  </si>
  <si>
    <t>c.-270T&gt;A</t>
  </si>
  <si>
    <t>THI2</t>
  </si>
  <si>
    <t>YBR240C</t>
  </si>
  <si>
    <t>chrII.702006</t>
  </si>
  <si>
    <t>c.-166_-165delAT</t>
  </si>
  <si>
    <t>TIF5</t>
  </si>
  <si>
    <t>YPR041W</t>
  </si>
  <si>
    <t>chrXVI.648653</t>
  </si>
  <si>
    <t>c.-50delA</t>
  </si>
  <si>
    <t>TIM10</t>
  </si>
  <si>
    <t>YHR005C-A</t>
  </si>
  <si>
    <t>chrVIII.119673</t>
  </si>
  <si>
    <t>c.-3772G&gt;A</t>
  </si>
  <si>
    <t>TMS1</t>
  </si>
  <si>
    <t>YDR105C</t>
  </si>
  <si>
    <t>chrIV.668949</t>
  </si>
  <si>
    <t>c.-2180delT</t>
  </si>
  <si>
    <t>TOK1</t>
  </si>
  <si>
    <t>YJL093C</t>
  </si>
  <si>
    <t>chrX.257034</t>
  </si>
  <si>
    <t>c.-222G&gt;A</t>
  </si>
  <si>
    <t>chrXV.315630</t>
  </si>
  <si>
    <t>c.-244delA</t>
  </si>
  <si>
    <t>TOS8</t>
  </si>
  <si>
    <t>YGL096W</t>
  </si>
  <si>
    <t>chrVII.323579</t>
  </si>
  <si>
    <t>c.-1751_-1749delTTG</t>
  </si>
  <si>
    <t>TRE1</t>
  </si>
  <si>
    <t>YPL176C</t>
  </si>
  <si>
    <t>chrXVI.218434</t>
  </si>
  <si>
    <t>c.-71A&gt;T</t>
  </si>
  <si>
    <t>TRM11</t>
  </si>
  <si>
    <t>YOL124C</t>
  </si>
  <si>
    <t>chrXV.89639</t>
  </si>
  <si>
    <t>c.-2882T&gt;C</t>
  </si>
  <si>
    <t>UBP13</t>
  </si>
  <si>
    <t>YBL067C</t>
  </si>
  <si>
    <t>chrII.96034</t>
  </si>
  <si>
    <t>c.-153delT</t>
  </si>
  <si>
    <t>chrXII.193384</t>
  </si>
  <si>
    <t>c.-104delT</t>
  </si>
  <si>
    <t>UBX4</t>
  </si>
  <si>
    <t>YMR067C</t>
  </si>
  <si>
    <t>chrXIII.405653</t>
  </si>
  <si>
    <t>c.-81delA</t>
  </si>
  <si>
    <t>chrX.173515</t>
  </si>
  <si>
    <t>c.-1149delT</t>
  </si>
  <si>
    <t>USO1</t>
  </si>
  <si>
    <t>YDL058W</t>
  </si>
  <si>
    <t>chrIV.344004</t>
  </si>
  <si>
    <t>c.-1661_-1660insTA</t>
  </si>
  <si>
    <t>VHR1</t>
  </si>
  <si>
    <t>YIL056W</t>
  </si>
  <si>
    <t>chrIX.249625</t>
  </si>
  <si>
    <t>c.-365delT</t>
  </si>
  <si>
    <t>VMA13</t>
  </si>
  <si>
    <t>YPR036W</t>
  </si>
  <si>
    <t>chrXVI.643534</t>
  </si>
  <si>
    <t>c.-302G&gt;A</t>
  </si>
  <si>
    <t>chrXVI.643732</t>
  </si>
  <si>
    <t>c.-103delA</t>
  </si>
  <si>
    <t>VPH1</t>
  </si>
  <si>
    <t>YOR270C</t>
  </si>
  <si>
    <t>chrXV.830600</t>
  </si>
  <si>
    <t>c.-27delA</t>
  </si>
  <si>
    <t>VPS1</t>
  </si>
  <si>
    <t>YKR001C</t>
  </si>
  <si>
    <t>chrXI.446787</t>
  </si>
  <si>
    <t>c.-4066delA</t>
  </si>
  <si>
    <t>VPS54</t>
  </si>
  <si>
    <t>YDR027C</t>
  </si>
  <si>
    <t>chrIV.497487</t>
  </si>
  <si>
    <t>c.-170delT</t>
  </si>
  <si>
    <t>VPS68</t>
  </si>
  <si>
    <t>YOL129W</t>
  </si>
  <si>
    <t>chrXV.77078</t>
  </si>
  <si>
    <t>c.-482C&gt;T</t>
  </si>
  <si>
    <t>VTA1</t>
  </si>
  <si>
    <t>YLR181C</t>
  </si>
  <si>
    <t>chrXII.517794</t>
  </si>
  <si>
    <t>c.-125delA</t>
  </si>
  <si>
    <t>WTM1</t>
  </si>
  <si>
    <t>YOR230W</t>
  </si>
  <si>
    <t>chrXV.769891</t>
  </si>
  <si>
    <t>c.-909_-908insT</t>
  </si>
  <si>
    <t>YAE1</t>
  </si>
  <si>
    <t>YJR067C</t>
  </si>
  <si>
    <t>chrX.568755</t>
  </si>
  <si>
    <t>c.-1312delT</t>
  </si>
  <si>
    <t>YAL042C-A</t>
  </si>
  <si>
    <t>chrI.65761</t>
  </si>
  <si>
    <t>c.-4154delA</t>
  </si>
  <si>
    <t>YAP1802</t>
  </si>
  <si>
    <t>YGR241C</t>
  </si>
  <si>
    <t>chrVII.977899</t>
  </si>
  <si>
    <t>c.-1319delT</t>
  </si>
  <si>
    <t>YBL070C</t>
  </si>
  <si>
    <t>chrII.93551</t>
  </si>
  <si>
    <t>c.-2626A&gt;G</t>
  </si>
  <si>
    <t>chrII.93606</t>
  </si>
  <si>
    <t>c.-2681C&gt;A</t>
  </si>
  <si>
    <t>YBL111C</t>
  </si>
  <si>
    <t>chrII.6157</t>
  </si>
  <si>
    <t>c.-1148A&gt;G</t>
  </si>
  <si>
    <t>chrII.6158</t>
  </si>
  <si>
    <t>c.-1149T&gt;C</t>
  </si>
  <si>
    <t>chrII.6175</t>
  </si>
  <si>
    <t>c.-1166A&gt;G</t>
  </si>
  <si>
    <t>chrII.6181</t>
  </si>
  <si>
    <t>c.-1173_-1172insAGTGGTGGTGGT</t>
  </si>
  <si>
    <t>chrII.6191</t>
  </si>
  <si>
    <t>c.-1182G&gt;A</t>
  </si>
  <si>
    <t>YBR300C</t>
  </si>
  <si>
    <t>chrII.809468</t>
  </si>
  <si>
    <t>c.-372delT</t>
  </si>
  <si>
    <t>chrII.809484</t>
  </si>
  <si>
    <t>YCL012C</t>
  </si>
  <si>
    <t>chrIII.101876</t>
  </si>
  <si>
    <t>c.-89delA</t>
  </si>
  <si>
    <t>YCR006C</t>
  </si>
  <si>
    <t>chrIII.123478</t>
  </si>
  <si>
    <t>c.-476delT</t>
  </si>
  <si>
    <t>YDL022C-A</t>
  </si>
  <si>
    <t>chrIV.410887</t>
  </si>
  <si>
    <t>c.-833_-832delAA</t>
  </si>
  <si>
    <t>YDL180W</t>
  </si>
  <si>
    <t>chrIV.135456</t>
  </si>
  <si>
    <t>c.-439delT</t>
  </si>
  <si>
    <t>YDL186W</t>
  </si>
  <si>
    <t>chrIV.123792</t>
  </si>
  <si>
    <t>c.-1823delA</t>
  </si>
  <si>
    <t>YDL240C-A</t>
  </si>
  <si>
    <t>chrIV.26389</t>
  </si>
  <si>
    <t>c.-3782_-3781insT</t>
  </si>
  <si>
    <t>YDR034C-D</t>
  </si>
  <si>
    <t>chrIV.519899</t>
  </si>
  <si>
    <t>n.-544_-543insA</t>
  </si>
  <si>
    <t>YDR537C</t>
  </si>
  <si>
    <t>chrIV.1513956</t>
  </si>
  <si>
    <t>c.-2496delA</t>
  </si>
  <si>
    <t>YEL043W</t>
  </si>
  <si>
    <t>chrV.70395</t>
  </si>
  <si>
    <t>c.-82delA</t>
  </si>
  <si>
    <t>YER076C</t>
  </si>
  <si>
    <t>chrV.314468</t>
  </si>
  <si>
    <t>c.-970C&gt;A</t>
  </si>
  <si>
    <t>YER137C</t>
  </si>
  <si>
    <t>chrV.443413</t>
  </si>
  <si>
    <t>c.-1594T&gt;C</t>
  </si>
  <si>
    <t>chrV.443414</t>
  </si>
  <si>
    <t>c.-1595T&gt;A</t>
  </si>
  <si>
    <t>chrV.443416</t>
  </si>
  <si>
    <t>c.-1597A&gt;C</t>
  </si>
  <si>
    <t>YFL021C-A</t>
  </si>
  <si>
    <t>chrVI.99153</t>
  </si>
  <si>
    <t>c.-2539delT</t>
  </si>
  <si>
    <t>YGL014C-A</t>
  </si>
  <si>
    <t>chrVII.468885</t>
  </si>
  <si>
    <t>c.-2488delA</t>
  </si>
  <si>
    <t>YGL063C-A</t>
  </si>
  <si>
    <t>chrVII.384785</t>
  </si>
  <si>
    <t>c.-134A&gt;G</t>
  </si>
  <si>
    <t>chrVII.384786</t>
  </si>
  <si>
    <t>c.-135C&gt;T</t>
  </si>
  <si>
    <t>YGR125W</t>
  </si>
  <si>
    <t>chrVII.742157</t>
  </si>
  <si>
    <t>YGR269W</t>
  </si>
  <si>
    <t>chrVII.1024993</t>
  </si>
  <si>
    <t>c.-1642delT</t>
  </si>
  <si>
    <t>YGR293C</t>
  </si>
  <si>
    <t>chrVII.1080730</t>
  </si>
  <si>
    <t>c.-385_-384insA</t>
  </si>
  <si>
    <t>YHL005C</t>
  </si>
  <si>
    <t>chrVIII.100505</t>
  </si>
  <si>
    <t>c.-1286delA</t>
  </si>
  <si>
    <t>YHR139C-A</t>
  </si>
  <si>
    <t>chrVIII.380459</t>
  </si>
  <si>
    <t>c.-41_-40insT</t>
  </si>
  <si>
    <t>YHR140W</t>
  </si>
  <si>
    <t>chrVIII.379942</t>
  </si>
  <si>
    <t>c.-630_-629insA</t>
  </si>
  <si>
    <t>YIL154C</t>
  </si>
  <si>
    <t>chrIX.57277</t>
  </si>
  <si>
    <t>c.-2257_-2256insT</t>
  </si>
  <si>
    <t>YIL169C</t>
  </si>
  <si>
    <t>chrIX.26542</t>
  </si>
  <si>
    <t>c.-437delA</t>
  </si>
  <si>
    <t>YIR018C-A</t>
  </si>
  <si>
    <t>chrIX.386381</t>
  </si>
  <si>
    <t>c.-680G&gt;A</t>
  </si>
  <si>
    <t>chrIX.389257</t>
  </si>
  <si>
    <t>c.-3557delT</t>
  </si>
  <si>
    <t>YJL045W</t>
  </si>
  <si>
    <t>chrX.354634</t>
  </si>
  <si>
    <t>c.-1390C&gt;T</t>
  </si>
  <si>
    <t>YJL107C</t>
  </si>
  <si>
    <t>chrX.220219</t>
  </si>
  <si>
    <t>c.-203G&gt;A</t>
  </si>
  <si>
    <t>chrX.220530</t>
  </si>
  <si>
    <t>c.-514T&gt;G</t>
  </si>
  <si>
    <t>YJL169W</t>
  </si>
  <si>
    <t>chrX.99505</t>
  </si>
  <si>
    <t>c.-2593delT</t>
  </si>
  <si>
    <t>chrX.99519</t>
  </si>
  <si>
    <t>c.-2579delT</t>
  </si>
  <si>
    <t>YJL193W</t>
  </si>
  <si>
    <t>chrX.70972</t>
  </si>
  <si>
    <t>c.-394T&gt;C</t>
  </si>
  <si>
    <t>YKE2</t>
  </si>
  <si>
    <t>YLR200W</t>
  </si>
  <si>
    <t>chrXII.548748</t>
  </si>
  <si>
    <t>c.-264G&gt;A</t>
  </si>
  <si>
    <t>YKL031W</t>
  </si>
  <si>
    <t>chrXI.379623</t>
  </si>
  <si>
    <t>c.-2448delC</t>
  </si>
  <si>
    <t>YKL162C-A</t>
  </si>
  <si>
    <t>chrXI.146956</t>
  </si>
  <si>
    <t>c.-882C&gt;T</t>
  </si>
  <si>
    <t>YKR005C</t>
  </si>
  <si>
    <t>chrXI.450308</t>
  </si>
  <si>
    <t>c.-142delT</t>
  </si>
  <si>
    <t>YLL054C</t>
  </si>
  <si>
    <t>chrXII.35378</t>
  </si>
  <si>
    <t>c.-175delT</t>
  </si>
  <si>
    <t>YLR302C</t>
  </si>
  <si>
    <t>chrXII.734915</t>
  </si>
  <si>
    <t>c.-2362T&gt;C</t>
  </si>
  <si>
    <t>YME2</t>
  </si>
  <si>
    <t>YMR302C</t>
  </si>
  <si>
    <t>chrXIII.873018</t>
  </si>
  <si>
    <t>c.-393C&gt;A</t>
  </si>
  <si>
    <t>YML018C</t>
  </si>
  <si>
    <t>chrXIII.236652</t>
  </si>
  <si>
    <t>c.-701delA</t>
  </si>
  <si>
    <t>YMR001C-A</t>
  </si>
  <si>
    <t>chrXIII.271693</t>
  </si>
  <si>
    <t>c.-116G&gt;T</t>
  </si>
  <si>
    <t>YMR182W-A</t>
  </si>
  <si>
    <t>chrXIII.622233</t>
  </si>
  <si>
    <t>c.-3578A&gt;T</t>
  </si>
  <si>
    <t>YMR242W-A</t>
  </si>
  <si>
    <t>chrXIII.752958</t>
  </si>
  <si>
    <t>c.-1338delT</t>
  </si>
  <si>
    <t>YNL190W</t>
  </si>
  <si>
    <t>chrXIV.282303</t>
  </si>
  <si>
    <t>c.-91delT</t>
  </si>
  <si>
    <t>YNR062C</t>
  </si>
  <si>
    <t>chrXIV.748790</t>
  </si>
  <si>
    <t>c.-3447T&gt;A</t>
  </si>
  <si>
    <t>YOL150C</t>
  </si>
  <si>
    <t>chrXV.45692</t>
  </si>
  <si>
    <t>c.-924_-909delATATATATATATATAT</t>
  </si>
  <si>
    <t>YOP1</t>
  </si>
  <si>
    <t>YPR028W</t>
  </si>
  <si>
    <t>chrXVI.623198</t>
  </si>
  <si>
    <t>c.-328delA</t>
  </si>
  <si>
    <t>YOR121C</t>
  </si>
  <si>
    <t>chrXV.552209</t>
  </si>
  <si>
    <t>c.-106T&gt;C</t>
  </si>
  <si>
    <t>chrXV.552215</t>
  </si>
  <si>
    <t>c.-112T&gt;C</t>
  </si>
  <si>
    <t>YOR343W-A</t>
  </si>
  <si>
    <t>chrXV.966020</t>
  </si>
  <si>
    <t>n.-4558T&gt;C</t>
  </si>
  <si>
    <t>YOR376W</t>
  </si>
  <si>
    <t>chrXV.1041416</t>
  </si>
  <si>
    <t>c.-1775G&gt;T</t>
  </si>
  <si>
    <t>YOR392W</t>
  </si>
  <si>
    <t>chrXV.1078206</t>
  </si>
  <si>
    <t>c.-1076_-1075insA</t>
  </si>
  <si>
    <t>YPK9</t>
  </si>
  <si>
    <t>YOR291W</t>
  </si>
  <si>
    <t>chrXV.861004</t>
  </si>
  <si>
    <t>c.-171_-170insA</t>
  </si>
  <si>
    <t>YPL068C</t>
  </si>
  <si>
    <t>chrXVI.425229</t>
  </si>
  <si>
    <t>c.-134delT</t>
  </si>
  <si>
    <t>YPL222C-A</t>
  </si>
  <si>
    <t>chrXVI.132456</t>
  </si>
  <si>
    <t>c.-342delT</t>
  </si>
  <si>
    <t>YPL257W-A</t>
  </si>
  <si>
    <t>chrXVI.56101</t>
  </si>
  <si>
    <t>n.-647T&gt;A</t>
  </si>
  <si>
    <t>YPQ2</t>
  </si>
  <si>
    <t>YDR352W</t>
  </si>
  <si>
    <t>chrIV.1181612</t>
  </si>
  <si>
    <t>c.-188delA</t>
  </si>
  <si>
    <t>YPR014C</t>
  </si>
  <si>
    <t>chrXVI.589896</t>
  </si>
  <si>
    <t>c.-2379delA</t>
  </si>
  <si>
    <t>chrXVI.698526</t>
  </si>
  <si>
    <t>c.-262delT</t>
  </si>
  <si>
    <t>YPR142C</t>
  </si>
  <si>
    <t>chrXVI.819515</t>
  </si>
  <si>
    <t>c.-822A&gt;T</t>
  </si>
  <si>
    <t>YRO2</t>
  </si>
  <si>
    <t>YBR054W</t>
  </si>
  <si>
    <t>chrII.342440</t>
  </si>
  <si>
    <t>c.-660delA</t>
  </si>
  <si>
    <t>chrVII.19401</t>
  </si>
  <si>
    <t>c.-1577G&gt;A</t>
  </si>
  <si>
    <t>chrVII.20016</t>
  </si>
  <si>
    <t>c.-961delA</t>
  </si>
  <si>
    <t>ZWF1</t>
  </si>
  <si>
    <t>YNL241C</t>
  </si>
  <si>
    <t>chrXIV.198316</t>
  </si>
  <si>
    <t>c.-373C&gt;T</t>
  </si>
  <si>
    <t>(A) SNPs with &lt;5 hits</t>
  </si>
  <si>
    <t>(B) SNPs that occur ≥5 times (only NGG1 and TFG1 included in analysis</t>
  </si>
  <si>
    <t>SNP effect</t>
  </si>
  <si>
    <t>chrXI.666614</t>
  </si>
  <si>
    <t>"NiBM30" + "ZnBM23" + "ZnBM28" + "ZnBM34" + "ZnBM43"</t>
  </si>
  <si>
    <t>ERG26</t>
  </si>
  <si>
    <t>YGL001C</t>
  </si>
  <si>
    <t>chrVII.496729</t>
  </si>
  <si>
    <t>c.-228_-227insT</t>
  </si>
  <si>
    <t>"CdBM43" + "CdBM44" + "CoBM18" + "CuBM15" + "MnBM15" + "MnBM34" + "ZnBM47"</t>
  </si>
  <si>
    <t>chrI.198589</t>
  </si>
  <si>
    <t>c.-4814A&gt;G</t>
  </si>
  <si>
    <t>"CdBM29" + "CdBM43" + "CoBM6" + "CuBM12" + "CuBM18" + "CuBM3" + "CuBM8" + "MnBM25" + "MnBM44" + "ZnBM41"</t>
  </si>
  <si>
    <t>PRM7</t>
  </si>
  <si>
    <t>YDL039C</t>
  </si>
  <si>
    <t>chrIV.384303</t>
  </si>
  <si>
    <t>c.-250_-223delCGTAGTCAGTTCAAGTTCAGCTGATCTA</t>
  </si>
  <si>
    <t>"CdBM37" + "CdBM45" + "CdBM48" + "CuBM11" + "CuBM7" + "MnBM28" + "NiBM24" + "NiBM4" + "NiBM6" + "ZnBM41" + "ZnBM45"</t>
  </si>
  <si>
    <t>chrXVI.607820</t>
  </si>
  <si>
    <t>c.-509delA</t>
  </si>
  <si>
    <t>"CdBM23" + "CdBM44" + "ZnBM29" + "ZnBM38" + "ZnBM45"</t>
  </si>
  <si>
    <t>chrIX.267870</t>
  </si>
  <si>
    <t>c.-48_-47insT</t>
  </si>
  <si>
    <t>"CdBM29" + "CdBM42" + "CoBM7" + "CuBM10" + "CuBM11" + "MnBM38" + "MnBM44" + "NiBM25" + "ZnBM19" + "ZnBM22" + "ZnBM28" + "ZnBM37" + "ZnBM39"</t>
  </si>
  <si>
    <t>TDA8</t>
  </si>
  <si>
    <t>YAL064C-A</t>
  </si>
  <si>
    <t>chrI.15592</t>
  </si>
  <si>
    <t>c.-1849C&gt;G</t>
  </si>
  <si>
    <t>"CdBM23" + "CdBM26" + "CdBM32" + "CdBM36" + "CdBM37" + "CdBM42" + "CdBM44" + "CdBM46" + "CdBM47" + "CdBM48" + "CoBM1" + "CoBM14" + "CoBM15" + "CoBM16" + "CoBM17" + "CoBM2" + "CoBM21" + "CoBM4" + "CoBM5" + "CoBM6" + "CoBM7" + "CoBM8" + "CuBM10" + "CuBM11" + "CuBM12" + "CuBM13" + "CuBM14" + "CuBM18" + "CuBM4" + "CuBM6" + "CuBM7" + "CuBM9" + "MnBM13" + "MnBM14" + "MnBM15" + "MnBM20" + "MnBM21" + "MnBM24" + "MnBM25" + "MnBM27" + "MnBM28" + "MnBM29" + "MnBM31" + "MnBM32" + "MnBM39" + "MnBM42" + "MnBM44" + "NiBM11" + "NiBM12" + "NiBM16" + "NiBM17" + "NiBM22" + "NiBM24" + "NiBM25" + "NiBM27" + "NiBM28" + "NiBM30" + "NiBM4" + "ZnBM12" + "ZnBM17" + "ZnBM19" + "ZnBM23" + "ZnBM25" + "ZnBM28" + "ZnBM29" + "ZnBM34" + "ZnBM37" + "ZnBM38" + "ZnBM39" + "ZnBM42" + "ZnBM44" + "ZnBM46" + "ZnBM47"</t>
  </si>
  <si>
    <t>TOM7</t>
  </si>
  <si>
    <t>YNL070W</t>
  </si>
  <si>
    <t>chrXIV.493053</t>
  </si>
  <si>
    <t>"CdBM37" + "CoBM17" + "CoBM20" + "CuBM11" + "CuBM4" + "MnBM38" + "NiBM16" + "ZnBM12" + "ZnBM31" + "ZnBM47"</t>
  </si>
  <si>
    <t>VOA1</t>
  </si>
  <si>
    <t>YGR106C</t>
  </si>
  <si>
    <t>chrVII.701186</t>
  </si>
  <si>
    <t>c.-1401_-1400insACA</t>
  </si>
  <si>
    <t>"CdBM29" + "CoBM12" + "CoBM6" + "MnBM24" + "NiBM24" + "NiBM27" + "ZnBM23"</t>
  </si>
  <si>
    <t>chrIV.621879</t>
  </si>
  <si>
    <t>c.-232_-231delAA</t>
  </si>
  <si>
    <t>YDR169C-A</t>
  </si>
  <si>
    <t>chrIV.794798</t>
  </si>
  <si>
    <t>c.-75A&gt;C</t>
  </si>
  <si>
    <t>"CuBM10" + "CuBM11" + "CuBM12" + "CuBM13" + "CuBM14" + "CuBM17" + "CuBM18" + "CuBM4" + "CuBM6" + "CuBM7" + "CuBM9" + "MnBM17" + "ZnBM41" + "ZnBM43"</t>
  </si>
  <si>
    <t>YLL066W-A</t>
  </si>
  <si>
    <t>chrXII.5851</t>
  </si>
  <si>
    <t>c.-635C&gt;T</t>
  </si>
  <si>
    <t>"CdBM26" + "CdBM36" + "CdBM48" + "CoBM12" + "CuBM13" + "CuBM16" + "MnBM13" + "MnBM27" + "NiBM14" + "NiBM22" + "ZnBM39" + "ZnBM44"</t>
  </si>
  <si>
    <t>chrXII.5854</t>
  </si>
  <si>
    <t>c.-632G&gt;T</t>
  </si>
  <si>
    <t>.</t>
  </si>
  <si>
    <t>"CdBM44 + "CuBM13" + "CuBM15" + "MnBM21" + "MnBM27"</t>
  </si>
  <si>
    <t>snpEff effect</t>
  </si>
  <si>
    <t>[Counting multiple instances of the same mutation only once*.]</t>
  </si>
  <si>
    <t xml:space="preserve">* When the exact same SNP occurred multiple times, it was counted only once. </t>
  </si>
  <si>
    <t>When occurring in multiple metals, a partial count was given to each metal so that the sum of the SNP's contribution was 1.</t>
  </si>
  <si>
    <t>For example, for PHO84, c.690C&gt;A occurred in both Ni and Zn (each counting 0.5) and c.623G&gt;A occurred in Co and Zn (each counting 0.5).</t>
  </si>
  <si>
    <t>SnpEff effect</t>
  </si>
  <si>
    <t>Rows:</t>
  </si>
  <si>
    <t>Evolution concentrations (mM)†</t>
  </si>
  <si>
    <t>† Used in 1ml volume evolution experiment conducted in 96 deep-well plates</t>
  </si>
  <si>
    <t>Test concentrations (mM)¥</t>
  </si>
  <si>
    <t>¥ Used in 120 ul volume growth rate assays in the Bioscreen C</t>
  </si>
  <si>
    <t>No</t>
  </si>
  <si>
    <t>Metal resistance gene (SGD)</t>
  </si>
  <si>
    <t>Attributes of evolved lines and the ancestor</t>
  </si>
  <si>
    <t>Previous column rel to ancestral average (18.1)</t>
  </si>
  <si>
    <t>CUP1 rel. to ancestor</t>
  </si>
  <si>
    <t>Ancestor (OLY077)</t>
  </si>
  <si>
    <t>Ancestor (OLY077_S101)</t>
  </si>
  <si>
    <t>(B) Averages by metal</t>
  </si>
  <si>
    <t>(A) By Line</t>
  </si>
  <si>
    <t>* Average for Mn excludes two highly mutated lines (also excludes genes in Table S3 (B) except NGG1 and TFG1)</t>
  </si>
  <si>
    <t>SD for SNPs per line</t>
  </si>
  <si>
    <t>Broad cross-tolerance</t>
  </si>
  <si>
    <t>CUP Coverage (see Table S9)</t>
  </si>
  <si>
    <t>no. genic mutations (excludes genes in Table S3 (B) except NGG1 and TFG1)</t>
  </si>
  <si>
    <t>no. genic mutations*</t>
  </si>
  <si>
    <t>(B) SNPs that occur &gt;5 times</t>
  </si>
  <si>
    <t>Lines carrying variant not seen in ancestor (OLY077); in cases where that is "." gives lines carrying minor variant</t>
  </si>
  <si>
    <t>Lines carrying variant not seen in ancestor (OLY077)</t>
  </si>
  <si>
    <t>PHO</t>
  </si>
  <si>
    <t>Repair</t>
  </si>
  <si>
    <t>Phosphorous metabolism (Amigo 2)</t>
  </si>
  <si>
    <t>DNA repair (SGD)</t>
  </si>
  <si>
    <t>GO vs cross-tolerance</t>
  </si>
  <si>
    <t>Chi-squared goodness of fit test on distribution of mutational effects according to SNPeff</t>
  </si>
  <si>
    <t>Test environment</t>
  </si>
  <si>
    <t>growth rate in test environment</t>
  </si>
  <si>
    <t>num genes with mutations</t>
  </si>
  <si>
    <t>num GO terms</t>
  </si>
  <si>
    <t>CT_x</t>
  </si>
  <si>
    <t>CdBM31</t>
  </si>
  <si>
    <t>CdBM40</t>
  </si>
  <si>
    <t>ZnBM32</t>
  </si>
  <si>
    <t>ZnBM5</t>
  </si>
  <si>
    <t>ZnBM7</t>
  </si>
  <si>
    <t>3 in MnBM14</t>
  </si>
  <si>
    <t>1, 1 in MnBM14, 1 in MnBM42</t>
  </si>
  <si>
    <t>2, 1 in MnBM42</t>
  </si>
  <si>
    <t>2, 1 in MnBM14</t>
  </si>
  <si>
    <t>Mutations, gene annotation, and variant type</t>
  </si>
  <si>
    <t>Averages by metal</t>
  </si>
  <si>
    <t>5 to 62</t>
  </si>
  <si>
    <t>63 to 148</t>
  </si>
  <si>
    <t>149 to 183</t>
  </si>
  <si>
    <t>184 to 392</t>
  </si>
  <si>
    <t>393 to 416</t>
  </si>
  <si>
    <t>417 to 453</t>
  </si>
  <si>
    <t>Num rows</t>
  </si>
  <si>
    <t>Proportions</t>
  </si>
  <si>
    <t>Counts</t>
  </si>
  <si>
    <t>aneuploidy</t>
  </si>
  <si>
    <t>(not sequenced)</t>
  </si>
  <si>
    <t>Reads (= lines /4)</t>
  </si>
  <si>
    <t>METAL</t>
  </si>
  <si>
    <t>Adding NGG1 and TFG1 to averages by metal</t>
  </si>
  <si>
    <t>16 more</t>
  </si>
  <si>
    <t>194 to 230</t>
  </si>
  <si>
    <t>290 to 391</t>
  </si>
  <si>
    <t>NO</t>
  </si>
  <si>
    <t>Phenotypes of genes in line (after filtering)</t>
  </si>
  <si>
    <t>DNA repair (Amigo 2)</t>
  </si>
  <si>
    <t>Overrepresentation analysis using GO Term Finder (terms with pval&lt;0.05) for the top 25% of lines with the highest broad cross-tolerance and the bottom 25% (excluding MnBM14 and MnBM42)</t>
  </si>
  <si>
    <t>significant (with Bonferroni correction)</t>
  </si>
  <si>
    <t>intracellular protein-containing complex</t>
  </si>
  <si>
    <t>ubiquitin ligase complex</t>
  </si>
  <si>
    <t>aminoacyltransferase activity</t>
  </si>
  <si>
    <t>ubiquitin-like protein ligase activity</t>
  </si>
  <si>
    <t>ubiquitin-like protein transferase activity</t>
  </si>
  <si>
    <t>ubiquitin protein ligase activity</t>
  </si>
  <si>
    <t>catabolic process</t>
  </si>
  <si>
    <t>macromolecule catabolic process</t>
  </si>
  <si>
    <t>monoatomic cation transport</t>
  </si>
  <si>
    <t>Generalist (top 25%)</t>
  </si>
  <si>
    <t>Specialist (bottom 25%)</t>
  </si>
  <si>
    <t xml:space="preserve">(Note: primarily VTC genes with high overlap with the "vacuolar transporter chaperone complex") </t>
  </si>
  <si>
    <t>YES. Note: primarily VTC genes with high overlap with the "vacuolar transporter chaperone complex"</t>
  </si>
  <si>
    <t>: Maximum</t>
  </si>
  <si>
    <t>: Mean</t>
  </si>
  <si>
    <t>: Minimum</t>
  </si>
  <si>
    <t>Counts:</t>
  </si>
  <si>
    <t>No counts:</t>
  </si>
  <si>
    <t>7 to 25</t>
  </si>
  <si>
    <t>26 to 41</t>
  </si>
  <si>
    <t>42 to 56</t>
  </si>
  <si>
    <t>57 to 78</t>
  </si>
  <si>
    <t>79 to 95</t>
  </si>
  <si>
    <t>96 to 119</t>
  </si>
  <si>
    <t>Maximum growth rate relative to the ancestor</t>
  </si>
  <si>
    <t>Days to rescue</t>
  </si>
  <si>
    <t>Plate position</t>
  </si>
  <si>
    <t>plate</t>
  </si>
  <si>
    <t>c</t>
  </si>
  <si>
    <t>b</t>
  </si>
  <si>
    <t>a</t>
  </si>
  <si>
    <t>h</t>
  </si>
  <si>
    <t>e</t>
  </si>
  <si>
    <t>g</t>
  </si>
  <si>
    <t>d</t>
  </si>
  <si>
    <t>f</t>
  </si>
  <si>
    <t>col</t>
  </si>
  <si>
    <t>row</t>
  </si>
  <si>
    <t>r_Cd,x</t>
  </si>
  <si>
    <t>r_Co,x</t>
  </si>
  <si>
    <t>r_Cu,x</t>
  </si>
  <si>
    <t>r_Mn,x</t>
  </si>
  <si>
    <t>r_Ni,x</t>
  </si>
  <si>
    <t>r_Zn,x</t>
  </si>
  <si>
    <t>Narrow cross tolerance scores</t>
  </si>
  <si>
    <t>CT_Cd,x</t>
  </si>
  <si>
    <t>CT_Co,x</t>
  </si>
  <si>
    <t>CT_Cu,x</t>
  </si>
  <si>
    <t>CT_Mn,x</t>
  </si>
  <si>
    <t>CT_Ni,x</t>
  </si>
  <si>
    <t>CT_Zn,x</t>
  </si>
  <si>
    <t>combo</t>
  </si>
  <si>
    <t>ORP</t>
  </si>
  <si>
    <t>CdCo</t>
  </si>
  <si>
    <t>CdCu</t>
  </si>
  <si>
    <t>CdMn</t>
  </si>
  <si>
    <t>CdNi</t>
  </si>
  <si>
    <t>CdZn</t>
  </si>
  <si>
    <t>CoCu</t>
  </si>
  <si>
    <t>CoMn</t>
  </si>
  <si>
    <t>CoNi</t>
  </si>
  <si>
    <t>CoZn</t>
  </si>
  <si>
    <t>CuMn</t>
  </si>
  <si>
    <t>CuNi</t>
  </si>
  <si>
    <t>CuZn</t>
  </si>
  <si>
    <t>MnNi</t>
  </si>
  <si>
    <t>MnZn</t>
  </si>
  <si>
    <t>NiZn</t>
  </si>
  <si>
    <t>Narrow cross tolerance (Table S2)</t>
  </si>
  <si>
    <t>CT_x,y</t>
  </si>
  <si>
    <t>Predictor 3</t>
  </si>
  <si>
    <t>Predictor 2</t>
  </si>
  <si>
    <t>Prop positive pleiotropy</t>
  </si>
  <si>
    <t>Predictor 1</t>
  </si>
  <si>
    <t>Three a priori predictors of cross-tolerance</t>
  </si>
  <si>
    <t>Metal co-occurrence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</si>
</sst>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00"/>
    <numFmt numFmtId="165" formatCode="0.0000"/>
    <numFmt numFmtId="166" formatCode="0.0"/>
    <numFmt numFmtId="167" formatCode="0.000000000"/>
    <numFmt numFmtId="168" formatCode="0.00000000"/>
    <numFmt numFmtId="169" formatCode="0.0%"/>
    <numFmt numFmtId="170" formatCode="0.00000"/>
  </numFmts>
  <fonts count="17" x14ac:knownFonts="1">
    <font>
      <sz val="10"/>
      <color rgb="FF000000"/>
      <name val="Arial"/>
      <scheme val="minor"/>
    </font>
    <font>
      <sz val="12"/>
      <color theme="1"/>
      <name val="Arial"/>
      <family val="2"/>
      <scheme val="minor"/>
    </font>
    <font>
      <sz val="10"/>
      <color theme="1"/>
      <name val="Arial"/>
      <family val="2"/>
    </font>
    <font>
      <sz val="10"/>
      <color theme="1"/>
      <name val="Arial"/>
      <family val="2"/>
      <scheme val="minor"/>
    </font>
    <font>
      <sz val="10"/>
      <color rgb="FF000000"/>
      <name val="Arial"/>
      <family val="2"/>
    </font>
    <font>
      <sz val="10"/>
      <color theme="1"/>
      <name val="Arial"/>
      <family val="2"/>
    </font>
    <font>
      <sz val="10"/>
      <color rgb="FF000000"/>
      <name val="Arial"/>
      <family val="2"/>
      <scheme val="minor"/>
    </font>
    <font>
      <b/>
      <sz val="10"/>
      <color rgb="FF000000"/>
      <name val="Arial"/>
      <family val="2"/>
      <scheme val="minor"/>
    </font>
    <font>
      <b/>
      <sz val="10"/>
      <color theme="1"/>
      <name val="Arial"/>
      <family val="2"/>
      <scheme val="minor"/>
    </font>
    <font>
      <b/>
      <sz val="12"/>
      <color theme="1"/>
      <name val="Arial"/>
      <family val="2"/>
      <scheme val="minor"/>
    </font>
    <font>
      <sz val="11"/>
      <color rgb="FFFFFFFF"/>
      <name val="Lucida Grande"/>
      <family val="2"/>
    </font>
    <font>
      <b/>
      <sz val="10"/>
      <color theme="1"/>
      <name val="Arial"/>
      <family val="2"/>
    </font>
    <font>
      <sz val="10"/>
      <name val="Arial"/>
      <family val="2"/>
      <scheme val="minor"/>
    </font>
    <font>
      <b/>
      <sz val="10"/>
      <name val="Arial"/>
      <family val="2"/>
      <scheme val="minor"/>
    </font>
    <font>
      <u/>
      <sz val="10"/>
      <color rgb="FF000000"/>
      <name val="Arial"/>
      <family val="2"/>
      <scheme val="minor"/>
    </font>
    <font>
      <b/>
      <u/>
      <sz val="10"/>
      <color rgb="FF000000"/>
      <name val="Arial"/>
      <family val="2"/>
      <scheme val="minor"/>
    </font>
    <font>
      <sz val="8"/>
      <name val="Arial"/>
      <family val="2"/>
      <scheme val="minor"/>
    </font>
  </fonts>
  <fills count="27">
    <fill>
      <patternFill patternType="none"/>
    </fill>
    <fill>
      <patternFill patternType="gray125"/>
    </fill>
    <fill>
      <patternFill patternType="solid">
        <fgColor rgb="FFFFE599"/>
        <bgColor rgb="FFFFE599"/>
      </patternFill>
    </fill>
    <fill>
      <patternFill patternType="solid">
        <fgColor rgb="FFFFDDF9"/>
        <bgColor indexed="64"/>
      </patternFill>
    </fill>
    <fill>
      <patternFill patternType="solid">
        <fgColor rgb="FFFFC000"/>
        <bgColor indexed="64"/>
      </patternFill>
    </fill>
    <fill>
      <patternFill patternType="solid">
        <fgColor theme="8" tint="0.79998168889431442"/>
        <bgColor indexed="64"/>
      </patternFill>
    </fill>
    <fill>
      <patternFill patternType="solid">
        <fgColor rgb="FF00B0F0"/>
        <bgColor indexed="64"/>
      </patternFill>
    </fill>
    <fill>
      <patternFill patternType="solid">
        <fgColor theme="4" tint="0.79998168889431442"/>
        <bgColor indexed="64"/>
      </patternFill>
    </fill>
    <fill>
      <patternFill patternType="solid">
        <fgColor rgb="FF92D050"/>
        <bgColor indexed="64"/>
      </patternFill>
    </fill>
    <fill>
      <patternFill patternType="solid">
        <fgColor theme="9" tint="0.79998168889431442"/>
        <bgColor indexed="64"/>
      </patternFill>
    </fill>
    <fill>
      <patternFill patternType="solid">
        <fgColor rgb="FFFEABFF"/>
        <bgColor indexed="64"/>
      </patternFill>
    </fill>
    <fill>
      <patternFill patternType="solid">
        <fgColor rgb="FFF7E8FF"/>
        <bgColor indexed="64"/>
      </patternFill>
    </fill>
    <fill>
      <patternFill patternType="solid">
        <fgColor rgb="FFFFFF00"/>
        <bgColor indexed="64"/>
      </patternFill>
    </fill>
    <fill>
      <patternFill patternType="solid">
        <fgColor theme="6" tint="0.79998168889431442"/>
        <bgColor indexed="64"/>
      </patternFill>
    </fill>
    <fill>
      <patternFill patternType="solid">
        <fgColor rgb="FFC1A0FF"/>
        <bgColor indexed="64"/>
      </patternFill>
    </fill>
    <fill>
      <patternFill patternType="solid">
        <fgColor rgb="FFE5E3FF"/>
        <bgColor indexed="64"/>
      </patternFill>
    </fill>
    <fill>
      <patternFill patternType="solid">
        <fgColor rgb="FFFFE49B"/>
        <bgColor indexed="64"/>
      </patternFill>
    </fill>
    <fill>
      <patternFill patternType="solid">
        <fgColor rgb="FFFFA2E4"/>
        <bgColor indexed="64"/>
      </patternFill>
    </fill>
    <fill>
      <patternFill patternType="solid">
        <fgColor theme="4" tint="0.39997558519241921"/>
        <bgColor indexed="64"/>
      </patternFill>
    </fill>
    <fill>
      <patternFill patternType="solid">
        <fgColor rgb="FFB797FE"/>
        <bgColor indexed="64"/>
      </patternFill>
    </fill>
    <fill>
      <patternFill patternType="solid">
        <fgColor theme="7" tint="0.79998168889431442"/>
        <bgColor indexed="64"/>
      </patternFill>
    </fill>
    <fill>
      <patternFill patternType="solid">
        <fgColor rgb="FFF8FFA2"/>
        <bgColor indexed="64"/>
      </patternFill>
    </fill>
    <fill>
      <patternFill patternType="solid">
        <fgColor rgb="FFDED3FF"/>
        <bgColor indexed="64"/>
      </patternFill>
    </fill>
    <fill>
      <patternFill patternType="solid">
        <fgColor theme="7" tint="0.79998168889431442"/>
        <bgColor rgb="FF93C47D"/>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4" tint="0.59999389629810485"/>
        <bgColor indexed="64"/>
      </patternFill>
    </fill>
  </fills>
  <borders count="11">
    <border>
      <left/>
      <right/>
      <top/>
      <bottom/>
      <diagonal/>
    </border>
    <border>
      <left/>
      <right style="thin">
        <color theme="1"/>
      </right>
      <top style="thin">
        <color theme="1"/>
      </top>
      <bottom style="thin">
        <color theme="1"/>
      </bottom>
      <diagonal/>
    </border>
    <border>
      <left/>
      <right/>
      <top style="thin">
        <color theme="1"/>
      </top>
      <bottom style="thin">
        <color theme="1"/>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cellStyleXfs>
  <cellXfs count="115">
    <xf numFmtId="0" fontId="0" fillId="0" borderId="0" xfId="0"/>
    <xf numFmtId="0" fontId="2" fillId="0" borderId="0" xfId="0" applyFont="1"/>
    <xf numFmtId="0" fontId="3" fillId="0" borderId="0" xfId="0" applyFont="1"/>
    <xf numFmtId="0" fontId="4" fillId="0" borderId="0" xfId="0" applyFont="1"/>
    <xf numFmtId="2" fontId="2" fillId="0" borderId="0" xfId="0" applyNumberFormat="1" applyFont="1"/>
    <xf numFmtId="2" fontId="0" fillId="0" borderId="0" xfId="0" applyNumberFormat="1"/>
    <xf numFmtId="0" fontId="7" fillId="0" borderId="0" xfId="0" applyFont="1"/>
    <xf numFmtId="0" fontId="6" fillId="0" borderId="0" xfId="0" applyFont="1"/>
    <xf numFmtId="0" fontId="8" fillId="0" borderId="0" xfId="0" applyFont="1"/>
    <xf numFmtId="0" fontId="2" fillId="0" borderId="0" xfId="0" applyFont="1" applyAlignment="1">
      <alignment horizontal="left"/>
    </xf>
    <xf numFmtId="49" fontId="2" fillId="0" borderId="0" xfId="0" applyNumberFormat="1" applyFont="1" applyAlignment="1">
      <alignment horizontal="left"/>
    </xf>
    <xf numFmtId="0" fontId="5" fillId="0" borderId="0" xfId="0" applyFont="1"/>
    <xf numFmtId="49" fontId="6" fillId="0" borderId="0" xfId="0" applyNumberFormat="1" applyFont="1" applyAlignment="1">
      <alignment horizontal="left"/>
    </xf>
    <xf numFmtId="0" fontId="6" fillId="0" borderId="0" xfId="0" applyFont="1" applyAlignment="1">
      <alignment horizontal="left"/>
    </xf>
    <xf numFmtId="164" fontId="0" fillId="0" borderId="0" xfId="0" applyNumberFormat="1"/>
    <xf numFmtId="165" fontId="0" fillId="0" borderId="0" xfId="0" applyNumberFormat="1"/>
    <xf numFmtId="0" fontId="6" fillId="3" borderId="0" xfId="0" applyFont="1" applyFill="1"/>
    <xf numFmtId="0" fontId="6" fillId="0" borderId="3" xfId="0" applyFont="1" applyBorder="1"/>
    <xf numFmtId="0" fontId="0" fillId="0" borderId="3" xfId="0" applyBorder="1"/>
    <xf numFmtId="0" fontId="6" fillId="0" borderId="0" xfId="0" applyFont="1" applyAlignment="1">
      <alignment wrapText="1"/>
    </xf>
    <xf numFmtId="0" fontId="0" fillId="0" borderId="0" xfId="0" applyAlignment="1">
      <alignment wrapText="1"/>
    </xf>
    <xf numFmtId="0" fontId="0" fillId="4" borderId="2" xfId="0" applyFill="1" applyBorder="1" applyAlignment="1">
      <alignment horizontal="center" vertical="center"/>
    </xf>
    <xf numFmtId="0" fontId="0" fillId="5" borderId="2" xfId="0" applyFill="1" applyBorder="1" applyAlignment="1">
      <alignment vertical="center" wrapText="1"/>
    </xf>
    <xf numFmtId="0" fontId="0" fillId="5" borderId="1" xfId="0" applyFill="1" applyBorder="1" applyAlignment="1">
      <alignment vertical="center" wrapText="1"/>
    </xf>
    <xf numFmtId="0" fontId="0" fillId="6" borderId="2" xfId="0" applyFill="1" applyBorder="1" applyAlignment="1">
      <alignment horizontal="center" vertical="center"/>
    </xf>
    <xf numFmtId="0" fontId="0" fillId="7" borderId="2" xfId="0" applyFill="1" applyBorder="1" applyAlignment="1">
      <alignment vertical="center" wrapText="1"/>
    </xf>
    <xf numFmtId="0" fontId="0" fillId="7" borderId="1" xfId="0" applyFill="1" applyBorder="1" applyAlignment="1">
      <alignment vertical="center" wrapText="1"/>
    </xf>
    <xf numFmtId="0" fontId="0" fillId="8" borderId="2" xfId="0" applyFill="1" applyBorder="1" applyAlignment="1">
      <alignment horizontal="center" vertical="center"/>
    </xf>
    <xf numFmtId="0" fontId="0" fillId="9" borderId="2" xfId="0" applyFill="1" applyBorder="1" applyAlignment="1">
      <alignment vertical="center" wrapText="1"/>
    </xf>
    <xf numFmtId="0" fontId="0" fillId="9" borderId="1" xfId="0" applyFill="1" applyBorder="1" applyAlignment="1">
      <alignment vertical="center" wrapText="1"/>
    </xf>
    <xf numFmtId="0" fontId="0" fillId="10" borderId="2" xfId="0" applyFill="1" applyBorder="1" applyAlignment="1">
      <alignment horizontal="center" vertical="center"/>
    </xf>
    <xf numFmtId="0" fontId="0" fillId="11" borderId="2" xfId="0" applyFill="1" applyBorder="1" applyAlignment="1">
      <alignment vertical="center" wrapText="1"/>
    </xf>
    <xf numFmtId="0" fontId="0" fillId="12" borderId="2" xfId="0" applyFill="1" applyBorder="1" applyAlignment="1">
      <alignment horizontal="center" vertical="center"/>
    </xf>
    <xf numFmtId="0" fontId="0" fillId="13" borderId="2" xfId="0" applyFill="1" applyBorder="1" applyAlignment="1">
      <alignment vertical="center" wrapText="1"/>
    </xf>
    <xf numFmtId="0" fontId="0" fillId="13" borderId="1" xfId="0" applyFill="1" applyBorder="1" applyAlignment="1">
      <alignment vertical="center" wrapText="1"/>
    </xf>
    <xf numFmtId="0" fontId="0" fillId="14" borderId="2" xfId="0" applyFill="1" applyBorder="1" applyAlignment="1">
      <alignment horizontal="center" vertical="center"/>
    </xf>
    <xf numFmtId="0" fontId="0" fillId="15" borderId="2" xfId="0" applyFill="1" applyBorder="1" applyAlignment="1">
      <alignment vertical="center" wrapText="1"/>
    </xf>
    <xf numFmtId="0" fontId="0" fillId="15" borderId="1" xfId="0" applyFill="1" applyBorder="1" applyAlignment="1">
      <alignment vertical="center" wrapText="1"/>
    </xf>
    <xf numFmtId="0" fontId="6" fillId="16" borderId="0" xfId="0" applyFont="1" applyFill="1"/>
    <xf numFmtId="0" fontId="6" fillId="4" borderId="0" xfId="0" applyFont="1" applyFill="1"/>
    <xf numFmtId="166" fontId="6" fillId="0" borderId="0" xfId="0" applyNumberFormat="1" applyFont="1"/>
    <xf numFmtId="166" fontId="0" fillId="0" borderId="0" xfId="0" applyNumberFormat="1"/>
    <xf numFmtId="0" fontId="6" fillId="17" borderId="0" xfId="0" applyFont="1" applyFill="1"/>
    <xf numFmtId="0" fontId="6" fillId="18" borderId="0" xfId="0" applyFont="1" applyFill="1"/>
    <xf numFmtId="167" fontId="6" fillId="0" borderId="0" xfId="0" applyNumberFormat="1" applyFont="1"/>
    <xf numFmtId="0" fontId="6" fillId="8" borderId="0" xfId="0" applyFont="1" applyFill="1"/>
    <xf numFmtId="0" fontId="7" fillId="0" borderId="0" xfId="0" applyFont="1" applyAlignment="1">
      <alignment horizontal="right"/>
    </xf>
    <xf numFmtId="166" fontId="6" fillId="0" borderId="4" xfId="0" applyNumberFormat="1" applyFont="1" applyBorder="1"/>
    <xf numFmtId="0" fontId="6" fillId="7" borderId="0" xfId="0" applyFont="1" applyFill="1"/>
    <xf numFmtId="168" fontId="6" fillId="0" borderId="0" xfId="0" applyNumberFormat="1" applyFont="1"/>
    <xf numFmtId="0" fontId="6" fillId="12" borderId="0" xfId="0" applyFont="1" applyFill="1"/>
    <xf numFmtId="0" fontId="6" fillId="19" borderId="0" xfId="0" applyFont="1" applyFill="1"/>
    <xf numFmtId="168" fontId="0" fillId="0" borderId="0" xfId="0" applyNumberFormat="1"/>
    <xf numFmtId="0" fontId="6" fillId="20" borderId="0" xfId="0" applyFont="1" applyFill="1"/>
    <xf numFmtId="0" fontId="10" fillId="0" borderId="0" xfId="0" applyFont="1"/>
    <xf numFmtId="0" fontId="6" fillId="21" borderId="0" xfId="0" applyFont="1" applyFill="1"/>
    <xf numFmtId="0" fontId="6" fillId="22" borderId="0" xfId="0" applyFont="1" applyFill="1"/>
    <xf numFmtId="166" fontId="0" fillId="0" borderId="4" xfId="0" applyNumberFormat="1" applyBorder="1"/>
    <xf numFmtId="166" fontId="7" fillId="0" borderId="0" xfId="0" applyNumberFormat="1" applyFont="1"/>
    <xf numFmtId="0" fontId="11" fillId="0" borderId="0" xfId="0" applyFont="1"/>
    <xf numFmtId="2" fontId="3" fillId="0" borderId="0" xfId="0" applyNumberFormat="1" applyFont="1"/>
    <xf numFmtId="2" fontId="13" fillId="9" borderId="0" xfId="0" applyNumberFormat="1" applyFont="1" applyFill="1"/>
    <xf numFmtId="0" fontId="0" fillId="20" borderId="0" xfId="0" applyFill="1"/>
    <xf numFmtId="1" fontId="0" fillId="0" borderId="0" xfId="0" applyNumberFormat="1"/>
    <xf numFmtId="2" fontId="0" fillId="5" borderId="0" xfId="0" applyNumberFormat="1" applyFill="1"/>
    <xf numFmtId="0" fontId="6" fillId="5" borderId="0" xfId="0" applyFont="1" applyFill="1"/>
    <xf numFmtId="0" fontId="0" fillId="5" borderId="0" xfId="0" applyFill="1"/>
    <xf numFmtId="169" fontId="0" fillId="0" borderId="0" xfId="0" applyNumberFormat="1"/>
    <xf numFmtId="1" fontId="6" fillId="0" borderId="0" xfId="0" applyNumberFormat="1" applyFont="1"/>
    <xf numFmtId="2" fontId="13" fillId="24" borderId="0" xfId="0" applyNumberFormat="1" applyFont="1" applyFill="1"/>
    <xf numFmtId="0" fontId="12" fillId="13" borderId="0" xfId="0" applyFont="1" applyFill="1"/>
    <xf numFmtId="2" fontId="13" fillId="13" borderId="0" xfId="0" applyNumberFormat="1" applyFont="1" applyFill="1"/>
    <xf numFmtId="0" fontId="6" fillId="24" borderId="0" xfId="0" applyFont="1" applyFill="1"/>
    <xf numFmtId="0" fontId="14" fillId="0" borderId="0" xfId="0" applyFont="1"/>
    <xf numFmtId="165" fontId="6" fillId="0" borderId="0" xfId="0" applyNumberFormat="1" applyFont="1"/>
    <xf numFmtId="2" fontId="6" fillId="0" borderId="0" xfId="0" applyNumberFormat="1" applyFont="1"/>
    <xf numFmtId="0" fontId="7" fillId="24" borderId="0" xfId="0" applyFont="1" applyFill="1"/>
    <xf numFmtId="170" fontId="0" fillId="0" borderId="0" xfId="0" applyNumberFormat="1"/>
    <xf numFmtId="0" fontId="4" fillId="20" borderId="0" xfId="0" applyFont="1" applyFill="1"/>
    <xf numFmtId="3" fontId="4" fillId="0" borderId="0" xfId="0" applyNumberFormat="1" applyFont="1"/>
    <xf numFmtId="3" fontId="4" fillId="20" borderId="0" xfId="0" applyNumberFormat="1" applyFont="1" applyFill="1"/>
    <xf numFmtId="0" fontId="2" fillId="20" borderId="0" xfId="0" applyFont="1" applyFill="1"/>
    <xf numFmtId="2" fontId="2" fillId="20" borderId="0" xfId="0" applyNumberFormat="1" applyFont="1" applyFill="1"/>
    <xf numFmtId="164" fontId="4" fillId="0" borderId="0" xfId="0" applyNumberFormat="1" applyFont="1"/>
    <xf numFmtId="3" fontId="4" fillId="2" borderId="0" xfId="0" applyNumberFormat="1" applyFont="1" applyFill="1"/>
    <xf numFmtId="0" fontId="2" fillId="2" borderId="0" xfId="0" applyFont="1" applyFill="1"/>
    <xf numFmtId="164" fontId="2" fillId="2" borderId="0" xfId="0" applyNumberFormat="1" applyFont="1" applyFill="1"/>
    <xf numFmtId="0" fontId="4" fillId="0" borderId="0" xfId="0" applyFont="1" applyAlignment="1">
      <alignment vertical="top"/>
    </xf>
    <xf numFmtId="0" fontId="4" fillId="23" borderId="0" xfId="0" applyFont="1" applyFill="1" applyAlignment="1">
      <alignment vertical="top"/>
    </xf>
    <xf numFmtId="0" fontId="4" fillId="2" borderId="0" xfId="0" applyFont="1" applyFill="1" applyAlignment="1">
      <alignment vertical="top"/>
    </xf>
    <xf numFmtId="0" fontId="6" fillId="0" borderId="5" xfId="0" applyFont="1" applyBorder="1"/>
    <xf numFmtId="165" fontId="6" fillId="0" borderId="6" xfId="0" applyNumberFormat="1" applyFont="1" applyBorder="1"/>
    <xf numFmtId="0" fontId="6" fillId="0" borderId="7" xfId="0" applyFont="1" applyBorder="1"/>
    <xf numFmtId="0" fontId="0" fillId="0" borderId="8" xfId="0" applyBorder="1"/>
    <xf numFmtId="0" fontId="0" fillId="0" borderId="9" xfId="0" applyBorder="1"/>
    <xf numFmtId="0" fontId="6" fillId="0" borderId="9" xfId="0" applyFont="1" applyBorder="1"/>
    <xf numFmtId="0" fontId="0" fillId="0" borderId="10" xfId="0" applyBorder="1"/>
    <xf numFmtId="0" fontId="6" fillId="0" borderId="0" xfId="0" applyFont="1" applyAlignment="1">
      <alignment horizontal="right"/>
    </xf>
    <xf numFmtId="0" fontId="7" fillId="26" borderId="0" xfId="0" applyFont="1" applyFill="1"/>
    <xf numFmtId="0" fontId="3" fillId="0" borderId="0" xfId="0" applyFont="1" applyAlignment="1">
      <alignment horizontal="right"/>
    </xf>
    <xf numFmtId="0" fontId="3" fillId="25" borderId="9" xfId="0" applyFont="1" applyFill="1" applyBorder="1"/>
    <xf numFmtId="2" fontId="3" fillId="25" borderId="9" xfId="0" applyNumberFormat="1" applyFont="1" applyFill="1" applyBorder="1"/>
    <xf numFmtId="0" fontId="6" fillId="25" borderId="9" xfId="0" applyFont="1" applyFill="1" applyBorder="1"/>
    <xf numFmtId="165" fontId="6" fillId="25" borderId="9" xfId="0" applyNumberFormat="1" applyFont="1" applyFill="1" applyBorder="1"/>
    <xf numFmtId="0" fontId="14" fillId="0" borderId="0" xfId="0" applyFont="1" applyAlignment="1">
      <alignment horizontal="right"/>
    </xf>
    <xf numFmtId="0" fontId="14" fillId="0" borderId="0" xfId="0" applyFont="1" applyAlignment="1">
      <alignment horizontal="left"/>
    </xf>
    <xf numFmtId="0" fontId="15" fillId="0" borderId="0" xfId="0" applyFont="1"/>
    <xf numFmtId="0" fontId="7" fillId="13" borderId="0" xfId="0" applyFont="1" applyFill="1"/>
    <xf numFmtId="0" fontId="7" fillId="0" borderId="0" xfId="0" applyFont="1" applyAlignment="1">
      <alignment wrapText="1"/>
    </xf>
    <xf numFmtId="0" fontId="1" fillId="0" borderId="0" xfId="1" applyAlignment="1">
      <alignment wrapText="1"/>
    </xf>
    <xf numFmtId="0" fontId="9" fillId="0" borderId="0" xfId="1" applyFont="1" applyAlignment="1">
      <alignment wrapText="1"/>
    </xf>
    <xf numFmtId="0" fontId="3" fillId="0" borderId="0" xfId="0" applyFont="1" applyAlignment="1">
      <alignment wrapText="1"/>
    </xf>
    <xf numFmtId="11" fontId="0" fillId="0" borderId="0" xfId="0" applyNumberFormat="1" applyAlignment="1">
      <alignment wrapText="1"/>
    </xf>
    <xf numFmtId="10" fontId="0" fillId="0" borderId="0" xfId="0" applyNumberFormat="1" applyAlignment="1">
      <alignment wrapText="1"/>
    </xf>
    <xf numFmtId="165" fontId="0" fillId="0" borderId="0" xfId="0" applyNumberFormat="1" applyAlignment="1">
      <alignment wrapText="1"/>
    </xf>
  </cellXfs>
  <cellStyles count="2">
    <cellStyle name="Normal" xfId="0" builtinId="0"/>
    <cellStyle name="Normal 2" xfId="1" xr:uid="{61F386F4-4BCD-0049-8725-1FA50AFB8DC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000"/>
  <sheetViews>
    <sheetView workbookViewId="0">
      <selection sqref="A1:E11"/>
    </sheetView>
  </sheetViews>
  <sheetFormatPr baseColWidth="10" defaultColWidth="12.6640625" defaultRowHeight="15" customHeight="1" x14ac:dyDescent="0.15"/>
  <cols>
    <col min="1" max="1" width="12.6640625" customWidth="1"/>
    <col min="2" max="2" width="25.6640625" customWidth="1"/>
    <col min="3" max="3" width="22.1640625" customWidth="1"/>
    <col min="4" max="4" width="15.83203125" customWidth="1"/>
    <col min="5" max="6" width="12.6640625" customWidth="1"/>
  </cols>
  <sheetData>
    <row r="1" spans="1:5" ht="15" customHeight="1" x14ac:dyDescent="0.15">
      <c r="A1" s="59" t="s">
        <v>0</v>
      </c>
    </row>
    <row r="2" spans="1:5" ht="15.75" customHeight="1" x14ac:dyDescent="0.15">
      <c r="A2" s="1" t="s">
        <v>1</v>
      </c>
      <c r="B2" s="1" t="s">
        <v>3892</v>
      </c>
      <c r="C2" s="1" t="s">
        <v>3894</v>
      </c>
      <c r="D2" s="1" t="s">
        <v>2</v>
      </c>
      <c r="E2" s="1" t="s">
        <v>3</v>
      </c>
    </row>
    <row r="3" spans="1:5" ht="15.75" customHeight="1" x14ac:dyDescent="0.15">
      <c r="A3" s="1" t="s">
        <v>4</v>
      </c>
      <c r="B3" s="1">
        <v>3.5000000000000003E-2</v>
      </c>
      <c r="C3" s="1">
        <v>2.98E-2</v>
      </c>
      <c r="D3" s="1">
        <v>21</v>
      </c>
      <c r="E3" s="1">
        <v>0</v>
      </c>
    </row>
    <row r="4" spans="1:5" ht="15.75" customHeight="1" x14ac:dyDescent="0.15">
      <c r="A4" s="1" t="s">
        <v>5</v>
      </c>
      <c r="B4" s="1">
        <v>1.875</v>
      </c>
      <c r="C4" s="1">
        <v>1.5938000000000001</v>
      </c>
      <c r="D4" s="1">
        <v>16</v>
      </c>
      <c r="E4" s="1">
        <v>16</v>
      </c>
    </row>
    <row r="5" spans="1:5" ht="15.75" customHeight="1" x14ac:dyDescent="0.15">
      <c r="A5" s="1" t="s">
        <v>6</v>
      </c>
      <c r="B5" s="1">
        <v>7.9</v>
      </c>
      <c r="C5" s="1">
        <v>6.7149999999999999</v>
      </c>
      <c r="D5" s="1">
        <v>15</v>
      </c>
      <c r="E5" s="1">
        <v>2</v>
      </c>
    </row>
    <row r="6" spans="1:5" ht="15.75" customHeight="1" x14ac:dyDescent="0.15">
      <c r="A6" s="1" t="s">
        <v>7</v>
      </c>
      <c r="B6" s="1">
        <v>3.5</v>
      </c>
      <c r="C6" s="1">
        <v>2.9750000000000001</v>
      </c>
      <c r="D6" s="1">
        <v>22</v>
      </c>
      <c r="E6" s="1">
        <v>22</v>
      </c>
    </row>
    <row r="7" spans="1:5" ht="15.75" customHeight="1" x14ac:dyDescent="0.15">
      <c r="A7" s="1" t="s">
        <v>8</v>
      </c>
      <c r="B7" s="1">
        <v>2.2000000000000002</v>
      </c>
      <c r="C7" s="1">
        <v>1.87</v>
      </c>
      <c r="D7" s="1">
        <v>17</v>
      </c>
      <c r="E7" s="1">
        <v>2</v>
      </c>
    </row>
    <row r="8" spans="1:5" ht="15.75" customHeight="1" x14ac:dyDescent="0.15">
      <c r="A8" s="1" t="s">
        <v>9</v>
      </c>
      <c r="B8" s="1">
        <v>4.4000000000000004</v>
      </c>
      <c r="C8" s="1">
        <v>3.74</v>
      </c>
      <c r="D8" s="1">
        <v>29</v>
      </c>
      <c r="E8" s="1">
        <v>2</v>
      </c>
    </row>
    <row r="9" spans="1:5" ht="15.75" customHeight="1" x14ac:dyDescent="0.15"/>
    <row r="10" spans="1:5" ht="15.75" customHeight="1" x14ac:dyDescent="0.15">
      <c r="A10" s="1" t="s">
        <v>3893</v>
      </c>
    </row>
    <row r="11" spans="1:5" ht="15.75" customHeight="1" x14ac:dyDescent="0.15">
      <c r="A11" s="1" t="s">
        <v>3895</v>
      </c>
    </row>
    <row r="12" spans="1:5" ht="15.75" customHeight="1" x14ac:dyDescent="0.15"/>
    <row r="13" spans="1:5" ht="15.75" customHeight="1" x14ac:dyDescent="0.15"/>
    <row r="14" spans="1:5" ht="15.75" customHeight="1" x14ac:dyDescent="0.15"/>
    <row r="15" spans="1:5" ht="15.75" customHeight="1" x14ac:dyDescent="0.15"/>
    <row r="16" spans="1:5"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4DE4D-4C2A-564E-9E64-3087359C1533}">
  <sheetPr>
    <pageSetUpPr fitToPage="1"/>
  </sheetPr>
  <dimension ref="A1:W82"/>
  <sheetViews>
    <sheetView workbookViewId="0">
      <selection sqref="A1:F78"/>
    </sheetView>
  </sheetViews>
  <sheetFormatPr baseColWidth="10" defaultRowHeight="13" x14ac:dyDescent="0.15"/>
  <cols>
    <col min="1" max="1" width="17.1640625" customWidth="1"/>
    <col min="3" max="3" width="26" customWidth="1"/>
    <col min="4" max="4" width="21.5" customWidth="1"/>
    <col min="5" max="5" width="15.83203125" customWidth="1"/>
    <col min="6" max="6" width="13.6640625" customWidth="1"/>
  </cols>
  <sheetData>
    <row r="1" spans="1:21" x14ac:dyDescent="0.15">
      <c r="A1" s="7" t="s">
        <v>2337</v>
      </c>
      <c r="B1" s="7"/>
      <c r="F1" s="7" t="s">
        <v>2338</v>
      </c>
    </row>
    <row r="3" spans="1:21" x14ac:dyDescent="0.15">
      <c r="A3" s="6" t="s">
        <v>3920</v>
      </c>
      <c r="B3" s="6" t="s">
        <v>10</v>
      </c>
      <c r="C3" s="6" t="s">
        <v>3921</v>
      </c>
      <c r="D3" s="6" t="s">
        <v>3922</v>
      </c>
      <c r="E3" s="6" t="s">
        <v>3923</v>
      </c>
      <c r="F3" s="6" t="s">
        <v>2339</v>
      </c>
      <c r="H3" s="6" t="s">
        <v>2340</v>
      </c>
      <c r="I3" s="6" t="s">
        <v>2341</v>
      </c>
    </row>
    <row r="4" spans="1:21" x14ac:dyDescent="0.15">
      <c r="A4" s="38" t="s">
        <v>1820</v>
      </c>
      <c r="B4" s="39" t="s">
        <v>28</v>
      </c>
      <c r="C4" s="7">
        <v>0.17273657170000001</v>
      </c>
      <c r="D4" s="7">
        <v>1</v>
      </c>
      <c r="E4" s="7">
        <v>7</v>
      </c>
      <c r="F4" s="40">
        <v>7</v>
      </c>
      <c r="G4" s="41"/>
      <c r="H4" s="7" t="s">
        <v>207</v>
      </c>
      <c r="I4">
        <v>7</v>
      </c>
    </row>
    <row r="5" spans="1:21" x14ac:dyDescent="0.15">
      <c r="A5" s="38" t="s">
        <v>1820</v>
      </c>
      <c r="B5" s="39" t="s">
        <v>30</v>
      </c>
      <c r="C5" s="7">
        <v>0.16262128470000001</v>
      </c>
      <c r="D5" s="7">
        <v>1</v>
      </c>
      <c r="E5" s="7">
        <v>7</v>
      </c>
      <c r="F5" s="40">
        <v>7</v>
      </c>
      <c r="H5" s="7" t="s">
        <v>207</v>
      </c>
      <c r="I5" s="7">
        <v>7</v>
      </c>
    </row>
    <row r="6" spans="1:21" x14ac:dyDescent="0.15">
      <c r="A6" s="38" t="s">
        <v>1820</v>
      </c>
      <c r="B6" s="42" t="s">
        <v>86</v>
      </c>
      <c r="C6" s="7">
        <v>0.16168483750000001</v>
      </c>
      <c r="D6" s="7">
        <v>3</v>
      </c>
      <c r="E6" s="7">
        <v>12</v>
      </c>
      <c r="F6" s="40">
        <v>4</v>
      </c>
      <c r="H6" s="7" t="s">
        <v>1142</v>
      </c>
      <c r="I6" s="7" t="s">
        <v>1147</v>
      </c>
      <c r="J6" s="7" t="s">
        <v>1152</v>
      </c>
      <c r="K6">
        <v>5</v>
      </c>
      <c r="L6">
        <v>2</v>
      </c>
      <c r="M6">
        <v>5</v>
      </c>
    </row>
    <row r="7" spans="1:21" x14ac:dyDescent="0.15">
      <c r="A7" s="38" t="s">
        <v>1820</v>
      </c>
      <c r="B7" s="43" t="s">
        <v>49</v>
      </c>
      <c r="C7" s="44">
        <v>0.15886995979999999</v>
      </c>
      <c r="D7" s="7">
        <v>5</v>
      </c>
      <c r="E7" s="7">
        <v>31</v>
      </c>
      <c r="F7" s="40">
        <v>6.2</v>
      </c>
      <c r="H7" s="7" t="s">
        <v>628</v>
      </c>
      <c r="I7" s="7" t="s">
        <v>513</v>
      </c>
      <c r="J7" s="7" t="s">
        <v>154</v>
      </c>
      <c r="K7" s="7" t="s">
        <v>639</v>
      </c>
      <c r="L7" s="7" t="s">
        <v>644</v>
      </c>
      <c r="M7">
        <v>5</v>
      </c>
      <c r="N7">
        <v>7</v>
      </c>
      <c r="O7">
        <v>5</v>
      </c>
      <c r="P7">
        <v>3</v>
      </c>
      <c r="Q7">
        <v>11</v>
      </c>
    </row>
    <row r="8" spans="1:21" x14ac:dyDescent="0.15">
      <c r="A8" s="38" t="s">
        <v>1820</v>
      </c>
      <c r="B8" s="39" t="s">
        <v>2342</v>
      </c>
      <c r="C8" s="7">
        <v>0.15806882489999999</v>
      </c>
      <c r="D8" s="7">
        <v>0</v>
      </c>
      <c r="E8" s="7">
        <v>0</v>
      </c>
      <c r="F8" s="40">
        <v>0</v>
      </c>
      <c r="H8" s="7"/>
    </row>
    <row r="9" spans="1:21" x14ac:dyDescent="0.15">
      <c r="A9" s="38" t="s">
        <v>1820</v>
      </c>
      <c r="B9" s="43" t="s">
        <v>38</v>
      </c>
      <c r="C9" s="7">
        <v>0.15143658660000001</v>
      </c>
      <c r="D9" s="7">
        <v>6</v>
      </c>
      <c r="E9" s="7">
        <v>47</v>
      </c>
      <c r="F9" s="40">
        <v>7.833333333333333</v>
      </c>
      <c r="H9" s="7" t="s">
        <v>415</v>
      </c>
      <c r="I9" s="7" t="s">
        <v>420</v>
      </c>
      <c r="J9" s="7" t="s">
        <v>425</v>
      </c>
      <c r="K9" s="7" t="s">
        <v>430</v>
      </c>
      <c r="L9" s="7" t="s">
        <v>435</v>
      </c>
      <c r="M9" s="7" t="s">
        <v>405</v>
      </c>
      <c r="N9">
        <v>9</v>
      </c>
      <c r="O9">
        <v>4</v>
      </c>
      <c r="P9">
        <v>11</v>
      </c>
      <c r="Q9">
        <v>15</v>
      </c>
      <c r="R9">
        <v>5</v>
      </c>
      <c r="S9">
        <v>3</v>
      </c>
    </row>
    <row r="10" spans="1:21" x14ac:dyDescent="0.15">
      <c r="A10" s="38" t="s">
        <v>1820</v>
      </c>
      <c r="B10" s="39" t="s">
        <v>2343</v>
      </c>
      <c r="C10" s="7">
        <v>0.1403215636</v>
      </c>
      <c r="D10" s="7">
        <v>0</v>
      </c>
      <c r="E10" s="7">
        <v>0</v>
      </c>
      <c r="F10" s="40">
        <v>0</v>
      </c>
      <c r="H10" s="7"/>
    </row>
    <row r="11" spans="1:21" x14ac:dyDescent="0.15">
      <c r="A11" s="38" t="s">
        <v>1820</v>
      </c>
      <c r="B11" s="39" t="s">
        <v>32</v>
      </c>
      <c r="C11" s="7">
        <v>0.1353722591</v>
      </c>
      <c r="D11" s="7">
        <v>1</v>
      </c>
      <c r="E11" s="7">
        <v>3</v>
      </c>
      <c r="F11" s="40">
        <v>3</v>
      </c>
      <c r="H11" s="7" t="s">
        <v>316</v>
      </c>
      <c r="I11">
        <v>3</v>
      </c>
    </row>
    <row r="12" spans="1:21" x14ac:dyDescent="0.15">
      <c r="A12" s="38" t="s">
        <v>1820</v>
      </c>
      <c r="B12" s="43" t="s">
        <v>45</v>
      </c>
      <c r="C12" s="7">
        <v>0.13105702250000001</v>
      </c>
      <c r="D12" s="7">
        <v>7</v>
      </c>
      <c r="E12" s="7">
        <v>39</v>
      </c>
      <c r="F12" s="40">
        <v>5.5714285714285712</v>
      </c>
      <c r="H12" s="7" t="s">
        <v>528</v>
      </c>
      <c r="I12" s="7" t="s">
        <v>1937</v>
      </c>
      <c r="J12" s="7" t="s">
        <v>534</v>
      </c>
      <c r="K12" s="7" t="s">
        <v>474</v>
      </c>
      <c r="L12" s="7" t="s">
        <v>545</v>
      </c>
      <c r="M12" s="7" t="s">
        <v>550</v>
      </c>
      <c r="N12" s="7" t="s">
        <v>1941</v>
      </c>
      <c r="O12">
        <v>9</v>
      </c>
      <c r="P12">
        <v>8</v>
      </c>
      <c r="Q12">
        <v>5</v>
      </c>
      <c r="R12">
        <v>5</v>
      </c>
      <c r="S12">
        <v>3</v>
      </c>
      <c r="T12">
        <v>8</v>
      </c>
      <c r="U12">
        <v>1</v>
      </c>
    </row>
    <row r="13" spans="1:21" ht="14" thickBot="1" x14ac:dyDescent="0.2">
      <c r="A13" s="38" t="s">
        <v>1820</v>
      </c>
      <c r="B13" s="45" t="s">
        <v>54</v>
      </c>
      <c r="C13" s="7">
        <v>0.13028806500000001</v>
      </c>
      <c r="D13" s="7">
        <v>2</v>
      </c>
      <c r="E13" s="7">
        <v>5</v>
      </c>
      <c r="F13" s="40">
        <v>2.5</v>
      </c>
      <c r="H13" s="7" t="s">
        <v>1852</v>
      </c>
      <c r="I13" s="7" t="s">
        <v>670</v>
      </c>
      <c r="J13">
        <v>2</v>
      </c>
      <c r="K13">
        <v>3</v>
      </c>
    </row>
    <row r="14" spans="1:21" ht="14" thickBot="1" x14ac:dyDescent="0.2">
      <c r="A14" s="7"/>
      <c r="B14" s="7"/>
      <c r="E14" s="46" t="s">
        <v>2344</v>
      </c>
      <c r="F14" s="47">
        <f>AVERAGE(F4:F13)</f>
        <v>4.3104761904761899</v>
      </c>
      <c r="H14" s="7"/>
      <c r="I14" s="7"/>
    </row>
    <row r="15" spans="1:21" x14ac:dyDescent="0.15">
      <c r="A15" s="7"/>
      <c r="B15" s="7"/>
      <c r="C15" s="7"/>
      <c r="D15" s="7"/>
      <c r="E15" s="7"/>
      <c r="F15" s="40"/>
    </row>
    <row r="16" spans="1:21" x14ac:dyDescent="0.15">
      <c r="A16" s="48" t="s">
        <v>1821</v>
      </c>
      <c r="B16" s="39" t="s">
        <v>15</v>
      </c>
      <c r="C16" s="49">
        <v>3.4256722000000003E-2</v>
      </c>
      <c r="D16">
        <v>3</v>
      </c>
      <c r="E16">
        <v>26</v>
      </c>
      <c r="F16" s="40">
        <v>8.6666666666666661</v>
      </c>
      <c r="G16" s="41"/>
      <c r="H16" s="7" t="s">
        <v>164</v>
      </c>
      <c r="I16" s="7" t="s">
        <v>159</v>
      </c>
      <c r="J16" s="7" t="s">
        <v>169</v>
      </c>
      <c r="K16">
        <v>3</v>
      </c>
      <c r="L16">
        <v>7</v>
      </c>
      <c r="M16">
        <v>16</v>
      </c>
    </row>
    <row r="17" spans="1:23" x14ac:dyDescent="0.15">
      <c r="A17" s="48" t="s">
        <v>1821</v>
      </c>
      <c r="B17" s="43" t="s">
        <v>39</v>
      </c>
      <c r="C17" s="49">
        <v>3.3050133600000003E-2</v>
      </c>
      <c r="D17">
        <v>7</v>
      </c>
      <c r="E17">
        <v>42</v>
      </c>
      <c r="F17" s="40">
        <v>6</v>
      </c>
      <c r="H17" s="7" t="s">
        <v>443</v>
      </c>
      <c r="I17" s="7" t="s">
        <v>448</v>
      </c>
      <c r="J17" s="7" t="s">
        <v>453</v>
      </c>
      <c r="K17" s="7" t="s">
        <v>405</v>
      </c>
      <c r="L17" s="7" t="s">
        <v>351</v>
      </c>
      <c r="M17" s="7" t="s">
        <v>464</v>
      </c>
      <c r="N17" s="7" t="s">
        <v>469</v>
      </c>
      <c r="O17">
        <v>4</v>
      </c>
      <c r="P17">
        <v>15</v>
      </c>
      <c r="Q17">
        <v>9</v>
      </c>
      <c r="R17">
        <v>3</v>
      </c>
      <c r="S17">
        <v>5</v>
      </c>
      <c r="T17">
        <v>3</v>
      </c>
      <c r="U17">
        <v>3</v>
      </c>
    </row>
    <row r="18" spans="1:23" x14ac:dyDescent="0.15">
      <c r="A18" s="48" t="s">
        <v>1821</v>
      </c>
      <c r="B18" s="43" t="s">
        <v>50</v>
      </c>
      <c r="C18" s="49">
        <v>3.1591323499999997E-2</v>
      </c>
      <c r="D18">
        <v>4</v>
      </c>
      <c r="E18">
        <v>26</v>
      </c>
      <c r="F18" s="40">
        <v>6.5</v>
      </c>
      <c r="H18" s="7" t="s">
        <v>649</v>
      </c>
      <c r="I18" s="7" t="s">
        <v>565</v>
      </c>
      <c r="J18" s="7" t="s">
        <v>657</v>
      </c>
      <c r="K18" s="7" t="s">
        <v>662</v>
      </c>
      <c r="L18">
        <v>4</v>
      </c>
      <c r="M18">
        <v>6</v>
      </c>
      <c r="N18">
        <v>10</v>
      </c>
      <c r="O18">
        <v>6</v>
      </c>
    </row>
    <row r="19" spans="1:23" x14ac:dyDescent="0.15">
      <c r="A19" s="48" t="s">
        <v>1821</v>
      </c>
      <c r="B19" s="43" t="s">
        <v>47</v>
      </c>
      <c r="C19" s="49">
        <v>2.8582324400000001E-2</v>
      </c>
      <c r="D19">
        <v>6</v>
      </c>
      <c r="E19">
        <v>26</v>
      </c>
      <c r="F19" s="40">
        <v>4.333333333333333</v>
      </c>
      <c r="H19" s="7" t="s">
        <v>565</v>
      </c>
      <c r="I19" s="7" t="s">
        <v>570</v>
      </c>
      <c r="J19" s="7" t="s">
        <v>575</v>
      </c>
      <c r="K19" s="7" t="s">
        <v>1948</v>
      </c>
      <c r="L19" s="7" t="s">
        <v>580</v>
      </c>
      <c r="M19" s="7" t="s">
        <v>585</v>
      </c>
      <c r="N19">
        <v>6</v>
      </c>
      <c r="O19">
        <v>3</v>
      </c>
      <c r="P19">
        <v>5</v>
      </c>
      <c r="Q19">
        <v>4</v>
      </c>
      <c r="R19">
        <v>4</v>
      </c>
      <c r="S19">
        <v>4</v>
      </c>
    </row>
    <row r="20" spans="1:23" x14ac:dyDescent="0.15">
      <c r="A20" s="48" t="s">
        <v>1821</v>
      </c>
      <c r="B20" s="43" t="s">
        <v>43</v>
      </c>
      <c r="C20" s="49">
        <v>2.70346466E-2</v>
      </c>
      <c r="D20">
        <v>6</v>
      </c>
      <c r="E20">
        <v>41</v>
      </c>
      <c r="F20" s="40">
        <v>6.833333333333333</v>
      </c>
      <c r="H20" s="7" t="s">
        <v>474</v>
      </c>
      <c r="I20" s="7" t="s">
        <v>479</v>
      </c>
      <c r="J20" s="7" t="s">
        <v>484</v>
      </c>
      <c r="K20" s="7" t="s">
        <v>489</v>
      </c>
      <c r="L20" s="7" t="s">
        <v>494</v>
      </c>
      <c r="M20" s="7" t="s">
        <v>405</v>
      </c>
      <c r="N20">
        <v>5</v>
      </c>
      <c r="O20">
        <v>8</v>
      </c>
      <c r="P20">
        <v>10</v>
      </c>
      <c r="Q20">
        <v>4</v>
      </c>
      <c r="R20">
        <v>11</v>
      </c>
      <c r="S20">
        <v>3</v>
      </c>
    </row>
    <row r="21" spans="1:23" x14ac:dyDescent="0.15">
      <c r="A21" s="48" t="s">
        <v>1821</v>
      </c>
      <c r="B21" s="42" t="s">
        <v>82</v>
      </c>
      <c r="C21" s="49">
        <v>2.5853057200000001E-2</v>
      </c>
      <c r="D21">
        <v>3</v>
      </c>
      <c r="E21">
        <v>17</v>
      </c>
      <c r="F21" s="40">
        <v>5.666666666666667</v>
      </c>
      <c r="H21" s="7" t="s">
        <v>1063</v>
      </c>
      <c r="I21" s="7" t="s">
        <v>1071</v>
      </c>
      <c r="J21" s="7" t="s">
        <v>351</v>
      </c>
      <c r="K21" s="7">
        <v>5</v>
      </c>
      <c r="L21">
        <v>7</v>
      </c>
      <c r="M21">
        <v>5</v>
      </c>
    </row>
    <row r="22" spans="1:23" x14ac:dyDescent="0.15">
      <c r="A22" s="48" t="s">
        <v>1821</v>
      </c>
      <c r="B22" s="50" t="s">
        <v>104</v>
      </c>
      <c r="C22" s="49">
        <v>2.5560654299999999E-2</v>
      </c>
      <c r="D22">
        <v>4</v>
      </c>
      <c r="E22">
        <v>29</v>
      </c>
      <c r="F22" s="40">
        <v>7.25</v>
      </c>
      <c r="H22" s="7" t="s">
        <v>1662</v>
      </c>
      <c r="I22" s="7" t="s">
        <v>1667</v>
      </c>
      <c r="J22" s="7" t="s">
        <v>1672</v>
      </c>
      <c r="K22" s="7" t="s">
        <v>326</v>
      </c>
      <c r="L22">
        <v>3</v>
      </c>
      <c r="M22">
        <v>14</v>
      </c>
      <c r="N22">
        <v>5</v>
      </c>
      <c r="O22">
        <v>7</v>
      </c>
    </row>
    <row r="23" spans="1:23" x14ac:dyDescent="0.15">
      <c r="A23" s="48" t="s">
        <v>1821</v>
      </c>
      <c r="B23" s="51" t="s">
        <v>127</v>
      </c>
      <c r="C23" s="49">
        <v>2.4929039100000001E-2</v>
      </c>
      <c r="D23">
        <v>1</v>
      </c>
      <c r="E23">
        <v>7</v>
      </c>
      <c r="F23" s="40">
        <v>7</v>
      </c>
      <c r="H23" s="7" t="s">
        <v>326</v>
      </c>
      <c r="I23">
        <v>7</v>
      </c>
    </row>
    <row r="24" spans="1:23" x14ac:dyDescent="0.15">
      <c r="A24" s="48" t="s">
        <v>1821</v>
      </c>
      <c r="B24" s="43" t="s">
        <v>33</v>
      </c>
      <c r="C24" s="49">
        <v>2.0361526099999999E-2</v>
      </c>
      <c r="D24">
        <v>6</v>
      </c>
      <c r="E24">
        <v>39</v>
      </c>
      <c r="F24" s="40">
        <v>6.5</v>
      </c>
      <c r="H24" s="7" t="s">
        <v>1916</v>
      </c>
      <c r="I24" s="7" t="s">
        <v>339</v>
      </c>
      <c r="J24" s="7" t="s">
        <v>344</v>
      </c>
      <c r="K24" s="7" t="s">
        <v>1920</v>
      </c>
      <c r="L24" s="7" t="s">
        <v>351</v>
      </c>
      <c r="M24" s="7" t="s">
        <v>356</v>
      </c>
      <c r="N24">
        <v>5</v>
      </c>
      <c r="O24">
        <v>8</v>
      </c>
      <c r="P24">
        <v>6</v>
      </c>
      <c r="Q24">
        <v>10</v>
      </c>
      <c r="R24">
        <v>5</v>
      </c>
      <c r="S24">
        <v>5</v>
      </c>
    </row>
    <row r="25" spans="1:23" ht="14" thickBot="1" x14ac:dyDescent="0.2">
      <c r="A25" s="48" t="s">
        <v>1821</v>
      </c>
      <c r="B25" s="43" t="s">
        <v>48</v>
      </c>
      <c r="C25" s="49">
        <v>1.9618973599999999E-2</v>
      </c>
      <c r="D25">
        <v>8</v>
      </c>
      <c r="E25">
        <v>36</v>
      </c>
      <c r="F25" s="40">
        <v>4.5</v>
      </c>
      <c r="H25" s="7" t="s">
        <v>590</v>
      </c>
      <c r="I25" s="7" t="s">
        <v>595</v>
      </c>
      <c r="J25" s="7" t="s">
        <v>600</v>
      </c>
      <c r="K25" s="7" t="s">
        <v>474</v>
      </c>
      <c r="L25" s="7" t="s">
        <v>608</v>
      </c>
      <c r="M25" s="7" t="s">
        <v>613</v>
      </c>
      <c r="N25" s="7" t="s">
        <v>618</v>
      </c>
      <c r="O25" s="7" t="s">
        <v>623</v>
      </c>
      <c r="P25">
        <v>12</v>
      </c>
      <c r="Q25">
        <v>4</v>
      </c>
      <c r="R25">
        <v>2</v>
      </c>
      <c r="S25">
        <v>5</v>
      </c>
      <c r="T25">
        <v>4</v>
      </c>
      <c r="U25">
        <v>2</v>
      </c>
      <c r="V25">
        <v>3</v>
      </c>
      <c r="W25">
        <v>4</v>
      </c>
    </row>
    <row r="26" spans="1:23" ht="14" thickBot="1" x14ac:dyDescent="0.2">
      <c r="A26" s="7"/>
      <c r="B26" s="7"/>
      <c r="C26" s="49"/>
      <c r="E26" s="46" t="s">
        <v>2344</v>
      </c>
      <c r="F26" s="47">
        <f>AVERAGE(F16:F25)</f>
        <v>6.3249999999999993</v>
      </c>
      <c r="H26" s="7"/>
      <c r="I26" s="7"/>
      <c r="J26" s="7"/>
      <c r="K26" s="7"/>
      <c r="L26" s="7"/>
      <c r="M26" s="7"/>
      <c r="N26" s="7"/>
      <c r="O26" s="7"/>
    </row>
    <row r="27" spans="1:23" x14ac:dyDescent="0.15">
      <c r="A27" s="7"/>
      <c r="C27" s="52"/>
      <c r="F27" s="40"/>
    </row>
    <row r="28" spans="1:23" x14ac:dyDescent="0.15">
      <c r="A28" s="53" t="s">
        <v>1822</v>
      </c>
      <c r="B28" s="45" t="s">
        <v>55</v>
      </c>
      <c r="C28" s="52">
        <v>0.16009193999999999</v>
      </c>
      <c r="D28">
        <v>5</v>
      </c>
      <c r="E28">
        <v>21</v>
      </c>
      <c r="F28" s="40">
        <v>4.2</v>
      </c>
      <c r="H28" s="7" t="s">
        <v>1852</v>
      </c>
      <c r="I28" s="7" t="s">
        <v>675</v>
      </c>
      <c r="J28" s="7" t="s">
        <v>680</v>
      </c>
      <c r="K28" s="7" t="s">
        <v>685</v>
      </c>
      <c r="L28" s="7" t="s">
        <v>690</v>
      </c>
      <c r="M28">
        <v>2</v>
      </c>
      <c r="N28">
        <v>4</v>
      </c>
      <c r="O28">
        <v>6</v>
      </c>
      <c r="P28">
        <v>5</v>
      </c>
      <c r="Q28">
        <v>4</v>
      </c>
    </row>
    <row r="29" spans="1:23" x14ac:dyDescent="0.15">
      <c r="A29" s="53" t="s">
        <v>1822</v>
      </c>
      <c r="B29" s="43" t="s">
        <v>48</v>
      </c>
      <c r="C29" s="52">
        <v>0.15750439799999999</v>
      </c>
      <c r="D29">
        <v>8</v>
      </c>
      <c r="E29">
        <v>36</v>
      </c>
      <c r="F29" s="40">
        <v>4.5</v>
      </c>
      <c r="H29" s="7" t="s">
        <v>590</v>
      </c>
      <c r="I29" s="7" t="s">
        <v>595</v>
      </c>
      <c r="J29" s="7" t="s">
        <v>600</v>
      </c>
      <c r="K29" s="7" t="s">
        <v>474</v>
      </c>
      <c r="L29" s="7" t="s">
        <v>608</v>
      </c>
      <c r="M29" s="7" t="s">
        <v>613</v>
      </c>
      <c r="N29" s="7" t="s">
        <v>618</v>
      </c>
      <c r="O29" s="7" t="s">
        <v>623</v>
      </c>
      <c r="P29">
        <v>12</v>
      </c>
      <c r="Q29">
        <v>4</v>
      </c>
      <c r="R29">
        <v>2</v>
      </c>
      <c r="S29">
        <v>5</v>
      </c>
      <c r="T29">
        <v>4</v>
      </c>
      <c r="U29">
        <v>2</v>
      </c>
      <c r="V29">
        <v>3</v>
      </c>
      <c r="W29">
        <v>4</v>
      </c>
    </row>
    <row r="30" spans="1:23" x14ac:dyDescent="0.15">
      <c r="A30" s="53" t="s">
        <v>1822</v>
      </c>
      <c r="B30" s="45" t="s">
        <v>62</v>
      </c>
      <c r="C30" s="52">
        <v>0.15415712000000001</v>
      </c>
      <c r="D30">
        <v>2</v>
      </c>
      <c r="E30">
        <v>12</v>
      </c>
      <c r="F30" s="40">
        <v>6</v>
      </c>
      <c r="H30" s="7" t="s">
        <v>202</v>
      </c>
      <c r="I30" s="7" t="s">
        <v>726</v>
      </c>
      <c r="J30">
        <v>7</v>
      </c>
      <c r="K30">
        <v>5</v>
      </c>
    </row>
    <row r="31" spans="1:23" x14ac:dyDescent="0.15">
      <c r="A31" s="53" t="s">
        <v>1822</v>
      </c>
      <c r="B31" s="45" t="s">
        <v>59</v>
      </c>
      <c r="C31" s="52">
        <v>0.153820611</v>
      </c>
      <c r="D31">
        <v>5</v>
      </c>
      <c r="E31">
        <v>20</v>
      </c>
      <c r="F31" s="40">
        <v>4</v>
      </c>
      <c r="H31" s="7" t="s">
        <v>700</v>
      </c>
      <c r="I31" s="7" t="s">
        <v>1852</v>
      </c>
      <c r="J31" s="7" t="s">
        <v>705</v>
      </c>
      <c r="K31" s="7" t="s">
        <v>675</v>
      </c>
      <c r="L31" s="7" t="s">
        <v>710</v>
      </c>
      <c r="M31">
        <v>7</v>
      </c>
      <c r="N31">
        <v>2</v>
      </c>
      <c r="O31">
        <v>4</v>
      </c>
      <c r="P31">
        <v>4</v>
      </c>
      <c r="Q31">
        <v>3</v>
      </c>
    </row>
    <row r="32" spans="1:23" x14ac:dyDescent="0.15">
      <c r="A32" s="53" t="s">
        <v>1822</v>
      </c>
      <c r="B32" s="45" t="s">
        <v>51</v>
      </c>
      <c r="C32" s="52">
        <v>0.15222449199999999</v>
      </c>
      <c r="D32">
        <v>2</v>
      </c>
      <c r="E32">
        <v>5</v>
      </c>
      <c r="F32" s="40">
        <v>2.5</v>
      </c>
      <c r="H32" s="7" t="s">
        <v>1852</v>
      </c>
      <c r="I32" s="7" t="s">
        <v>670</v>
      </c>
      <c r="J32">
        <v>2</v>
      </c>
      <c r="K32">
        <v>3</v>
      </c>
    </row>
    <row r="33" spans="1:19" x14ac:dyDescent="0.15">
      <c r="A33" s="53" t="s">
        <v>1822</v>
      </c>
      <c r="B33" s="45" t="s">
        <v>65</v>
      </c>
      <c r="C33" s="52">
        <v>0.15151310900000001</v>
      </c>
      <c r="D33">
        <v>4</v>
      </c>
      <c r="E33">
        <v>20</v>
      </c>
      <c r="F33" s="40">
        <v>5</v>
      </c>
      <c r="H33" s="7" t="s">
        <v>736</v>
      </c>
      <c r="I33" s="7" t="s">
        <v>1852</v>
      </c>
      <c r="J33" s="7" t="s">
        <v>675</v>
      </c>
      <c r="K33" s="7" t="s">
        <v>344</v>
      </c>
      <c r="L33">
        <v>8</v>
      </c>
      <c r="M33">
        <v>2</v>
      </c>
      <c r="N33">
        <v>4</v>
      </c>
      <c r="O33">
        <v>6</v>
      </c>
    </row>
    <row r="34" spans="1:19" x14ac:dyDescent="0.15">
      <c r="A34" s="53" t="s">
        <v>1822</v>
      </c>
      <c r="B34" s="45" t="s">
        <v>53</v>
      </c>
      <c r="C34" s="52">
        <v>0.15047663</v>
      </c>
      <c r="D34">
        <v>2</v>
      </c>
      <c r="E34">
        <v>5</v>
      </c>
      <c r="F34" s="40">
        <v>2.5</v>
      </c>
      <c r="H34" s="7" t="s">
        <v>1852</v>
      </c>
      <c r="I34" s="7" t="s">
        <v>670</v>
      </c>
      <c r="J34">
        <v>2</v>
      </c>
      <c r="K34">
        <v>3</v>
      </c>
    </row>
    <row r="35" spans="1:19" x14ac:dyDescent="0.15">
      <c r="A35" s="53" t="s">
        <v>1822</v>
      </c>
      <c r="B35" s="43" t="s">
        <v>50</v>
      </c>
      <c r="C35" s="52">
        <v>0.14845567300000001</v>
      </c>
      <c r="D35">
        <v>4</v>
      </c>
      <c r="E35">
        <v>26</v>
      </c>
      <c r="F35" s="40">
        <v>6.5</v>
      </c>
      <c r="H35" s="7" t="s">
        <v>2345</v>
      </c>
      <c r="I35" s="7" t="s">
        <v>565</v>
      </c>
      <c r="J35" s="7" t="s">
        <v>657</v>
      </c>
      <c r="K35" s="7" t="s">
        <v>662</v>
      </c>
      <c r="L35">
        <v>4</v>
      </c>
      <c r="M35">
        <v>6</v>
      </c>
      <c r="N35">
        <v>10</v>
      </c>
      <c r="O35">
        <v>6</v>
      </c>
    </row>
    <row r="36" spans="1:19" x14ac:dyDescent="0.15">
      <c r="A36" s="53" t="s">
        <v>1822</v>
      </c>
      <c r="B36" s="43" t="s">
        <v>47</v>
      </c>
      <c r="C36" s="52">
        <v>0.143996233</v>
      </c>
      <c r="D36">
        <v>6</v>
      </c>
      <c r="E36">
        <v>26</v>
      </c>
      <c r="F36" s="40">
        <v>4.333333333333333</v>
      </c>
      <c r="H36" s="7" t="s">
        <v>565</v>
      </c>
      <c r="I36" s="7" t="s">
        <v>570</v>
      </c>
      <c r="J36" s="7" t="s">
        <v>575</v>
      </c>
      <c r="K36" s="7" t="s">
        <v>1948</v>
      </c>
      <c r="L36" s="7" t="s">
        <v>580</v>
      </c>
      <c r="M36" s="7" t="s">
        <v>585</v>
      </c>
      <c r="N36">
        <v>6</v>
      </c>
      <c r="O36">
        <v>3</v>
      </c>
      <c r="P36">
        <v>5</v>
      </c>
      <c r="Q36">
        <v>4</v>
      </c>
      <c r="R36">
        <v>4</v>
      </c>
      <c r="S36">
        <v>4</v>
      </c>
    </row>
    <row r="37" spans="1:19" ht="14" thickBot="1" x14ac:dyDescent="0.2">
      <c r="A37" s="53" t="s">
        <v>1822</v>
      </c>
      <c r="B37" s="45" t="s">
        <v>60</v>
      </c>
      <c r="C37" s="52">
        <v>0.142749081</v>
      </c>
      <c r="D37">
        <v>1</v>
      </c>
      <c r="E37">
        <v>7</v>
      </c>
      <c r="F37" s="40">
        <v>7</v>
      </c>
      <c r="H37" s="7" t="s">
        <v>513</v>
      </c>
      <c r="I37">
        <v>7</v>
      </c>
    </row>
    <row r="38" spans="1:19" ht="14" thickBot="1" x14ac:dyDescent="0.2">
      <c r="A38" s="7"/>
      <c r="B38" s="7"/>
      <c r="C38" s="52"/>
      <c r="E38" s="46" t="s">
        <v>2344</v>
      </c>
      <c r="F38" s="47">
        <f>AVERAGE(F28:F37)</f>
        <v>4.6533333333333342</v>
      </c>
      <c r="H38" s="7"/>
    </row>
    <row r="39" spans="1:19" ht="14" x14ac:dyDescent="0.15">
      <c r="A39" s="7"/>
      <c r="C39" s="54">
        <v>0.153820611</v>
      </c>
      <c r="F39" s="40"/>
    </row>
    <row r="40" spans="1:19" x14ac:dyDescent="0.15">
      <c r="A40" s="16" t="s">
        <v>1823</v>
      </c>
      <c r="B40" s="51" t="s">
        <v>2346</v>
      </c>
      <c r="C40" s="49">
        <v>0.25097095000000003</v>
      </c>
      <c r="D40">
        <v>0</v>
      </c>
      <c r="E40" s="7">
        <v>0</v>
      </c>
      <c r="F40" s="40">
        <v>0</v>
      </c>
      <c r="H40" s="7"/>
    </row>
    <row r="41" spans="1:19" x14ac:dyDescent="0.15">
      <c r="A41" s="16" t="s">
        <v>1823</v>
      </c>
      <c r="B41" s="39" t="s">
        <v>19</v>
      </c>
      <c r="C41" s="49">
        <v>0.22949177000000001</v>
      </c>
      <c r="D41">
        <v>0</v>
      </c>
      <c r="E41" s="7">
        <v>0</v>
      </c>
      <c r="F41" s="40">
        <v>0</v>
      </c>
      <c r="H41" s="7"/>
    </row>
    <row r="42" spans="1:19" x14ac:dyDescent="0.15">
      <c r="A42" s="16" t="s">
        <v>1823</v>
      </c>
      <c r="B42" s="51" t="s">
        <v>131</v>
      </c>
      <c r="C42" s="49">
        <v>0.20521801000000001</v>
      </c>
      <c r="D42">
        <v>2</v>
      </c>
      <c r="E42" s="7">
        <v>15</v>
      </c>
      <c r="F42" s="40">
        <v>7.5</v>
      </c>
      <c r="H42" s="7" t="s">
        <v>1782</v>
      </c>
      <c r="I42" s="7" t="s">
        <v>513</v>
      </c>
      <c r="J42">
        <v>8</v>
      </c>
      <c r="K42">
        <v>7</v>
      </c>
    </row>
    <row r="43" spans="1:19" x14ac:dyDescent="0.15">
      <c r="A43" s="16" t="s">
        <v>1823</v>
      </c>
      <c r="B43" s="50" t="s">
        <v>94</v>
      </c>
      <c r="C43" s="49">
        <v>0.20197689999999999</v>
      </c>
      <c r="D43">
        <v>1</v>
      </c>
      <c r="E43" s="7">
        <v>4</v>
      </c>
      <c r="F43" s="40">
        <v>4</v>
      </c>
      <c r="H43" s="7" t="s">
        <v>2014</v>
      </c>
      <c r="I43">
        <v>4</v>
      </c>
    </row>
    <row r="44" spans="1:19" x14ac:dyDescent="0.15">
      <c r="A44" s="16" t="s">
        <v>1823</v>
      </c>
      <c r="B44" s="51" t="s">
        <v>2347</v>
      </c>
      <c r="C44" s="49">
        <v>0.19920887000000001</v>
      </c>
      <c r="D44">
        <v>0</v>
      </c>
      <c r="E44" s="7">
        <v>0</v>
      </c>
      <c r="F44" s="40">
        <v>0</v>
      </c>
      <c r="H44" s="7"/>
    </row>
    <row r="45" spans="1:19" x14ac:dyDescent="0.15">
      <c r="A45" s="16" t="s">
        <v>1823</v>
      </c>
      <c r="B45" s="50" t="s">
        <v>90</v>
      </c>
      <c r="C45" s="49">
        <v>0.19777998999999999</v>
      </c>
      <c r="D45">
        <v>2</v>
      </c>
      <c r="E45" s="7">
        <v>13</v>
      </c>
      <c r="F45" s="40">
        <v>6.5</v>
      </c>
      <c r="H45" s="7" t="s">
        <v>1602</v>
      </c>
      <c r="I45" s="7" t="s">
        <v>326</v>
      </c>
      <c r="J45">
        <v>6</v>
      </c>
      <c r="K45">
        <v>7</v>
      </c>
    </row>
    <row r="46" spans="1:19" x14ac:dyDescent="0.15">
      <c r="A46" s="16" t="s">
        <v>1823</v>
      </c>
      <c r="B46" s="43" t="s">
        <v>41</v>
      </c>
      <c r="C46" s="49">
        <v>0.18851659000000001</v>
      </c>
      <c r="D46">
        <v>1</v>
      </c>
      <c r="E46" s="7">
        <v>3</v>
      </c>
      <c r="F46" s="40">
        <v>3</v>
      </c>
      <c r="H46" s="7" t="s">
        <v>405</v>
      </c>
      <c r="I46">
        <v>3</v>
      </c>
    </row>
    <row r="47" spans="1:19" x14ac:dyDescent="0.15">
      <c r="A47" s="16" t="s">
        <v>1823</v>
      </c>
      <c r="B47" s="51" t="s">
        <v>120</v>
      </c>
      <c r="C47" s="49">
        <v>0.18562871</v>
      </c>
      <c r="D47">
        <v>1</v>
      </c>
      <c r="E47" s="7">
        <v>7</v>
      </c>
      <c r="F47" s="40">
        <v>7</v>
      </c>
      <c r="H47" s="7" t="s">
        <v>513</v>
      </c>
      <c r="I47">
        <v>7</v>
      </c>
    </row>
    <row r="48" spans="1:19" x14ac:dyDescent="0.15">
      <c r="A48" s="16" t="s">
        <v>1823</v>
      </c>
      <c r="B48" s="50" t="s">
        <v>95</v>
      </c>
      <c r="C48" s="49">
        <v>0.18502734000000001</v>
      </c>
      <c r="D48">
        <v>1</v>
      </c>
      <c r="E48" s="7">
        <v>5</v>
      </c>
      <c r="F48" s="40">
        <v>5</v>
      </c>
      <c r="H48" s="7" t="s">
        <v>1615</v>
      </c>
      <c r="I48">
        <v>5</v>
      </c>
    </row>
    <row r="49" spans="1:15" ht="14" thickBot="1" x14ac:dyDescent="0.2">
      <c r="A49" s="16" t="s">
        <v>1823</v>
      </c>
      <c r="B49" s="51" t="s">
        <v>117</v>
      </c>
      <c r="C49" s="49">
        <v>0.17805520999999999</v>
      </c>
      <c r="D49">
        <v>2</v>
      </c>
      <c r="E49" s="7">
        <v>11</v>
      </c>
      <c r="F49" s="40">
        <v>5.5</v>
      </c>
      <c r="H49" s="7" t="s">
        <v>1724</v>
      </c>
      <c r="I49" s="7" t="s">
        <v>1729</v>
      </c>
      <c r="J49">
        <v>3</v>
      </c>
      <c r="K49">
        <v>8</v>
      </c>
    </row>
    <row r="50" spans="1:15" ht="14" thickBot="1" x14ac:dyDescent="0.2">
      <c r="A50" s="7"/>
      <c r="B50" s="7"/>
      <c r="C50" s="49"/>
      <c r="E50" s="46" t="s">
        <v>2344</v>
      </c>
      <c r="F50" s="47">
        <f>AVERAGE(F40:F49)</f>
        <v>3.85</v>
      </c>
      <c r="H50" s="7"/>
      <c r="I50" s="7"/>
    </row>
    <row r="51" spans="1:15" x14ac:dyDescent="0.15">
      <c r="F51" s="40"/>
    </row>
    <row r="52" spans="1:15" x14ac:dyDescent="0.15">
      <c r="A52" s="55" t="s">
        <v>1824</v>
      </c>
      <c r="B52" s="45" t="s">
        <v>57</v>
      </c>
      <c r="C52" s="49">
        <v>0.18858995379999999</v>
      </c>
      <c r="D52">
        <v>0</v>
      </c>
      <c r="E52" s="7">
        <v>0</v>
      </c>
      <c r="F52" s="40">
        <v>0</v>
      </c>
      <c r="H52" s="7"/>
    </row>
    <row r="53" spans="1:15" x14ac:dyDescent="0.15">
      <c r="A53" s="55" t="s">
        <v>1824</v>
      </c>
      <c r="B53" s="39" t="s">
        <v>24</v>
      </c>
      <c r="C53" s="49">
        <v>0.1746860995</v>
      </c>
      <c r="D53">
        <v>3</v>
      </c>
      <c r="E53" s="7">
        <v>17</v>
      </c>
      <c r="F53" s="40">
        <v>5.666666666666667</v>
      </c>
      <c r="H53" s="7" t="s">
        <v>285</v>
      </c>
      <c r="I53" s="7" t="s">
        <v>290</v>
      </c>
      <c r="J53" s="7" t="s">
        <v>260</v>
      </c>
      <c r="K53">
        <v>7</v>
      </c>
      <c r="L53">
        <v>4</v>
      </c>
      <c r="M53">
        <v>6</v>
      </c>
    </row>
    <row r="54" spans="1:15" x14ac:dyDescent="0.15">
      <c r="A54" s="55" t="s">
        <v>1824</v>
      </c>
      <c r="B54" s="42" t="s">
        <v>76</v>
      </c>
      <c r="C54" s="49">
        <v>0.1742693199</v>
      </c>
      <c r="D54">
        <v>4</v>
      </c>
      <c r="E54">
        <v>37</v>
      </c>
      <c r="F54" s="40">
        <v>9.25</v>
      </c>
      <c r="H54" s="7" t="s">
        <v>1002</v>
      </c>
      <c r="I54" s="7" t="s">
        <v>1007</v>
      </c>
      <c r="J54" s="7" t="s">
        <v>1012</v>
      </c>
      <c r="K54" s="7" t="s">
        <v>935</v>
      </c>
      <c r="L54">
        <v>3</v>
      </c>
      <c r="M54">
        <v>14</v>
      </c>
      <c r="N54">
        <v>12</v>
      </c>
      <c r="O54">
        <v>8</v>
      </c>
    </row>
    <row r="55" spans="1:15" x14ac:dyDescent="0.15">
      <c r="A55" s="55" t="s">
        <v>1824</v>
      </c>
      <c r="B55" s="50" t="s">
        <v>104</v>
      </c>
      <c r="C55" s="49">
        <v>0.1735366216</v>
      </c>
      <c r="D55">
        <v>4</v>
      </c>
      <c r="E55">
        <v>29</v>
      </c>
      <c r="F55" s="40">
        <v>7.25</v>
      </c>
      <c r="H55" s="7" t="s">
        <v>1662</v>
      </c>
      <c r="I55" s="7" t="s">
        <v>1667</v>
      </c>
      <c r="J55" s="7" t="s">
        <v>1672</v>
      </c>
      <c r="K55" s="7" t="s">
        <v>326</v>
      </c>
      <c r="L55">
        <v>3</v>
      </c>
      <c r="M55">
        <v>14</v>
      </c>
      <c r="N55">
        <v>5</v>
      </c>
      <c r="O55">
        <v>7</v>
      </c>
    </row>
    <row r="56" spans="1:15" x14ac:dyDescent="0.15">
      <c r="A56" s="55" t="s">
        <v>1824</v>
      </c>
      <c r="B56" s="39" t="s">
        <v>15</v>
      </c>
      <c r="C56" s="49">
        <v>0.1551795258</v>
      </c>
      <c r="D56">
        <v>3</v>
      </c>
      <c r="E56">
        <v>26</v>
      </c>
      <c r="F56" s="40">
        <f>E56/D56</f>
        <v>8.6666666666666661</v>
      </c>
      <c r="H56" s="7" t="s">
        <v>164</v>
      </c>
      <c r="I56" s="7" t="s">
        <v>159</v>
      </c>
      <c r="J56" s="7" t="s">
        <v>169</v>
      </c>
      <c r="K56">
        <v>3</v>
      </c>
      <c r="L56">
        <v>7</v>
      </c>
      <c r="M56">
        <v>16</v>
      </c>
    </row>
    <row r="57" spans="1:15" x14ac:dyDescent="0.15">
      <c r="A57" s="55" t="s">
        <v>1824</v>
      </c>
      <c r="B57" s="39" t="s">
        <v>2348</v>
      </c>
      <c r="C57" s="49">
        <v>0.13990577260000001</v>
      </c>
      <c r="D57">
        <v>0</v>
      </c>
      <c r="E57" s="7">
        <v>0</v>
      </c>
      <c r="F57" s="40">
        <v>0</v>
      </c>
      <c r="H57" s="7"/>
    </row>
    <row r="58" spans="1:15" x14ac:dyDescent="0.15">
      <c r="A58" s="55" t="s">
        <v>1824</v>
      </c>
      <c r="B58" s="39" t="s">
        <v>13</v>
      </c>
      <c r="C58" s="49">
        <v>0.13839581379999999</v>
      </c>
      <c r="D58">
        <v>3</v>
      </c>
      <c r="E58" s="7">
        <v>17</v>
      </c>
      <c r="F58" s="40">
        <v>5.666666666666667</v>
      </c>
      <c r="H58" s="7" t="s">
        <v>139</v>
      </c>
      <c r="I58" s="7" t="s">
        <v>144</v>
      </c>
      <c r="J58" s="7" t="s">
        <v>149</v>
      </c>
      <c r="K58">
        <v>6</v>
      </c>
      <c r="L58">
        <v>9</v>
      </c>
      <c r="M58">
        <v>2</v>
      </c>
    </row>
    <row r="59" spans="1:15" x14ac:dyDescent="0.15">
      <c r="A59" s="55" t="s">
        <v>1824</v>
      </c>
      <c r="B59" s="51" t="s">
        <v>109</v>
      </c>
      <c r="C59" s="49">
        <v>0.1241476188</v>
      </c>
      <c r="D59">
        <v>2</v>
      </c>
      <c r="E59" s="7">
        <v>13</v>
      </c>
      <c r="F59" s="40">
        <v>6.5</v>
      </c>
      <c r="H59" s="7" t="s">
        <v>1602</v>
      </c>
      <c r="I59" s="7" t="s">
        <v>326</v>
      </c>
      <c r="J59">
        <v>6</v>
      </c>
      <c r="K59">
        <v>7</v>
      </c>
    </row>
    <row r="60" spans="1:15" x14ac:dyDescent="0.15">
      <c r="A60" s="55" t="s">
        <v>1824</v>
      </c>
      <c r="B60" s="45" t="s">
        <v>54</v>
      </c>
      <c r="C60" s="49">
        <v>0.12151516280000001</v>
      </c>
      <c r="D60">
        <v>2</v>
      </c>
      <c r="E60" s="7">
        <v>5</v>
      </c>
      <c r="F60" s="40">
        <v>2.5</v>
      </c>
      <c r="H60" s="7" t="s">
        <v>1852</v>
      </c>
      <c r="I60" s="7" t="s">
        <v>670</v>
      </c>
      <c r="J60">
        <v>2</v>
      </c>
      <c r="K60">
        <v>3</v>
      </c>
    </row>
    <row r="61" spans="1:15" ht="14" thickBot="1" x14ac:dyDescent="0.2">
      <c r="A61" s="55" t="s">
        <v>1824</v>
      </c>
      <c r="B61" s="45" t="s">
        <v>64</v>
      </c>
      <c r="C61" s="49">
        <v>0.1208761729</v>
      </c>
      <c r="D61">
        <v>0</v>
      </c>
      <c r="E61" s="7">
        <v>0</v>
      </c>
      <c r="F61" s="40">
        <v>0</v>
      </c>
      <c r="H61" s="7"/>
    </row>
    <row r="62" spans="1:15" ht="14" thickBot="1" x14ac:dyDescent="0.2">
      <c r="A62" s="7"/>
      <c r="B62" s="7"/>
      <c r="C62" s="49"/>
      <c r="E62" s="46" t="s">
        <v>2344</v>
      </c>
      <c r="F62" s="47">
        <f>AVERAGE(F52:F61)</f>
        <v>4.55</v>
      </c>
      <c r="H62" s="7"/>
    </row>
    <row r="63" spans="1:15" x14ac:dyDescent="0.15">
      <c r="F63" s="40"/>
    </row>
    <row r="64" spans="1:15" x14ac:dyDescent="0.15">
      <c r="A64" s="56" t="s">
        <v>1825</v>
      </c>
      <c r="B64" s="43" t="s">
        <v>40</v>
      </c>
      <c r="C64" s="49">
        <v>9.1535320500000003E-2</v>
      </c>
      <c r="D64">
        <v>4</v>
      </c>
      <c r="E64">
        <v>15</v>
      </c>
      <c r="F64" s="40">
        <v>3.75</v>
      </c>
      <c r="H64" s="7" t="s">
        <v>321</v>
      </c>
      <c r="I64" s="7" t="s">
        <v>326</v>
      </c>
      <c r="J64" s="7" t="s">
        <v>331</v>
      </c>
      <c r="K64" s="7" t="s">
        <v>336</v>
      </c>
      <c r="L64">
        <v>4</v>
      </c>
      <c r="M64">
        <v>7</v>
      </c>
      <c r="N64">
        <v>2</v>
      </c>
      <c r="O64">
        <v>2</v>
      </c>
    </row>
    <row r="65" spans="1:11" x14ac:dyDescent="0.15">
      <c r="A65" s="56" t="s">
        <v>1825</v>
      </c>
      <c r="B65" s="39" t="s">
        <v>2343</v>
      </c>
      <c r="C65" s="49">
        <v>9.0046664499999998E-2</v>
      </c>
      <c r="D65">
        <v>0</v>
      </c>
      <c r="E65" s="7">
        <v>0</v>
      </c>
      <c r="F65" s="40">
        <v>0</v>
      </c>
      <c r="H65" s="7"/>
    </row>
    <row r="66" spans="1:11" x14ac:dyDescent="0.15">
      <c r="A66" s="56" t="s">
        <v>1825</v>
      </c>
      <c r="B66" s="39" t="s">
        <v>31</v>
      </c>
      <c r="C66" s="49">
        <v>6.5947172100000007E-2</v>
      </c>
      <c r="D66">
        <v>2</v>
      </c>
      <c r="E66" s="7">
        <v>12</v>
      </c>
      <c r="F66" s="40">
        <v>6</v>
      </c>
      <c r="H66" s="7" t="s">
        <v>207</v>
      </c>
      <c r="I66" s="7" t="s">
        <v>311</v>
      </c>
      <c r="J66">
        <v>7</v>
      </c>
      <c r="K66">
        <v>5</v>
      </c>
    </row>
    <row r="67" spans="1:11" x14ac:dyDescent="0.15">
      <c r="A67" s="56" t="s">
        <v>1825</v>
      </c>
      <c r="B67" s="51" t="s">
        <v>127</v>
      </c>
      <c r="C67" s="49">
        <v>5.80576228E-2</v>
      </c>
      <c r="D67">
        <v>1</v>
      </c>
      <c r="E67">
        <v>7</v>
      </c>
      <c r="F67" s="40">
        <v>7</v>
      </c>
      <c r="H67" s="7" t="s">
        <v>326</v>
      </c>
      <c r="I67">
        <v>7</v>
      </c>
    </row>
    <row r="68" spans="1:11" x14ac:dyDescent="0.15">
      <c r="A68" s="56" t="s">
        <v>1825</v>
      </c>
      <c r="B68" s="51" t="s">
        <v>114</v>
      </c>
      <c r="C68" s="49">
        <v>5.2788335200000001E-2</v>
      </c>
      <c r="D68">
        <v>1</v>
      </c>
      <c r="E68">
        <v>9</v>
      </c>
      <c r="F68" s="40">
        <v>9</v>
      </c>
      <c r="H68" s="7" t="s">
        <v>1718</v>
      </c>
      <c r="I68">
        <v>9</v>
      </c>
    </row>
    <row r="69" spans="1:11" x14ac:dyDescent="0.15">
      <c r="A69" s="56" t="s">
        <v>1825</v>
      </c>
      <c r="B69" s="51" t="s">
        <v>124</v>
      </c>
      <c r="C69" s="49">
        <v>5.0382574999999999E-2</v>
      </c>
      <c r="D69">
        <v>2</v>
      </c>
      <c r="E69">
        <v>9</v>
      </c>
      <c r="F69" s="40">
        <v>4.5</v>
      </c>
      <c r="H69" s="7" t="s">
        <v>326</v>
      </c>
      <c r="I69" s="7" t="s">
        <v>336</v>
      </c>
      <c r="J69">
        <v>7</v>
      </c>
      <c r="K69">
        <v>2</v>
      </c>
    </row>
    <row r="70" spans="1:11" x14ac:dyDescent="0.15">
      <c r="A70" s="56" t="s">
        <v>1825</v>
      </c>
      <c r="B70" s="51" t="s">
        <v>2349</v>
      </c>
      <c r="C70" s="49">
        <v>4.98515769E-2</v>
      </c>
      <c r="D70">
        <v>0</v>
      </c>
      <c r="E70" s="7">
        <v>0</v>
      </c>
      <c r="F70" s="40">
        <v>0</v>
      </c>
      <c r="H70" s="7"/>
    </row>
    <row r="71" spans="1:11" x14ac:dyDescent="0.15">
      <c r="A71" s="56" t="s">
        <v>1825</v>
      </c>
      <c r="B71" s="50" t="s">
        <v>108</v>
      </c>
      <c r="C71" s="49">
        <v>4.7035735600000003E-2</v>
      </c>
      <c r="D71">
        <v>1</v>
      </c>
      <c r="E71">
        <v>7</v>
      </c>
      <c r="F71" s="40">
        <v>7</v>
      </c>
      <c r="H71" s="7" t="s">
        <v>326</v>
      </c>
      <c r="I71" s="7">
        <v>7</v>
      </c>
    </row>
    <row r="72" spans="1:11" x14ac:dyDescent="0.15">
      <c r="A72" s="56" t="s">
        <v>1825</v>
      </c>
      <c r="B72" s="50" t="s">
        <v>90</v>
      </c>
      <c r="C72" s="49">
        <v>4.6580964099999997E-2</v>
      </c>
      <c r="D72">
        <v>2</v>
      </c>
      <c r="E72" s="7">
        <v>13</v>
      </c>
      <c r="F72" s="40">
        <v>6.5</v>
      </c>
      <c r="H72" s="7" t="s">
        <v>1602</v>
      </c>
      <c r="I72" s="7" t="s">
        <v>326</v>
      </c>
      <c r="J72">
        <v>6</v>
      </c>
      <c r="K72">
        <v>7</v>
      </c>
    </row>
    <row r="73" spans="1:11" ht="14" thickBot="1" x14ac:dyDescent="0.2">
      <c r="A73" s="56" t="s">
        <v>1825</v>
      </c>
      <c r="B73" s="51" t="s">
        <v>129</v>
      </c>
      <c r="C73" s="49">
        <v>4.2869281299999999E-2</v>
      </c>
      <c r="D73">
        <v>2</v>
      </c>
      <c r="E73">
        <v>17</v>
      </c>
      <c r="F73" s="40">
        <v>8.5</v>
      </c>
      <c r="H73" s="7" t="s">
        <v>1772</v>
      </c>
      <c r="I73" s="7" t="s">
        <v>1777</v>
      </c>
      <c r="J73">
        <v>8</v>
      </c>
      <c r="K73">
        <v>9</v>
      </c>
    </row>
    <row r="74" spans="1:11" ht="14" thickBot="1" x14ac:dyDescent="0.2">
      <c r="E74" s="46" t="s">
        <v>2344</v>
      </c>
      <c r="F74" s="57">
        <f>AVERAGE(F64:F73)</f>
        <v>5.2249999999999996</v>
      </c>
    </row>
    <row r="78" spans="1:11" x14ac:dyDescent="0.15">
      <c r="E78" s="46" t="s">
        <v>2350</v>
      </c>
      <c r="F78" s="58">
        <f>AVERAGE(F64:F73,F52:F61,F40:F49,F28:F37,F16:F25,F4:F13)</f>
        <v>4.8189682539682526</v>
      </c>
    </row>
    <row r="82" spans="6:11" x14ac:dyDescent="0.15">
      <c r="F82" s="7"/>
      <c r="G82" s="7"/>
      <c r="H82" s="7"/>
      <c r="I82" s="7"/>
      <c r="J82" s="7"/>
      <c r="K82" s="7"/>
    </row>
  </sheetData>
  <conditionalFormatting sqref="F4:F74">
    <cfRule type="colorScale" priority="1">
      <colorScale>
        <cfvo type="min"/>
        <cfvo type="max"/>
        <color theme="0"/>
        <color theme="5"/>
      </colorScale>
    </cfRule>
  </conditionalFormatting>
  <pageMargins left="0.7" right="0.7" top="0.75" bottom="0.75" header="0.3" footer="0.3"/>
  <pageSetup paperSize="9" scale="71"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F4DB5-5768-3F47-9733-C7ACFF08F17B}">
  <sheetPr>
    <pageSetUpPr fitToPage="1"/>
  </sheetPr>
  <dimension ref="A1:M911"/>
  <sheetViews>
    <sheetView workbookViewId="0">
      <selection sqref="A1:M394"/>
    </sheetView>
  </sheetViews>
  <sheetFormatPr baseColWidth="10" defaultColWidth="12.6640625" defaultRowHeight="13" x14ac:dyDescent="0.15"/>
  <cols>
    <col min="7" max="7" width="23.33203125" customWidth="1"/>
    <col min="8" max="8" width="28.5" customWidth="1"/>
    <col min="9" max="9" width="20.83203125" customWidth="1"/>
  </cols>
  <sheetData>
    <row r="1" spans="1:9" ht="15.75" customHeight="1" x14ac:dyDescent="0.15">
      <c r="A1" s="1" t="s">
        <v>2772</v>
      </c>
    </row>
    <row r="2" spans="1:9" ht="15.75" customHeight="1" x14ac:dyDescent="0.15">
      <c r="A2" s="1"/>
    </row>
    <row r="3" spans="1:9" ht="15.75" customHeight="1" x14ac:dyDescent="0.15">
      <c r="A3" s="6" t="s">
        <v>3833</v>
      </c>
      <c r="G3" s="69"/>
      <c r="H3" s="76" t="s">
        <v>3954</v>
      </c>
      <c r="I3" s="72"/>
    </row>
    <row r="4" spans="1:9" ht="15.75" customHeight="1" x14ac:dyDescent="0.15">
      <c r="A4" t="s">
        <v>10</v>
      </c>
      <c r="B4" t="s">
        <v>134</v>
      </c>
      <c r="C4" t="s">
        <v>135</v>
      </c>
      <c r="D4" t="s">
        <v>136</v>
      </c>
      <c r="E4" t="s">
        <v>2773</v>
      </c>
      <c r="F4" t="s">
        <v>2774</v>
      </c>
      <c r="G4" s="7" t="s">
        <v>3897</v>
      </c>
      <c r="H4" s="7" t="s">
        <v>3916</v>
      </c>
      <c r="I4" s="7" t="s">
        <v>3955</v>
      </c>
    </row>
    <row r="5" spans="1:9" ht="15.75" customHeight="1" x14ac:dyDescent="0.15">
      <c r="A5" t="s">
        <v>13</v>
      </c>
      <c r="B5" t="s">
        <v>3638</v>
      </c>
      <c r="C5" t="s">
        <v>3638</v>
      </c>
      <c r="D5" t="s">
        <v>3641</v>
      </c>
      <c r="E5">
        <v>388</v>
      </c>
      <c r="F5" t="s">
        <v>2895</v>
      </c>
      <c r="G5" t="s">
        <v>3896</v>
      </c>
      <c r="H5" t="s">
        <v>3896</v>
      </c>
      <c r="I5" t="s">
        <v>3896</v>
      </c>
    </row>
    <row r="6" spans="1:9" ht="15.75" customHeight="1" x14ac:dyDescent="0.15">
      <c r="A6" t="s">
        <v>13</v>
      </c>
      <c r="B6" t="s">
        <v>3642</v>
      </c>
      <c r="C6" t="s">
        <v>3642</v>
      </c>
      <c r="D6" t="s">
        <v>3643</v>
      </c>
      <c r="E6">
        <v>89</v>
      </c>
      <c r="F6" t="s">
        <v>3644</v>
      </c>
      <c r="G6" t="s">
        <v>3896</v>
      </c>
      <c r="H6" t="s">
        <v>3896</v>
      </c>
      <c r="I6" t="s">
        <v>3896</v>
      </c>
    </row>
    <row r="7" spans="1:9" ht="15.75" customHeight="1" x14ac:dyDescent="0.15">
      <c r="A7" t="s">
        <v>13</v>
      </c>
      <c r="B7" t="s">
        <v>2790</v>
      </c>
      <c r="C7" t="s">
        <v>2791</v>
      </c>
      <c r="D7" t="s">
        <v>2792</v>
      </c>
      <c r="E7">
        <v>39</v>
      </c>
      <c r="F7" t="s">
        <v>2793</v>
      </c>
      <c r="G7" t="s">
        <v>3948</v>
      </c>
      <c r="H7" t="s">
        <v>3896</v>
      </c>
      <c r="I7" t="s">
        <v>3896</v>
      </c>
    </row>
    <row r="8" spans="1:9" ht="15.75" customHeight="1" x14ac:dyDescent="0.15">
      <c r="A8" t="s">
        <v>13</v>
      </c>
      <c r="B8" t="s">
        <v>3086</v>
      </c>
      <c r="C8" t="s">
        <v>3087</v>
      </c>
      <c r="D8" t="s">
        <v>3088</v>
      </c>
      <c r="E8">
        <v>120</v>
      </c>
      <c r="F8" t="s">
        <v>3089</v>
      </c>
      <c r="G8" t="s">
        <v>3896</v>
      </c>
      <c r="H8" t="s">
        <v>3896</v>
      </c>
      <c r="I8" t="s">
        <v>3896</v>
      </c>
    </row>
    <row r="9" spans="1:9" ht="15.75" customHeight="1" x14ac:dyDescent="0.15">
      <c r="A9" t="s">
        <v>13</v>
      </c>
      <c r="B9" t="s">
        <v>3074</v>
      </c>
      <c r="C9" t="s">
        <v>3075</v>
      </c>
      <c r="D9" t="s">
        <v>3076</v>
      </c>
      <c r="E9">
        <v>530</v>
      </c>
      <c r="F9" t="s">
        <v>3077</v>
      </c>
      <c r="G9" t="s">
        <v>3896</v>
      </c>
      <c r="H9" t="s">
        <v>3896</v>
      </c>
      <c r="I9" t="s">
        <v>3896</v>
      </c>
    </row>
    <row r="10" spans="1:9" ht="15.75" customHeight="1" x14ac:dyDescent="0.15">
      <c r="A10" t="s">
        <v>13</v>
      </c>
      <c r="B10" t="s">
        <v>3014</v>
      </c>
      <c r="C10" t="s">
        <v>3015</v>
      </c>
      <c r="D10" t="s">
        <v>3016</v>
      </c>
      <c r="E10">
        <v>554</v>
      </c>
      <c r="F10" t="s">
        <v>3017</v>
      </c>
      <c r="G10" t="s">
        <v>3948</v>
      </c>
      <c r="H10" t="s">
        <v>3896</v>
      </c>
      <c r="I10" t="s">
        <v>3896</v>
      </c>
    </row>
    <row r="11" spans="1:9" ht="15.75" customHeight="1" x14ac:dyDescent="0.15">
      <c r="A11" t="s">
        <v>13</v>
      </c>
      <c r="B11" t="s">
        <v>1263</v>
      </c>
      <c r="C11" t="s">
        <v>1264</v>
      </c>
      <c r="D11" t="s">
        <v>3245</v>
      </c>
      <c r="E11">
        <v>13</v>
      </c>
      <c r="F11" t="s">
        <v>3246</v>
      </c>
      <c r="G11" t="s">
        <v>3948</v>
      </c>
      <c r="H11" t="s">
        <v>3914</v>
      </c>
      <c r="I11" t="s">
        <v>3896</v>
      </c>
    </row>
    <row r="12" spans="1:9" ht="15.75" customHeight="1" x14ac:dyDescent="0.15">
      <c r="A12" t="s">
        <v>13</v>
      </c>
      <c r="B12" t="s">
        <v>3666</v>
      </c>
      <c r="C12" t="s">
        <v>3666</v>
      </c>
      <c r="D12" t="s">
        <v>3667</v>
      </c>
      <c r="E12">
        <v>82</v>
      </c>
      <c r="F12" t="s">
        <v>3668</v>
      </c>
      <c r="G12" t="s">
        <v>3896</v>
      </c>
      <c r="H12" t="s">
        <v>3896</v>
      </c>
      <c r="I12" t="s">
        <v>3896</v>
      </c>
    </row>
    <row r="13" spans="1:9" ht="15.75" customHeight="1" x14ac:dyDescent="0.15">
      <c r="A13" t="s">
        <v>13</v>
      </c>
      <c r="B13" t="s">
        <v>1316</v>
      </c>
      <c r="C13" t="s">
        <v>1317</v>
      </c>
      <c r="D13" t="s">
        <v>3038</v>
      </c>
      <c r="E13">
        <v>193</v>
      </c>
      <c r="F13" t="s">
        <v>3039</v>
      </c>
      <c r="G13" t="s">
        <v>3896</v>
      </c>
      <c r="H13" t="s">
        <v>3896</v>
      </c>
      <c r="I13" t="s">
        <v>3896</v>
      </c>
    </row>
    <row r="14" spans="1:9" ht="15.75" customHeight="1" x14ac:dyDescent="0.15">
      <c r="A14" t="s">
        <v>13</v>
      </c>
      <c r="B14" t="s">
        <v>3405</v>
      </c>
      <c r="C14" t="s">
        <v>3406</v>
      </c>
      <c r="D14" t="s">
        <v>3407</v>
      </c>
      <c r="E14">
        <v>167</v>
      </c>
      <c r="F14" t="s">
        <v>3408</v>
      </c>
      <c r="G14" t="s">
        <v>3948</v>
      </c>
      <c r="H14" t="s">
        <v>3896</v>
      </c>
      <c r="I14" t="s">
        <v>3896</v>
      </c>
    </row>
    <row r="15" spans="1:9" ht="15.75" customHeight="1" x14ac:dyDescent="0.15">
      <c r="A15" t="s">
        <v>13</v>
      </c>
      <c r="B15" t="s">
        <v>2010</v>
      </c>
      <c r="C15" t="s">
        <v>2011</v>
      </c>
      <c r="D15" t="s">
        <v>3259</v>
      </c>
      <c r="E15">
        <v>3572</v>
      </c>
      <c r="F15" t="s">
        <v>3260</v>
      </c>
      <c r="G15" t="s">
        <v>3896</v>
      </c>
      <c r="H15" t="s">
        <v>3896</v>
      </c>
      <c r="I15" t="s">
        <v>3896</v>
      </c>
    </row>
    <row r="16" spans="1:9" ht="15.75" customHeight="1" x14ac:dyDescent="0.15">
      <c r="A16" t="s">
        <v>13</v>
      </c>
      <c r="B16" t="s">
        <v>3766</v>
      </c>
      <c r="C16" t="s">
        <v>3766</v>
      </c>
      <c r="D16" t="s">
        <v>3767</v>
      </c>
      <c r="E16">
        <v>1338</v>
      </c>
      <c r="F16" t="s">
        <v>3768</v>
      </c>
      <c r="G16" t="s">
        <v>3896</v>
      </c>
      <c r="H16" t="s">
        <v>3896</v>
      </c>
      <c r="I16" t="s">
        <v>3896</v>
      </c>
    </row>
    <row r="17" spans="1:9" ht="15.75" customHeight="1" x14ac:dyDescent="0.15">
      <c r="A17" t="s">
        <v>13</v>
      </c>
      <c r="B17" t="s">
        <v>3269</v>
      </c>
      <c r="C17" t="s">
        <v>3270</v>
      </c>
      <c r="D17" t="s">
        <v>3271</v>
      </c>
      <c r="E17">
        <v>146</v>
      </c>
      <c r="F17" t="s">
        <v>3272</v>
      </c>
      <c r="G17" t="s">
        <v>3896</v>
      </c>
      <c r="H17" t="s">
        <v>3896</v>
      </c>
      <c r="I17" t="s">
        <v>3896</v>
      </c>
    </row>
    <row r="18" spans="1:9" ht="15.75" customHeight="1" x14ac:dyDescent="0.15">
      <c r="A18" t="s">
        <v>13</v>
      </c>
      <c r="B18" t="s">
        <v>3793</v>
      </c>
      <c r="C18" t="s">
        <v>3793</v>
      </c>
      <c r="D18" t="s">
        <v>3794</v>
      </c>
      <c r="E18">
        <v>1075</v>
      </c>
      <c r="F18" t="s">
        <v>3795</v>
      </c>
      <c r="G18" t="s">
        <v>3896</v>
      </c>
      <c r="H18" t="s">
        <v>3896</v>
      </c>
      <c r="I18" t="s">
        <v>3896</v>
      </c>
    </row>
    <row r="19" spans="1:9" ht="15.75" customHeight="1" x14ac:dyDescent="0.15">
      <c r="A19" t="s">
        <v>13</v>
      </c>
      <c r="B19" t="s">
        <v>3778</v>
      </c>
      <c r="C19" t="s">
        <v>3779</v>
      </c>
      <c r="D19" t="s">
        <v>3780</v>
      </c>
      <c r="E19">
        <v>328</v>
      </c>
      <c r="F19" t="s">
        <v>3781</v>
      </c>
      <c r="G19" t="s">
        <v>3896</v>
      </c>
      <c r="H19" t="s">
        <v>3896</v>
      </c>
      <c r="I19" t="s">
        <v>3896</v>
      </c>
    </row>
    <row r="20" spans="1:9" ht="15.75" customHeight="1" x14ac:dyDescent="0.15">
      <c r="A20" t="s">
        <v>13</v>
      </c>
      <c r="B20" t="s">
        <v>3335</v>
      </c>
      <c r="C20" t="s">
        <v>3336</v>
      </c>
      <c r="D20" t="s">
        <v>3337</v>
      </c>
      <c r="E20">
        <v>106</v>
      </c>
      <c r="F20" t="s">
        <v>3338</v>
      </c>
      <c r="G20" t="s">
        <v>3948</v>
      </c>
      <c r="H20" t="s">
        <v>3896</v>
      </c>
      <c r="I20" t="s">
        <v>3896</v>
      </c>
    </row>
    <row r="21" spans="1:9" ht="15.75" customHeight="1" x14ac:dyDescent="0.15">
      <c r="A21" t="s">
        <v>14</v>
      </c>
      <c r="B21" t="s">
        <v>3690</v>
      </c>
      <c r="C21" t="s">
        <v>3690</v>
      </c>
      <c r="D21" t="s">
        <v>3691</v>
      </c>
      <c r="E21">
        <v>167</v>
      </c>
      <c r="F21" t="s">
        <v>3408</v>
      </c>
      <c r="G21" t="s">
        <v>3896</v>
      </c>
      <c r="H21" t="s">
        <v>3914</v>
      </c>
      <c r="I21" t="s">
        <v>3896</v>
      </c>
    </row>
    <row r="22" spans="1:9" ht="15.75" customHeight="1" x14ac:dyDescent="0.15">
      <c r="A22" t="s">
        <v>14</v>
      </c>
      <c r="B22" t="s">
        <v>3491</v>
      </c>
      <c r="C22" t="s">
        <v>3492</v>
      </c>
      <c r="D22" t="s">
        <v>3493</v>
      </c>
      <c r="E22">
        <v>490</v>
      </c>
      <c r="F22" t="s">
        <v>3494</v>
      </c>
      <c r="G22" t="s">
        <v>3896</v>
      </c>
      <c r="H22" t="s">
        <v>3896</v>
      </c>
      <c r="I22" t="s">
        <v>3896</v>
      </c>
    </row>
    <row r="23" spans="1:9" ht="15.75" customHeight="1" x14ac:dyDescent="0.15">
      <c r="A23" t="s">
        <v>15</v>
      </c>
      <c r="B23" t="s">
        <v>2940</v>
      </c>
      <c r="C23" t="s">
        <v>2941</v>
      </c>
      <c r="D23" t="s">
        <v>2942</v>
      </c>
      <c r="E23">
        <v>298</v>
      </c>
      <c r="F23" t="s">
        <v>2943</v>
      </c>
      <c r="G23" t="s">
        <v>3948</v>
      </c>
      <c r="H23" t="s">
        <v>3896</v>
      </c>
      <c r="I23" t="s">
        <v>3896</v>
      </c>
    </row>
    <row r="24" spans="1:9" ht="15.75" customHeight="1" x14ac:dyDescent="0.15">
      <c r="A24" t="s">
        <v>15</v>
      </c>
      <c r="B24" t="s">
        <v>3098</v>
      </c>
      <c r="C24" t="s">
        <v>3099</v>
      </c>
      <c r="D24" t="s">
        <v>3100</v>
      </c>
      <c r="E24">
        <v>121</v>
      </c>
      <c r="F24" t="s">
        <v>2831</v>
      </c>
      <c r="G24" t="s">
        <v>3896</v>
      </c>
      <c r="H24" t="s">
        <v>3896</v>
      </c>
      <c r="I24" t="s">
        <v>3896</v>
      </c>
    </row>
    <row r="25" spans="1:9" ht="15.75" customHeight="1" x14ac:dyDescent="0.15">
      <c r="A25" t="s">
        <v>15</v>
      </c>
      <c r="B25" t="s">
        <v>3483</v>
      </c>
      <c r="C25" t="s">
        <v>3484</v>
      </c>
      <c r="D25" t="s">
        <v>3485</v>
      </c>
      <c r="E25">
        <v>207</v>
      </c>
      <c r="F25" t="s">
        <v>3486</v>
      </c>
      <c r="G25" t="s">
        <v>3948</v>
      </c>
      <c r="H25" t="s">
        <v>3896</v>
      </c>
      <c r="I25" t="s">
        <v>3896</v>
      </c>
    </row>
    <row r="26" spans="1:9" ht="15.75" customHeight="1" x14ac:dyDescent="0.15">
      <c r="A26" t="s">
        <v>15</v>
      </c>
      <c r="B26" t="s">
        <v>841</v>
      </c>
      <c r="C26" t="s">
        <v>842</v>
      </c>
      <c r="D26" t="s">
        <v>3827</v>
      </c>
      <c r="E26">
        <v>961</v>
      </c>
      <c r="F26" t="s">
        <v>3828</v>
      </c>
      <c r="G26" t="s">
        <v>3948</v>
      </c>
      <c r="H26" t="s">
        <v>3896</v>
      </c>
      <c r="I26" t="s">
        <v>3896</v>
      </c>
    </row>
    <row r="27" spans="1:9" ht="15.75" customHeight="1" x14ac:dyDescent="0.15">
      <c r="A27" t="s">
        <v>15</v>
      </c>
      <c r="B27" t="s">
        <v>2782</v>
      </c>
      <c r="C27" t="s">
        <v>2783</v>
      </c>
      <c r="D27" t="s">
        <v>2784</v>
      </c>
      <c r="E27">
        <v>256</v>
      </c>
      <c r="F27" t="s">
        <v>2785</v>
      </c>
      <c r="G27" t="s">
        <v>3896</v>
      </c>
      <c r="H27" t="s">
        <v>3896</v>
      </c>
      <c r="I27" t="s">
        <v>3896</v>
      </c>
    </row>
    <row r="28" spans="1:9" ht="15.75" customHeight="1" x14ac:dyDescent="0.15">
      <c r="A28" t="s">
        <v>15</v>
      </c>
      <c r="B28" t="s">
        <v>3082</v>
      </c>
      <c r="C28" t="s">
        <v>3083</v>
      </c>
      <c r="D28" t="s">
        <v>3084</v>
      </c>
      <c r="E28">
        <v>414</v>
      </c>
      <c r="F28" t="s">
        <v>3085</v>
      </c>
      <c r="G28" t="s">
        <v>3896</v>
      </c>
      <c r="H28" t="s">
        <v>3896</v>
      </c>
      <c r="I28" t="s">
        <v>3896</v>
      </c>
    </row>
    <row r="29" spans="1:9" ht="15.75" customHeight="1" x14ac:dyDescent="0.15">
      <c r="A29" t="s">
        <v>15</v>
      </c>
      <c r="B29" t="s">
        <v>3105</v>
      </c>
      <c r="C29" t="s">
        <v>3106</v>
      </c>
      <c r="D29" t="s">
        <v>3107</v>
      </c>
      <c r="E29">
        <v>178</v>
      </c>
      <c r="F29" t="s">
        <v>2823</v>
      </c>
      <c r="G29" t="s">
        <v>3896</v>
      </c>
      <c r="H29" t="s">
        <v>3896</v>
      </c>
      <c r="I29" t="s">
        <v>3896</v>
      </c>
    </row>
    <row r="30" spans="1:9" ht="15.75" customHeight="1" x14ac:dyDescent="0.15">
      <c r="A30" t="s">
        <v>15</v>
      </c>
      <c r="B30" t="s">
        <v>3277</v>
      </c>
      <c r="C30" t="s">
        <v>3278</v>
      </c>
      <c r="D30" t="s">
        <v>3279</v>
      </c>
      <c r="E30">
        <v>1133</v>
      </c>
      <c r="F30" t="s">
        <v>3280</v>
      </c>
      <c r="G30" t="s">
        <v>3896</v>
      </c>
      <c r="H30" t="s">
        <v>3896</v>
      </c>
      <c r="I30" t="s">
        <v>3896</v>
      </c>
    </row>
    <row r="31" spans="1:9" ht="15.75" customHeight="1" x14ac:dyDescent="0.15">
      <c r="A31" t="s">
        <v>15</v>
      </c>
      <c r="B31" t="s">
        <v>2986</v>
      </c>
      <c r="C31" t="s">
        <v>2987</v>
      </c>
      <c r="D31" t="s">
        <v>2988</v>
      </c>
      <c r="E31">
        <v>1151</v>
      </c>
      <c r="F31" t="s">
        <v>2989</v>
      </c>
      <c r="G31" t="s">
        <v>3896</v>
      </c>
      <c r="H31" t="s">
        <v>3896</v>
      </c>
      <c r="I31" t="s">
        <v>3896</v>
      </c>
    </row>
    <row r="32" spans="1:9" ht="15.75" customHeight="1" x14ac:dyDescent="0.15">
      <c r="A32" t="s">
        <v>15</v>
      </c>
      <c r="B32" t="s">
        <v>3285</v>
      </c>
      <c r="C32" t="s">
        <v>3286</v>
      </c>
      <c r="D32" t="s">
        <v>3287</v>
      </c>
      <c r="E32">
        <v>146</v>
      </c>
      <c r="F32" t="s">
        <v>3288</v>
      </c>
      <c r="G32" t="s">
        <v>3948</v>
      </c>
      <c r="H32" t="s">
        <v>3914</v>
      </c>
      <c r="I32" t="s">
        <v>3896</v>
      </c>
    </row>
    <row r="33" spans="1:9" ht="15.75" customHeight="1" x14ac:dyDescent="0.15">
      <c r="A33" t="s">
        <v>15</v>
      </c>
      <c r="B33" t="s">
        <v>3269</v>
      </c>
      <c r="C33" t="s">
        <v>3270</v>
      </c>
      <c r="D33" t="s">
        <v>3271</v>
      </c>
      <c r="E33">
        <v>146</v>
      </c>
      <c r="F33" t="s">
        <v>3272</v>
      </c>
      <c r="G33" t="s">
        <v>3896</v>
      </c>
      <c r="H33" t="s">
        <v>3896</v>
      </c>
      <c r="I33" t="s">
        <v>3896</v>
      </c>
    </row>
    <row r="34" spans="1:9" ht="15.75" customHeight="1" x14ac:dyDescent="0.15">
      <c r="A34" t="s">
        <v>15</v>
      </c>
      <c r="B34" t="s">
        <v>3495</v>
      </c>
      <c r="C34" t="s">
        <v>3496</v>
      </c>
      <c r="D34" t="s">
        <v>3497</v>
      </c>
      <c r="E34">
        <v>157</v>
      </c>
      <c r="F34" t="s">
        <v>3498</v>
      </c>
      <c r="G34" t="s">
        <v>3896</v>
      </c>
      <c r="H34" t="s">
        <v>3896</v>
      </c>
      <c r="I34" t="s">
        <v>3896</v>
      </c>
    </row>
    <row r="35" spans="1:9" ht="15.75" customHeight="1" x14ac:dyDescent="0.15">
      <c r="A35" t="s">
        <v>15</v>
      </c>
      <c r="B35" t="s">
        <v>3265</v>
      </c>
      <c r="C35" t="s">
        <v>3266</v>
      </c>
      <c r="D35" t="s">
        <v>3267</v>
      </c>
      <c r="E35">
        <v>184</v>
      </c>
      <c r="F35" t="s">
        <v>3268</v>
      </c>
      <c r="G35" t="s">
        <v>3896</v>
      </c>
      <c r="H35" t="s">
        <v>3896</v>
      </c>
      <c r="I35" t="s">
        <v>3896</v>
      </c>
    </row>
    <row r="36" spans="1:9" ht="15.75" customHeight="1" x14ac:dyDescent="0.15">
      <c r="A36" t="s">
        <v>15</v>
      </c>
      <c r="B36" t="s">
        <v>3587</v>
      </c>
      <c r="C36" t="s">
        <v>3588</v>
      </c>
      <c r="D36" t="s">
        <v>3589</v>
      </c>
      <c r="E36">
        <v>27</v>
      </c>
      <c r="F36" t="s">
        <v>3590</v>
      </c>
      <c r="G36" t="s">
        <v>3896</v>
      </c>
      <c r="H36" t="s">
        <v>3896</v>
      </c>
      <c r="I36" t="s">
        <v>3896</v>
      </c>
    </row>
    <row r="37" spans="1:9" ht="15.75" customHeight="1" x14ac:dyDescent="0.15">
      <c r="A37" t="s">
        <v>15</v>
      </c>
      <c r="B37" t="s">
        <v>3803</v>
      </c>
      <c r="C37" t="s">
        <v>3803</v>
      </c>
      <c r="D37" t="s">
        <v>3804</v>
      </c>
      <c r="E37">
        <v>342</v>
      </c>
      <c r="F37" t="s">
        <v>3805</v>
      </c>
      <c r="G37" t="s">
        <v>3896</v>
      </c>
      <c r="H37" t="s">
        <v>3896</v>
      </c>
      <c r="I37" t="s">
        <v>3896</v>
      </c>
    </row>
    <row r="38" spans="1:9" ht="15.75" customHeight="1" x14ac:dyDescent="0.15">
      <c r="A38" t="s">
        <v>15</v>
      </c>
      <c r="B38" t="s">
        <v>2900</v>
      </c>
      <c r="C38" t="s">
        <v>2901</v>
      </c>
      <c r="D38" t="s">
        <v>2902</v>
      </c>
      <c r="E38">
        <v>1728</v>
      </c>
      <c r="F38" t="s">
        <v>2903</v>
      </c>
      <c r="G38" t="s">
        <v>3948</v>
      </c>
      <c r="H38" t="s">
        <v>3896</v>
      </c>
      <c r="I38" t="s">
        <v>3896</v>
      </c>
    </row>
    <row r="39" spans="1:9" ht="15.75" customHeight="1" x14ac:dyDescent="0.15">
      <c r="A39" t="s">
        <v>15</v>
      </c>
      <c r="B39" t="s">
        <v>3531</v>
      </c>
      <c r="C39" t="s">
        <v>3532</v>
      </c>
      <c r="D39" t="s">
        <v>3533</v>
      </c>
      <c r="E39">
        <v>50</v>
      </c>
      <c r="F39" t="s">
        <v>3534</v>
      </c>
      <c r="G39" t="s">
        <v>3896</v>
      </c>
      <c r="H39" t="s">
        <v>3896</v>
      </c>
      <c r="I39" t="s">
        <v>3896</v>
      </c>
    </row>
    <row r="40" spans="1:9" ht="15.75" customHeight="1" x14ac:dyDescent="0.15">
      <c r="A40" t="s">
        <v>16</v>
      </c>
      <c r="B40" t="s">
        <v>2982</v>
      </c>
      <c r="C40" t="s">
        <v>2983</v>
      </c>
      <c r="D40" t="s">
        <v>2984</v>
      </c>
      <c r="E40">
        <v>4821</v>
      </c>
      <c r="F40" t="s">
        <v>2985</v>
      </c>
      <c r="G40" t="s">
        <v>3896</v>
      </c>
      <c r="H40" t="s">
        <v>3896</v>
      </c>
      <c r="I40" t="s">
        <v>3896</v>
      </c>
    </row>
    <row r="41" spans="1:9" ht="15.75" customHeight="1" x14ac:dyDescent="0.15">
      <c r="A41" t="s">
        <v>16</v>
      </c>
      <c r="B41" t="s">
        <v>3654</v>
      </c>
      <c r="C41" t="s">
        <v>3654</v>
      </c>
      <c r="D41" t="s">
        <v>3655</v>
      </c>
      <c r="E41">
        <v>1823</v>
      </c>
      <c r="F41" t="s">
        <v>3656</v>
      </c>
      <c r="G41" t="s">
        <v>3948</v>
      </c>
      <c r="H41" t="s">
        <v>3896</v>
      </c>
      <c r="I41" t="s">
        <v>3896</v>
      </c>
    </row>
    <row r="42" spans="1:9" ht="15.75" customHeight="1" x14ac:dyDescent="0.15">
      <c r="A42" t="s">
        <v>16</v>
      </c>
      <c r="B42" t="s">
        <v>3034</v>
      </c>
      <c r="C42" t="s">
        <v>3035</v>
      </c>
      <c r="D42" t="s">
        <v>3036</v>
      </c>
      <c r="E42">
        <v>90</v>
      </c>
      <c r="F42" t="s">
        <v>3037</v>
      </c>
      <c r="G42" t="s">
        <v>3896</v>
      </c>
      <c r="H42" t="s">
        <v>3896</v>
      </c>
      <c r="I42" t="s">
        <v>3896</v>
      </c>
    </row>
    <row r="43" spans="1:9" ht="15.75" customHeight="1" x14ac:dyDescent="0.15">
      <c r="A43" t="s">
        <v>16</v>
      </c>
      <c r="B43" t="s">
        <v>3648</v>
      </c>
      <c r="C43" t="s">
        <v>3648</v>
      </c>
      <c r="D43" t="s">
        <v>3649</v>
      </c>
      <c r="E43">
        <v>832</v>
      </c>
      <c r="F43" t="s">
        <v>3650</v>
      </c>
      <c r="G43" t="s">
        <v>3948</v>
      </c>
      <c r="H43" t="s">
        <v>3896</v>
      </c>
      <c r="I43" t="s">
        <v>3896</v>
      </c>
    </row>
    <row r="44" spans="1:9" ht="15.75" customHeight="1" x14ac:dyDescent="0.15">
      <c r="A44" t="s">
        <v>16</v>
      </c>
      <c r="B44" t="s">
        <v>3371</v>
      </c>
      <c r="C44" t="s">
        <v>3372</v>
      </c>
      <c r="D44" t="s">
        <v>3373</v>
      </c>
      <c r="E44">
        <v>182</v>
      </c>
      <c r="F44" t="s">
        <v>3143</v>
      </c>
      <c r="G44" t="s">
        <v>3896</v>
      </c>
      <c r="H44" t="s">
        <v>3896</v>
      </c>
      <c r="I44" t="s">
        <v>3896</v>
      </c>
    </row>
    <row r="45" spans="1:9" ht="15.75" customHeight="1" x14ac:dyDescent="0.15">
      <c r="A45" t="s">
        <v>16</v>
      </c>
      <c r="B45" t="s">
        <v>3698</v>
      </c>
      <c r="C45" t="s">
        <v>3698</v>
      </c>
      <c r="D45" t="s">
        <v>3699</v>
      </c>
      <c r="E45">
        <v>1286</v>
      </c>
      <c r="F45" t="s">
        <v>3700</v>
      </c>
      <c r="G45" t="s">
        <v>3948</v>
      </c>
      <c r="H45" t="s">
        <v>3896</v>
      </c>
      <c r="I45" t="s">
        <v>3896</v>
      </c>
    </row>
    <row r="46" spans="1:9" ht="15.75" customHeight="1" x14ac:dyDescent="0.15">
      <c r="A46" t="s">
        <v>16</v>
      </c>
      <c r="B46" t="s">
        <v>2892</v>
      </c>
      <c r="C46" t="s">
        <v>2893</v>
      </c>
      <c r="D46" t="s">
        <v>2894</v>
      </c>
      <c r="E46">
        <v>388</v>
      </c>
      <c r="F46" t="s">
        <v>2895</v>
      </c>
      <c r="G46" t="s">
        <v>3896</v>
      </c>
      <c r="H46" t="s">
        <v>3896</v>
      </c>
      <c r="I46" t="s">
        <v>3896</v>
      </c>
    </row>
    <row r="47" spans="1:9" ht="15.75" customHeight="1" x14ac:dyDescent="0.15">
      <c r="A47" t="s">
        <v>16</v>
      </c>
      <c r="B47" t="s">
        <v>3179</v>
      </c>
      <c r="C47" t="s">
        <v>3180</v>
      </c>
      <c r="D47" t="s">
        <v>3181</v>
      </c>
      <c r="E47">
        <v>199</v>
      </c>
      <c r="F47" t="s">
        <v>3182</v>
      </c>
      <c r="G47" t="s">
        <v>3896</v>
      </c>
      <c r="H47" t="s">
        <v>3896</v>
      </c>
      <c r="I47" t="s">
        <v>3896</v>
      </c>
    </row>
    <row r="48" spans="1:9" ht="15.75" customHeight="1" x14ac:dyDescent="0.15">
      <c r="A48" t="s">
        <v>16</v>
      </c>
      <c r="B48" t="s">
        <v>3201</v>
      </c>
      <c r="C48" t="s">
        <v>3202</v>
      </c>
      <c r="D48" t="s">
        <v>3203</v>
      </c>
      <c r="E48">
        <v>163</v>
      </c>
      <c r="F48" t="s">
        <v>3204</v>
      </c>
      <c r="G48" t="s">
        <v>3896</v>
      </c>
      <c r="H48" t="s">
        <v>3896</v>
      </c>
      <c r="I48" t="s">
        <v>3896</v>
      </c>
    </row>
    <row r="49" spans="1:9" ht="15.75" customHeight="1" x14ac:dyDescent="0.15">
      <c r="A49" t="s">
        <v>16</v>
      </c>
      <c r="B49" t="s">
        <v>3108</v>
      </c>
      <c r="C49" t="s">
        <v>3109</v>
      </c>
      <c r="D49" t="s">
        <v>3110</v>
      </c>
      <c r="E49">
        <v>1323</v>
      </c>
      <c r="F49" t="s">
        <v>3111</v>
      </c>
      <c r="G49" t="s">
        <v>3948</v>
      </c>
      <c r="H49" t="s">
        <v>3896</v>
      </c>
      <c r="I49" t="s">
        <v>3896</v>
      </c>
    </row>
    <row r="50" spans="1:9" ht="15.75" customHeight="1" x14ac:dyDescent="0.15">
      <c r="A50" t="s">
        <v>16</v>
      </c>
      <c r="B50" t="s">
        <v>3301</v>
      </c>
      <c r="C50" t="s">
        <v>3302</v>
      </c>
      <c r="D50" t="s">
        <v>3303</v>
      </c>
      <c r="E50">
        <v>843</v>
      </c>
      <c r="F50" t="s">
        <v>3304</v>
      </c>
      <c r="G50" t="s">
        <v>3948</v>
      </c>
      <c r="H50" t="s">
        <v>3896</v>
      </c>
      <c r="I50" t="s">
        <v>3896</v>
      </c>
    </row>
    <row r="51" spans="1:9" ht="15.75" customHeight="1" x14ac:dyDescent="0.15">
      <c r="A51" t="s">
        <v>16</v>
      </c>
      <c r="B51" t="s">
        <v>3187</v>
      </c>
      <c r="C51" t="s">
        <v>3188</v>
      </c>
      <c r="D51" t="s">
        <v>3189</v>
      </c>
      <c r="E51">
        <v>145</v>
      </c>
      <c r="F51" t="s">
        <v>3190</v>
      </c>
      <c r="G51" t="s">
        <v>3896</v>
      </c>
      <c r="H51" t="s">
        <v>3896</v>
      </c>
      <c r="I51" t="s">
        <v>3896</v>
      </c>
    </row>
    <row r="52" spans="1:9" ht="15.75" customHeight="1" x14ac:dyDescent="0.15">
      <c r="A52" t="s">
        <v>16</v>
      </c>
      <c r="B52" t="s">
        <v>2798</v>
      </c>
      <c r="C52" t="s">
        <v>2799</v>
      </c>
      <c r="D52" t="s">
        <v>2800</v>
      </c>
      <c r="E52">
        <v>354</v>
      </c>
      <c r="F52" t="s">
        <v>2801</v>
      </c>
      <c r="G52" t="s">
        <v>3896</v>
      </c>
      <c r="H52" t="s">
        <v>3914</v>
      </c>
      <c r="I52" t="s">
        <v>3896</v>
      </c>
    </row>
    <row r="53" spans="1:9" ht="15.75" customHeight="1" x14ac:dyDescent="0.15">
      <c r="A53" t="s">
        <v>16</v>
      </c>
      <c r="B53" t="s">
        <v>2904</v>
      </c>
      <c r="C53" t="s">
        <v>2905</v>
      </c>
      <c r="D53" t="s">
        <v>2906</v>
      </c>
      <c r="E53">
        <v>135</v>
      </c>
      <c r="F53" t="s">
        <v>2907</v>
      </c>
      <c r="G53" t="s">
        <v>3896</v>
      </c>
      <c r="H53" t="s">
        <v>3896</v>
      </c>
      <c r="I53" t="s">
        <v>3896</v>
      </c>
    </row>
    <row r="54" spans="1:9" ht="15.75" customHeight="1" x14ac:dyDescent="0.15">
      <c r="A54" t="s">
        <v>16</v>
      </c>
      <c r="B54" t="s">
        <v>2820</v>
      </c>
      <c r="C54" t="s">
        <v>2821</v>
      </c>
      <c r="D54" t="s">
        <v>2822</v>
      </c>
      <c r="E54">
        <v>178</v>
      </c>
      <c r="F54" t="s">
        <v>2823</v>
      </c>
      <c r="G54" t="s">
        <v>3896</v>
      </c>
      <c r="H54" t="s">
        <v>3896</v>
      </c>
      <c r="I54" t="s">
        <v>3896</v>
      </c>
    </row>
    <row r="55" spans="1:9" ht="15.75" customHeight="1" x14ac:dyDescent="0.15">
      <c r="A55" t="s">
        <v>17</v>
      </c>
      <c r="B55" t="s">
        <v>3663</v>
      </c>
      <c r="C55" t="s">
        <v>3663</v>
      </c>
      <c r="D55" t="s">
        <v>3664</v>
      </c>
      <c r="E55">
        <v>2496</v>
      </c>
      <c r="F55" t="s">
        <v>3665</v>
      </c>
      <c r="G55" t="s">
        <v>3896</v>
      </c>
      <c r="H55" t="s">
        <v>3896</v>
      </c>
      <c r="I55" t="s">
        <v>3896</v>
      </c>
    </row>
    <row r="56" spans="1:9" ht="15.75" customHeight="1" x14ac:dyDescent="0.15">
      <c r="A56" t="s">
        <v>17</v>
      </c>
      <c r="B56" t="s">
        <v>3539</v>
      </c>
      <c r="C56" t="s">
        <v>3540</v>
      </c>
      <c r="D56" t="s">
        <v>3541</v>
      </c>
      <c r="E56">
        <v>2180</v>
      </c>
      <c r="F56" t="s">
        <v>3542</v>
      </c>
      <c r="G56" t="s">
        <v>3896</v>
      </c>
      <c r="H56" t="s">
        <v>3896</v>
      </c>
      <c r="I56" t="s">
        <v>3896</v>
      </c>
    </row>
    <row r="57" spans="1:9" ht="15.75" customHeight="1" x14ac:dyDescent="0.15">
      <c r="A57" t="s">
        <v>17</v>
      </c>
      <c r="B57" t="s">
        <v>1852</v>
      </c>
      <c r="C57" t="s">
        <v>1853</v>
      </c>
      <c r="D57" t="s">
        <v>3191</v>
      </c>
      <c r="E57">
        <v>1285</v>
      </c>
      <c r="F57" t="s">
        <v>3192</v>
      </c>
      <c r="G57" t="s">
        <v>3948</v>
      </c>
      <c r="H57" t="s">
        <v>3914</v>
      </c>
      <c r="I57" t="s">
        <v>3896</v>
      </c>
    </row>
    <row r="58" spans="1:9" ht="15.75" customHeight="1" x14ac:dyDescent="0.15">
      <c r="A58" t="s">
        <v>17</v>
      </c>
      <c r="B58" t="s">
        <v>3377</v>
      </c>
      <c r="C58" t="s">
        <v>3378</v>
      </c>
      <c r="D58" t="s">
        <v>3379</v>
      </c>
      <c r="E58">
        <v>418</v>
      </c>
      <c r="F58" t="s">
        <v>3380</v>
      </c>
      <c r="G58" t="s">
        <v>3948</v>
      </c>
      <c r="H58" t="s">
        <v>3896</v>
      </c>
      <c r="I58" t="s">
        <v>3896</v>
      </c>
    </row>
    <row r="59" spans="1:9" ht="15.75" customHeight="1" x14ac:dyDescent="0.15">
      <c r="A59" t="s">
        <v>17</v>
      </c>
      <c r="B59" t="s">
        <v>3423</v>
      </c>
      <c r="C59" t="s">
        <v>3424</v>
      </c>
      <c r="D59" t="s">
        <v>3425</v>
      </c>
      <c r="E59">
        <v>171</v>
      </c>
      <c r="F59" t="s">
        <v>3426</v>
      </c>
      <c r="G59" t="s">
        <v>3896</v>
      </c>
      <c r="H59" t="s">
        <v>3896</v>
      </c>
      <c r="I59" t="s">
        <v>3896</v>
      </c>
    </row>
    <row r="60" spans="1:9" ht="15.75" customHeight="1" x14ac:dyDescent="0.15">
      <c r="A60" t="s">
        <v>17</v>
      </c>
      <c r="B60" t="s">
        <v>3618</v>
      </c>
      <c r="C60" t="s">
        <v>3619</v>
      </c>
      <c r="D60" t="s">
        <v>3620</v>
      </c>
      <c r="E60">
        <v>1319</v>
      </c>
      <c r="F60" t="s">
        <v>3621</v>
      </c>
      <c r="G60" t="s">
        <v>3948</v>
      </c>
      <c r="H60" t="s">
        <v>3914</v>
      </c>
      <c r="I60" t="s">
        <v>3896</v>
      </c>
    </row>
    <row r="61" spans="1:9" ht="15.75" customHeight="1" x14ac:dyDescent="0.15">
      <c r="A61" t="s">
        <v>17</v>
      </c>
      <c r="B61" t="s">
        <v>2816</v>
      </c>
      <c r="C61" t="s">
        <v>2817</v>
      </c>
      <c r="D61" t="s">
        <v>2818</v>
      </c>
      <c r="E61">
        <v>124</v>
      </c>
      <c r="F61" t="s">
        <v>2819</v>
      </c>
      <c r="G61" t="s">
        <v>3896</v>
      </c>
      <c r="H61" t="s">
        <v>3896</v>
      </c>
      <c r="I61" t="s">
        <v>3896</v>
      </c>
    </row>
    <row r="62" spans="1:9" ht="15.75" customHeight="1" x14ac:dyDescent="0.15">
      <c r="A62" t="s">
        <v>17</v>
      </c>
      <c r="B62" t="s">
        <v>3205</v>
      </c>
      <c r="C62" t="s">
        <v>3206</v>
      </c>
      <c r="D62" t="s">
        <v>3207</v>
      </c>
      <c r="E62">
        <v>144</v>
      </c>
      <c r="F62" t="s">
        <v>3208</v>
      </c>
      <c r="G62" t="s">
        <v>3896</v>
      </c>
      <c r="H62" t="s">
        <v>3896</v>
      </c>
      <c r="I62" t="s">
        <v>3896</v>
      </c>
    </row>
    <row r="63" spans="1:9" ht="15.75" customHeight="1" x14ac:dyDescent="0.15">
      <c r="A63" t="s">
        <v>17</v>
      </c>
      <c r="B63" t="s">
        <v>3347</v>
      </c>
      <c r="C63" t="s">
        <v>3348</v>
      </c>
      <c r="D63" t="s">
        <v>3349</v>
      </c>
      <c r="E63">
        <v>109</v>
      </c>
      <c r="F63" t="s">
        <v>3350</v>
      </c>
      <c r="G63" t="s">
        <v>3896</v>
      </c>
      <c r="H63" t="s">
        <v>3896</v>
      </c>
      <c r="I63" t="s">
        <v>3896</v>
      </c>
    </row>
    <row r="64" spans="1:9" ht="15.75" customHeight="1" x14ac:dyDescent="0.15">
      <c r="A64" t="s">
        <v>17</v>
      </c>
      <c r="B64" t="s">
        <v>3140</v>
      </c>
      <c r="C64" t="s">
        <v>3141</v>
      </c>
      <c r="D64" t="s">
        <v>3142</v>
      </c>
      <c r="E64">
        <v>182</v>
      </c>
      <c r="F64" t="s">
        <v>3143</v>
      </c>
      <c r="G64" t="s">
        <v>3948</v>
      </c>
      <c r="H64" t="s">
        <v>3896</v>
      </c>
      <c r="I64" t="s">
        <v>3896</v>
      </c>
    </row>
    <row r="65" spans="1:9" ht="15.75" customHeight="1" x14ac:dyDescent="0.15">
      <c r="A65" t="s">
        <v>17</v>
      </c>
      <c r="B65" t="s">
        <v>3261</v>
      </c>
      <c r="C65" t="s">
        <v>3262</v>
      </c>
      <c r="D65" t="s">
        <v>3263</v>
      </c>
      <c r="E65">
        <v>1965</v>
      </c>
      <c r="F65" t="s">
        <v>3264</v>
      </c>
      <c r="G65" t="s">
        <v>3896</v>
      </c>
      <c r="H65" t="s">
        <v>3914</v>
      </c>
      <c r="I65" t="s">
        <v>3896</v>
      </c>
    </row>
    <row r="66" spans="1:9" ht="15.75" customHeight="1" x14ac:dyDescent="0.15">
      <c r="A66" t="s">
        <v>17</v>
      </c>
      <c r="B66" t="s">
        <v>3409</v>
      </c>
      <c r="C66" t="s">
        <v>3410</v>
      </c>
      <c r="D66" t="s">
        <v>3411</v>
      </c>
      <c r="E66">
        <v>210</v>
      </c>
      <c r="F66" t="s">
        <v>3412</v>
      </c>
      <c r="G66" t="s">
        <v>3948</v>
      </c>
      <c r="H66" t="s">
        <v>3896</v>
      </c>
      <c r="I66" t="s">
        <v>3896</v>
      </c>
    </row>
    <row r="67" spans="1:9" ht="15.75" customHeight="1" x14ac:dyDescent="0.15">
      <c r="A67" t="s">
        <v>18</v>
      </c>
      <c r="B67" t="s">
        <v>3821</v>
      </c>
      <c r="C67" t="s">
        <v>3822</v>
      </c>
      <c r="D67" t="s">
        <v>3823</v>
      </c>
      <c r="E67">
        <v>660</v>
      </c>
      <c r="F67" t="s">
        <v>3824</v>
      </c>
      <c r="G67" t="s">
        <v>3948</v>
      </c>
      <c r="H67" t="s">
        <v>3896</v>
      </c>
      <c r="I67" t="s">
        <v>3896</v>
      </c>
    </row>
    <row r="68" spans="1:9" ht="15.75" customHeight="1" x14ac:dyDescent="0.15">
      <c r="A68" t="s">
        <v>18</v>
      </c>
      <c r="B68" t="s">
        <v>3527</v>
      </c>
      <c r="C68" t="s">
        <v>3528</v>
      </c>
      <c r="D68" t="s">
        <v>3529</v>
      </c>
      <c r="E68">
        <v>165</v>
      </c>
      <c r="F68" t="s">
        <v>3530</v>
      </c>
      <c r="G68" t="s">
        <v>3948</v>
      </c>
      <c r="H68" t="s">
        <v>3896</v>
      </c>
      <c r="I68" t="s">
        <v>3896</v>
      </c>
    </row>
    <row r="69" spans="1:9" ht="15.75" customHeight="1" x14ac:dyDescent="0.15">
      <c r="A69" t="s">
        <v>18</v>
      </c>
      <c r="B69" t="s">
        <v>3809</v>
      </c>
      <c r="C69" t="s">
        <v>3810</v>
      </c>
      <c r="D69" t="s">
        <v>3811</v>
      </c>
      <c r="E69">
        <v>188</v>
      </c>
      <c r="F69" t="s">
        <v>3812</v>
      </c>
      <c r="G69" t="s">
        <v>3896</v>
      </c>
      <c r="H69" t="s">
        <v>3896</v>
      </c>
      <c r="I69" t="s">
        <v>3896</v>
      </c>
    </row>
    <row r="70" spans="1:9" ht="15.75" customHeight="1" x14ac:dyDescent="0.15">
      <c r="A70" t="s">
        <v>18</v>
      </c>
      <c r="B70" t="s">
        <v>3309</v>
      </c>
      <c r="C70" t="s">
        <v>3310</v>
      </c>
      <c r="D70" t="s">
        <v>3311</v>
      </c>
      <c r="E70">
        <v>96</v>
      </c>
      <c r="F70" t="s">
        <v>3312</v>
      </c>
      <c r="G70" t="s">
        <v>3948</v>
      </c>
      <c r="H70" t="s">
        <v>3914</v>
      </c>
      <c r="I70" t="s">
        <v>3896</v>
      </c>
    </row>
    <row r="71" spans="1:9" ht="15.75" customHeight="1" x14ac:dyDescent="0.15">
      <c r="A71" t="s">
        <v>18</v>
      </c>
      <c r="B71" t="s">
        <v>3166</v>
      </c>
      <c r="C71" t="s">
        <v>3167</v>
      </c>
      <c r="D71" t="s">
        <v>3168</v>
      </c>
      <c r="E71">
        <v>3233</v>
      </c>
      <c r="F71" t="s">
        <v>3169</v>
      </c>
      <c r="G71" t="s">
        <v>3896</v>
      </c>
      <c r="H71" t="s">
        <v>3914</v>
      </c>
      <c r="I71" t="s">
        <v>3896</v>
      </c>
    </row>
    <row r="72" spans="1:9" ht="15.75" customHeight="1" x14ac:dyDescent="0.15">
      <c r="A72" t="s">
        <v>18</v>
      </c>
      <c r="B72" t="s">
        <v>2868</v>
      </c>
      <c r="C72" t="s">
        <v>2869</v>
      </c>
      <c r="D72" t="s">
        <v>2870</v>
      </c>
      <c r="E72">
        <v>302</v>
      </c>
      <c r="F72" t="s">
        <v>2871</v>
      </c>
      <c r="G72" t="s">
        <v>3896</v>
      </c>
      <c r="H72" t="s">
        <v>3896</v>
      </c>
      <c r="I72" t="s">
        <v>3896</v>
      </c>
    </row>
    <row r="73" spans="1:9" ht="15.75" customHeight="1" x14ac:dyDescent="0.15">
      <c r="A73" t="s">
        <v>18</v>
      </c>
      <c r="B73" t="s">
        <v>3695</v>
      </c>
      <c r="C73" t="s">
        <v>3695</v>
      </c>
      <c r="D73" t="s">
        <v>3696</v>
      </c>
      <c r="E73">
        <v>385</v>
      </c>
      <c r="F73" t="s">
        <v>3697</v>
      </c>
      <c r="G73" t="s">
        <v>3896</v>
      </c>
      <c r="H73" t="s">
        <v>3896</v>
      </c>
      <c r="I73" t="s">
        <v>3896</v>
      </c>
    </row>
    <row r="74" spans="1:9" ht="15.75" customHeight="1" x14ac:dyDescent="0.15">
      <c r="A74" t="s">
        <v>18</v>
      </c>
      <c r="B74" t="s">
        <v>2896</v>
      </c>
      <c r="C74" t="s">
        <v>2897</v>
      </c>
      <c r="D74" t="s">
        <v>2898</v>
      </c>
      <c r="E74">
        <v>136</v>
      </c>
      <c r="F74" t="s">
        <v>2899</v>
      </c>
      <c r="G74" t="s">
        <v>3896</v>
      </c>
      <c r="H74" t="s">
        <v>3896</v>
      </c>
      <c r="I74" t="s">
        <v>3896</v>
      </c>
    </row>
    <row r="75" spans="1:9" ht="15.75" customHeight="1" x14ac:dyDescent="0.15">
      <c r="A75" t="s">
        <v>18</v>
      </c>
      <c r="B75" t="s">
        <v>3281</v>
      </c>
      <c r="C75" t="s">
        <v>3282</v>
      </c>
      <c r="D75" t="s">
        <v>3283</v>
      </c>
      <c r="E75">
        <v>334</v>
      </c>
      <c r="F75" t="s">
        <v>3284</v>
      </c>
      <c r="G75" t="s">
        <v>3896</v>
      </c>
      <c r="H75" t="s">
        <v>3896</v>
      </c>
      <c r="I75" t="s">
        <v>3896</v>
      </c>
    </row>
    <row r="76" spans="1:9" ht="15.75" customHeight="1" x14ac:dyDescent="0.15">
      <c r="A76" t="s">
        <v>18</v>
      </c>
      <c r="B76" t="s">
        <v>3698</v>
      </c>
      <c r="C76" t="s">
        <v>3698</v>
      </c>
      <c r="D76" t="s">
        <v>3699</v>
      </c>
      <c r="E76">
        <v>1286</v>
      </c>
      <c r="F76" t="s">
        <v>3700</v>
      </c>
      <c r="G76" t="s">
        <v>3948</v>
      </c>
      <c r="H76" t="s">
        <v>3896</v>
      </c>
      <c r="I76" t="s">
        <v>3896</v>
      </c>
    </row>
    <row r="77" spans="1:9" ht="15.75" customHeight="1" x14ac:dyDescent="0.15">
      <c r="A77" t="s">
        <v>18</v>
      </c>
      <c r="B77" t="s">
        <v>3704</v>
      </c>
      <c r="C77" t="s">
        <v>3704</v>
      </c>
      <c r="D77" t="s">
        <v>3705</v>
      </c>
      <c r="E77">
        <v>629</v>
      </c>
      <c r="F77" t="s">
        <v>3706</v>
      </c>
      <c r="G77" t="s">
        <v>3896</v>
      </c>
      <c r="H77" t="s">
        <v>3896</v>
      </c>
      <c r="I77" t="s">
        <v>3896</v>
      </c>
    </row>
    <row r="78" spans="1:9" ht="15.75" customHeight="1" x14ac:dyDescent="0.15">
      <c r="A78" t="s">
        <v>18</v>
      </c>
      <c r="B78" t="s">
        <v>361</v>
      </c>
      <c r="C78" t="s">
        <v>362</v>
      </c>
      <c r="D78" t="s">
        <v>3213</v>
      </c>
      <c r="E78">
        <v>132</v>
      </c>
      <c r="F78" t="s">
        <v>3214</v>
      </c>
      <c r="G78" t="s">
        <v>3896</v>
      </c>
      <c r="H78" t="s">
        <v>3896</v>
      </c>
      <c r="I78" t="s">
        <v>3896</v>
      </c>
    </row>
    <row r="79" spans="1:9" ht="15.75" customHeight="1" x14ac:dyDescent="0.15">
      <c r="A79" t="s">
        <v>18</v>
      </c>
      <c r="B79" t="s">
        <v>3148</v>
      </c>
      <c r="C79" t="s">
        <v>3149</v>
      </c>
      <c r="D79" t="s">
        <v>3150</v>
      </c>
      <c r="E79">
        <v>334</v>
      </c>
      <c r="F79" t="s">
        <v>3151</v>
      </c>
      <c r="G79" t="s">
        <v>3948</v>
      </c>
      <c r="H79" t="s">
        <v>3896</v>
      </c>
      <c r="I79" t="s">
        <v>3896</v>
      </c>
    </row>
    <row r="80" spans="1:9" ht="15.75" customHeight="1" x14ac:dyDescent="0.15">
      <c r="A80" t="s">
        <v>18</v>
      </c>
      <c r="B80" t="s">
        <v>3002</v>
      </c>
      <c r="C80" t="s">
        <v>3003</v>
      </c>
      <c r="D80" t="s">
        <v>3004</v>
      </c>
      <c r="E80">
        <v>187</v>
      </c>
      <c r="F80" t="s">
        <v>3005</v>
      </c>
      <c r="G80" t="s">
        <v>3948</v>
      </c>
      <c r="H80" t="s">
        <v>3896</v>
      </c>
      <c r="I80" t="s">
        <v>3896</v>
      </c>
    </row>
    <row r="81" spans="1:9" ht="15.75" customHeight="1" x14ac:dyDescent="0.15">
      <c r="A81" t="s">
        <v>18</v>
      </c>
      <c r="B81" t="s">
        <v>2832</v>
      </c>
      <c r="C81" t="s">
        <v>2833</v>
      </c>
      <c r="D81" t="s">
        <v>2834</v>
      </c>
      <c r="E81">
        <v>46</v>
      </c>
      <c r="F81" t="s">
        <v>2835</v>
      </c>
      <c r="G81" t="s">
        <v>3896</v>
      </c>
      <c r="H81" t="s">
        <v>3896</v>
      </c>
      <c r="I81" t="s">
        <v>3896</v>
      </c>
    </row>
    <row r="82" spans="1:9" ht="15.75" customHeight="1" x14ac:dyDescent="0.15">
      <c r="A82" t="s">
        <v>18</v>
      </c>
      <c r="B82" t="s">
        <v>3056</v>
      </c>
      <c r="C82" t="s">
        <v>3057</v>
      </c>
      <c r="D82" t="s">
        <v>3058</v>
      </c>
      <c r="E82">
        <v>113</v>
      </c>
      <c r="F82" t="s">
        <v>3059</v>
      </c>
      <c r="G82" t="s">
        <v>3948</v>
      </c>
      <c r="H82" t="s">
        <v>3896</v>
      </c>
      <c r="I82" t="s">
        <v>3896</v>
      </c>
    </row>
    <row r="83" spans="1:9" ht="15.75" customHeight="1" x14ac:dyDescent="0.15">
      <c r="A83" t="s">
        <v>18</v>
      </c>
      <c r="B83" t="s">
        <v>2884</v>
      </c>
      <c r="C83" t="s">
        <v>2885</v>
      </c>
      <c r="D83" t="s">
        <v>2886</v>
      </c>
      <c r="E83">
        <v>74</v>
      </c>
      <c r="F83" t="s">
        <v>2887</v>
      </c>
      <c r="G83" t="s">
        <v>3948</v>
      </c>
      <c r="H83" t="s">
        <v>3896</v>
      </c>
      <c r="I83" t="s">
        <v>3896</v>
      </c>
    </row>
    <row r="84" spans="1:9" ht="15.75" customHeight="1" x14ac:dyDescent="0.15">
      <c r="A84" t="s">
        <v>18</v>
      </c>
      <c r="B84" t="s">
        <v>3255</v>
      </c>
      <c r="C84" t="s">
        <v>3256</v>
      </c>
      <c r="D84" t="s">
        <v>3257</v>
      </c>
      <c r="E84">
        <v>56</v>
      </c>
      <c r="F84" t="s">
        <v>3258</v>
      </c>
      <c r="G84" t="s">
        <v>3896</v>
      </c>
      <c r="H84" t="s">
        <v>3896</v>
      </c>
      <c r="I84" t="s">
        <v>3896</v>
      </c>
    </row>
    <row r="85" spans="1:9" ht="15.75" customHeight="1" x14ac:dyDescent="0.15">
      <c r="A85" t="s">
        <v>20</v>
      </c>
      <c r="B85" t="s">
        <v>3527</v>
      </c>
      <c r="C85" t="s">
        <v>3528</v>
      </c>
      <c r="D85" t="s">
        <v>3529</v>
      </c>
      <c r="E85">
        <v>165</v>
      </c>
      <c r="F85" t="s">
        <v>3530</v>
      </c>
      <c r="G85" t="s">
        <v>3948</v>
      </c>
      <c r="H85" t="s">
        <v>3896</v>
      </c>
      <c r="I85" t="s">
        <v>3896</v>
      </c>
    </row>
    <row r="86" spans="1:9" ht="15.75" customHeight="1" x14ac:dyDescent="0.15">
      <c r="A86" t="s">
        <v>20</v>
      </c>
      <c r="B86" t="s">
        <v>3561</v>
      </c>
      <c r="C86" t="s">
        <v>3562</v>
      </c>
      <c r="D86" t="s">
        <v>3563</v>
      </c>
      <c r="E86">
        <v>153</v>
      </c>
      <c r="F86" t="s">
        <v>3564</v>
      </c>
      <c r="G86" t="s">
        <v>3896</v>
      </c>
      <c r="H86" t="s">
        <v>3896</v>
      </c>
      <c r="I86" t="s">
        <v>3896</v>
      </c>
    </row>
    <row r="87" spans="1:9" ht="15.75" customHeight="1" x14ac:dyDescent="0.15">
      <c r="A87" t="s">
        <v>20</v>
      </c>
      <c r="B87" t="s">
        <v>3657</v>
      </c>
      <c r="C87" t="s">
        <v>3657</v>
      </c>
      <c r="D87" t="s">
        <v>3658</v>
      </c>
      <c r="E87">
        <v>3782</v>
      </c>
      <c r="F87" t="s">
        <v>3659</v>
      </c>
      <c r="G87" t="s">
        <v>3896</v>
      </c>
      <c r="H87" t="s">
        <v>3896</v>
      </c>
      <c r="I87" t="s">
        <v>3896</v>
      </c>
    </row>
    <row r="88" spans="1:9" ht="15.75" customHeight="1" x14ac:dyDescent="0.15">
      <c r="A88" t="s">
        <v>20</v>
      </c>
      <c r="B88" t="s">
        <v>3679</v>
      </c>
      <c r="C88" t="s">
        <v>3679</v>
      </c>
      <c r="D88" t="s">
        <v>3680</v>
      </c>
      <c r="E88">
        <v>2539</v>
      </c>
      <c r="F88" t="s">
        <v>3681</v>
      </c>
      <c r="G88" t="s">
        <v>3896</v>
      </c>
      <c r="H88" t="s">
        <v>3896</v>
      </c>
      <c r="I88" t="s">
        <v>3896</v>
      </c>
    </row>
    <row r="89" spans="1:9" ht="15.75" customHeight="1" x14ac:dyDescent="0.15">
      <c r="A89" t="s">
        <v>20</v>
      </c>
      <c r="B89" t="s">
        <v>3692</v>
      </c>
      <c r="C89" t="s">
        <v>3692</v>
      </c>
      <c r="D89" t="s">
        <v>3693</v>
      </c>
      <c r="E89">
        <v>1642</v>
      </c>
      <c r="F89" t="s">
        <v>3694</v>
      </c>
      <c r="G89" t="s">
        <v>3896</v>
      </c>
      <c r="H89" t="s">
        <v>3896</v>
      </c>
      <c r="I89" t="s">
        <v>3896</v>
      </c>
    </row>
    <row r="90" spans="1:9" ht="15.75" customHeight="1" x14ac:dyDescent="0.15">
      <c r="A90" t="s">
        <v>20</v>
      </c>
      <c r="B90" t="s">
        <v>2786</v>
      </c>
      <c r="C90" t="s">
        <v>2787</v>
      </c>
      <c r="D90" t="s">
        <v>2788</v>
      </c>
      <c r="E90">
        <v>312</v>
      </c>
      <c r="F90" t="s">
        <v>2789</v>
      </c>
      <c r="G90" t="s">
        <v>3896</v>
      </c>
      <c r="H90" t="s">
        <v>3896</v>
      </c>
      <c r="I90" t="s">
        <v>3896</v>
      </c>
    </row>
    <row r="91" spans="1:9" ht="15.75" customHeight="1" x14ac:dyDescent="0.15">
      <c r="A91" t="s">
        <v>20</v>
      </c>
      <c r="B91" t="s">
        <v>1286</v>
      </c>
      <c r="C91" t="s">
        <v>1287</v>
      </c>
      <c r="D91" t="s">
        <v>3090</v>
      </c>
      <c r="E91">
        <v>286</v>
      </c>
      <c r="F91" t="s">
        <v>3091</v>
      </c>
      <c r="G91" t="s">
        <v>3896</v>
      </c>
      <c r="H91" t="s">
        <v>3896</v>
      </c>
      <c r="I91" t="s">
        <v>3896</v>
      </c>
    </row>
    <row r="92" spans="1:9" ht="15.75" customHeight="1" x14ac:dyDescent="0.15">
      <c r="A92" t="s">
        <v>20</v>
      </c>
      <c r="B92" t="s">
        <v>3685</v>
      </c>
      <c r="C92" t="s">
        <v>3685</v>
      </c>
      <c r="D92" t="s">
        <v>3686</v>
      </c>
      <c r="E92">
        <v>134</v>
      </c>
      <c r="F92" t="s">
        <v>3687</v>
      </c>
      <c r="G92" t="s">
        <v>3896</v>
      </c>
      <c r="H92" t="s">
        <v>3896</v>
      </c>
      <c r="I92" t="s">
        <v>3896</v>
      </c>
    </row>
    <row r="93" spans="1:9" ht="15.75" customHeight="1" x14ac:dyDescent="0.15">
      <c r="A93" t="s">
        <v>20</v>
      </c>
      <c r="B93" t="s">
        <v>3685</v>
      </c>
      <c r="C93" t="s">
        <v>3685</v>
      </c>
      <c r="D93" t="s">
        <v>3688</v>
      </c>
      <c r="E93">
        <v>135</v>
      </c>
      <c r="F93" t="s">
        <v>3689</v>
      </c>
      <c r="G93" t="s">
        <v>3896</v>
      </c>
      <c r="H93" t="s">
        <v>3896</v>
      </c>
      <c r="I93" t="s">
        <v>3896</v>
      </c>
    </row>
    <row r="94" spans="1:9" ht="15.75" customHeight="1" x14ac:dyDescent="0.15">
      <c r="A94" t="s">
        <v>20</v>
      </c>
      <c r="B94" t="s">
        <v>2816</v>
      </c>
      <c r="C94" t="s">
        <v>2817</v>
      </c>
      <c r="D94" t="s">
        <v>2818</v>
      </c>
      <c r="E94">
        <v>124</v>
      </c>
      <c r="F94" t="s">
        <v>2819</v>
      </c>
      <c r="G94" t="s">
        <v>3896</v>
      </c>
      <c r="H94" t="s">
        <v>3896</v>
      </c>
      <c r="I94" t="s">
        <v>3896</v>
      </c>
    </row>
    <row r="95" spans="1:9" ht="15.75" customHeight="1" x14ac:dyDescent="0.15">
      <c r="A95" t="s">
        <v>20</v>
      </c>
      <c r="B95" t="s">
        <v>361</v>
      </c>
      <c r="C95" t="s">
        <v>362</v>
      </c>
      <c r="D95" t="s">
        <v>3213</v>
      </c>
      <c r="E95">
        <v>132</v>
      </c>
      <c r="F95" t="s">
        <v>3214</v>
      </c>
      <c r="G95" t="s">
        <v>3896</v>
      </c>
      <c r="H95" t="s">
        <v>3896</v>
      </c>
      <c r="I95" t="s">
        <v>3896</v>
      </c>
    </row>
    <row r="96" spans="1:9" ht="15.75" customHeight="1" x14ac:dyDescent="0.15">
      <c r="A96" t="s">
        <v>20</v>
      </c>
      <c r="B96" t="s">
        <v>3611</v>
      </c>
      <c r="C96" t="s">
        <v>3612</v>
      </c>
      <c r="D96" t="s">
        <v>3613</v>
      </c>
      <c r="E96">
        <v>1312</v>
      </c>
      <c r="F96" t="s">
        <v>3614</v>
      </c>
      <c r="G96" t="s">
        <v>3896</v>
      </c>
      <c r="H96" t="s">
        <v>3896</v>
      </c>
      <c r="I96" t="s">
        <v>3896</v>
      </c>
    </row>
    <row r="97" spans="1:9" ht="15.75" customHeight="1" x14ac:dyDescent="0.15">
      <c r="A97" t="s">
        <v>20</v>
      </c>
      <c r="B97" t="s">
        <v>3744</v>
      </c>
      <c r="C97" t="s">
        <v>3744</v>
      </c>
      <c r="D97" t="s">
        <v>3745</v>
      </c>
      <c r="E97">
        <v>142</v>
      </c>
      <c r="F97" t="s">
        <v>3746</v>
      </c>
      <c r="G97" t="s">
        <v>3896</v>
      </c>
      <c r="H97" t="s">
        <v>3896</v>
      </c>
      <c r="I97" t="s">
        <v>3896</v>
      </c>
    </row>
    <row r="98" spans="1:9" ht="15.75" customHeight="1" x14ac:dyDescent="0.15">
      <c r="A98" t="s">
        <v>20</v>
      </c>
      <c r="B98" t="s">
        <v>3747</v>
      </c>
      <c r="C98" t="s">
        <v>3747</v>
      </c>
      <c r="D98" t="s">
        <v>3748</v>
      </c>
      <c r="E98">
        <v>175</v>
      </c>
      <c r="F98" t="s">
        <v>3749</v>
      </c>
      <c r="G98" t="s">
        <v>3896</v>
      </c>
      <c r="H98" t="s">
        <v>3896</v>
      </c>
      <c r="I98" t="s">
        <v>3896</v>
      </c>
    </row>
    <row r="99" spans="1:9" ht="15.75" customHeight="1" x14ac:dyDescent="0.15">
      <c r="A99" t="s">
        <v>20</v>
      </c>
      <c r="B99" t="s">
        <v>3603</v>
      </c>
      <c r="C99" t="s">
        <v>3604</v>
      </c>
      <c r="D99" t="s">
        <v>3605</v>
      </c>
      <c r="E99">
        <v>125</v>
      </c>
      <c r="F99" t="s">
        <v>3606</v>
      </c>
      <c r="G99" t="s">
        <v>3948</v>
      </c>
      <c r="H99" t="s">
        <v>3896</v>
      </c>
      <c r="I99" t="s">
        <v>3896</v>
      </c>
    </row>
    <row r="100" spans="1:9" ht="15.75" customHeight="1" x14ac:dyDescent="0.15">
      <c r="A100" t="s">
        <v>20</v>
      </c>
      <c r="B100" t="s">
        <v>3757</v>
      </c>
      <c r="C100" t="s">
        <v>3757</v>
      </c>
      <c r="D100" t="s">
        <v>3758</v>
      </c>
      <c r="E100">
        <v>701</v>
      </c>
      <c r="F100" t="s">
        <v>3759</v>
      </c>
      <c r="G100" t="s">
        <v>3948</v>
      </c>
      <c r="H100" t="s">
        <v>3896</v>
      </c>
      <c r="I100" t="s">
        <v>3896</v>
      </c>
    </row>
    <row r="101" spans="1:9" ht="15.75" customHeight="1" x14ac:dyDescent="0.15">
      <c r="A101" t="s">
        <v>20</v>
      </c>
      <c r="B101" t="s">
        <v>3040</v>
      </c>
      <c r="C101" t="s">
        <v>3041</v>
      </c>
      <c r="D101" t="s">
        <v>3042</v>
      </c>
      <c r="E101">
        <v>3110</v>
      </c>
      <c r="F101" t="s">
        <v>3043</v>
      </c>
      <c r="G101" t="s">
        <v>3896</v>
      </c>
      <c r="H101" t="s">
        <v>3914</v>
      </c>
      <c r="I101" t="s">
        <v>3896</v>
      </c>
    </row>
    <row r="102" spans="1:9" ht="15.75" customHeight="1" x14ac:dyDescent="0.15">
      <c r="A102" t="s">
        <v>20</v>
      </c>
      <c r="B102" t="s">
        <v>3289</v>
      </c>
      <c r="C102" t="s">
        <v>3290</v>
      </c>
      <c r="D102" t="s">
        <v>3291</v>
      </c>
      <c r="E102">
        <v>388</v>
      </c>
      <c r="F102" t="s">
        <v>3292</v>
      </c>
      <c r="G102" t="s">
        <v>3948</v>
      </c>
      <c r="H102" t="s">
        <v>3896</v>
      </c>
      <c r="I102" t="s">
        <v>3896</v>
      </c>
    </row>
    <row r="103" spans="1:9" ht="15.75" customHeight="1" x14ac:dyDescent="0.15">
      <c r="A103" t="s">
        <v>20</v>
      </c>
      <c r="B103" t="s">
        <v>2850</v>
      </c>
      <c r="C103" t="s">
        <v>2851</v>
      </c>
      <c r="D103" t="s">
        <v>2852</v>
      </c>
      <c r="E103">
        <v>2745</v>
      </c>
      <c r="F103" t="s">
        <v>2853</v>
      </c>
      <c r="G103" t="s">
        <v>3896</v>
      </c>
      <c r="H103" t="s">
        <v>3896</v>
      </c>
      <c r="I103" t="s">
        <v>3896</v>
      </c>
    </row>
    <row r="104" spans="1:9" ht="15.75" customHeight="1" x14ac:dyDescent="0.15">
      <c r="A104" t="s">
        <v>20</v>
      </c>
      <c r="B104" t="s">
        <v>930</v>
      </c>
      <c r="C104" t="s">
        <v>931</v>
      </c>
      <c r="D104" t="s">
        <v>3547</v>
      </c>
      <c r="E104">
        <v>244</v>
      </c>
      <c r="F104" t="s">
        <v>3548</v>
      </c>
      <c r="G104" t="s">
        <v>3948</v>
      </c>
      <c r="H104" t="s">
        <v>3896</v>
      </c>
      <c r="I104" t="s">
        <v>3896</v>
      </c>
    </row>
    <row r="105" spans="1:9" ht="15.75" customHeight="1" x14ac:dyDescent="0.15">
      <c r="A105" t="s">
        <v>20</v>
      </c>
      <c r="B105" t="s">
        <v>3800</v>
      </c>
      <c r="C105" t="s">
        <v>3800</v>
      </c>
      <c r="D105" t="s">
        <v>3801</v>
      </c>
      <c r="E105">
        <v>134</v>
      </c>
      <c r="F105" t="s">
        <v>3802</v>
      </c>
      <c r="G105" t="s">
        <v>3896</v>
      </c>
      <c r="H105" t="s">
        <v>3896</v>
      </c>
      <c r="I105" t="s">
        <v>3896</v>
      </c>
    </row>
    <row r="106" spans="1:9" ht="15.75" customHeight="1" x14ac:dyDescent="0.15">
      <c r="A106" t="s">
        <v>20</v>
      </c>
      <c r="B106" t="s">
        <v>3813</v>
      </c>
      <c r="C106" t="s">
        <v>3813</v>
      </c>
      <c r="D106" t="s">
        <v>3814</v>
      </c>
      <c r="E106">
        <v>2379</v>
      </c>
      <c r="F106" t="s">
        <v>3815</v>
      </c>
      <c r="G106" t="s">
        <v>3948</v>
      </c>
      <c r="H106" t="s">
        <v>3896</v>
      </c>
      <c r="I106" t="s">
        <v>3896</v>
      </c>
    </row>
    <row r="107" spans="1:9" ht="15.75" customHeight="1" x14ac:dyDescent="0.15">
      <c r="A107" t="s">
        <v>20</v>
      </c>
      <c r="B107" t="s">
        <v>3389</v>
      </c>
      <c r="C107" t="s">
        <v>3390</v>
      </c>
      <c r="D107" t="s">
        <v>3391</v>
      </c>
      <c r="E107">
        <v>1539</v>
      </c>
      <c r="F107" t="s">
        <v>3392</v>
      </c>
      <c r="G107" t="s">
        <v>3896</v>
      </c>
      <c r="H107" t="s">
        <v>3896</v>
      </c>
      <c r="I107" t="s">
        <v>3896</v>
      </c>
    </row>
    <row r="108" spans="1:9" ht="15.75" customHeight="1" x14ac:dyDescent="0.15">
      <c r="A108" t="s">
        <v>22</v>
      </c>
      <c r="B108" t="s">
        <v>3645</v>
      </c>
      <c r="C108" t="s">
        <v>3645</v>
      </c>
      <c r="D108" t="s">
        <v>3646</v>
      </c>
      <c r="E108">
        <v>476</v>
      </c>
      <c r="F108" t="s">
        <v>3647</v>
      </c>
      <c r="G108" t="s">
        <v>3896</v>
      </c>
      <c r="H108" t="s">
        <v>3896</v>
      </c>
      <c r="I108" t="s">
        <v>3896</v>
      </c>
    </row>
    <row r="109" spans="1:9" ht="15.75" customHeight="1" x14ac:dyDescent="0.15">
      <c r="A109" t="s">
        <v>22</v>
      </c>
      <c r="B109" t="s">
        <v>2858</v>
      </c>
      <c r="C109" t="s">
        <v>2859</v>
      </c>
      <c r="D109" t="s">
        <v>2860</v>
      </c>
      <c r="E109">
        <v>3536</v>
      </c>
      <c r="F109" t="s">
        <v>2861</v>
      </c>
      <c r="G109" t="s">
        <v>3896</v>
      </c>
      <c r="H109" t="s">
        <v>3896</v>
      </c>
      <c r="I109" t="s">
        <v>3896</v>
      </c>
    </row>
    <row r="110" spans="1:9" ht="15.75" customHeight="1" x14ac:dyDescent="0.15">
      <c r="A110" t="s">
        <v>22</v>
      </c>
      <c r="B110" t="s">
        <v>3710</v>
      </c>
      <c r="C110" t="s">
        <v>3710</v>
      </c>
      <c r="D110" t="s">
        <v>3711</v>
      </c>
      <c r="E110">
        <v>437</v>
      </c>
      <c r="F110" t="s">
        <v>3712</v>
      </c>
      <c r="G110" t="s">
        <v>3896</v>
      </c>
      <c r="H110" t="s">
        <v>3896</v>
      </c>
      <c r="I110" t="s">
        <v>3896</v>
      </c>
    </row>
    <row r="111" spans="1:9" ht="15.75" customHeight="1" x14ac:dyDescent="0.15">
      <c r="A111" t="s">
        <v>22</v>
      </c>
      <c r="B111" t="s">
        <v>2924</v>
      </c>
      <c r="C111" t="s">
        <v>2925</v>
      </c>
      <c r="D111" t="s">
        <v>2926</v>
      </c>
      <c r="E111">
        <v>1630</v>
      </c>
      <c r="F111" t="s">
        <v>2927</v>
      </c>
      <c r="G111" t="s">
        <v>3896</v>
      </c>
      <c r="H111" t="s">
        <v>3896</v>
      </c>
      <c r="I111" t="s">
        <v>3896</v>
      </c>
    </row>
    <row r="112" spans="1:9" ht="15.75" customHeight="1" x14ac:dyDescent="0.15">
      <c r="A112" t="s">
        <v>22</v>
      </c>
      <c r="B112" t="s">
        <v>2978</v>
      </c>
      <c r="C112" t="s">
        <v>2979</v>
      </c>
      <c r="D112" t="s">
        <v>2980</v>
      </c>
      <c r="E112">
        <v>74</v>
      </c>
      <c r="F112" t="s">
        <v>2981</v>
      </c>
      <c r="G112" t="s">
        <v>3896</v>
      </c>
      <c r="H112" t="s">
        <v>3896</v>
      </c>
      <c r="I112" t="s">
        <v>3896</v>
      </c>
    </row>
    <row r="113" spans="1:9" ht="15.75" customHeight="1" x14ac:dyDescent="0.15">
      <c r="A113" t="s">
        <v>22</v>
      </c>
      <c r="B113" t="s">
        <v>3549</v>
      </c>
      <c r="C113" t="s">
        <v>3550</v>
      </c>
      <c r="D113" t="s">
        <v>3551</v>
      </c>
      <c r="E113">
        <v>1751</v>
      </c>
      <c r="F113" t="s">
        <v>3552</v>
      </c>
      <c r="G113" t="s">
        <v>3896</v>
      </c>
      <c r="H113" t="s">
        <v>3896</v>
      </c>
      <c r="I113" t="s">
        <v>3896</v>
      </c>
    </row>
    <row r="114" spans="1:9" ht="15.75" customHeight="1" x14ac:dyDescent="0.15">
      <c r="A114" t="s">
        <v>22</v>
      </c>
      <c r="B114" t="s">
        <v>3682</v>
      </c>
      <c r="C114" t="s">
        <v>3682</v>
      </c>
      <c r="D114" t="s">
        <v>3683</v>
      </c>
      <c r="E114">
        <v>2488</v>
      </c>
      <c r="F114" t="s">
        <v>3684</v>
      </c>
      <c r="G114" t="s">
        <v>3896</v>
      </c>
      <c r="H114" t="s">
        <v>3896</v>
      </c>
      <c r="I114" t="s">
        <v>3896</v>
      </c>
    </row>
    <row r="115" spans="1:9" ht="15.75" customHeight="1" x14ac:dyDescent="0.15">
      <c r="A115" t="s">
        <v>22</v>
      </c>
      <c r="B115" t="s">
        <v>3401</v>
      </c>
      <c r="C115" t="s">
        <v>3402</v>
      </c>
      <c r="D115" t="s">
        <v>3403</v>
      </c>
      <c r="E115">
        <v>287</v>
      </c>
      <c r="F115" t="s">
        <v>3404</v>
      </c>
      <c r="G115" t="s">
        <v>3896</v>
      </c>
      <c r="H115" t="s">
        <v>3896</v>
      </c>
      <c r="I115" t="s">
        <v>3896</v>
      </c>
    </row>
    <row r="116" spans="1:9" ht="15.75" customHeight="1" x14ac:dyDescent="0.15">
      <c r="A116" t="s">
        <v>22</v>
      </c>
      <c r="B116" t="s">
        <v>3060</v>
      </c>
      <c r="C116" t="s">
        <v>3061</v>
      </c>
      <c r="D116" t="s">
        <v>3062</v>
      </c>
      <c r="E116">
        <v>40</v>
      </c>
      <c r="F116" t="s">
        <v>3063</v>
      </c>
      <c r="G116" t="s">
        <v>3896</v>
      </c>
      <c r="H116" t="s">
        <v>3896</v>
      </c>
      <c r="I116" t="s">
        <v>3896</v>
      </c>
    </row>
    <row r="117" spans="1:9" ht="15.75" customHeight="1" x14ac:dyDescent="0.15">
      <c r="A117" t="s">
        <v>22</v>
      </c>
      <c r="B117" t="s">
        <v>3170</v>
      </c>
      <c r="C117" t="s">
        <v>3171</v>
      </c>
      <c r="D117" t="s">
        <v>3172</v>
      </c>
      <c r="E117">
        <v>193</v>
      </c>
      <c r="F117" t="s">
        <v>3039</v>
      </c>
      <c r="G117" t="s">
        <v>3896</v>
      </c>
      <c r="H117" t="s">
        <v>3896</v>
      </c>
      <c r="I117" t="s">
        <v>3896</v>
      </c>
    </row>
    <row r="118" spans="1:9" ht="15.75" customHeight="1" x14ac:dyDescent="0.15">
      <c r="A118" t="s">
        <v>22</v>
      </c>
      <c r="B118" t="s">
        <v>3441</v>
      </c>
      <c r="C118" t="s">
        <v>3442</v>
      </c>
      <c r="D118" t="s">
        <v>3443</v>
      </c>
      <c r="E118">
        <v>389</v>
      </c>
      <c r="F118" t="s">
        <v>3444</v>
      </c>
      <c r="G118" t="s">
        <v>3948</v>
      </c>
      <c r="H118" t="s">
        <v>3896</v>
      </c>
      <c r="I118" t="s">
        <v>3896</v>
      </c>
    </row>
    <row r="119" spans="1:9" ht="15.75" customHeight="1" x14ac:dyDescent="0.15">
      <c r="A119" t="s">
        <v>22</v>
      </c>
      <c r="B119" t="s">
        <v>3467</v>
      </c>
      <c r="C119" t="s">
        <v>3468</v>
      </c>
      <c r="D119" t="s">
        <v>3469</v>
      </c>
      <c r="E119">
        <v>3340</v>
      </c>
      <c r="F119" t="s">
        <v>3470</v>
      </c>
      <c r="G119" t="s">
        <v>3948</v>
      </c>
      <c r="H119" t="s">
        <v>3896</v>
      </c>
      <c r="I119" t="s">
        <v>3896</v>
      </c>
    </row>
    <row r="120" spans="1:9" ht="15.75" customHeight="1" x14ac:dyDescent="0.15">
      <c r="A120" t="s">
        <v>22</v>
      </c>
      <c r="B120" t="s">
        <v>3567</v>
      </c>
      <c r="C120" t="s">
        <v>3568</v>
      </c>
      <c r="D120" t="s">
        <v>3569</v>
      </c>
      <c r="E120">
        <v>81</v>
      </c>
      <c r="F120" t="s">
        <v>3570</v>
      </c>
      <c r="G120" t="s">
        <v>3896</v>
      </c>
      <c r="H120" t="s">
        <v>3896</v>
      </c>
      <c r="I120" t="s">
        <v>3896</v>
      </c>
    </row>
    <row r="121" spans="1:9" ht="15.75" customHeight="1" x14ac:dyDescent="0.15">
      <c r="A121" t="s">
        <v>22</v>
      </c>
      <c r="B121" t="s">
        <v>2916</v>
      </c>
      <c r="C121" t="s">
        <v>2917</v>
      </c>
      <c r="D121" t="s">
        <v>2918</v>
      </c>
      <c r="E121">
        <v>100</v>
      </c>
      <c r="F121" t="s">
        <v>2919</v>
      </c>
      <c r="G121" t="s">
        <v>3896</v>
      </c>
      <c r="H121" t="s">
        <v>3896</v>
      </c>
      <c r="I121" t="s">
        <v>3896</v>
      </c>
    </row>
    <row r="122" spans="1:9" ht="15.75" customHeight="1" x14ac:dyDescent="0.15">
      <c r="A122" t="s">
        <v>22</v>
      </c>
      <c r="B122" t="s">
        <v>3343</v>
      </c>
      <c r="C122" t="s">
        <v>3344</v>
      </c>
      <c r="D122" t="s">
        <v>3345</v>
      </c>
      <c r="E122">
        <v>128</v>
      </c>
      <c r="F122" t="s">
        <v>3346</v>
      </c>
      <c r="G122" t="s">
        <v>3948</v>
      </c>
      <c r="H122" t="s">
        <v>3896</v>
      </c>
      <c r="I122" t="s">
        <v>3896</v>
      </c>
    </row>
    <row r="123" spans="1:9" ht="15.75" customHeight="1" x14ac:dyDescent="0.15">
      <c r="A123" t="s">
        <v>22</v>
      </c>
      <c r="B123" t="s">
        <v>3581</v>
      </c>
      <c r="C123" t="s">
        <v>3582</v>
      </c>
      <c r="D123" t="s">
        <v>3585</v>
      </c>
      <c r="E123">
        <v>103</v>
      </c>
      <c r="F123" t="s">
        <v>3586</v>
      </c>
      <c r="G123" t="s">
        <v>3896</v>
      </c>
      <c r="H123" t="s">
        <v>3896</v>
      </c>
      <c r="I123" t="s">
        <v>3896</v>
      </c>
    </row>
    <row r="124" spans="1:9" ht="15.75" customHeight="1" x14ac:dyDescent="0.15">
      <c r="A124" t="s">
        <v>22</v>
      </c>
      <c r="B124" t="s">
        <v>2034</v>
      </c>
      <c r="C124" t="s">
        <v>2034</v>
      </c>
      <c r="D124" t="s">
        <v>3816</v>
      </c>
      <c r="E124">
        <v>262</v>
      </c>
      <c r="F124" t="s">
        <v>3817</v>
      </c>
      <c r="G124" t="s">
        <v>3896</v>
      </c>
      <c r="H124" t="s">
        <v>3914</v>
      </c>
      <c r="I124" t="s">
        <v>3896</v>
      </c>
    </row>
    <row r="125" spans="1:9" ht="15.75" customHeight="1" x14ac:dyDescent="0.15">
      <c r="A125" t="s">
        <v>22</v>
      </c>
      <c r="B125" t="s">
        <v>3223</v>
      </c>
      <c r="C125" t="s">
        <v>3224</v>
      </c>
      <c r="D125" t="s">
        <v>3225</v>
      </c>
      <c r="E125">
        <v>68</v>
      </c>
      <c r="F125" t="s">
        <v>3226</v>
      </c>
      <c r="G125" t="s">
        <v>3896</v>
      </c>
      <c r="H125" t="s">
        <v>3896</v>
      </c>
      <c r="I125" t="s">
        <v>3896</v>
      </c>
    </row>
    <row r="126" spans="1:9" ht="15.75" customHeight="1" x14ac:dyDescent="0.15">
      <c r="A126" t="s">
        <v>24</v>
      </c>
      <c r="B126" t="s">
        <v>3615</v>
      </c>
      <c r="C126" t="s">
        <v>3615</v>
      </c>
      <c r="D126" t="s">
        <v>3616</v>
      </c>
      <c r="E126">
        <v>4154</v>
      </c>
      <c r="F126" t="s">
        <v>3617</v>
      </c>
      <c r="G126" t="s">
        <v>3896</v>
      </c>
      <c r="H126" t="s">
        <v>3896</v>
      </c>
      <c r="I126" t="s">
        <v>3896</v>
      </c>
    </row>
    <row r="127" spans="1:9" ht="15.75" customHeight="1" x14ac:dyDescent="0.15">
      <c r="A127" t="s">
        <v>24</v>
      </c>
      <c r="B127" t="s">
        <v>3821</v>
      </c>
      <c r="C127" t="s">
        <v>3822</v>
      </c>
      <c r="D127" t="s">
        <v>3823</v>
      </c>
      <c r="E127">
        <v>660</v>
      </c>
      <c r="F127" t="s">
        <v>3824</v>
      </c>
      <c r="G127" t="s">
        <v>3948</v>
      </c>
      <c r="H127" t="s">
        <v>3896</v>
      </c>
      <c r="I127" t="s">
        <v>3896</v>
      </c>
    </row>
    <row r="128" spans="1:9" ht="15.75" customHeight="1" x14ac:dyDescent="0.15">
      <c r="A128" t="s">
        <v>24</v>
      </c>
      <c r="B128" t="s">
        <v>2908</v>
      </c>
      <c r="C128" t="s">
        <v>2909</v>
      </c>
      <c r="D128" t="s">
        <v>2910</v>
      </c>
      <c r="E128">
        <v>136</v>
      </c>
      <c r="F128" t="s">
        <v>2911</v>
      </c>
      <c r="G128" t="s">
        <v>3896</v>
      </c>
      <c r="H128" t="s">
        <v>3896</v>
      </c>
      <c r="I128" t="s">
        <v>3896</v>
      </c>
    </row>
    <row r="129" spans="1:9" ht="15.75" customHeight="1" x14ac:dyDescent="0.15">
      <c r="A129" t="s">
        <v>24</v>
      </c>
      <c r="B129" t="s">
        <v>3561</v>
      </c>
      <c r="C129" t="s">
        <v>3562</v>
      </c>
      <c r="D129" t="s">
        <v>3563</v>
      </c>
      <c r="E129">
        <v>153</v>
      </c>
      <c r="F129" t="s">
        <v>3564</v>
      </c>
      <c r="G129" t="s">
        <v>3896</v>
      </c>
      <c r="H129" t="s">
        <v>3896</v>
      </c>
      <c r="I129" t="s">
        <v>3896</v>
      </c>
    </row>
    <row r="130" spans="1:9" ht="15.75" customHeight="1" x14ac:dyDescent="0.15">
      <c r="A130" t="s">
        <v>24</v>
      </c>
      <c r="B130" t="s">
        <v>2876</v>
      </c>
      <c r="C130" t="s">
        <v>2877</v>
      </c>
      <c r="D130" t="s">
        <v>2878</v>
      </c>
      <c r="E130">
        <v>2327</v>
      </c>
      <c r="F130" t="s">
        <v>2879</v>
      </c>
      <c r="G130" t="s">
        <v>3896</v>
      </c>
      <c r="H130" t="s">
        <v>3896</v>
      </c>
      <c r="I130" t="s">
        <v>3896</v>
      </c>
    </row>
    <row r="131" spans="1:9" ht="15.75" customHeight="1" x14ac:dyDescent="0.15">
      <c r="A131" t="s">
        <v>24</v>
      </c>
      <c r="B131" t="s">
        <v>3713</v>
      </c>
      <c r="C131" t="s">
        <v>3713</v>
      </c>
      <c r="D131" t="s">
        <v>3716</v>
      </c>
      <c r="E131">
        <v>3557</v>
      </c>
      <c r="F131" t="s">
        <v>3717</v>
      </c>
      <c r="G131" t="s">
        <v>3896</v>
      </c>
      <c r="H131" t="s">
        <v>3896</v>
      </c>
      <c r="I131" t="s">
        <v>3896</v>
      </c>
    </row>
    <row r="132" spans="1:9" ht="15.75" customHeight="1" x14ac:dyDescent="0.15">
      <c r="A132" t="s">
        <v>24</v>
      </c>
      <c r="B132" t="s">
        <v>3339</v>
      </c>
      <c r="C132" t="s">
        <v>3340</v>
      </c>
      <c r="D132" t="s">
        <v>3341</v>
      </c>
      <c r="E132">
        <v>691</v>
      </c>
      <c r="F132" t="s">
        <v>3342</v>
      </c>
      <c r="G132" t="s">
        <v>3896</v>
      </c>
      <c r="H132" t="s">
        <v>3896</v>
      </c>
      <c r="I132" t="s">
        <v>3896</v>
      </c>
    </row>
    <row r="133" spans="1:9" ht="15.75" customHeight="1" x14ac:dyDescent="0.15">
      <c r="A133" t="s">
        <v>24</v>
      </c>
      <c r="B133" t="s">
        <v>657</v>
      </c>
      <c r="C133" t="s">
        <v>658</v>
      </c>
      <c r="D133" t="s">
        <v>3209</v>
      </c>
      <c r="E133">
        <v>843</v>
      </c>
      <c r="F133" t="s">
        <v>3210</v>
      </c>
      <c r="G133" t="s">
        <v>3896</v>
      </c>
      <c r="H133" t="s">
        <v>3896</v>
      </c>
      <c r="I133" t="s">
        <v>3896</v>
      </c>
    </row>
    <row r="134" spans="1:9" ht="15.75" customHeight="1" x14ac:dyDescent="0.15">
      <c r="A134" t="s">
        <v>24</v>
      </c>
      <c r="B134" t="s">
        <v>3726</v>
      </c>
      <c r="C134" t="s">
        <v>3726</v>
      </c>
      <c r="D134" t="s">
        <v>3727</v>
      </c>
      <c r="E134">
        <v>2593</v>
      </c>
      <c r="F134" t="s">
        <v>3728</v>
      </c>
      <c r="G134" t="s">
        <v>3948</v>
      </c>
      <c r="H134" t="s">
        <v>3896</v>
      </c>
      <c r="I134" t="s">
        <v>3896</v>
      </c>
    </row>
    <row r="135" spans="1:9" ht="15.75" customHeight="1" x14ac:dyDescent="0.15">
      <c r="A135" t="s">
        <v>24</v>
      </c>
      <c r="B135" t="s">
        <v>3591</v>
      </c>
      <c r="C135" t="s">
        <v>3592</v>
      </c>
      <c r="D135" t="s">
        <v>3593</v>
      </c>
      <c r="E135">
        <v>4066</v>
      </c>
      <c r="F135" t="s">
        <v>3594</v>
      </c>
      <c r="G135" t="s">
        <v>3948</v>
      </c>
      <c r="H135" t="s">
        <v>3896</v>
      </c>
      <c r="I135" t="s">
        <v>3896</v>
      </c>
    </row>
    <row r="136" spans="1:9" ht="15.75" customHeight="1" x14ac:dyDescent="0.15">
      <c r="A136" t="s">
        <v>24</v>
      </c>
      <c r="B136" t="s">
        <v>3297</v>
      </c>
      <c r="C136" t="s">
        <v>3298</v>
      </c>
      <c r="D136" t="s">
        <v>3299</v>
      </c>
      <c r="E136">
        <v>319</v>
      </c>
      <c r="F136" t="s">
        <v>3300</v>
      </c>
      <c r="G136" t="s">
        <v>3948</v>
      </c>
      <c r="H136" t="s">
        <v>3896</v>
      </c>
      <c r="I136" t="s">
        <v>3896</v>
      </c>
    </row>
    <row r="137" spans="1:9" ht="15.75" customHeight="1" x14ac:dyDescent="0.15">
      <c r="A137" t="s">
        <v>24</v>
      </c>
      <c r="B137" t="s">
        <v>3769</v>
      </c>
      <c r="C137" t="s">
        <v>3769</v>
      </c>
      <c r="D137" t="s">
        <v>3770</v>
      </c>
      <c r="E137">
        <v>91</v>
      </c>
      <c r="F137" t="s">
        <v>3771</v>
      </c>
      <c r="G137" t="s">
        <v>3896</v>
      </c>
      <c r="H137" t="s">
        <v>3896</v>
      </c>
      <c r="I137" t="s">
        <v>3896</v>
      </c>
    </row>
    <row r="138" spans="1:9" ht="15.75" customHeight="1" x14ac:dyDescent="0.15">
      <c r="A138" t="s">
        <v>24</v>
      </c>
      <c r="B138" t="s">
        <v>3331</v>
      </c>
      <c r="C138" t="s">
        <v>3332</v>
      </c>
      <c r="D138" t="s">
        <v>3333</v>
      </c>
      <c r="E138">
        <v>314</v>
      </c>
      <c r="F138" t="s">
        <v>3334</v>
      </c>
      <c r="G138" t="s">
        <v>3896</v>
      </c>
      <c r="H138" t="s">
        <v>3896</v>
      </c>
      <c r="I138" t="s">
        <v>3896</v>
      </c>
    </row>
    <row r="139" spans="1:9" ht="15.75" customHeight="1" x14ac:dyDescent="0.15">
      <c r="A139" t="s">
        <v>24</v>
      </c>
      <c r="B139" t="s">
        <v>2798</v>
      </c>
      <c r="C139" t="s">
        <v>2799</v>
      </c>
      <c r="D139" t="s">
        <v>2802</v>
      </c>
      <c r="E139">
        <v>3743</v>
      </c>
      <c r="F139" t="s">
        <v>2803</v>
      </c>
      <c r="G139" t="s">
        <v>3896</v>
      </c>
      <c r="H139" t="s">
        <v>3914</v>
      </c>
      <c r="I139" t="s">
        <v>3896</v>
      </c>
    </row>
    <row r="140" spans="1:9" ht="15.75" customHeight="1" x14ac:dyDescent="0.15">
      <c r="A140" t="s">
        <v>24</v>
      </c>
      <c r="B140" t="s">
        <v>3519</v>
      </c>
      <c r="C140" t="s">
        <v>3520</v>
      </c>
      <c r="D140" t="s">
        <v>3521</v>
      </c>
      <c r="E140">
        <v>137</v>
      </c>
      <c r="F140" t="s">
        <v>3522</v>
      </c>
      <c r="G140" t="s">
        <v>3896</v>
      </c>
      <c r="H140" t="s">
        <v>3896</v>
      </c>
      <c r="I140" t="s">
        <v>3896</v>
      </c>
    </row>
    <row r="141" spans="1:9" ht="15.75" customHeight="1" x14ac:dyDescent="0.15">
      <c r="A141" t="s">
        <v>24</v>
      </c>
      <c r="B141" t="s">
        <v>3305</v>
      </c>
      <c r="C141" t="s">
        <v>3306</v>
      </c>
      <c r="D141" t="s">
        <v>3307</v>
      </c>
      <c r="E141">
        <v>222</v>
      </c>
      <c r="F141" t="s">
        <v>3308</v>
      </c>
      <c r="G141" t="s">
        <v>3948</v>
      </c>
      <c r="H141" t="s">
        <v>3896</v>
      </c>
      <c r="I141" t="s">
        <v>3896</v>
      </c>
    </row>
    <row r="142" spans="1:9" ht="15.75" customHeight="1" x14ac:dyDescent="0.15">
      <c r="A142" t="s">
        <v>24</v>
      </c>
      <c r="B142" t="s">
        <v>3197</v>
      </c>
      <c r="C142" t="s">
        <v>3198</v>
      </c>
      <c r="D142" t="s">
        <v>3199</v>
      </c>
      <c r="E142">
        <v>161</v>
      </c>
      <c r="F142" t="s">
        <v>3200</v>
      </c>
      <c r="G142" t="s">
        <v>3896</v>
      </c>
      <c r="H142" t="s">
        <v>3896</v>
      </c>
      <c r="I142" t="s">
        <v>3896</v>
      </c>
    </row>
    <row r="143" spans="1:9" ht="15.75" customHeight="1" x14ac:dyDescent="0.15">
      <c r="A143" t="s">
        <v>24</v>
      </c>
      <c r="B143" t="s">
        <v>3435</v>
      </c>
      <c r="C143" t="s">
        <v>3436</v>
      </c>
      <c r="D143" t="s">
        <v>3437</v>
      </c>
      <c r="E143">
        <v>156</v>
      </c>
      <c r="F143" t="s">
        <v>3438</v>
      </c>
      <c r="G143" t="s">
        <v>3948</v>
      </c>
      <c r="H143" t="s">
        <v>3914</v>
      </c>
      <c r="I143" t="s">
        <v>3896</v>
      </c>
    </row>
    <row r="144" spans="1:9" ht="15.75" customHeight="1" x14ac:dyDescent="0.15">
      <c r="A144" t="s">
        <v>25</v>
      </c>
      <c r="B144" t="s">
        <v>2778</v>
      </c>
      <c r="C144" t="s">
        <v>2779</v>
      </c>
      <c r="D144" t="s">
        <v>2780</v>
      </c>
      <c r="E144">
        <v>218</v>
      </c>
      <c r="F144" t="s">
        <v>2781</v>
      </c>
      <c r="G144" t="s">
        <v>3948</v>
      </c>
      <c r="H144" t="s">
        <v>3896</v>
      </c>
      <c r="I144" t="s">
        <v>3896</v>
      </c>
    </row>
    <row r="145" spans="1:9" ht="15.75" customHeight="1" x14ac:dyDescent="0.15">
      <c r="A145" t="s">
        <v>25</v>
      </c>
      <c r="B145" t="s">
        <v>2858</v>
      </c>
      <c r="C145" t="s">
        <v>2859</v>
      </c>
      <c r="D145" t="s">
        <v>2860</v>
      </c>
      <c r="E145">
        <v>3536</v>
      </c>
      <c r="F145" t="s">
        <v>2861</v>
      </c>
      <c r="G145" t="s">
        <v>3896</v>
      </c>
      <c r="H145" t="s">
        <v>3896</v>
      </c>
      <c r="I145" t="s">
        <v>3896</v>
      </c>
    </row>
    <row r="146" spans="1:9" ht="15.75" customHeight="1" x14ac:dyDescent="0.15">
      <c r="A146" t="s">
        <v>25</v>
      </c>
      <c r="B146" t="s">
        <v>3595</v>
      </c>
      <c r="C146" t="s">
        <v>3596</v>
      </c>
      <c r="D146" t="s">
        <v>3597</v>
      </c>
      <c r="E146">
        <v>170</v>
      </c>
      <c r="F146" t="s">
        <v>3598</v>
      </c>
      <c r="G146" t="s">
        <v>3896</v>
      </c>
      <c r="H146" t="s">
        <v>3896</v>
      </c>
      <c r="I146" t="s">
        <v>3896</v>
      </c>
    </row>
    <row r="147" spans="1:9" ht="15.75" customHeight="1" x14ac:dyDescent="0.15">
      <c r="A147" t="s">
        <v>25</v>
      </c>
      <c r="B147" t="s">
        <v>3144</v>
      </c>
      <c r="C147" t="s">
        <v>3145</v>
      </c>
      <c r="D147" t="s">
        <v>3146</v>
      </c>
      <c r="E147">
        <v>1209</v>
      </c>
      <c r="F147" t="s">
        <v>3147</v>
      </c>
      <c r="G147" t="s">
        <v>3896</v>
      </c>
      <c r="H147" t="s">
        <v>3896</v>
      </c>
      <c r="I147" t="s">
        <v>3896</v>
      </c>
    </row>
    <row r="148" spans="1:9" ht="15.75" customHeight="1" x14ac:dyDescent="0.15">
      <c r="A148" t="s">
        <v>25</v>
      </c>
      <c r="B148" t="s">
        <v>2928</v>
      </c>
      <c r="C148" t="s">
        <v>2929</v>
      </c>
      <c r="D148" t="s">
        <v>2930</v>
      </c>
      <c r="E148">
        <v>609</v>
      </c>
      <c r="F148" t="s">
        <v>2931</v>
      </c>
      <c r="G148" t="s">
        <v>3896</v>
      </c>
      <c r="H148" t="s">
        <v>3896</v>
      </c>
      <c r="I148" t="s">
        <v>3896</v>
      </c>
    </row>
    <row r="149" spans="1:9" ht="15.75" customHeight="1" x14ac:dyDescent="0.15">
      <c r="A149" t="s">
        <v>25</v>
      </c>
      <c r="B149" t="s">
        <v>1218</v>
      </c>
      <c r="C149" t="s">
        <v>1219</v>
      </c>
      <c r="D149" t="s">
        <v>3092</v>
      </c>
      <c r="E149">
        <v>599</v>
      </c>
      <c r="F149" t="s">
        <v>3093</v>
      </c>
      <c r="G149" t="s">
        <v>3948</v>
      </c>
      <c r="H149" t="s">
        <v>3896</v>
      </c>
      <c r="I149" t="s">
        <v>3896</v>
      </c>
    </row>
    <row r="150" spans="1:9" ht="15.75" customHeight="1" x14ac:dyDescent="0.15">
      <c r="A150" t="s">
        <v>25</v>
      </c>
      <c r="B150" t="s">
        <v>3014</v>
      </c>
      <c r="C150" t="s">
        <v>3015</v>
      </c>
      <c r="D150" t="s">
        <v>3016</v>
      </c>
      <c r="E150">
        <v>554</v>
      </c>
      <c r="F150" t="s">
        <v>3017</v>
      </c>
      <c r="G150" t="s">
        <v>3948</v>
      </c>
      <c r="H150" t="s">
        <v>3896</v>
      </c>
      <c r="I150" t="s">
        <v>3896</v>
      </c>
    </row>
    <row r="151" spans="1:9" ht="15.75" customHeight="1" x14ac:dyDescent="0.15">
      <c r="A151" t="s">
        <v>25</v>
      </c>
      <c r="B151" t="s">
        <v>1263</v>
      </c>
      <c r="C151" t="s">
        <v>1264</v>
      </c>
      <c r="D151" t="s">
        <v>3245</v>
      </c>
      <c r="E151">
        <v>13</v>
      </c>
      <c r="F151" t="s">
        <v>3246</v>
      </c>
      <c r="G151" t="s">
        <v>3948</v>
      </c>
      <c r="H151" t="s">
        <v>3914</v>
      </c>
      <c r="I151" t="s">
        <v>3896</v>
      </c>
    </row>
    <row r="152" spans="1:9" ht="15.75" customHeight="1" x14ac:dyDescent="0.15">
      <c r="A152" t="s">
        <v>25</v>
      </c>
      <c r="B152" t="s">
        <v>2824</v>
      </c>
      <c r="C152" t="s">
        <v>2825</v>
      </c>
      <c r="D152" t="s">
        <v>2826</v>
      </c>
      <c r="E152">
        <v>1303</v>
      </c>
      <c r="F152" t="s">
        <v>2827</v>
      </c>
      <c r="G152" t="s">
        <v>3896</v>
      </c>
      <c r="H152" t="s">
        <v>3896</v>
      </c>
      <c r="I152" t="s">
        <v>3896</v>
      </c>
    </row>
    <row r="153" spans="1:9" ht="15.75" customHeight="1" x14ac:dyDescent="0.15">
      <c r="A153" t="s">
        <v>25</v>
      </c>
      <c r="B153" t="s">
        <v>3339</v>
      </c>
      <c r="C153" t="s">
        <v>3340</v>
      </c>
      <c r="D153" t="s">
        <v>3341</v>
      </c>
      <c r="E153">
        <v>691</v>
      </c>
      <c r="F153" t="s">
        <v>3342</v>
      </c>
      <c r="G153" t="s">
        <v>3896</v>
      </c>
      <c r="H153" t="s">
        <v>3896</v>
      </c>
      <c r="I153" t="s">
        <v>3896</v>
      </c>
    </row>
    <row r="154" spans="1:9" ht="15.75" customHeight="1" x14ac:dyDescent="0.15">
      <c r="A154" t="s">
        <v>25</v>
      </c>
      <c r="B154" t="s">
        <v>3323</v>
      </c>
      <c r="C154" t="s">
        <v>3324</v>
      </c>
      <c r="D154" t="s">
        <v>3325</v>
      </c>
      <c r="E154">
        <v>329</v>
      </c>
      <c r="F154" t="s">
        <v>3326</v>
      </c>
      <c r="G154" t="s">
        <v>3896</v>
      </c>
      <c r="H154" t="s">
        <v>3896</v>
      </c>
      <c r="I154" t="s">
        <v>3896</v>
      </c>
    </row>
    <row r="155" spans="1:9" ht="15.75" customHeight="1" x14ac:dyDescent="0.15">
      <c r="A155" t="s">
        <v>25</v>
      </c>
      <c r="B155" t="s">
        <v>3415</v>
      </c>
      <c r="C155" t="s">
        <v>3416</v>
      </c>
      <c r="D155" t="s">
        <v>3417</v>
      </c>
      <c r="E155">
        <v>2118</v>
      </c>
      <c r="F155" t="s">
        <v>3418</v>
      </c>
      <c r="G155" t="s">
        <v>3896</v>
      </c>
      <c r="H155" t="s">
        <v>3896</v>
      </c>
      <c r="I155" t="s">
        <v>3896</v>
      </c>
    </row>
    <row r="156" spans="1:9" ht="15.75" customHeight="1" x14ac:dyDescent="0.15">
      <c r="A156" t="s">
        <v>25</v>
      </c>
      <c r="B156" t="s">
        <v>2994</v>
      </c>
      <c r="C156" t="s">
        <v>2995</v>
      </c>
      <c r="D156" t="s">
        <v>2996</v>
      </c>
      <c r="E156">
        <v>58</v>
      </c>
      <c r="F156" t="s">
        <v>2997</v>
      </c>
      <c r="G156" t="s">
        <v>3896</v>
      </c>
      <c r="H156" t="s">
        <v>3896</v>
      </c>
      <c r="I156" t="s">
        <v>3896</v>
      </c>
    </row>
    <row r="157" spans="1:9" ht="15.75" customHeight="1" x14ac:dyDescent="0.15">
      <c r="A157" t="s">
        <v>25</v>
      </c>
      <c r="B157" t="s">
        <v>2854</v>
      </c>
      <c r="C157" t="s">
        <v>2855</v>
      </c>
      <c r="D157" t="s">
        <v>2856</v>
      </c>
      <c r="E157">
        <v>75</v>
      </c>
      <c r="F157" t="s">
        <v>2857</v>
      </c>
      <c r="G157" t="s">
        <v>3896</v>
      </c>
      <c r="H157" t="s">
        <v>3896</v>
      </c>
      <c r="I157" t="s">
        <v>3896</v>
      </c>
    </row>
    <row r="158" spans="1:9" ht="15.75" customHeight="1" x14ac:dyDescent="0.15">
      <c r="A158" t="s">
        <v>25</v>
      </c>
      <c r="B158" t="s">
        <v>3499</v>
      </c>
      <c r="C158" t="s">
        <v>3500</v>
      </c>
      <c r="D158" t="s">
        <v>3501</v>
      </c>
      <c r="E158">
        <v>519</v>
      </c>
      <c r="F158" t="s">
        <v>3502</v>
      </c>
      <c r="G158" t="s">
        <v>3948</v>
      </c>
      <c r="H158" t="s">
        <v>3896</v>
      </c>
      <c r="I158" t="s">
        <v>3896</v>
      </c>
    </row>
    <row r="159" spans="1:9" ht="15.75" customHeight="1" x14ac:dyDescent="0.15">
      <c r="A159" t="s">
        <v>25</v>
      </c>
      <c r="B159" t="s">
        <v>3327</v>
      </c>
      <c r="C159" t="s">
        <v>3328</v>
      </c>
      <c r="D159" t="s">
        <v>3329</v>
      </c>
      <c r="E159">
        <v>159</v>
      </c>
      <c r="F159" t="s">
        <v>3330</v>
      </c>
      <c r="G159" t="s">
        <v>3948</v>
      </c>
      <c r="H159" t="s">
        <v>3896</v>
      </c>
      <c r="I159" t="s">
        <v>3896</v>
      </c>
    </row>
    <row r="160" spans="1:9" ht="15.75" customHeight="1" x14ac:dyDescent="0.15">
      <c r="A160" t="s">
        <v>25</v>
      </c>
      <c r="B160" t="s">
        <v>3766</v>
      </c>
      <c r="C160" t="s">
        <v>3766</v>
      </c>
      <c r="D160" t="s">
        <v>3767</v>
      </c>
      <c r="E160">
        <v>1338</v>
      </c>
      <c r="F160" t="s">
        <v>3768</v>
      </c>
      <c r="G160" t="s">
        <v>3896</v>
      </c>
      <c r="H160" t="s">
        <v>3896</v>
      </c>
      <c r="I160" t="s">
        <v>3896</v>
      </c>
    </row>
    <row r="161" spans="1:9" ht="15.75" customHeight="1" x14ac:dyDescent="0.15">
      <c r="A161" t="s">
        <v>25</v>
      </c>
      <c r="B161" t="s">
        <v>3419</v>
      </c>
      <c r="C161" t="s">
        <v>3420</v>
      </c>
      <c r="D161" t="s">
        <v>3421</v>
      </c>
      <c r="E161">
        <v>271</v>
      </c>
      <c r="F161" t="s">
        <v>3422</v>
      </c>
      <c r="G161" t="s">
        <v>3896</v>
      </c>
      <c r="H161" t="s">
        <v>3896</v>
      </c>
      <c r="I161" t="s">
        <v>3896</v>
      </c>
    </row>
    <row r="162" spans="1:9" ht="15.75" customHeight="1" x14ac:dyDescent="0.15">
      <c r="A162" t="s">
        <v>25</v>
      </c>
      <c r="B162" t="s">
        <v>3796</v>
      </c>
      <c r="C162" t="s">
        <v>3797</v>
      </c>
      <c r="D162" t="s">
        <v>3798</v>
      </c>
      <c r="E162">
        <v>170</v>
      </c>
      <c r="F162" t="s">
        <v>3799</v>
      </c>
      <c r="G162" t="s">
        <v>3948</v>
      </c>
      <c r="H162" t="s">
        <v>3896</v>
      </c>
      <c r="I162" t="s">
        <v>3896</v>
      </c>
    </row>
    <row r="163" spans="1:9" ht="15.75" customHeight="1" x14ac:dyDescent="0.15">
      <c r="A163" t="s">
        <v>25</v>
      </c>
      <c r="B163" t="s">
        <v>3813</v>
      </c>
      <c r="C163" t="s">
        <v>3813</v>
      </c>
      <c r="D163" t="s">
        <v>3814</v>
      </c>
      <c r="E163">
        <v>2379</v>
      </c>
      <c r="F163" t="s">
        <v>3815</v>
      </c>
      <c r="G163" t="s">
        <v>3948</v>
      </c>
      <c r="H163" t="s">
        <v>3896</v>
      </c>
      <c r="I163" t="s">
        <v>3896</v>
      </c>
    </row>
    <row r="164" spans="1:9" ht="15.75" customHeight="1" x14ac:dyDescent="0.15">
      <c r="A164" t="s">
        <v>25</v>
      </c>
      <c r="B164" t="s">
        <v>2828</v>
      </c>
      <c r="C164" t="s">
        <v>2829</v>
      </c>
      <c r="D164" t="s">
        <v>2830</v>
      </c>
      <c r="E164">
        <v>121</v>
      </c>
      <c r="F164" t="s">
        <v>2831</v>
      </c>
      <c r="G164" t="s">
        <v>3896</v>
      </c>
      <c r="H164" t="s">
        <v>3896</v>
      </c>
      <c r="I164" t="s">
        <v>3896</v>
      </c>
    </row>
    <row r="165" spans="1:9" ht="15.75" customHeight="1" x14ac:dyDescent="0.15">
      <c r="A165" t="s">
        <v>26</v>
      </c>
      <c r="B165" t="s">
        <v>2970</v>
      </c>
      <c r="C165" t="s">
        <v>2971</v>
      </c>
      <c r="D165" t="s">
        <v>2972</v>
      </c>
      <c r="E165">
        <v>35</v>
      </c>
      <c r="F165" t="s">
        <v>2973</v>
      </c>
      <c r="G165" t="s">
        <v>3896</v>
      </c>
      <c r="H165" t="s">
        <v>3896</v>
      </c>
      <c r="I165" t="s">
        <v>3896</v>
      </c>
    </row>
    <row r="166" spans="1:9" ht="15.75" customHeight="1" x14ac:dyDescent="0.15">
      <c r="A166" t="s">
        <v>26</v>
      </c>
      <c r="B166" t="s">
        <v>3397</v>
      </c>
      <c r="C166" t="s">
        <v>3398</v>
      </c>
      <c r="D166" t="s">
        <v>3399</v>
      </c>
      <c r="E166">
        <v>457</v>
      </c>
      <c r="F166" t="s">
        <v>3400</v>
      </c>
      <c r="G166" t="s">
        <v>3896</v>
      </c>
      <c r="H166" t="s">
        <v>3896</v>
      </c>
      <c r="I166" t="s">
        <v>3896</v>
      </c>
    </row>
    <row r="167" spans="1:9" ht="15.75" customHeight="1" x14ac:dyDescent="0.15">
      <c r="A167" t="s">
        <v>26</v>
      </c>
      <c r="B167" t="s">
        <v>3515</v>
      </c>
      <c r="C167" t="s">
        <v>3516</v>
      </c>
      <c r="D167" t="s">
        <v>3517</v>
      </c>
      <c r="E167">
        <v>47</v>
      </c>
      <c r="F167" t="s">
        <v>3518</v>
      </c>
      <c r="G167" t="s">
        <v>3948</v>
      </c>
      <c r="H167" t="s">
        <v>3896</v>
      </c>
      <c r="I167" t="s">
        <v>3896</v>
      </c>
    </row>
    <row r="168" spans="1:9" ht="15.75" customHeight="1" x14ac:dyDescent="0.15">
      <c r="A168" t="s">
        <v>26</v>
      </c>
      <c r="B168" t="s">
        <v>3030</v>
      </c>
      <c r="C168" t="s">
        <v>3031</v>
      </c>
      <c r="D168" t="s">
        <v>3032</v>
      </c>
      <c r="E168">
        <v>119</v>
      </c>
      <c r="F168" t="s">
        <v>3033</v>
      </c>
      <c r="G168" t="s">
        <v>3896</v>
      </c>
      <c r="H168" t="s">
        <v>3896</v>
      </c>
      <c r="I168" t="s">
        <v>3896</v>
      </c>
    </row>
    <row r="169" spans="1:9" ht="15.75" customHeight="1" x14ac:dyDescent="0.15">
      <c r="A169" t="s">
        <v>26</v>
      </c>
      <c r="B169" t="s">
        <v>3319</v>
      </c>
      <c r="C169" t="s">
        <v>3320</v>
      </c>
      <c r="D169" t="s">
        <v>3321</v>
      </c>
      <c r="E169">
        <v>1835</v>
      </c>
      <c r="F169" t="s">
        <v>3322</v>
      </c>
      <c r="G169" t="s">
        <v>3948</v>
      </c>
      <c r="H169" t="s">
        <v>3896</v>
      </c>
      <c r="I169" t="s">
        <v>3896</v>
      </c>
    </row>
    <row r="170" spans="1:9" ht="15.75" customHeight="1" x14ac:dyDescent="0.15">
      <c r="A170" t="s">
        <v>26</v>
      </c>
      <c r="B170" t="s">
        <v>3367</v>
      </c>
      <c r="C170" t="s">
        <v>3368</v>
      </c>
      <c r="D170" t="s">
        <v>3369</v>
      </c>
      <c r="E170">
        <v>212</v>
      </c>
      <c r="F170" t="s">
        <v>3370</v>
      </c>
      <c r="G170" t="s">
        <v>3948</v>
      </c>
      <c r="H170" t="s">
        <v>3896</v>
      </c>
      <c r="I170" t="s">
        <v>3896</v>
      </c>
    </row>
    <row r="171" spans="1:9" ht="15.75" customHeight="1" x14ac:dyDescent="0.15">
      <c r="A171" t="s">
        <v>26</v>
      </c>
      <c r="B171" t="s">
        <v>2828</v>
      </c>
      <c r="C171" t="s">
        <v>2829</v>
      </c>
      <c r="D171" t="s">
        <v>2830</v>
      </c>
      <c r="E171">
        <v>121</v>
      </c>
      <c r="F171" t="s">
        <v>2831</v>
      </c>
      <c r="G171" t="s">
        <v>3896</v>
      </c>
      <c r="H171" t="s">
        <v>3896</v>
      </c>
      <c r="I171" t="s">
        <v>3896</v>
      </c>
    </row>
    <row r="172" spans="1:9" ht="15.75" customHeight="1" x14ac:dyDescent="0.15">
      <c r="A172" t="s">
        <v>28</v>
      </c>
      <c r="D172" t="s">
        <v>2776</v>
      </c>
      <c r="G172" t="s">
        <v>3896</v>
      </c>
      <c r="H172" t="s">
        <v>3896</v>
      </c>
      <c r="I172" t="s">
        <v>3896</v>
      </c>
    </row>
    <row r="173" spans="1:9" ht="15.75" customHeight="1" x14ac:dyDescent="0.15">
      <c r="A173" t="s">
        <v>28</v>
      </c>
      <c r="B173" t="s">
        <v>3726</v>
      </c>
      <c r="C173" t="s">
        <v>3726</v>
      </c>
      <c r="D173" t="s">
        <v>3729</v>
      </c>
      <c r="E173">
        <v>2579</v>
      </c>
      <c r="F173" t="s">
        <v>3730</v>
      </c>
      <c r="G173" t="s">
        <v>3948</v>
      </c>
      <c r="H173" t="s">
        <v>3896</v>
      </c>
      <c r="I173" t="s">
        <v>3896</v>
      </c>
    </row>
    <row r="174" spans="1:9" ht="15.75" customHeight="1" x14ac:dyDescent="0.15">
      <c r="A174" t="s">
        <v>28</v>
      </c>
      <c r="B174" t="s">
        <v>2880</v>
      </c>
      <c r="C174" t="s">
        <v>2881</v>
      </c>
      <c r="D174" t="s">
        <v>2882</v>
      </c>
      <c r="E174">
        <v>810</v>
      </c>
      <c r="F174" t="s">
        <v>2883</v>
      </c>
      <c r="G174" t="s">
        <v>3948</v>
      </c>
      <c r="H174" t="s">
        <v>3896</v>
      </c>
      <c r="I174" t="s">
        <v>3896</v>
      </c>
    </row>
    <row r="175" spans="1:9" ht="15.75" customHeight="1" x14ac:dyDescent="0.15">
      <c r="A175" t="s">
        <v>30</v>
      </c>
      <c r="B175" t="s">
        <v>3022</v>
      </c>
      <c r="C175" t="s">
        <v>3023</v>
      </c>
      <c r="D175" t="s">
        <v>3028</v>
      </c>
      <c r="E175">
        <v>2788</v>
      </c>
      <c r="F175" t="s">
        <v>3029</v>
      </c>
      <c r="G175" t="s">
        <v>3896</v>
      </c>
      <c r="H175" t="s">
        <v>3896</v>
      </c>
      <c r="I175" t="s">
        <v>3896</v>
      </c>
    </row>
    <row r="176" spans="1:9" ht="15.75" customHeight="1" x14ac:dyDescent="0.15">
      <c r="A176" t="s">
        <v>30</v>
      </c>
      <c r="B176" t="s">
        <v>3152</v>
      </c>
      <c r="C176" t="s">
        <v>3153</v>
      </c>
      <c r="D176" t="s">
        <v>3154</v>
      </c>
      <c r="E176">
        <v>124</v>
      </c>
      <c r="F176" t="s">
        <v>3155</v>
      </c>
      <c r="G176" t="s">
        <v>3896</v>
      </c>
      <c r="H176" t="s">
        <v>3896</v>
      </c>
      <c r="I176" t="s">
        <v>3896</v>
      </c>
    </row>
    <row r="177" spans="1:9" ht="15.75" customHeight="1" x14ac:dyDescent="0.15">
      <c r="A177" t="s">
        <v>30</v>
      </c>
      <c r="B177" t="s">
        <v>2808</v>
      </c>
      <c r="C177" t="s">
        <v>2809</v>
      </c>
      <c r="D177" t="s">
        <v>2810</v>
      </c>
      <c r="E177">
        <v>1098</v>
      </c>
      <c r="F177" t="s">
        <v>2811</v>
      </c>
      <c r="G177" t="s">
        <v>3896</v>
      </c>
      <c r="H177" t="s">
        <v>3896</v>
      </c>
      <c r="I177" t="s">
        <v>3896</v>
      </c>
    </row>
    <row r="178" spans="1:9" ht="15.75" customHeight="1" x14ac:dyDescent="0.15">
      <c r="A178" t="s">
        <v>31</v>
      </c>
      <c r="B178" t="s">
        <v>1360</v>
      </c>
      <c r="C178" t="s">
        <v>1361</v>
      </c>
      <c r="D178" t="s">
        <v>3571</v>
      </c>
      <c r="E178">
        <v>1149</v>
      </c>
      <c r="F178" t="s">
        <v>3572</v>
      </c>
      <c r="G178" t="s">
        <v>3896</v>
      </c>
      <c r="H178" t="s">
        <v>3914</v>
      </c>
      <c r="I178" t="s">
        <v>3896</v>
      </c>
    </row>
    <row r="179" spans="1:9" ht="15.75" customHeight="1" x14ac:dyDescent="0.15">
      <c r="A179" t="s">
        <v>31</v>
      </c>
      <c r="B179" t="s">
        <v>3124</v>
      </c>
      <c r="C179" t="s">
        <v>3125</v>
      </c>
      <c r="D179" t="s">
        <v>3126</v>
      </c>
      <c r="E179">
        <v>2247</v>
      </c>
      <c r="F179" t="s">
        <v>3127</v>
      </c>
      <c r="G179" t="s">
        <v>3948</v>
      </c>
      <c r="H179" t="s">
        <v>3896</v>
      </c>
      <c r="I179" t="s">
        <v>3896</v>
      </c>
    </row>
    <row r="180" spans="1:9" ht="15.75" customHeight="1" x14ac:dyDescent="0.15">
      <c r="A180" t="s">
        <v>31</v>
      </c>
      <c r="B180" t="s">
        <v>2998</v>
      </c>
      <c r="C180" t="s">
        <v>2999</v>
      </c>
      <c r="D180" t="s">
        <v>3000</v>
      </c>
      <c r="E180">
        <v>2238</v>
      </c>
      <c r="F180" t="s">
        <v>3001</v>
      </c>
      <c r="G180" t="s">
        <v>3896</v>
      </c>
      <c r="H180" t="s">
        <v>3896</v>
      </c>
      <c r="I180" t="s">
        <v>3896</v>
      </c>
    </row>
    <row r="181" spans="1:9" ht="15.75" customHeight="1" x14ac:dyDescent="0.15">
      <c r="A181" t="s">
        <v>32</v>
      </c>
      <c r="B181" t="s">
        <v>3381</v>
      </c>
      <c r="C181" t="s">
        <v>3382</v>
      </c>
      <c r="D181" t="s">
        <v>3383</v>
      </c>
      <c r="E181">
        <v>1275</v>
      </c>
      <c r="F181" t="s">
        <v>3384</v>
      </c>
      <c r="G181" t="s">
        <v>3896</v>
      </c>
      <c r="H181" t="s">
        <v>3896</v>
      </c>
      <c r="I181" t="s">
        <v>3896</v>
      </c>
    </row>
    <row r="182" spans="1:9" ht="15.75" customHeight="1" x14ac:dyDescent="0.15">
      <c r="A182" t="s">
        <v>32</v>
      </c>
      <c r="B182" t="s">
        <v>3666</v>
      </c>
      <c r="C182" t="s">
        <v>3666</v>
      </c>
      <c r="D182" t="s">
        <v>3667</v>
      </c>
      <c r="E182">
        <v>82</v>
      </c>
      <c r="F182" t="s">
        <v>3668</v>
      </c>
      <c r="G182" t="s">
        <v>3896</v>
      </c>
      <c r="H182" t="s">
        <v>3896</v>
      </c>
      <c r="I182" t="s">
        <v>3896</v>
      </c>
    </row>
    <row r="183" spans="1:9" ht="15.75" customHeight="1" x14ac:dyDescent="0.15">
      <c r="A183" t="s">
        <v>32</v>
      </c>
      <c r="B183" t="s">
        <v>3618</v>
      </c>
      <c r="C183" t="s">
        <v>3619</v>
      </c>
      <c r="D183" t="s">
        <v>3620</v>
      </c>
      <c r="E183">
        <v>1319</v>
      </c>
      <c r="F183" t="s">
        <v>3621</v>
      </c>
      <c r="G183" t="s">
        <v>3948</v>
      </c>
      <c r="H183" t="s">
        <v>3914</v>
      </c>
      <c r="I183" t="s">
        <v>3896</v>
      </c>
    </row>
    <row r="184" spans="1:9" ht="15.75" customHeight="1" x14ac:dyDescent="0.15">
      <c r="A184" t="s">
        <v>32</v>
      </c>
      <c r="B184" t="s">
        <v>3535</v>
      </c>
      <c r="C184" t="s">
        <v>3536</v>
      </c>
      <c r="D184" t="s">
        <v>3537</v>
      </c>
      <c r="E184">
        <v>3772</v>
      </c>
      <c r="F184" t="s">
        <v>3538</v>
      </c>
      <c r="G184" t="s">
        <v>3896</v>
      </c>
      <c r="H184" t="s">
        <v>3896</v>
      </c>
      <c r="I184" t="s">
        <v>3896</v>
      </c>
    </row>
    <row r="185" spans="1:9" ht="15.75" customHeight="1" x14ac:dyDescent="0.15">
      <c r="A185" t="s">
        <v>32</v>
      </c>
      <c r="B185" t="s">
        <v>3445</v>
      </c>
      <c r="C185" t="s">
        <v>3446</v>
      </c>
      <c r="D185" t="s">
        <v>3447</v>
      </c>
      <c r="E185">
        <v>92</v>
      </c>
      <c r="F185" t="s">
        <v>3448</v>
      </c>
      <c r="G185" t="s">
        <v>3896</v>
      </c>
      <c r="H185" t="s">
        <v>3896</v>
      </c>
      <c r="I185" t="s">
        <v>3896</v>
      </c>
    </row>
    <row r="186" spans="1:9" ht="15.75" customHeight="1" x14ac:dyDescent="0.15">
      <c r="A186" t="s">
        <v>32</v>
      </c>
      <c r="B186" t="s">
        <v>2954</v>
      </c>
      <c r="C186" t="s">
        <v>2955</v>
      </c>
      <c r="D186" t="s">
        <v>2956</v>
      </c>
      <c r="E186">
        <v>2305</v>
      </c>
      <c r="F186" t="s">
        <v>2957</v>
      </c>
      <c r="G186" t="s">
        <v>3896</v>
      </c>
      <c r="H186" t="s">
        <v>3896</v>
      </c>
      <c r="I186" t="s">
        <v>3896</v>
      </c>
    </row>
    <row r="187" spans="1:9" ht="15.75" customHeight="1" x14ac:dyDescent="0.15">
      <c r="A187" t="s">
        <v>32</v>
      </c>
      <c r="B187" t="s">
        <v>2828</v>
      </c>
      <c r="C187" t="s">
        <v>2829</v>
      </c>
      <c r="D187" t="s">
        <v>2830</v>
      </c>
      <c r="E187">
        <v>121</v>
      </c>
      <c r="F187" t="s">
        <v>2831</v>
      </c>
      <c r="G187" t="s">
        <v>3896</v>
      </c>
      <c r="H187" t="s">
        <v>3896</v>
      </c>
      <c r="I187" t="s">
        <v>3896</v>
      </c>
    </row>
    <row r="188" spans="1:9" ht="15.75" customHeight="1" x14ac:dyDescent="0.15">
      <c r="A188" t="s">
        <v>40</v>
      </c>
      <c r="B188" t="s">
        <v>2944</v>
      </c>
      <c r="C188" t="s">
        <v>2945</v>
      </c>
      <c r="D188" t="s">
        <v>2946</v>
      </c>
      <c r="E188">
        <v>199</v>
      </c>
      <c r="F188" t="s">
        <v>2947</v>
      </c>
      <c r="G188" t="s">
        <v>3896</v>
      </c>
      <c r="H188" t="s">
        <v>3896</v>
      </c>
      <c r="I188" t="s">
        <v>3896</v>
      </c>
    </row>
    <row r="189" spans="1:9" ht="15.75" customHeight="1" x14ac:dyDescent="0.15">
      <c r="A189" t="s">
        <v>40</v>
      </c>
      <c r="B189" t="s">
        <v>3034</v>
      </c>
      <c r="C189" t="s">
        <v>3035</v>
      </c>
      <c r="D189" t="s">
        <v>3036</v>
      </c>
      <c r="E189">
        <v>90</v>
      </c>
      <c r="F189" t="s">
        <v>3037</v>
      </c>
      <c r="G189" t="s">
        <v>3896</v>
      </c>
      <c r="H189" t="s">
        <v>3896</v>
      </c>
      <c r="I189" t="s">
        <v>3896</v>
      </c>
    </row>
    <row r="190" spans="1:9" ht="15.75" customHeight="1" x14ac:dyDescent="0.15">
      <c r="A190" t="s">
        <v>40</v>
      </c>
      <c r="B190" t="s">
        <v>2840</v>
      </c>
      <c r="C190" t="s">
        <v>2841</v>
      </c>
      <c r="D190" t="s">
        <v>2842</v>
      </c>
      <c r="E190">
        <v>2017</v>
      </c>
      <c r="F190" t="s">
        <v>2843</v>
      </c>
      <c r="G190" t="s">
        <v>3948</v>
      </c>
      <c r="H190" t="s">
        <v>3896</v>
      </c>
      <c r="I190" t="s">
        <v>3896</v>
      </c>
    </row>
    <row r="191" spans="1:9" ht="15.75" customHeight="1" x14ac:dyDescent="0.15">
      <c r="A191" t="s">
        <v>40</v>
      </c>
      <c r="B191" t="s">
        <v>2962</v>
      </c>
      <c r="C191" t="s">
        <v>2963</v>
      </c>
      <c r="D191" t="s">
        <v>2964</v>
      </c>
      <c r="E191">
        <v>520</v>
      </c>
      <c r="F191" t="s">
        <v>2965</v>
      </c>
      <c r="G191" t="s">
        <v>3896</v>
      </c>
      <c r="H191" t="s">
        <v>3896</v>
      </c>
      <c r="I191" t="s">
        <v>3896</v>
      </c>
    </row>
    <row r="192" spans="1:9" ht="15.75" customHeight="1" x14ac:dyDescent="0.15">
      <c r="A192" t="s">
        <v>33</v>
      </c>
      <c r="B192" t="s">
        <v>3622</v>
      </c>
      <c r="C192" t="s">
        <v>3622</v>
      </c>
      <c r="D192" t="s">
        <v>3625</v>
      </c>
      <c r="E192">
        <v>2681</v>
      </c>
      <c r="F192" t="s">
        <v>3626</v>
      </c>
      <c r="G192" t="s">
        <v>3948</v>
      </c>
      <c r="H192" t="s">
        <v>3896</v>
      </c>
      <c r="I192" t="s">
        <v>3896</v>
      </c>
    </row>
    <row r="193" spans="1:9" ht="15.75" customHeight="1" x14ac:dyDescent="0.15">
      <c r="A193" t="s">
        <v>33</v>
      </c>
      <c r="B193" t="s">
        <v>3685</v>
      </c>
      <c r="C193" t="s">
        <v>3685</v>
      </c>
      <c r="D193" t="s">
        <v>3686</v>
      </c>
      <c r="E193">
        <v>134</v>
      </c>
      <c r="F193" t="s">
        <v>3687</v>
      </c>
      <c r="G193" t="s">
        <v>3896</v>
      </c>
      <c r="H193" t="s">
        <v>3896</v>
      </c>
      <c r="I193" t="s">
        <v>3896</v>
      </c>
    </row>
    <row r="194" spans="1:9" ht="15.75" customHeight="1" x14ac:dyDescent="0.15">
      <c r="A194" t="s">
        <v>33</v>
      </c>
      <c r="B194" t="s">
        <v>3685</v>
      </c>
      <c r="C194" t="s">
        <v>3685</v>
      </c>
      <c r="D194" t="s">
        <v>3688</v>
      </c>
      <c r="E194">
        <v>135</v>
      </c>
      <c r="F194" t="s">
        <v>3689</v>
      </c>
      <c r="G194" t="s">
        <v>3896</v>
      </c>
      <c r="H194" t="s">
        <v>3896</v>
      </c>
      <c r="I194" t="s">
        <v>3896</v>
      </c>
    </row>
    <row r="195" spans="1:9" ht="15.75" customHeight="1" x14ac:dyDescent="0.15">
      <c r="A195" t="s">
        <v>33</v>
      </c>
      <c r="B195" t="s">
        <v>3251</v>
      </c>
      <c r="C195" t="s">
        <v>3252</v>
      </c>
      <c r="D195" t="s">
        <v>3253</v>
      </c>
      <c r="E195">
        <v>919</v>
      </c>
      <c r="F195" t="s">
        <v>3254</v>
      </c>
      <c r="G195" t="s">
        <v>3896</v>
      </c>
      <c r="H195" t="s">
        <v>3896</v>
      </c>
      <c r="I195" t="s">
        <v>3896</v>
      </c>
    </row>
    <row r="196" spans="1:9" ht="15.75" customHeight="1" x14ac:dyDescent="0.15">
      <c r="A196" t="s">
        <v>35</v>
      </c>
      <c r="B196" t="s">
        <v>3685</v>
      </c>
      <c r="C196" t="s">
        <v>3685</v>
      </c>
      <c r="D196" t="s">
        <v>3686</v>
      </c>
      <c r="E196">
        <v>134</v>
      </c>
      <c r="F196" t="s">
        <v>3687</v>
      </c>
      <c r="G196" t="s">
        <v>3896</v>
      </c>
      <c r="H196" t="s">
        <v>3896</v>
      </c>
      <c r="I196" t="s">
        <v>3896</v>
      </c>
    </row>
    <row r="197" spans="1:9" ht="15.75" customHeight="1" x14ac:dyDescent="0.15">
      <c r="A197" t="s">
        <v>35</v>
      </c>
      <c r="B197" t="s">
        <v>3685</v>
      </c>
      <c r="C197" t="s">
        <v>3685</v>
      </c>
      <c r="D197" t="s">
        <v>3688</v>
      </c>
      <c r="E197">
        <v>135</v>
      </c>
      <c r="F197" t="s">
        <v>3689</v>
      </c>
      <c r="G197" t="s">
        <v>3896</v>
      </c>
      <c r="H197" t="s">
        <v>3896</v>
      </c>
      <c r="I197" t="s">
        <v>3896</v>
      </c>
    </row>
    <row r="198" spans="1:9" ht="15.75" customHeight="1" x14ac:dyDescent="0.15">
      <c r="A198" t="s">
        <v>36</v>
      </c>
      <c r="B198" t="s">
        <v>3136</v>
      </c>
      <c r="C198" t="s">
        <v>3137</v>
      </c>
      <c r="D198" t="s">
        <v>3138</v>
      </c>
      <c r="E198">
        <v>755</v>
      </c>
      <c r="F198" t="s">
        <v>3139</v>
      </c>
      <c r="G198" t="s">
        <v>3896</v>
      </c>
      <c r="H198" t="s">
        <v>3896</v>
      </c>
      <c r="I198" t="s">
        <v>3896</v>
      </c>
    </row>
    <row r="199" spans="1:9" ht="15.75" customHeight="1" x14ac:dyDescent="0.15">
      <c r="A199" t="s">
        <v>36</v>
      </c>
      <c r="B199" t="s">
        <v>3431</v>
      </c>
      <c r="C199" t="s">
        <v>3432</v>
      </c>
      <c r="D199" t="s">
        <v>3433</v>
      </c>
      <c r="E199">
        <v>171</v>
      </c>
      <c r="F199" t="s">
        <v>3434</v>
      </c>
      <c r="G199" t="s">
        <v>3896</v>
      </c>
      <c r="H199" t="s">
        <v>3896</v>
      </c>
      <c r="I199" t="s">
        <v>3896</v>
      </c>
    </row>
    <row r="200" spans="1:9" ht="15.75" customHeight="1" x14ac:dyDescent="0.15">
      <c r="A200" t="s">
        <v>36</v>
      </c>
      <c r="B200" t="s">
        <v>2948</v>
      </c>
      <c r="C200" t="s">
        <v>2949</v>
      </c>
      <c r="D200" t="s">
        <v>2950</v>
      </c>
      <c r="E200">
        <v>366</v>
      </c>
      <c r="F200" t="s">
        <v>2951</v>
      </c>
      <c r="G200" t="s">
        <v>3948</v>
      </c>
      <c r="H200" t="s">
        <v>3914</v>
      </c>
      <c r="I200" t="s">
        <v>3896</v>
      </c>
    </row>
    <row r="201" spans="1:9" ht="15.75" customHeight="1" x14ac:dyDescent="0.15">
      <c r="A201" t="s">
        <v>36</v>
      </c>
      <c r="B201" t="s">
        <v>3753</v>
      </c>
      <c r="C201" t="s">
        <v>3754</v>
      </c>
      <c r="D201" t="s">
        <v>3755</v>
      </c>
      <c r="E201">
        <v>393</v>
      </c>
      <c r="F201" t="s">
        <v>3756</v>
      </c>
      <c r="G201" t="s">
        <v>3896</v>
      </c>
      <c r="H201" t="s">
        <v>3896</v>
      </c>
      <c r="I201" t="s">
        <v>3896</v>
      </c>
    </row>
    <row r="202" spans="1:9" ht="15.75" customHeight="1" x14ac:dyDescent="0.15">
      <c r="A202" t="s">
        <v>36</v>
      </c>
      <c r="B202" t="s">
        <v>3790</v>
      </c>
      <c r="C202" t="s">
        <v>3790</v>
      </c>
      <c r="D202" t="s">
        <v>3791</v>
      </c>
      <c r="E202">
        <v>1775</v>
      </c>
      <c r="F202" t="s">
        <v>3792</v>
      </c>
      <c r="G202" t="s">
        <v>3948</v>
      </c>
      <c r="H202" t="s">
        <v>3896</v>
      </c>
      <c r="I202" t="s">
        <v>3896</v>
      </c>
    </row>
    <row r="203" spans="1:9" ht="15.75" customHeight="1" x14ac:dyDescent="0.15">
      <c r="A203" t="s">
        <v>39</v>
      </c>
      <c r="B203" t="s">
        <v>3599</v>
      </c>
      <c r="C203" t="s">
        <v>3600</v>
      </c>
      <c r="D203" t="s">
        <v>3601</v>
      </c>
      <c r="E203">
        <v>482</v>
      </c>
      <c r="F203" t="s">
        <v>3602</v>
      </c>
      <c r="G203" t="s">
        <v>3948</v>
      </c>
      <c r="H203" t="s">
        <v>3896</v>
      </c>
      <c r="I203" t="s">
        <v>3896</v>
      </c>
    </row>
    <row r="204" spans="1:9" ht="15.75" customHeight="1" x14ac:dyDescent="0.15">
      <c r="A204" t="s">
        <v>39</v>
      </c>
      <c r="B204" t="s">
        <v>3116</v>
      </c>
      <c r="C204" t="s">
        <v>3117</v>
      </c>
      <c r="D204" t="s">
        <v>3118</v>
      </c>
      <c r="E204">
        <v>44</v>
      </c>
      <c r="F204" t="s">
        <v>3119</v>
      </c>
      <c r="G204" t="s">
        <v>3896</v>
      </c>
      <c r="H204" t="s">
        <v>3896</v>
      </c>
      <c r="I204" t="s">
        <v>3896</v>
      </c>
    </row>
    <row r="205" spans="1:9" ht="15.75" customHeight="1" x14ac:dyDescent="0.15">
      <c r="A205" t="s">
        <v>39</v>
      </c>
      <c r="B205" t="s">
        <v>3435</v>
      </c>
      <c r="C205" t="s">
        <v>3436</v>
      </c>
      <c r="D205" t="s">
        <v>3439</v>
      </c>
      <c r="E205">
        <v>686</v>
      </c>
      <c r="F205" t="s">
        <v>3440</v>
      </c>
      <c r="G205" t="s">
        <v>3948</v>
      </c>
      <c r="H205" t="s">
        <v>3914</v>
      </c>
      <c r="I205" t="s">
        <v>3896</v>
      </c>
    </row>
    <row r="206" spans="1:9" ht="15.75" customHeight="1" x14ac:dyDescent="0.15">
      <c r="A206" t="s">
        <v>39</v>
      </c>
      <c r="B206" t="s">
        <v>3818</v>
      </c>
      <c r="C206" t="s">
        <v>3818</v>
      </c>
      <c r="D206" t="s">
        <v>3819</v>
      </c>
      <c r="E206">
        <v>822</v>
      </c>
      <c r="F206" t="s">
        <v>3820</v>
      </c>
      <c r="G206" t="s">
        <v>3948</v>
      </c>
      <c r="H206" t="s">
        <v>3896</v>
      </c>
      <c r="I206" t="s">
        <v>3896</v>
      </c>
    </row>
    <row r="207" spans="1:9" ht="15.75" customHeight="1" x14ac:dyDescent="0.15">
      <c r="A207" t="s">
        <v>39</v>
      </c>
      <c r="B207" t="s">
        <v>3183</v>
      </c>
      <c r="C207" t="s">
        <v>3184</v>
      </c>
      <c r="D207" t="s">
        <v>3185</v>
      </c>
      <c r="E207">
        <v>738</v>
      </c>
      <c r="F207" t="s">
        <v>3186</v>
      </c>
      <c r="G207" t="s">
        <v>3896</v>
      </c>
      <c r="H207" t="s">
        <v>3896</v>
      </c>
      <c r="I207" t="s">
        <v>3896</v>
      </c>
    </row>
    <row r="208" spans="1:9" ht="15.75" customHeight="1" x14ac:dyDescent="0.15">
      <c r="A208" t="s">
        <v>41</v>
      </c>
      <c r="B208" t="s">
        <v>3698</v>
      </c>
      <c r="C208" t="s">
        <v>3698</v>
      </c>
      <c r="D208" t="s">
        <v>3699</v>
      </c>
      <c r="E208">
        <v>1286</v>
      </c>
      <c r="F208" t="s">
        <v>3700</v>
      </c>
      <c r="G208" t="s">
        <v>3948</v>
      </c>
      <c r="H208" t="s">
        <v>3896</v>
      </c>
      <c r="I208" t="s">
        <v>3896</v>
      </c>
    </row>
    <row r="209" spans="1:9" ht="15.75" customHeight="1" x14ac:dyDescent="0.15">
      <c r="A209" t="s">
        <v>42</v>
      </c>
      <c r="B209" t="s">
        <v>3660</v>
      </c>
      <c r="C209" t="s">
        <v>3660</v>
      </c>
      <c r="D209" t="s">
        <v>3661</v>
      </c>
      <c r="E209">
        <v>544</v>
      </c>
      <c r="F209" t="s">
        <v>3662</v>
      </c>
      <c r="G209" t="s">
        <v>3896</v>
      </c>
      <c r="H209" t="s">
        <v>3896</v>
      </c>
      <c r="I209" t="s">
        <v>3896</v>
      </c>
    </row>
    <row r="210" spans="1:9" ht="15.75" customHeight="1" x14ac:dyDescent="0.15">
      <c r="A210" t="s">
        <v>42</v>
      </c>
      <c r="B210" t="s">
        <v>2872</v>
      </c>
      <c r="C210" t="s">
        <v>2873</v>
      </c>
      <c r="D210" t="s">
        <v>2874</v>
      </c>
      <c r="E210">
        <v>393</v>
      </c>
      <c r="F210" t="s">
        <v>2875</v>
      </c>
      <c r="G210" t="s">
        <v>3948</v>
      </c>
      <c r="H210" t="s">
        <v>3896</v>
      </c>
      <c r="I210" t="s">
        <v>3896</v>
      </c>
    </row>
    <row r="211" spans="1:9" ht="15.75" customHeight="1" x14ac:dyDescent="0.15">
      <c r="A211" t="s">
        <v>47</v>
      </c>
      <c r="B211" t="s">
        <v>3679</v>
      </c>
      <c r="C211" t="s">
        <v>3679</v>
      </c>
      <c r="D211" t="s">
        <v>3680</v>
      </c>
      <c r="E211">
        <v>2539</v>
      </c>
      <c r="F211" t="s">
        <v>3681</v>
      </c>
      <c r="G211" t="s">
        <v>3896</v>
      </c>
      <c r="H211" t="s">
        <v>3896</v>
      </c>
      <c r="I211" t="s">
        <v>3896</v>
      </c>
    </row>
    <row r="212" spans="1:9" ht="15.75" customHeight="1" x14ac:dyDescent="0.15">
      <c r="A212" t="s">
        <v>47</v>
      </c>
      <c r="B212" t="s">
        <v>3731</v>
      </c>
      <c r="C212" t="s">
        <v>3731</v>
      </c>
      <c r="D212" t="s">
        <v>3732</v>
      </c>
      <c r="E212">
        <v>394</v>
      </c>
      <c r="F212" t="s">
        <v>3733</v>
      </c>
      <c r="G212" t="s">
        <v>3896</v>
      </c>
      <c r="H212" t="s">
        <v>3896</v>
      </c>
      <c r="I212" t="s">
        <v>3896</v>
      </c>
    </row>
    <row r="213" spans="1:9" ht="15.75" customHeight="1" x14ac:dyDescent="0.15">
      <c r="A213" t="s">
        <v>47</v>
      </c>
      <c r="B213" t="s">
        <v>3741</v>
      </c>
      <c r="C213" t="s">
        <v>3741</v>
      </c>
      <c r="D213" t="s">
        <v>3742</v>
      </c>
      <c r="E213">
        <v>882</v>
      </c>
      <c r="F213" t="s">
        <v>3743</v>
      </c>
      <c r="G213" t="s">
        <v>3896</v>
      </c>
      <c r="H213" t="s">
        <v>3896</v>
      </c>
      <c r="I213" t="s">
        <v>3896</v>
      </c>
    </row>
    <row r="214" spans="1:9" ht="15.75" customHeight="1" x14ac:dyDescent="0.15">
      <c r="A214" t="s">
        <v>47</v>
      </c>
      <c r="B214" t="s">
        <v>3223</v>
      </c>
      <c r="C214" t="s">
        <v>3224</v>
      </c>
      <c r="D214" t="s">
        <v>3225</v>
      </c>
      <c r="E214">
        <v>68</v>
      </c>
      <c r="F214" t="s">
        <v>3226</v>
      </c>
      <c r="G214" t="s">
        <v>3896</v>
      </c>
      <c r="H214" t="s">
        <v>3896</v>
      </c>
      <c r="I214" t="s">
        <v>3896</v>
      </c>
    </row>
    <row r="215" spans="1:9" ht="15.75" customHeight="1" x14ac:dyDescent="0.15">
      <c r="A215" t="s">
        <v>48</v>
      </c>
      <c r="B215" t="s">
        <v>2970</v>
      </c>
      <c r="C215" t="s">
        <v>2971</v>
      </c>
      <c r="D215" t="s">
        <v>2972</v>
      </c>
      <c r="E215">
        <v>35</v>
      </c>
      <c r="F215" t="s">
        <v>2973</v>
      </c>
      <c r="G215" t="s">
        <v>3896</v>
      </c>
      <c r="H215" t="s">
        <v>3896</v>
      </c>
      <c r="I215" t="s">
        <v>3896</v>
      </c>
    </row>
    <row r="216" spans="1:9" ht="15.75" customHeight="1" x14ac:dyDescent="0.15">
      <c r="A216" t="s">
        <v>48</v>
      </c>
      <c r="B216" t="s">
        <v>2880</v>
      </c>
      <c r="C216" t="s">
        <v>2881</v>
      </c>
      <c r="D216" t="s">
        <v>2882</v>
      </c>
      <c r="E216">
        <v>810</v>
      </c>
      <c r="F216" t="s">
        <v>2883</v>
      </c>
      <c r="G216" t="s">
        <v>3948</v>
      </c>
      <c r="H216" t="s">
        <v>3896</v>
      </c>
      <c r="I216" t="s">
        <v>3896</v>
      </c>
    </row>
    <row r="217" spans="1:9" ht="15.75" customHeight="1" x14ac:dyDescent="0.15">
      <c r="A217" t="s">
        <v>48</v>
      </c>
      <c r="B217" t="s">
        <v>3241</v>
      </c>
      <c r="C217" t="s">
        <v>3242</v>
      </c>
      <c r="D217" t="s">
        <v>3243</v>
      </c>
      <c r="E217">
        <v>1332</v>
      </c>
      <c r="F217" t="s">
        <v>3244</v>
      </c>
      <c r="G217" t="s">
        <v>3896</v>
      </c>
      <c r="H217" t="s">
        <v>3896</v>
      </c>
      <c r="I217" t="s">
        <v>3896</v>
      </c>
    </row>
    <row r="218" spans="1:9" ht="15.75" customHeight="1" x14ac:dyDescent="0.15">
      <c r="A218" t="s">
        <v>48</v>
      </c>
      <c r="B218" t="s">
        <v>3162</v>
      </c>
      <c r="C218" t="s">
        <v>3163</v>
      </c>
      <c r="D218" t="s">
        <v>3164</v>
      </c>
      <c r="E218">
        <v>121</v>
      </c>
      <c r="F218" t="s">
        <v>3165</v>
      </c>
      <c r="G218" t="s">
        <v>3948</v>
      </c>
      <c r="H218" t="s">
        <v>3896</v>
      </c>
      <c r="I218" t="s">
        <v>3896</v>
      </c>
    </row>
    <row r="219" spans="1:9" ht="15.75" customHeight="1" x14ac:dyDescent="0.15">
      <c r="A219" t="s">
        <v>50</v>
      </c>
      <c r="B219" t="s">
        <v>2958</v>
      </c>
      <c r="C219" t="s">
        <v>2959</v>
      </c>
      <c r="D219" t="s">
        <v>2960</v>
      </c>
      <c r="E219">
        <v>107</v>
      </c>
      <c r="F219" t="s">
        <v>2961</v>
      </c>
      <c r="G219" t="s">
        <v>3948</v>
      </c>
      <c r="H219" t="s">
        <v>3896</v>
      </c>
      <c r="I219" t="s">
        <v>3896</v>
      </c>
    </row>
    <row r="220" spans="1:9" ht="15.75" customHeight="1" x14ac:dyDescent="0.15">
      <c r="A220" t="s">
        <v>50</v>
      </c>
      <c r="B220" t="s">
        <v>3660</v>
      </c>
      <c r="C220" t="s">
        <v>3660</v>
      </c>
      <c r="D220" t="s">
        <v>3661</v>
      </c>
      <c r="E220">
        <v>544</v>
      </c>
      <c r="F220" t="s">
        <v>3662</v>
      </c>
      <c r="G220" t="s">
        <v>3896</v>
      </c>
      <c r="H220" t="s">
        <v>3896</v>
      </c>
      <c r="I220" t="s">
        <v>3896</v>
      </c>
    </row>
    <row r="221" spans="1:9" ht="15.75" customHeight="1" x14ac:dyDescent="0.15">
      <c r="A221" t="s">
        <v>50</v>
      </c>
      <c r="B221" t="s">
        <v>3457</v>
      </c>
      <c r="C221" t="s">
        <v>3458</v>
      </c>
      <c r="D221" t="s">
        <v>3459</v>
      </c>
      <c r="E221">
        <v>10</v>
      </c>
      <c r="F221" t="s">
        <v>3460</v>
      </c>
      <c r="G221" t="s">
        <v>3896</v>
      </c>
      <c r="H221" t="s">
        <v>3896</v>
      </c>
      <c r="I221" t="s">
        <v>3896</v>
      </c>
    </row>
    <row r="222" spans="1:9" ht="15.75" customHeight="1" x14ac:dyDescent="0.15">
      <c r="A222" t="s">
        <v>50</v>
      </c>
      <c r="B222" t="s">
        <v>3457</v>
      </c>
      <c r="C222" t="s">
        <v>3458</v>
      </c>
      <c r="D222" t="s">
        <v>3461</v>
      </c>
      <c r="E222">
        <v>11</v>
      </c>
      <c r="F222" t="s">
        <v>3462</v>
      </c>
      <c r="G222" t="s">
        <v>3896</v>
      </c>
      <c r="H222" t="s">
        <v>3896</v>
      </c>
      <c r="I222" t="s">
        <v>3896</v>
      </c>
    </row>
    <row r="223" spans="1:9" ht="15.75" customHeight="1" x14ac:dyDescent="0.15">
      <c r="A223" t="s">
        <v>50</v>
      </c>
      <c r="B223" t="s">
        <v>3523</v>
      </c>
      <c r="C223" t="s">
        <v>3524</v>
      </c>
      <c r="D223" t="s">
        <v>3525</v>
      </c>
      <c r="E223">
        <v>270</v>
      </c>
      <c r="F223" t="s">
        <v>3526</v>
      </c>
      <c r="G223" t="s">
        <v>3896</v>
      </c>
      <c r="H223" t="s">
        <v>3896</v>
      </c>
      <c r="I223" t="s">
        <v>3896</v>
      </c>
    </row>
    <row r="224" spans="1:9" ht="15.75" customHeight="1" x14ac:dyDescent="0.15">
      <c r="A224" t="s">
        <v>50</v>
      </c>
      <c r="B224" t="s">
        <v>3048</v>
      </c>
      <c r="C224" t="s">
        <v>3049</v>
      </c>
      <c r="D224" t="s">
        <v>3050</v>
      </c>
      <c r="E224">
        <v>500</v>
      </c>
      <c r="F224" t="s">
        <v>3051</v>
      </c>
      <c r="G224" t="s">
        <v>3948</v>
      </c>
      <c r="H224" t="s">
        <v>3896</v>
      </c>
      <c r="I224" t="s">
        <v>3896</v>
      </c>
    </row>
    <row r="225" spans="1:9" ht="15.75" customHeight="1" x14ac:dyDescent="0.15">
      <c r="A225" t="s">
        <v>51</v>
      </c>
      <c r="B225" t="s">
        <v>3124</v>
      </c>
      <c r="C225" t="s">
        <v>3125</v>
      </c>
      <c r="D225" t="s">
        <v>3126</v>
      </c>
      <c r="E225">
        <v>2247</v>
      </c>
      <c r="F225" t="s">
        <v>3127</v>
      </c>
      <c r="G225" t="s">
        <v>3948</v>
      </c>
      <c r="H225" t="s">
        <v>3896</v>
      </c>
      <c r="I225" t="s">
        <v>3896</v>
      </c>
    </row>
    <row r="226" spans="1:9" ht="15.75" customHeight="1" x14ac:dyDescent="0.15">
      <c r="A226" t="s">
        <v>52</v>
      </c>
      <c r="B226" t="s">
        <v>298</v>
      </c>
      <c r="C226" t="s">
        <v>299</v>
      </c>
      <c r="D226" t="s">
        <v>2848</v>
      </c>
      <c r="E226">
        <v>418</v>
      </c>
      <c r="F226" t="s">
        <v>2849</v>
      </c>
      <c r="G226" t="s">
        <v>3896</v>
      </c>
      <c r="H226" t="s">
        <v>3896</v>
      </c>
      <c r="I226" t="s">
        <v>3896</v>
      </c>
    </row>
    <row r="227" spans="1:9" ht="15.75" customHeight="1" x14ac:dyDescent="0.15">
      <c r="A227" t="s">
        <v>52</v>
      </c>
      <c r="B227" t="s">
        <v>3487</v>
      </c>
      <c r="C227" t="s">
        <v>3488</v>
      </c>
      <c r="D227" t="s">
        <v>3489</v>
      </c>
      <c r="E227">
        <v>365</v>
      </c>
      <c r="F227" t="s">
        <v>3490</v>
      </c>
      <c r="G227" t="s">
        <v>3948</v>
      </c>
      <c r="H227" t="s">
        <v>3896</v>
      </c>
      <c r="I227" t="s">
        <v>3896</v>
      </c>
    </row>
    <row r="228" spans="1:9" ht="15.75" customHeight="1" x14ac:dyDescent="0.15">
      <c r="A228" t="s">
        <v>53</v>
      </c>
      <c r="B228" t="s">
        <v>3427</v>
      </c>
      <c r="C228" t="s">
        <v>3428</v>
      </c>
      <c r="D228" t="s">
        <v>3429</v>
      </c>
      <c r="E228">
        <v>245</v>
      </c>
      <c r="F228" t="s">
        <v>3430</v>
      </c>
      <c r="G228" t="s">
        <v>3896</v>
      </c>
      <c r="H228" t="s">
        <v>3914</v>
      </c>
      <c r="I228" t="s">
        <v>3896</v>
      </c>
    </row>
    <row r="229" spans="1:9" ht="15.75" customHeight="1" x14ac:dyDescent="0.15">
      <c r="A229" t="s">
        <v>54</v>
      </c>
      <c r="B229" t="s">
        <v>275</v>
      </c>
      <c r="C229" t="s">
        <v>276</v>
      </c>
      <c r="D229" t="s">
        <v>3565</v>
      </c>
      <c r="E229">
        <v>104</v>
      </c>
      <c r="F229" t="s">
        <v>3566</v>
      </c>
      <c r="G229" t="s">
        <v>3948</v>
      </c>
      <c r="H229" t="s">
        <v>3896</v>
      </c>
      <c r="I229" t="s">
        <v>3896</v>
      </c>
    </row>
    <row r="230" spans="1:9" ht="15.75" customHeight="1" x14ac:dyDescent="0.15">
      <c r="A230" t="s">
        <v>54</v>
      </c>
      <c r="B230" t="s">
        <v>3301</v>
      </c>
      <c r="C230" t="s">
        <v>3302</v>
      </c>
      <c r="D230" t="s">
        <v>3303</v>
      </c>
      <c r="E230">
        <v>843</v>
      </c>
      <c r="F230" t="s">
        <v>3304</v>
      </c>
      <c r="G230" t="s">
        <v>3948</v>
      </c>
      <c r="H230" t="s">
        <v>3896</v>
      </c>
      <c r="I230" t="s">
        <v>3896</v>
      </c>
    </row>
    <row r="231" spans="1:9" ht="15.75" customHeight="1" x14ac:dyDescent="0.15">
      <c r="A231" t="s">
        <v>54</v>
      </c>
      <c r="B231" t="s">
        <v>2962</v>
      </c>
      <c r="C231" t="s">
        <v>2963</v>
      </c>
      <c r="D231" t="s">
        <v>2964</v>
      </c>
      <c r="E231">
        <v>520</v>
      </c>
      <c r="F231" t="s">
        <v>2965</v>
      </c>
      <c r="G231" t="s">
        <v>3896</v>
      </c>
      <c r="H231" t="s">
        <v>3896</v>
      </c>
      <c r="I231" t="s">
        <v>3896</v>
      </c>
    </row>
    <row r="232" spans="1:9" ht="15.75" customHeight="1" x14ac:dyDescent="0.15">
      <c r="A232" t="s">
        <v>54</v>
      </c>
      <c r="B232" t="s">
        <v>3607</v>
      </c>
      <c r="C232" t="s">
        <v>3608</v>
      </c>
      <c r="D232" t="s">
        <v>3609</v>
      </c>
      <c r="E232">
        <v>908</v>
      </c>
      <c r="F232" t="s">
        <v>3610</v>
      </c>
      <c r="G232" t="s">
        <v>3896</v>
      </c>
      <c r="H232" t="s">
        <v>3896</v>
      </c>
      <c r="I232" t="s">
        <v>3896</v>
      </c>
    </row>
    <row r="233" spans="1:9" ht="15.75" customHeight="1" x14ac:dyDescent="0.15">
      <c r="A233" t="s">
        <v>56</v>
      </c>
      <c r="B233" t="s">
        <v>3022</v>
      </c>
      <c r="C233" t="s">
        <v>3023</v>
      </c>
      <c r="D233" t="s">
        <v>3024</v>
      </c>
      <c r="E233">
        <v>2420</v>
      </c>
      <c r="F233" t="s">
        <v>3025</v>
      </c>
      <c r="G233" t="s">
        <v>3896</v>
      </c>
      <c r="H233" t="s">
        <v>3896</v>
      </c>
      <c r="I233" t="s">
        <v>3896</v>
      </c>
    </row>
    <row r="234" spans="1:9" ht="15.75" customHeight="1" x14ac:dyDescent="0.15">
      <c r="A234" t="s">
        <v>56</v>
      </c>
      <c r="B234" t="s">
        <v>3385</v>
      </c>
      <c r="C234" t="s">
        <v>3386</v>
      </c>
      <c r="D234" t="s">
        <v>3387</v>
      </c>
      <c r="E234">
        <v>3391</v>
      </c>
      <c r="F234" t="s">
        <v>3388</v>
      </c>
      <c r="G234" t="s">
        <v>3948</v>
      </c>
      <c r="H234" t="s">
        <v>3896</v>
      </c>
      <c r="I234" t="s">
        <v>3896</v>
      </c>
    </row>
    <row r="235" spans="1:9" ht="15.75" customHeight="1" x14ac:dyDescent="0.15">
      <c r="A235" t="s">
        <v>56</v>
      </c>
      <c r="B235" t="s">
        <v>3750</v>
      </c>
      <c r="C235" t="s">
        <v>3750</v>
      </c>
      <c r="D235" t="s">
        <v>3751</v>
      </c>
      <c r="E235">
        <v>2362</v>
      </c>
      <c r="F235" t="s">
        <v>3752</v>
      </c>
      <c r="G235" t="s">
        <v>3896</v>
      </c>
      <c r="H235" t="s">
        <v>3896</v>
      </c>
      <c r="I235" t="s">
        <v>3896</v>
      </c>
    </row>
    <row r="236" spans="1:9" ht="15.75" customHeight="1" x14ac:dyDescent="0.15">
      <c r="A236" t="s">
        <v>57</v>
      </c>
      <c r="B236" t="s">
        <v>2880</v>
      </c>
      <c r="C236" t="s">
        <v>2881</v>
      </c>
      <c r="D236" t="s">
        <v>2882</v>
      </c>
      <c r="E236">
        <v>810</v>
      </c>
      <c r="F236" t="s">
        <v>2883</v>
      </c>
      <c r="G236" t="s">
        <v>3948</v>
      </c>
      <c r="H236" t="s">
        <v>3896</v>
      </c>
      <c r="I236" t="s">
        <v>3896</v>
      </c>
    </row>
    <row r="237" spans="1:9" ht="15.75" customHeight="1" x14ac:dyDescent="0.15">
      <c r="A237" t="s">
        <v>59</v>
      </c>
      <c r="B237" t="s">
        <v>3803</v>
      </c>
      <c r="C237" t="s">
        <v>3803</v>
      </c>
      <c r="D237" t="s">
        <v>3804</v>
      </c>
      <c r="E237">
        <v>342</v>
      </c>
      <c r="F237" t="s">
        <v>3805</v>
      </c>
      <c r="G237" t="s">
        <v>3896</v>
      </c>
      <c r="H237" t="s">
        <v>3896</v>
      </c>
      <c r="I237" t="s">
        <v>3896</v>
      </c>
    </row>
    <row r="238" spans="1:9" ht="15.75" customHeight="1" x14ac:dyDescent="0.15">
      <c r="A238" t="s">
        <v>63</v>
      </c>
      <c r="B238" t="s">
        <v>3763</v>
      </c>
      <c r="C238" t="s">
        <v>3763</v>
      </c>
      <c r="D238" t="s">
        <v>3764</v>
      </c>
      <c r="E238">
        <v>3578</v>
      </c>
      <c r="F238" t="s">
        <v>3765</v>
      </c>
      <c r="G238" t="s">
        <v>3896</v>
      </c>
      <c r="H238" t="s">
        <v>3896</v>
      </c>
      <c r="I238" t="s">
        <v>3896</v>
      </c>
    </row>
    <row r="239" spans="1:9" ht="15.75" customHeight="1" x14ac:dyDescent="0.15">
      <c r="A239" t="s">
        <v>65</v>
      </c>
      <c r="B239" t="s">
        <v>3651</v>
      </c>
      <c r="C239" t="s">
        <v>3651</v>
      </c>
      <c r="D239" t="s">
        <v>3652</v>
      </c>
      <c r="E239">
        <v>439</v>
      </c>
      <c r="F239" t="s">
        <v>3653</v>
      </c>
      <c r="G239" t="s">
        <v>3896</v>
      </c>
      <c r="H239" t="s">
        <v>3896</v>
      </c>
      <c r="I239" t="s">
        <v>3896</v>
      </c>
    </row>
    <row r="240" spans="1:9" ht="15.75" customHeight="1" x14ac:dyDescent="0.15">
      <c r="A240" t="s">
        <v>65</v>
      </c>
      <c r="B240" t="s">
        <v>2966</v>
      </c>
      <c r="C240" t="s">
        <v>2967</v>
      </c>
      <c r="D240" t="s">
        <v>2968</v>
      </c>
      <c r="E240">
        <v>902</v>
      </c>
      <c r="F240" t="s">
        <v>2969</v>
      </c>
      <c r="G240" t="s">
        <v>3948</v>
      </c>
      <c r="H240" t="s">
        <v>3896</v>
      </c>
      <c r="I240" t="s">
        <v>3896</v>
      </c>
    </row>
    <row r="241" spans="1:9" ht="15.75" customHeight="1" x14ac:dyDescent="0.15">
      <c r="A241" t="s">
        <v>65</v>
      </c>
      <c r="B241" t="s">
        <v>3648</v>
      </c>
      <c r="C241" t="s">
        <v>3648</v>
      </c>
      <c r="D241" t="s">
        <v>3649</v>
      </c>
      <c r="E241">
        <v>832</v>
      </c>
      <c r="F241" t="s">
        <v>3650</v>
      </c>
      <c r="G241" t="s">
        <v>3948</v>
      </c>
      <c r="H241" t="s">
        <v>3896</v>
      </c>
      <c r="I241" t="s">
        <v>3896</v>
      </c>
    </row>
    <row r="242" spans="1:9" ht="15.75" customHeight="1" x14ac:dyDescent="0.15">
      <c r="A242" t="s">
        <v>65</v>
      </c>
      <c r="B242" t="s">
        <v>2844</v>
      </c>
      <c r="C242" t="s">
        <v>2845</v>
      </c>
      <c r="D242" t="s">
        <v>2846</v>
      </c>
      <c r="E242">
        <v>125</v>
      </c>
      <c r="F242" t="s">
        <v>2847</v>
      </c>
      <c r="G242" t="s">
        <v>3896</v>
      </c>
      <c r="H242" t="s">
        <v>3896</v>
      </c>
      <c r="I242" t="s">
        <v>3896</v>
      </c>
    </row>
    <row r="243" spans="1:9" ht="15.75" customHeight="1" x14ac:dyDescent="0.15">
      <c r="A243" t="s">
        <v>68</v>
      </c>
      <c r="B243" t="s">
        <v>3006</v>
      </c>
      <c r="C243" t="s">
        <v>3007</v>
      </c>
      <c r="D243" t="s">
        <v>3008</v>
      </c>
      <c r="E243">
        <v>771</v>
      </c>
      <c r="F243" t="s">
        <v>3009</v>
      </c>
      <c r="G243" t="s">
        <v>3896</v>
      </c>
      <c r="H243" t="s">
        <v>3896</v>
      </c>
      <c r="I243" t="s">
        <v>3896</v>
      </c>
    </row>
    <row r="244" spans="1:9" ht="15.75" customHeight="1" x14ac:dyDescent="0.15">
      <c r="A244" t="s">
        <v>68</v>
      </c>
      <c r="B244" t="s">
        <v>798</v>
      </c>
      <c r="C244" t="s">
        <v>799</v>
      </c>
      <c r="D244" t="s">
        <v>2974</v>
      </c>
      <c r="E244">
        <v>3064</v>
      </c>
      <c r="F244" t="s">
        <v>2975</v>
      </c>
      <c r="G244" t="s">
        <v>3896</v>
      </c>
      <c r="H244" t="s">
        <v>3896</v>
      </c>
      <c r="I244" t="s">
        <v>3896</v>
      </c>
    </row>
    <row r="245" spans="1:9" ht="15.75" customHeight="1" x14ac:dyDescent="0.15">
      <c r="A245" t="s">
        <v>68</v>
      </c>
      <c r="B245" t="s">
        <v>798</v>
      </c>
      <c r="C245" t="s">
        <v>799</v>
      </c>
      <c r="D245" t="s">
        <v>2976</v>
      </c>
      <c r="E245">
        <v>412</v>
      </c>
      <c r="F245" t="s">
        <v>2977</v>
      </c>
      <c r="G245" t="s">
        <v>3896</v>
      </c>
      <c r="H245" t="s">
        <v>3914</v>
      </c>
      <c r="I245" t="s">
        <v>3896</v>
      </c>
    </row>
    <row r="246" spans="1:9" ht="15.75" customHeight="1" x14ac:dyDescent="0.15">
      <c r="A246" t="s">
        <v>68</v>
      </c>
      <c r="B246" t="s">
        <v>803</v>
      </c>
      <c r="C246" t="s">
        <v>804</v>
      </c>
      <c r="D246" t="s">
        <v>3211</v>
      </c>
      <c r="E246">
        <v>31</v>
      </c>
      <c r="F246" t="s">
        <v>3212</v>
      </c>
      <c r="G246" t="s">
        <v>3896</v>
      </c>
      <c r="H246" t="s">
        <v>3914</v>
      </c>
      <c r="I246" t="s">
        <v>3896</v>
      </c>
    </row>
    <row r="247" spans="1:9" ht="15.75" customHeight="1" x14ac:dyDescent="0.15">
      <c r="A247" t="s">
        <v>68</v>
      </c>
      <c r="B247" t="s">
        <v>3511</v>
      </c>
      <c r="C247" t="s">
        <v>3512</v>
      </c>
      <c r="D247" t="s">
        <v>3513</v>
      </c>
      <c r="E247">
        <v>523</v>
      </c>
      <c r="F247" t="s">
        <v>3514</v>
      </c>
      <c r="G247" t="s">
        <v>3948</v>
      </c>
      <c r="H247" t="s">
        <v>3896</v>
      </c>
      <c r="I247" t="s">
        <v>3896</v>
      </c>
    </row>
    <row r="248" spans="1:9" ht="15.75" customHeight="1" x14ac:dyDescent="0.15">
      <c r="A248" t="s">
        <v>68</v>
      </c>
      <c r="B248" t="s">
        <v>3227</v>
      </c>
      <c r="C248" t="s">
        <v>3228</v>
      </c>
      <c r="D248" t="s">
        <v>3229</v>
      </c>
      <c r="E248">
        <v>850</v>
      </c>
      <c r="F248" t="s">
        <v>3230</v>
      </c>
      <c r="G248" t="s">
        <v>3896</v>
      </c>
      <c r="H248" t="s">
        <v>3896</v>
      </c>
      <c r="I248" t="s">
        <v>3896</v>
      </c>
    </row>
    <row r="249" spans="1:9" ht="15.75" customHeight="1" x14ac:dyDescent="0.15">
      <c r="A249" t="s">
        <v>68</v>
      </c>
      <c r="B249" t="s">
        <v>3227</v>
      </c>
      <c r="C249" t="s">
        <v>3228</v>
      </c>
      <c r="D249" t="s">
        <v>3231</v>
      </c>
      <c r="E249">
        <v>696</v>
      </c>
      <c r="F249" t="s">
        <v>3232</v>
      </c>
      <c r="G249" t="s">
        <v>3896</v>
      </c>
      <c r="H249" t="s">
        <v>3896</v>
      </c>
      <c r="I249" t="s">
        <v>3896</v>
      </c>
    </row>
    <row r="250" spans="1:9" ht="15.75" customHeight="1" x14ac:dyDescent="0.15">
      <c r="A250" t="s">
        <v>68</v>
      </c>
      <c r="B250" t="s">
        <v>3237</v>
      </c>
      <c r="C250" t="s">
        <v>3238</v>
      </c>
      <c r="D250" t="s">
        <v>3239</v>
      </c>
      <c r="E250">
        <v>928</v>
      </c>
      <c r="F250" t="s">
        <v>3240</v>
      </c>
      <c r="G250" t="s">
        <v>3896</v>
      </c>
      <c r="H250" t="s">
        <v>3896</v>
      </c>
      <c r="I250" t="s">
        <v>3896</v>
      </c>
    </row>
    <row r="251" spans="1:9" ht="15.75" customHeight="1" x14ac:dyDescent="0.15">
      <c r="A251" t="s">
        <v>68</v>
      </c>
      <c r="B251" t="s">
        <v>841</v>
      </c>
      <c r="C251" t="s">
        <v>842</v>
      </c>
      <c r="D251" t="s">
        <v>3825</v>
      </c>
      <c r="E251">
        <v>1577</v>
      </c>
      <c r="F251" t="s">
        <v>3826</v>
      </c>
      <c r="G251" t="s">
        <v>3948</v>
      </c>
      <c r="H251" t="s">
        <v>3896</v>
      </c>
      <c r="I251" t="s">
        <v>3896</v>
      </c>
    </row>
    <row r="252" spans="1:9" ht="15.75" customHeight="1" x14ac:dyDescent="0.15">
      <c r="A252" t="s">
        <v>68</v>
      </c>
      <c r="B252" t="s">
        <v>3068</v>
      </c>
      <c r="C252" t="s">
        <v>3069</v>
      </c>
      <c r="D252" t="s">
        <v>3070</v>
      </c>
      <c r="E252">
        <v>21</v>
      </c>
      <c r="F252" t="s">
        <v>3071</v>
      </c>
      <c r="G252" t="s">
        <v>3896</v>
      </c>
      <c r="H252" t="s">
        <v>3896</v>
      </c>
      <c r="I252" t="s">
        <v>3896</v>
      </c>
    </row>
    <row r="253" spans="1:9" ht="15.75" customHeight="1" x14ac:dyDescent="0.15">
      <c r="A253" t="s">
        <v>68</v>
      </c>
      <c r="B253" t="s">
        <v>3829</v>
      </c>
      <c r="C253" t="s">
        <v>3830</v>
      </c>
      <c r="D253" t="s">
        <v>3831</v>
      </c>
      <c r="E253">
        <v>373</v>
      </c>
      <c r="F253" t="s">
        <v>3832</v>
      </c>
      <c r="G253" t="s">
        <v>3948</v>
      </c>
      <c r="H253" t="s">
        <v>3914</v>
      </c>
      <c r="I253" t="s">
        <v>3896</v>
      </c>
    </row>
    <row r="254" spans="1:9" ht="15.75" customHeight="1" x14ac:dyDescent="0.15">
      <c r="A254" t="s">
        <v>68</v>
      </c>
      <c r="B254" t="s">
        <v>900</v>
      </c>
      <c r="C254" t="s">
        <v>901</v>
      </c>
      <c r="D254" t="s">
        <v>3177</v>
      </c>
      <c r="E254">
        <v>246</v>
      </c>
      <c r="F254" t="s">
        <v>3178</v>
      </c>
      <c r="G254" t="s">
        <v>3948</v>
      </c>
      <c r="H254" t="s">
        <v>3914</v>
      </c>
      <c r="I254" t="s">
        <v>3896</v>
      </c>
    </row>
    <row r="255" spans="1:9" ht="15.75" customHeight="1" x14ac:dyDescent="0.15">
      <c r="A255" t="s">
        <v>70</v>
      </c>
      <c r="B255" t="s">
        <v>2908</v>
      </c>
      <c r="C255" t="s">
        <v>2909</v>
      </c>
      <c r="D255" t="s">
        <v>2910</v>
      </c>
      <c r="E255">
        <v>136</v>
      </c>
      <c r="F255" t="s">
        <v>2911</v>
      </c>
      <c r="G255" t="s">
        <v>3896</v>
      </c>
      <c r="H255" t="s">
        <v>3896</v>
      </c>
      <c r="I255" t="s">
        <v>3896</v>
      </c>
    </row>
    <row r="256" spans="1:9" ht="15.75" customHeight="1" x14ac:dyDescent="0.15">
      <c r="A256" t="s">
        <v>70</v>
      </c>
      <c r="B256" t="s">
        <v>2034</v>
      </c>
      <c r="C256" t="s">
        <v>2034</v>
      </c>
      <c r="D256" t="s">
        <v>3816</v>
      </c>
      <c r="E256">
        <v>262</v>
      </c>
      <c r="F256" t="s">
        <v>3817</v>
      </c>
      <c r="G256" t="s">
        <v>3896</v>
      </c>
      <c r="H256" t="s">
        <v>3914</v>
      </c>
      <c r="I256" t="s">
        <v>3896</v>
      </c>
    </row>
    <row r="257" spans="1:9" ht="15.75" customHeight="1" x14ac:dyDescent="0.15">
      <c r="A257" t="s">
        <v>71</v>
      </c>
      <c r="B257" t="s">
        <v>3539</v>
      </c>
      <c r="C257" t="s">
        <v>3540</v>
      </c>
      <c r="D257" t="s">
        <v>3541</v>
      </c>
      <c r="E257">
        <v>2180</v>
      </c>
      <c r="F257" t="s">
        <v>3542</v>
      </c>
      <c r="G257" t="s">
        <v>3896</v>
      </c>
      <c r="H257" t="s">
        <v>3896</v>
      </c>
      <c r="I257" t="s">
        <v>3896</v>
      </c>
    </row>
    <row r="258" spans="1:9" ht="15.75" customHeight="1" x14ac:dyDescent="0.15">
      <c r="A258" t="s">
        <v>71</v>
      </c>
      <c r="B258" t="s">
        <v>2844</v>
      </c>
      <c r="C258" t="s">
        <v>2845</v>
      </c>
      <c r="D258" t="s">
        <v>2846</v>
      </c>
      <c r="E258">
        <v>125</v>
      </c>
      <c r="F258" t="s">
        <v>2847</v>
      </c>
      <c r="G258" t="s">
        <v>3896</v>
      </c>
      <c r="H258" t="s">
        <v>3896</v>
      </c>
      <c r="I258" t="s">
        <v>3896</v>
      </c>
    </row>
    <row r="259" spans="1:9" ht="15.75" customHeight="1" x14ac:dyDescent="0.15">
      <c r="A259" t="s">
        <v>72</v>
      </c>
      <c r="B259" t="s">
        <v>3622</v>
      </c>
      <c r="C259" t="s">
        <v>3622</v>
      </c>
      <c r="D259" t="s">
        <v>3623</v>
      </c>
      <c r="E259">
        <v>2626</v>
      </c>
      <c r="F259" t="s">
        <v>3624</v>
      </c>
      <c r="G259" t="s">
        <v>3948</v>
      </c>
      <c r="H259" t="s">
        <v>3896</v>
      </c>
      <c r="I259" t="s">
        <v>3896</v>
      </c>
    </row>
    <row r="260" spans="1:9" ht="15.75" customHeight="1" x14ac:dyDescent="0.15">
      <c r="A260" t="s">
        <v>72</v>
      </c>
      <c r="B260" t="s">
        <v>3010</v>
      </c>
      <c r="C260" t="s">
        <v>3011</v>
      </c>
      <c r="D260" t="s">
        <v>3012</v>
      </c>
      <c r="E260">
        <v>250</v>
      </c>
      <c r="F260" t="s">
        <v>3013</v>
      </c>
      <c r="G260" t="s">
        <v>3948</v>
      </c>
      <c r="H260" t="s">
        <v>3896</v>
      </c>
      <c r="I260" t="s">
        <v>3896</v>
      </c>
    </row>
    <row r="261" spans="1:9" ht="15.75" customHeight="1" x14ac:dyDescent="0.15">
      <c r="A261" t="s">
        <v>72</v>
      </c>
      <c r="B261" t="s">
        <v>3718</v>
      </c>
      <c r="C261" t="s">
        <v>3718</v>
      </c>
      <c r="D261" t="s">
        <v>3719</v>
      </c>
      <c r="E261">
        <v>1390</v>
      </c>
      <c r="F261" t="s">
        <v>3720</v>
      </c>
      <c r="G261" t="s">
        <v>3948</v>
      </c>
      <c r="H261" t="s">
        <v>3896</v>
      </c>
      <c r="I261" t="s">
        <v>3896</v>
      </c>
    </row>
    <row r="262" spans="1:9" ht="15.75" customHeight="1" x14ac:dyDescent="0.15">
      <c r="A262" t="s">
        <v>72</v>
      </c>
      <c r="B262" t="s">
        <v>2794</v>
      </c>
      <c r="C262" t="s">
        <v>2795</v>
      </c>
      <c r="D262" t="s">
        <v>2796</v>
      </c>
      <c r="E262">
        <v>549</v>
      </c>
      <c r="F262" t="s">
        <v>2797</v>
      </c>
      <c r="G262" t="s">
        <v>3896</v>
      </c>
      <c r="H262" t="s">
        <v>3896</v>
      </c>
      <c r="I262" t="s">
        <v>3896</v>
      </c>
    </row>
    <row r="263" spans="1:9" ht="15.75" customHeight="1" x14ac:dyDescent="0.15">
      <c r="A263" t="s">
        <v>72</v>
      </c>
      <c r="B263" t="s">
        <v>3772</v>
      </c>
      <c r="C263" t="s">
        <v>3772</v>
      </c>
      <c r="D263" t="s">
        <v>3773</v>
      </c>
      <c r="E263">
        <v>3447</v>
      </c>
      <c r="F263" t="s">
        <v>3774</v>
      </c>
      <c r="G263" t="s">
        <v>3896</v>
      </c>
      <c r="H263" t="s">
        <v>3896</v>
      </c>
      <c r="I263" t="s">
        <v>3896</v>
      </c>
    </row>
    <row r="264" spans="1:9" ht="15.75" customHeight="1" x14ac:dyDescent="0.15">
      <c r="A264" t="s">
        <v>72</v>
      </c>
      <c r="B264" t="s">
        <v>3775</v>
      </c>
      <c r="C264" t="s">
        <v>3775</v>
      </c>
      <c r="D264" t="s">
        <v>3776</v>
      </c>
      <c r="E264">
        <v>909</v>
      </c>
      <c r="F264" t="s">
        <v>3777</v>
      </c>
      <c r="G264" t="s">
        <v>3896</v>
      </c>
      <c r="H264" t="s">
        <v>3896</v>
      </c>
      <c r="I264" t="s">
        <v>3896</v>
      </c>
    </row>
    <row r="265" spans="1:9" ht="15.75" customHeight="1" x14ac:dyDescent="0.15">
      <c r="A265" t="s">
        <v>73</v>
      </c>
      <c r="B265" t="s">
        <v>3503</v>
      </c>
      <c r="C265" t="s">
        <v>3504</v>
      </c>
      <c r="D265" t="s">
        <v>3505</v>
      </c>
      <c r="E265">
        <v>1213</v>
      </c>
      <c r="F265" t="s">
        <v>3506</v>
      </c>
      <c r="G265" t="s">
        <v>3896</v>
      </c>
      <c r="H265" t="s">
        <v>3896</v>
      </c>
      <c r="I265" t="s">
        <v>3896</v>
      </c>
    </row>
    <row r="266" spans="1:9" ht="15.75" customHeight="1" x14ac:dyDescent="0.15">
      <c r="A266" t="s">
        <v>73</v>
      </c>
      <c r="B266" t="s">
        <v>3726</v>
      </c>
      <c r="C266" t="s">
        <v>3726</v>
      </c>
      <c r="D266" t="s">
        <v>3727</v>
      </c>
      <c r="E266">
        <v>2593</v>
      </c>
      <c r="F266" t="s">
        <v>3728</v>
      </c>
      <c r="G266" t="s">
        <v>3948</v>
      </c>
      <c r="H266" t="s">
        <v>3896</v>
      </c>
      <c r="I266" t="s">
        <v>3896</v>
      </c>
    </row>
    <row r="267" spans="1:9" ht="15.75" customHeight="1" x14ac:dyDescent="0.15">
      <c r="A267" t="s">
        <v>73</v>
      </c>
      <c r="B267" t="s">
        <v>670</v>
      </c>
      <c r="C267" t="s">
        <v>671</v>
      </c>
      <c r="D267" t="s">
        <v>3413</v>
      </c>
      <c r="E267">
        <v>3</v>
      </c>
      <c r="F267" t="s">
        <v>3414</v>
      </c>
      <c r="G267" t="s">
        <v>3896</v>
      </c>
      <c r="H267" t="s">
        <v>3896</v>
      </c>
      <c r="I267" t="s">
        <v>3896</v>
      </c>
    </row>
    <row r="268" spans="1:9" ht="15.75" customHeight="1" x14ac:dyDescent="0.15">
      <c r="A268" t="s">
        <v>77</v>
      </c>
      <c r="B268" t="s">
        <v>3453</v>
      </c>
      <c r="C268" t="s">
        <v>3454</v>
      </c>
      <c r="D268" t="s">
        <v>3455</v>
      </c>
      <c r="E268">
        <v>86</v>
      </c>
      <c r="F268" t="s">
        <v>3456</v>
      </c>
      <c r="G268" t="s">
        <v>3896</v>
      </c>
      <c r="H268" t="s">
        <v>3896</v>
      </c>
      <c r="I268" t="s">
        <v>3896</v>
      </c>
    </row>
    <row r="269" spans="1:9" ht="15.75" customHeight="1" x14ac:dyDescent="0.15">
      <c r="A269" t="s">
        <v>77</v>
      </c>
      <c r="D269" t="s">
        <v>2777</v>
      </c>
      <c r="G269" t="s">
        <v>3896</v>
      </c>
      <c r="H269" t="s">
        <v>3896</v>
      </c>
      <c r="I269" t="s">
        <v>3896</v>
      </c>
    </row>
    <row r="270" spans="1:9" ht="15.75" customHeight="1" x14ac:dyDescent="0.15">
      <c r="A270" t="s">
        <v>77</v>
      </c>
      <c r="B270" t="s">
        <v>2962</v>
      </c>
      <c r="C270" t="s">
        <v>2963</v>
      </c>
      <c r="D270" t="s">
        <v>2964</v>
      </c>
      <c r="E270">
        <v>520</v>
      </c>
      <c r="F270" t="s">
        <v>2965</v>
      </c>
      <c r="G270" t="s">
        <v>3896</v>
      </c>
      <c r="H270" t="s">
        <v>3896</v>
      </c>
      <c r="I270" t="s">
        <v>3896</v>
      </c>
    </row>
    <row r="271" spans="1:9" ht="15.75" customHeight="1" x14ac:dyDescent="0.15">
      <c r="A271" t="s">
        <v>77</v>
      </c>
      <c r="B271" t="s">
        <v>3463</v>
      </c>
      <c r="C271" t="s">
        <v>3464</v>
      </c>
      <c r="D271" t="s">
        <v>3465</v>
      </c>
      <c r="E271">
        <v>137</v>
      </c>
      <c r="F271" t="s">
        <v>3466</v>
      </c>
      <c r="G271" t="s">
        <v>3896</v>
      </c>
      <c r="H271" t="s">
        <v>3896</v>
      </c>
      <c r="I271" t="s">
        <v>3896</v>
      </c>
    </row>
    <row r="272" spans="1:9" ht="15.75" customHeight="1" x14ac:dyDescent="0.15">
      <c r="A272" t="s">
        <v>78</v>
      </c>
      <c r="B272" t="s">
        <v>2982</v>
      </c>
      <c r="C272" t="s">
        <v>2983</v>
      </c>
      <c r="D272" t="s">
        <v>2984</v>
      </c>
      <c r="E272">
        <v>4821</v>
      </c>
      <c r="F272" t="s">
        <v>2985</v>
      </c>
      <c r="G272" t="s">
        <v>3896</v>
      </c>
      <c r="H272" t="s">
        <v>3896</v>
      </c>
      <c r="I272" t="s">
        <v>3896</v>
      </c>
    </row>
    <row r="273" spans="1:9" ht="15.75" customHeight="1" x14ac:dyDescent="0.15">
      <c r="A273" t="s">
        <v>78</v>
      </c>
      <c r="B273" t="s">
        <v>3223</v>
      </c>
      <c r="C273" t="s">
        <v>3224</v>
      </c>
      <c r="D273" t="s">
        <v>3225</v>
      </c>
      <c r="E273">
        <v>68</v>
      </c>
      <c r="F273" t="s">
        <v>3226</v>
      </c>
      <c r="G273" t="s">
        <v>3896</v>
      </c>
      <c r="H273" t="s">
        <v>3896</v>
      </c>
      <c r="I273" t="s">
        <v>3896</v>
      </c>
    </row>
    <row r="274" spans="1:9" ht="15.75" customHeight="1" x14ac:dyDescent="0.15">
      <c r="A274" t="s">
        <v>79</v>
      </c>
      <c r="B274" t="s">
        <v>3648</v>
      </c>
      <c r="C274" t="s">
        <v>3648</v>
      </c>
      <c r="D274" t="s">
        <v>3649</v>
      </c>
      <c r="E274">
        <v>832</v>
      </c>
      <c r="F274" t="s">
        <v>3650</v>
      </c>
      <c r="G274" t="s">
        <v>3948</v>
      </c>
      <c r="H274" t="s">
        <v>3896</v>
      </c>
      <c r="I274" t="s">
        <v>3896</v>
      </c>
    </row>
    <row r="275" spans="1:9" ht="15.75" customHeight="1" x14ac:dyDescent="0.15">
      <c r="A275" t="s">
        <v>79</v>
      </c>
      <c r="B275" t="s">
        <v>2804</v>
      </c>
      <c r="C275" t="s">
        <v>2805</v>
      </c>
      <c r="D275" t="s">
        <v>2806</v>
      </c>
      <c r="E275">
        <v>425</v>
      </c>
      <c r="F275" t="s">
        <v>2807</v>
      </c>
      <c r="G275" t="s">
        <v>3896</v>
      </c>
      <c r="H275" t="s">
        <v>3914</v>
      </c>
      <c r="I275" t="s">
        <v>3896</v>
      </c>
    </row>
    <row r="276" spans="1:9" ht="15.75" customHeight="1" x14ac:dyDescent="0.15">
      <c r="A276" t="s">
        <v>80</v>
      </c>
      <c r="B276" t="s">
        <v>3539</v>
      </c>
      <c r="C276" t="s">
        <v>3540</v>
      </c>
      <c r="D276" t="s">
        <v>3541</v>
      </c>
      <c r="E276">
        <v>2180</v>
      </c>
      <c r="F276" t="s">
        <v>3542</v>
      </c>
      <c r="G276" t="s">
        <v>3896</v>
      </c>
      <c r="H276" t="s">
        <v>3896</v>
      </c>
      <c r="I276" t="s">
        <v>3896</v>
      </c>
    </row>
    <row r="277" spans="1:9" ht="15.75" customHeight="1" x14ac:dyDescent="0.15">
      <c r="A277" t="s">
        <v>80</v>
      </c>
      <c r="B277" t="s">
        <v>930</v>
      </c>
      <c r="C277" t="s">
        <v>931</v>
      </c>
      <c r="D277" t="s">
        <v>3547</v>
      </c>
      <c r="E277">
        <v>244</v>
      </c>
      <c r="F277" t="s">
        <v>3548</v>
      </c>
      <c r="G277" t="s">
        <v>3948</v>
      </c>
      <c r="H277" t="s">
        <v>3896</v>
      </c>
      <c r="I277" t="s">
        <v>3896</v>
      </c>
    </row>
    <row r="278" spans="1:9" ht="15.75" customHeight="1" x14ac:dyDescent="0.15">
      <c r="A278" t="s">
        <v>81</v>
      </c>
      <c r="B278" t="s">
        <v>3573</v>
      </c>
      <c r="C278" t="s">
        <v>3574</v>
      </c>
      <c r="D278" t="s">
        <v>3575</v>
      </c>
      <c r="E278">
        <v>1660</v>
      </c>
      <c r="F278" t="s">
        <v>3576</v>
      </c>
      <c r="G278" t="s">
        <v>3948</v>
      </c>
      <c r="H278" t="s">
        <v>3896</v>
      </c>
      <c r="I278" t="s">
        <v>3896</v>
      </c>
    </row>
    <row r="279" spans="1:9" ht="15.75" customHeight="1" x14ac:dyDescent="0.15">
      <c r="A279" t="s">
        <v>81</v>
      </c>
      <c r="B279" t="s">
        <v>225</v>
      </c>
      <c r="C279" t="s">
        <v>226</v>
      </c>
      <c r="D279" t="s">
        <v>2952</v>
      </c>
      <c r="E279">
        <v>2135</v>
      </c>
      <c r="F279" t="s">
        <v>2953</v>
      </c>
      <c r="G279" t="s">
        <v>3896</v>
      </c>
      <c r="H279" t="s">
        <v>3896</v>
      </c>
      <c r="I279" t="s">
        <v>3896</v>
      </c>
    </row>
    <row r="280" spans="1:9" ht="15.75" customHeight="1" x14ac:dyDescent="0.15">
      <c r="A280" t="s">
        <v>82</v>
      </c>
      <c r="B280" t="s">
        <v>3374</v>
      </c>
      <c r="C280" t="s">
        <v>3375</v>
      </c>
      <c r="D280" t="s">
        <v>3376</v>
      </c>
      <c r="E280">
        <v>187</v>
      </c>
      <c r="F280" t="s">
        <v>3005</v>
      </c>
      <c r="G280" t="s">
        <v>3896</v>
      </c>
      <c r="H280" t="s">
        <v>3896</v>
      </c>
      <c r="I280" t="s">
        <v>3896</v>
      </c>
    </row>
    <row r="281" spans="1:9" ht="15.75" customHeight="1" x14ac:dyDescent="0.15">
      <c r="A281" t="s">
        <v>83</v>
      </c>
      <c r="B281" t="s">
        <v>3713</v>
      </c>
      <c r="C281" t="s">
        <v>3713</v>
      </c>
      <c r="D281" t="s">
        <v>3714</v>
      </c>
      <c r="E281">
        <v>680</v>
      </c>
      <c r="F281" t="s">
        <v>3715</v>
      </c>
      <c r="G281" t="s">
        <v>3896</v>
      </c>
      <c r="H281" t="s">
        <v>3896</v>
      </c>
      <c r="I281" t="s">
        <v>3896</v>
      </c>
    </row>
    <row r="282" spans="1:9" ht="15.75" customHeight="1" x14ac:dyDescent="0.15">
      <c r="A282" t="s">
        <v>83</v>
      </c>
      <c r="B282" t="s">
        <v>3112</v>
      </c>
      <c r="C282" t="s">
        <v>3113</v>
      </c>
      <c r="D282" t="s">
        <v>3114</v>
      </c>
      <c r="E282">
        <v>2506</v>
      </c>
      <c r="F282" t="s">
        <v>3115</v>
      </c>
      <c r="G282" t="s">
        <v>3896</v>
      </c>
      <c r="H282" t="s">
        <v>3896</v>
      </c>
      <c r="I282" t="s">
        <v>3896</v>
      </c>
    </row>
    <row r="283" spans="1:9" ht="15.75" customHeight="1" x14ac:dyDescent="0.15">
      <c r="A283" t="s">
        <v>83</v>
      </c>
      <c r="B283" t="s">
        <v>3760</v>
      </c>
      <c r="C283" t="s">
        <v>3760</v>
      </c>
      <c r="D283" t="s">
        <v>3761</v>
      </c>
      <c r="E283">
        <v>116</v>
      </c>
      <c r="F283" t="s">
        <v>3762</v>
      </c>
      <c r="G283" t="s">
        <v>3948</v>
      </c>
      <c r="H283" t="s">
        <v>3896</v>
      </c>
      <c r="I283" t="s">
        <v>3896</v>
      </c>
    </row>
    <row r="284" spans="1:9" ht="15.75" customHeight="1" x14ac:dyDescent="0.15">
      <c r="A284" t="s">
        <v>83</v>
      </c>
      <c r="B284" t="s">
        <v>3052</v>
      </c>
      <c r="C284" t="s">
        <v>3053</v>
      </c>
      <c r="D284" t="s">
        <v>3054</v>
      </c>
      <c r="E284">
        <v>468</v>
      </c>
      <c r="F284" t="s">
        <v>3055</v>
      </c>
      <c r="G284" t="s">
        <v>3896</v>
      </c>
      <c r="H284" t="s">
        <v>3896</v>
      </c>
      <c r="I284" t="s">
        <v>3896</v>
      </c>
    </row>
    <row r="285" spans="1:9" ht="15.75" customHeight="1" x14ac:dyDescent="0.15">
      <c r="A285" t="s">
        <v>83</v>
      </c>
      <c r="B285" t="s">
        <v>3581</v>
      </c>
      <c r="C285" t="s">
        <v>3582</v>
      </c>
      <c r="D285" t="s">
        <v>3583</v>
      </c>
      <c r="E285">
        <v>302</v>
      </c>
      <c r="F285" t="s">
        <v>3584</v>
      </c>
      <c r="G285" t="s">
        <v>3896</v>
      </c>
      <c r="H285" t="s">
        <v>3896</v>
      </c>
      <c r="I285" t="s">
        <v>3896</v>
      </c>
    </row>
    <row r="286" spans="1:9" ht="15.75" customHeight="1" x14ac:dyDescent="0.15">
      <c r="A286" t="s">
        <v>84</v>
      </c>
      <c r="B286" t="s">
        <v>3269</v>
      </c>
      <c r="C286" t="s">
        <v>3270</v>
      </c>
      <c r="D286" t="s">
        <v>3271</v>
      </c>
      <c r="E286">
        <v>146</v>
      </c>
      <c r="F286" t="s">
        <v>3272</v>
      </c>
      <c r="G286" t="s">
        <v>3896</v>
      </c>
      <c r="H286" t="s">
        <v>3896</v>
      </c>
      <c r="I286" t="s">
        <v>3896</v>
      </c>
    </row>
    <row r="287" spans="1:9" ht="15.75" customHeight="1" x14ac:dyDescent="0.15">
      <c r="A287" t="s">
        <v>85</v>
      </c>
      <c r="B287" t="s">
        <v>2912</v>
      </c>
      <c r="C287" t="s">
        <v>2913</v>
      </c>
      <c r="D287" t="s">
        <v>2914</v>
      </c>
      <c r="E287">
        <v>69</v>
      </c>
      <c r="F287" t="s">
        <v>2915</v>
      </c>
      <c r="G287" t="s">
        <v>3896</v>
      </c>
      <c r="H287" t="s">
        <v>3896</v>
      </c>
      <c r="I287" t="s">
        <v>3896</v>
      </c>
    </row>
    <row r="288" spans="1:9" ht="15.75" customHeight="1" x14ac:dyDescent="0.15">
      <c r="A288" t="s">
        <v>85</v>
      </c>
      <c r="B288" t="s">
        <v>3471</v>
      </c>
      <c r="C288" t="s">
        <v>3472</v>
      </c>
      <c r="D288" t="s">
        <v>3473</v>
      </c>
      <c r="E288">
        <v>441</v>
      </c>
      <c r="F288" t="s">
        <v>3474</v>
      </c>
      <c r="G288" t="s">
        <v>3896</v>
      </c>
      <c r="H288" t="s">
        <v>3896</v>
      </c>
      <c r="I288" t="s">
        <v>3896</v>
      </c>
    </row>
    <row r="289" spans="1:9" ht="15.75" customHeight="1" x14ac:dyDescent="0.15">
      <c r="A289" t="s">
        <v>85</v>
      </c>
      <c r="B289" t="s">
        <v>3293</v>
      </c>
      <c r="C289" t="s">
        <v>3294</v>
      </c>
      <c r="D289" t="s">
        <v>3295</v>
      </c>
      <c r="E289">
        <v>130</v>
      </c>
      <c r="F289" t="s">
        <v>3296</v>
      </c>
      <c r="G289" t="s">
        <v>3948</v>
      </c>
      <c r="H289" t="s">
        <v>3896</v>
      </c>
      <c r="I289" t="s">
        <v>3896</v>
      </c>
    </row>
    <row r="290" spans="1:9" ht="15.75" customHeight="1" x14ac:dyDescent="0.15">
      <c r="A290" t="s">
        <v>86</v>
      </c>
      <c r="B290" t="s">
        <v>3393</v>
      </c>
      <c r="C290" t="s">
        <v>3394</v>
      </c>
      <c r="D290" t="s">
        <v>3395</v>
      </c>
      <c r="E290">
        <v>393</v>
      </c>
      <c r="F290" t="s">
        <v>3396</v>
      </c>
      <c r="G290" t="s">
        <v>3896</v>
      </c>
      <c r="H290" t="s">
        <v>3896</v>
      </c>
      <c r="I290" t="s">
        <v>3896</v>
      </c>
    </row>
    <row r="291" spans="1:9" ht="15.75" customHeight="1" x14ac:dyDescent="0.15">
      <c r="A291" t="s">
        <v>88</v>
      </c>
      <c r="B291" t="s">
        <v>3638</v>
      </c>
      <c r="C291" t="s">
        <v>3638</v>
      </c>
      <c r="D291" t="s">
        <v>3639</v>
      </c>
      <c r="E291">
        <v>372</v>
      </c>
      <c r="F291" t="s">
        <v>3640</v>
      </c>
      <c r="G291" t="s">
        <v>3948</v>
      </c>
      <c r="H291" t="s">
        <v>3896</v>
      </c>
      <c r="I291" t="s">
        <v>3896</v>
      </c>
    </row>
    <row r="292" spans="1:9" ht="15.75" customHeight="1" x14ac:dyDescent="0.15">
      <c r="A292" t="s">
        <v>88</v>
      </c>
      <c r="B292" t="s">
        <v>3094</v>
      </c>
      <c r="C292" t="s">
        <v>3095</v>
      </c>
      <c r="D292" t="s">
        <v>3096</v>
      </c>
      <c r="E292">
        <v>12</v>
      </c>
      <c r="F292" t="s">
        <v>3097</v>
      </c>
      <c r="G292" t="s">
        <v>3896</v>
      </c>
      <c r="H292" t="s">
        <v>3896</v>
      </c>
      <c r="I292" t="s">
        <v>3896</v>
      </c>
    </row>
    <row r="293" spans="1:9" ht="15.75" customHeight="1" x14ac:dyDescent="0.15">
      <c r="A293" t="s">
        <v>88</v>
      </c>
      <c r="B293" t="s">
        <v>3313</v>
      </c>
      <c r="C293" t="s">
        <v>3314</v>
      </c>
      <c r="D293" t="s">
        <v>3315</v>
      </c>
      <c r="E293">
        <v>2688</v>
      </c>
      <c r="F293" t="s">
        <v>3316</v>
      </c>
      <c r="G293" t="s">
        <v>3896</v>
      </c>
      <c r="H293" t="s">
        <v>3914</v>
      </c>
      <c r="I293" t="s">
        <v>3896</v>
      </c>
    </row>
    <row r="294" spans="1:9" ht="15.75" customHeight="1" x14ac:dyDescent="0.15">
      <c r="A294" t="s">
        <v>88</v>
      </c>
      <c r="B294" t="s">
        <v>3313</v>
      </c>
      <c r="C294" t="s">
        <v>3314</v>
      </c>
      <c r="D294" t="s">
        <v>3317</v>
      </c>
      <c r="E294">
        <v>3022</v>
      </c>
      <c r="F294" t="s">
        <v>3318</v>
      </c>
      <c r="G294" t="s">
        <v>3896</v>
      </c>
      <c r="H294" t="s">
        <v>3914</v>
      </c>
      <c r="I294" t="s">
        <v>3896</v>
      </c>
    </row>
    <row r="295" spans="1:9" ht="15.75" customHeight="1" x14ac:dyDescent="0.15">
      <c r="A295" t="s">
        <v>88</v>
      </c>
      <c r="B295" t="s">
        <v>3215</v>
      </c>
      <c r="C295" t="s">
        <v>3216</v>
      </c>
      <c r="D295" t="s">
        <v>3217</v>
      </c>
      <c r="E295">
        <v>1410</v>
      </c>
      <c r="F295" t="s">
        <v>3218</v>
      </c>
      <c r="G295" t="s">
        <v>3896</v>
      </c>
      <c r="H295" t="s">
        <v>3896</v>
      </c>
      <c r="I295" t="s">
        <v>3896</v>
      </c>
    </row>
    <row r="296" spans="1:9" ht="15.75" customHeight="1" x14ac:dyDescent="0.15">
      <c r="A296" t="s">
        <v>88</v>
      </c>
      <c r="B296" t="s">
        <v>2990</v>
      </c>
      <c r="C296" t="s">
        <v>2991</v>
      </c>
      <c r="D296" t="s">
        <v>2992</v>
      </c>
      <c r="E296">
        <v>1812</v>
      </c>
      <c r="F296" t="s">
        <v>2993</v>
      </c>
      <c r="G296" t="s">
        <v>3896</v>
      </c>
      <c r="H296" t="s">
        <v>3914</v>
      </c>
      <c r="I296" t="s">
        <v>3896</v>
      </c>
    </row>
    <row r="297" spans="1:9" ht="15.75" customHeight="1" x14ac:dyDescent="0.15">
      <c r="A297" t="s">
        <v>88</v>
      </c>
      <c r="B297" t="s">
        <v>2812</v>
      </c>
      <c r="C297" t="s">
        <v>2813</v>
      </c>
      <c r="D297" t="s">
        <v>2814</v>
      </c>
      <c r="E297">
        <v>145</v>
      </c>
      <c r="F297" t="s">
        <v>2815</v>
      </c>
      <c r="G297" t="s">
        <v>3896</v>
      </c>
      <c r="H297" t="s">
        <v>3914</v>
      </c>
      <c r="I297" t="s">
        <v>3896</v>
      </c>
    </row>
    <row r="298" spans="1:9" ht="15.75" customHeight="1" x14ac:dyDescent="0.15">
      <c r="A298" t="s">
        <v>88</v>
      </c>
      <c r="B298" t="s">
        <v>3219</v>
      </c>
      <c r="C298" t="s">
        <v>3220</v>
      </c>
      <c r="D298" t="s">
        <v>3221</v>
      </c>
      <c r="E298">
        <v>339</v>
      </c>
      <c r="F298" t="s">
        <v>3222</v>
      </c>
      <c r="G298" t="s">
        <v>3896</v>
      </c>
      <c r="H298" t="s">
        <v>3896</v>
      </c>
      <c r="I298" t="s">
        <v>3896</v>
      </c>
    </row>
    <row r="299" spans="1:9" ht="15.75" customHeight="1" x14ac:dyDescent="0.15">
      <c r="A299" t="s">
        <v>88</v>
      </c>
      <c r="B299" t="s">
        <v>3669</v>
      </c>
      <c r="C299" t="s">
        <v>3669</v>
      </c>
      <c r="D299" t="s">
        <v>3670</v>
      </c>
      <c r="E299">
        <v>970</v>
      </c>
      <c r="F299" t="s">
        <v>3671</v>
      </c>
      <c r="G299" t="s">
        <v>3948</v>
      </c>
      <c r="H299" t="s">
        <v>3896</v>
      </c>
      <c r="I299" t="s">
        <v>3896</v>
      </c>
    </row>
    <row r="300" spans="1:9" ht="15.75" customHeight="1" x14ac:dyDescent="0.15">
      <c r="A300" t="s">
        <v>88</v>
      </c>
      <c r="B300" t="s">
        <v>3355</v>
      </c>
      <c r="C300" t="s">
        <v>3356</v>
      </c>
      <c r="D300" t="s">
        <v>3357</v>
      </c>
      <c r="E300">
        <v>21</v>
      </c>
      <c r="F300" t="s">
        <v>3358</v>
      </c>
      <c r="G300" t="s">
        <v>3896</v>
      </c>
      <c r="H300" t="s">
        <v>3896</v>
      </c>
      <c r="I300" t="s">
        <v>3896</v>
      </c>
    </row>
    <row r="301" spans="1:9" ht="15.75" customHeight="1" x14ac:dyDescent="0.15">
      <c r="A301" t="s">
        <v>88</v>
      </c>
      <c r="B301" t="s">
        <v>3449</v>
      </c>
      <c r="C301" t="s">
        <v>3450</v>
      </c>
      <c r="D301" t="s">
        <v>3451</v>
      </c>
      <c r="E301">
        <v>1488</v>
      </c>
      <c r="F301" t="s">
        <v>3452</v>
      </c>
      <c r="G301" t="s">
        <v>3896</v>
      </c>
      <c r="H301" t="s">
        <v>3896</v>
      </c>
      <c r="I301" t="s">
        <v>3896</v>
      </c>
    </row>
    <row r="302" spans="1:9" ht="15.75" customHeight="1" x14ac:dyDescent="0.15">
      <c r="A302" t="s">
        <v>88</v>
      </c>
      <c r="B302" t="s">
        <v>2888</v>
      </c>
      <c r="C302" t="s">
        <v>2889</v>
      </c>
      <c r="D302" t="s">
        <v>2890</v>
      </c>
      <c r="E302">
        <v>159</v>
      </c>
      <c r="F302" t="s">
        <v>2891</v>
      </c>
      <c r="G302" t="s">
        <v>3896</v>
      </c>
      <c r="H302" t="s">
        <v>3896</v>
      </c>
      <c r="I302" t="s">
        <v>3896</v>
      </c>
    </row>
    <row r="303" spans="1:9" ht="15.75" customHeight="1" x14ac:dyDescent="0.15">
      <c r="A303" t="s">
        <v>88</v>
      </c>
      <c r="B303" t="s">
        <v>3359</v>
      </c>
      <c r="C303" t="s">
        <v>3360</v>
      </c>
      <c r="D303" t="s">
        <v>3361</v>
      </c>
      <c r="E303">
        <v>152</v>
      </c>
      <c r="F303" t="s">
        <v>3362</v>
      </c>
      <c r="G303" t="s">
        <v>3896</v>
      </c>
      <c r="H303" t="s">
        <v>3896</v>
      </c>
      <c r="I303" t="s">
        <v>3896</v>
      </c>
    </row>
    <row r="304" spans="1:9" ht="15.75" customHeight="1" x14ac:dyDescent="0.15">
      <c r="A304" t="s">
        <v>88</v>
      </c>
      <c r="B304" t="s">
        <v>3273</v>
      </c>
      <c r="C304" t="s">
        <v>3274</v>
      </c>
      <c r="D304" t="s">
        <v>3275</v>
      </c>
      <c r="E304">
        <v>171</v>
      </c>
      <c r="F304" t="s">
        <v>3276</v>
      </c>
      <c r="G304" t="s">
        <v>3896</v>
      </c>
      <c r="H304" t="s">
        <v>3896</v>
      </c>
      <c r="I304" t="s">
        <v>3896</v>
      </c>
    </row>
    <row r="305" spans="1:9" ht="15.75" customHeight="1" x14ac:dyDescent="0.15">
      <c r="A305" t="s">
        <v>88</v>
      </c>
      <c r="B305" t="s">
        <v>3247</v>
      </c>
      <c r="C305" t="s">
        <v>3248</v>
      </c>
      <c r="D305" t="s">
        <v>3249</v>
      </c>
      <c r="E305">
        <v>459</v>
      </c>
      <c r="F305" t="s">
        <v>3250</v>
      </c>
      <c r="G305" t="s">
        <v>3896</v>
      </c>
      <c r="H305" t="s">
        <v>3896</v>
      </c>
      <c r="I305" t="s">
        <v>3896</v>
      </c>
    </row>
    <row r="306" spans="1:9" ht="15.75" customHeight="1" x14ac:dyDescent="0.15">
      <c r="A306" t="s">
        <v>88</v>
      </c>
      <c r="B306" t="s">
        <v>2864</v>
      </c>
      <c r="C306" t="s">
        <v>2865</v>
      </c>
      <c r="D306" t="s">
        <v>2866</v>
      </c>
      <c r="E306">
        <v>483</v>
      </c>
      <c r="F306" t="s">
        <v>2867</v>
      </c>
      <c r="G306" t="s">
        <v>3948</v>
      </c>
      <c r="H306" t="s">
        <v>3896</v>
      </c>
      <c r="I306" t="s">
        <v>3896</v>
      </c>
    </row>
    <row r="307" spans="1:9" ht="15.75" customHeight="1" x14ac:dyDescent="0.15">
      <c r="A307" t="s">
        <v>88</v>
      </c>
      <c r="B307" t="s">
        <v>3701</v>
      </c>
      <c r="C307" t="s">
        <v>3701</v>
      </c>
      <c r="D307" t="s">
        <v>3702</v>
      </c>
      <c r="E307">
        <v>41</v>
      </c>
      <c r="F307" t="s">
        <v>3703</v>
      </c>
      <c r="G307" t="s">
        <v>3896</v>
      </c>
      <c r="H307" t="s">
        <v>3896</v>
      </c>
      <c r="I307" t="s">
        <v>3896</v>
      </c>
    </row>
    <row r="308" spans="1:9" ht="15.75" customHeight="1" x14ac:dyDescent="0.15">
      <c r="A308" t="s">
        <v>88</v>
      </c>
      <c r="B308" t="s">
        <v>3721</v>
      </c>
      <c r="C308" t="s">
        <v>3721</v>
      </c>
      <c r="D308" t="s">
        <v>3722</v>
      </c>
      <c r="E308">
        <v>203</v>
      </c>
      <c r="F308" t="s">
        <v>3723</v>
      </c>
      <c r="G308" t="s">
        <v>3896</v>
      </c>
      <c r="H308" t="s">
        <v>3896</v>
      </c>
      <c r="I308" t="s">
        <v>3896</v>
      </c>
    </row>
    <row r="309" spans="1:9" ht="15.75" customHeight="1" x14ac:dyDescent="0.15">
      <c r="A309" t="s">
        <v>88</v>
      </c>
      <c r="B309" t="s">
        <v>3721</v>
      </c>
      <c r="C309" t="s">
        <v>3721</v>
      </c>
      <c r="D309" t="s">
        <v>3724</v>
      </c>
      <c r="E309">
        <v>514</v>
      </c>
      <c r="F309" t="s">
        <v>3725</v>
      </c>
      <c r="G309" t="s">
        <v>3896</v>
      </c>
      <c r="H309" t="s">
        <v>3896</v>
      </c>
      <c r="I309" t="s">
        <v>3896</v>
      </c>
    </row>
    <row r="310" spans="1:9" ht="15.75" customHeight="1" x14ac:dyDescent="0.15">
      <c r="A310" t="s">
        <v>88</v>
      </c>
      <c r="B310" t="s">
        <v>3363</v>
      </c>
      <c r="C310" t="s">
        <v>3364</v>
      </c>
      <c r="D310" t="s">
        <v>3365</v>
      </c>
      <c r="E310">
        <v>151</v>
      </c>
      <c r="F310" t="s">
        <v>3366</v>
      </c>
      <c r="G310" t="s">
        <v>3896</v>
      </c>
      <c r="H310" t="s">
        <v>3896</v>
      </c>
      <c r="I310" t="s">
        <v>3896</v>
      </c>
    </row>
    <row r="311" spans="1:9" ht="15.75" customHeight="1" x14ac:dyDescent="0.15">
      <c r="A311" t="s">
        <v>88</v>
      </c>
      <c r="B311" t="s">
        <v>2936</v>
      </c>
      <c r="C311" t="s">
        <v>2937</v>
      </c>
      <c r="D311" t="s">
        <v>2938</v>
      </c>
      <c r="E311">
        <v>25</v>
      </c>
      <c r="F311" t="s">
        <v>2939</v>
      </c>
      <c r="G311" t="s">
        <v>3948</v>
      </c>
      <c r="H311" t="s">
        <v>3896</v>
      </c>
      <c r="I311" t="s">
        <v>3896</v>
      </c>
    </row>
    <row r="312" spans="1:9" ht="15.75" customHeight="1" x14ac:dyDescent="0.15">
      <c r="A312" t="s">
        <v>88</v>
      </c>
      <c r="B312" t="s">
        <v>3479</v>
      </c>
      <c r="C312" t="s">
        <v>3480</v>
      </c>
      <c r="D312" t="s">
        <v>3481</v>
      </c>
      <c r="E312">
        <v>94</v>
      </c>
      <c r="F312" t="s">
        <v>3482</v>
      </c>
      <c r="G312" t="s">
        <v>3896</v>
      </c>
      <c r="H312" t="s">
        <v>3896</v>
      </c>
      <c r="I312" t="s">
        <v>3896</v>
      </c>
    </row>
    <row r="313" spans="1:9" ht="15.75" customHeight="1" x14ac:dyDescent="0.15">
      <c r="A313" t="s">
        <v>88</v>
      </c>
      <c r="B313" t="s">
        <v>1772</v>
      </c>
      <c r="C313" t="s">
        <v>1773</v>
      </c>
      <c r="D313" t="s">
        <v>3072</v>
      </c>
      <c r="E313">
        <v>430</v>
      </c>
      <c r="F313" t="s">
        <v>3073</v>
      </c>
      <c r="G313" t="s">
        <v>3896</v>
      </c>
      <c r="H313" t="s">
        <v>3896</v>
      </c>
      <c r="I313" t="s">
        <v>3896</v>
      </c>
    </row>
    <row r="314" spans="1:9" ht="15.75" customHeight="1" x14ac:dyDescent="0.15">
      <c r="A314" t="s">
        <v>88</v>
      </c>
      <c r="B314" t="s">
        <v>3173</v>
      </c>
      <c r="C314" t="s">
        <v>3174</v>
      </c>
      <c r="D314" t="s">
        <v>3175</v>
      </c>
      <c r="E314">
        <v>59</v>
      </c>
      <c r="F314" t="s">
        <v>3176</v>
      </c>
      <c r="G314" t="s">
        <v>3948</v>
      </c>
      <c r="H314" t="s">
        <v>3896</v>
      </c>
      <c r="I314" t="s">
        <v>3896</v>
      </c>
    </row>
    <row r="315" spans="1:9" ht="15.75" customHeight="1" x14ac:dyDescent="0.15">
      <c r="A315" t="s">
        <v>88</v>
      </c>
      <c r="B315" t="s">
        <v>639</v>
      </c>
      <c r="C315" t="s">
        <v>640</v>
      </c>
      <c r="D315" t="s">
        <v>2862</v>
      </c>
      <c r="E315">
        <v>881</v>
      </c>
      <c r="F315" t="s">
        <v>2863</v>
      </c>
      <c r="G315" t="s">
        <v>3896</v>
      </c>
      <c r="H315" t="s">
        <v>3896</v>
      </c>
      <c r="I315" t="s">
        <v>3896</v>
      </c>
    </row>
    <row r="316" spans="1:9" ht="15.75" customHeight="1" x14ac:dyDescent="0.15">
      <c r="A316" t="s">
        <v>88</v>
      </c>
      <c r="B316" t="s">
        <v>3233</v>
      </c>
      <c r="C316" t="s">
        <v>3234</v>
      </c>
      <c r="D316" t="s">
        <v>3235</v>
      </c>
      <c r="E316">
        <v>156</v>
      </c>
      <c r="F316" t="s">
        <v>3236</v>
      </c>
      <c r="G316" t="s">
        <v>3948</v>
      </c>
      <c r="H316" t="s">
        <v>3896</v>
      </c>
      <c r="I316" t="s">
        <v>3896</v>
      </c>
    </row>
    <row r="317" spans="1:9" ht="15.75" customHeight="1" x14ac:dyDescent="0.15">
      <c r="A317" t="s">
        <v>88</v>
      </c>
      <c r="B317" t="s">
        <v>3132</v>
      </c>
      <c r="C317" t="s">
        <v>3133</v>
      </c>
      <c r="D317" t="s">
        <v>3134</v>
      </c>
      <c r="E317">
        <v>208</v>
      </c>
      <c r="F317" t="s">
        <v>3135</v>
      </c>
      <c r="G317" t="s">
        <v>3948</v>
      </c>
      <c r="H317" t="s">
        <v>3896</v>
      </c>
      <c r="I317" t="s">
        <v>3896</v>
      </c>
    </row>
    <row r="318" spans="1:9" ht="15.75" customHeight="1" x14ac:dyDescent="0.15">
      <c r="A318" t="s">
        <v>88</v>
      </c>
      <c r="B318" t="s">
        <v>3044</v>
      </c>
      <c r="C318" t="s">
        <v>3045</v>
      </c>
      <c r="D318" t="s">
        <v>3046</v>
      </c>
      <c r="E318">
        <v>78</v>
      </c>
      <c r="F318" t="s">
        <v>3047</v>
      </c>
      <c r="G318" t="s">
        <v>3896</v>
      </c>
      <c r="H318" t="s">
        <v>3914</v>
      </c>
      <c r="I318" t="s">
        <v>3896</v>
      </c>
    </row>
    <row r="319" spans="1:9" ht="15.75" customHeight="1" x14ac:dyDescent="0.15">
      <c r="A319" t="s">
        <v>88</v>
      </c>
      <c r="B319" t="s">
        <v>3018</v>
      </c>
      <c r="C319" t="s">
        <v>3019</v>
      </c>
      <c r="D319" t="s">
        <v>3020</v>
      </c>
      <c r="E319">
        <v>209</v>
      </c>
      <c r="F319" t="s">
        <v>3021</v>
      </c>
      <c r="G319" t="s">
        <v>3896</v>
      </c>
      <c r="H319" t="s">
        <v>3896</v>
      </c>
      <c r="I319" t="s">
        <v>3896</v>
      </c>
    </row>
    <row r="320" spans="1:9" ht="15.75" customHeight="1" x14ac:dyDescent="0.15">
      <c r="A320" t="s">
        <v>88</v>
      </c>
      <c r="B320" t="s">
        <v>3064</v>
      </c>
      <c r="C320" t="s">
        <v>3065</v>
      </c>
      <c r="D320" t="s">
        <v>3066</v>
      </c>
      <c r="E320">
        <v>403</v>
      </c>
      <c r="F320" t="s">
        <v>3067</v>
      </c>
      <c r="G320" t="s">
        <v>3948</v>
      </c>
      <c r="H320" t="s">
        <v>3896</v>
      </c>
      <c r="I320" t="s">
        <v>3896</v>
      </c>
    </row>
    <row r="321" spans="1:9" ht="15.75" customHeight="1" x14ac:dyDescent="0.15">
      <c r="A321" t="s">
        <v>88</v>
      </c>
      <c r="B321" t="s">
        <v>3782</v>
      </c>
      <c r="C321" t="s">
        <v>3782</v>
      </c>
      <c r="D321" t="s">
        <v>3783</v>
      </c>
      <c r="E321">
        <v>106</v>
      </c>
      <c r="F321" t="s">
        <v>3784</v>
      </c>
      <c r="G321" t="s">
        <v>3896</v>
      </c>
      <c r="H321" t="s">
        <v>3896</v>
      </c>
      <c r="I321" t="s">
        <v>3896</v>
      </c>
    </row>
    <row r="322" spans="1:9" ht="15.75" customHeight="1" x14ac:dyDescent="0.15">
      <c r="A322" t="s">
        <v>88</v>
      </c>
      <c r="B322" t="s">
        <v>3782</v>
      </c>
      <c r="C322" t="s">
        <v>3782</v>
      </c>
      <c r="D322" t="s">
        <v>3785</v>
      </c>
      <c r="E322">
        <v>112</v>
      </c>
      <c r="F322" t="s">
        <v>3786</v>
      </c>
      <c r="G322" t="s">
        <v>3896</v>
      </c>
      <c r="H322" t="s">
        <v>3896</v>
      </c>
      <c r="I322" t="s">
        <v>3896</v>
      </c>
    </row>
    <row r="323" spans="1:9" ht="15.75" customHeight="1" x14ac:dyDescent="0.15">
      <c r="A323" t="s">
        <v>88</v>
      </c>
      <c r="B323" t="s">
        <v>3193</v>
      </c>
      <c r="C323" t="s">
        <v>3194</v>
      </c>
      <c r="D323" t="s">
        <v>3195</v>
      </c>
      <c r="E323">
        <v>97</v>
      </c>
      <c r="F323" t="s">
        <v>3196</v>
      </c>
      <c r="G323" t="s">
        <v>3896</v>
      </c>
      <c r="H323" t="s">
        <v>3896</v>
      </c>
      <c r="I323" t="s">
        <v>3896</v>
      </c>
    </row>
    <row r="324" spans="1:9" ht="15.75" customHeight="1" x14ac:dyDescent="0.15">
      <c r="A324" t="s">
        <v>88</v>
      </c>
      <c r="B324" t="s">
        <v>3557</v>
      </c>
      <c r="C324" t="s">
        <v>3558</v>
      </c>
      <c r="D324" t="s">
        <v>3559</v>
      </c>
      <c r="E324">
        <v>2882</v>
      </c>
      <c r="F324" t="s">
        <v>3560</v>
      </c>
      <c r="G324" t="s">
        <v>3948</v>
      </c>
      <c r="H324" t="s">
        <v>3896</v>
      </c>
      <c r="I324" t="s">
        <v>3896</v>
      </c>
    </row>
    <row r="325" spans="1:9" ht="15.75" customHeight="1" x14ac:dyDescent="0.15">
      <c r="A325" t="s">
        <v>88</v>
      </c>
      <c r="B325" t="s">
        <v>3553</v>
      </c>
      <c r="C325" t="s">
        <v>3554</v>
      </c>
      <c r="D325" t="s">
        <v>3555</v>
      </c>
      <c r="E325">
        <v>71</v>
      </c>
      <c r="F325" t="s">
        <v>3556</v>
      </c>
      <c r="G325" t="s">
        <v>3948</v>
      </c>
      <c r="H325" t="s">
        <v>3896</v>
      </c>
      <c r="I325" t="s">
        <v>3896</v>
      </c>
    </row>
    <row r="326" spans="1:9" ht="15.75" customHeight="1" x14ac:dyDescent="0.15">
      <c r="A326" t="s">
        <v>88</v>
      </c>
      <c r="B326" t="s">
        <v>3806</v>
      </c>
      <c r="C326" t="s">
        <v>3806</v>
      </c>
      <c r="D326" t="s">
        <v>3807</v>
      </c>
      <c r="E326">
        <v>647</v>
      </c>
      <c r="F326" t="s">
        <v>3808</v>
      </c>
      <c r="G326" t="s">
        <v>3948</v>
      </c>
      <c r="H326" t="s">
        <v>3896</v>
      </c>
      <c r="I326" t="s">
        <v>3896</v>
      </c>
    </row>
    <row r="327" spans="1:9" ht="15.75" customHeight="1" x14ac:dyDescent="0.15">
      <c r="A327" t="s">
        <v>88</v>
      </c>
      <c r="B327" t="s">
        <v>3128</v>
      </c>
      <c r="C327" t="s">
        <v>3129</v>
      </c>
      <c r="D327" t="s">
        <v>3130</v>
      </c>
      <c r="E327">
        <v>77</v>
      </c>
      <c r="F327" t="s">
        <v>3131</v>
      </c>
      <c r="G327" t="s">
        <v>3896</v>
      </c>
      <c r="H327" t="s">
        <v>3896</v>
      </c>
      <c r="I327" t="s">
        <v>3896</v>
      </c>
    </row>
    <row r="328" spans="1:9" ht="15.75" customHeight="1" x14ac:dyDescent="0.15">
      <c r="A328" t="s">
        <v>91</v>
      </c>
      <c r="B328" t="s">
        <v>2844</v>
      </c>
      <c r="C328" t="s">
        <v>2845</v>
      </c>
      <c r="D328" t="s">
        <v>2846</v>
      </c>
      <c r="E328">
        <v>125</v>
      </c>
      <c r="F328" t="s">
        <v>2847</v>
      </c>
      <c r="G328" t="s">
        <v>3896</v>
      </c>
      <c r="H328" t="s">
        <v>3896</v>
      </c>
      <c r="I328" t="s">
        <v>3896</v>
      </c>
    </row>
    <row r="329" spans="1:9" ht="15.75" customHeight="1" x14ac:dyDescent="0.15">
      <c r="A329" t="s">
        <v>91</v>
      </c>
      <c r="B329" t="s">
        <v>3734</v>
      </c>
      <c r="C329" t="s">
        <v>3735</v>
      </c>
      <c r="D329" t="s">
        <v>3736</v>
      </c>
      <c r="E329">
        <v>264</v>
      </c>
      <c r="F329" t="s">
        <v>3737</v>
      </c>
      <c r="G329" t="s">
        <v>3896</v>
      </c>
      <c r="H329" t="s">
        <v>3896</v>
      </c>
      <c r="I329" t="s">
        <v>3896</v>
      </c>
    </row>
    <row r="330" spans="1:9" ht="15.75" customHeight="1" x14ac:dyDescent="0.15">
      <c r="A330" t="s">
        <v>93</v>
      </c>
      <c r="B330" t="s">
        <v>3738</v>
      </c>
      <c r="C330" t="s">
        <v>3738</v>
      </c>
      <c r="D330" t="s">
        <v>3739</v>
      </c>
      <c r="E330">
        <v>2448</v>
      </c>
      <c r="F330" t="s">
        <v>3740</v>
      </c>
      <c r="G330" t="s">
        <v>3896</v>
      </c>
      <c r="H330" t="s">
        <v>3896</v>
      </c>
      <c r="I330" t="s">
        <v>3896</v>
      </c>
    </row>
    <row r="331" spans="1:9" ht="15.75" customHeight="1" x14ac:dyDescent="0.15">
      <c r="A331" t="s">
        <v>94</v>
      </c>
      <c r="B331" t="s">
        <v>3507</v>
      </c>
      <c r="C331" t="s">
        <v>3508</v>
      </c>
      <c r="D331" t="s">
        <v>3509</v>
      </c>
      <c r="E331">
        <v>331</v>
      </c>
      <c r="F331" t="s">
        <v>3510</v>
      </c>
      <c r="G331" t="s">
        <v>3948</v>
      </c>
      <c r="H331" t="s">
        <v>3896</v>
      </c>
      <c r="I331" t="s">
        <v>3896</v>
      </c>
    </row>
    <row r="332" spans="1:9" ht="15.75" customHeight="1" x14ac:dyDescent="0.15">
      <c r="A332" t="s">
        <v>94</v>
      </c>
      <c r="B332" t="s">
        <v>3475</v>
      </c>
      <c r="C332" t="s">
        <v>3476</v>
      </c>
      <c r="D332" t="s">
        <v>3477</v>
      </c>
      <c r="E332">
        <v>2977</v>
      </c>
      <c r="F332" t="s">
        <v>3478</v>
      </c>
      <c r="G332" t="s">
        <v>3896</v>
      </c>
      <c r="H332" t="s">
        <v>3896</v>
      </c>
      <c r="I332" t="s">
        <v>3896</v>
      </c>
    </row>
    <row r="333" spans="1:9" ht="15.75" customHeight="1" x14ac:dyDescent="0.15">
      <c r="A333" t="s">
        <v>95</v>
      </c>
      <c r="B333" t="s">
        <v>3078</v>
      </c>
      <c r="C333" t="s">
        <v>3079</v>
      </c>
      <c r="D333" t="s">
        <v>3080</v>
      </c>
      <c r="E333">
        <v>408</v>
      </c>
      <c r="F333" t="s">
        <v>3081</v>
      </c>
      <c r="G333" t="s">
        <v>3948</v>
      </c>
      <c r="H333" t="s">
        <v>3896</v>
      </c>
      <c r="I333" t="s">
        <v>3896</v>
      </c>
    </row>
    <row r="334" spans="1:9" ht="15.75" customHeight="1" x14ac:dyDescent="0.15">
      <c r="A334" t="s">
        <v>96</v>
      </c>
      <c r="B334" t="s">
        <v>2868</v>
      </c>
      <c r="C334" t="s">
        <v>2869</v>
      </c>
      <c r="D334" t="s">
        <v>2870</v>
      </c>
      <c r="E334">
        <v>302</v>
      </c>
      <c r="F334" t="s">
        <v>2871</v>
      </c>
      <c r="G334" t="s">
        <v>3896</v>
      </c>
      <c r="H334" t="s">
        <v>3896</v>
      </c>
      <c r="I334" t="s">
        <v>3896</v>
      </c>
    </row>
    <row r="335" spans="1:9" ht="15.75" customHeight="1" x14ac:dyDescent="0.15">
      <c r="A335" t="s">
        <v>96</v>
      </c>
      <c r="B335" t="s">
        <v>3158</v>
      </c>
      <c r="C335" t="s">
        <v>3159</v>
      </c>
      <c r="D335" t="s">
        <v>3160</v>
      </c>
      <c r="E335">
        <v>181</v>
      </c>
      <c r="F335" t="s">
        <v>3161</v>
      </c>
      <c r="G335" t="s">
        <v>3896</v>
      </c>
      <c r="H335" t="s">
        <v>3896</v>
      </c>
      <c r="I335" t="s">
        <v>3896</v>
      </c>
    </row>
    <row r="336" spans="1:9" ht="15.75" customHeight="1" x14ac:dyDescent="0.15">
      <c r="A336" t="s">
        <v>97</v>
      </c>
      <c r="B336" t="s">
        <v>2880</v>
      </c>
      <c r="C336" t="s">
        <v>2881</v>
      </c>
      <c r="D336" t="s">
        <v>2882</v>
      </c>
      <c r="E336">
        <v>810</v>
      </c>
      <c r="F336" t="s">
        <v>2883</v>
      </c>
      <c r="G336" t="s">
        <v>3948</v>
      </c>
      <c r="H336" t="s">
        <v>3896</v>
      </c>
      <c r="I336" t="s">
        <v>3896</v>
      </c>
    </row>
    <row r="337" spans="1:9" ht="15.75" customHeight="1" x14ac:dyDescent="0.15">
      <c r="A337" t="s">
        <v>97</v>
      </c>
      <c r="B337" t="s">
        <v>2962</v>
      </c>
      <c r="C337" t="s">
        <v>2963</v>
      </c>
      <c r="D337" t="s">
        <v>2964</v>
      </c>
      <c r="E337">
        <v>520</v>
      </c>
      <c r="F337" t="s">
        <v>2965</v>
      </c>
      <c r="G337" t="s">
        <v>3896</v>
      </c>
      <c r="H337" t="s">
        <v>3896</v>
      </c>
      <c r="I337" t="s">
        <v>3896</v>
      </c>
    </row>
    <row r="338" spans="1:9" ht="15.75" customHeight="1" x14ac:dyDescent="0.15">
      <c r="A338" t="s">
        <v>98</v>
      </c>
      <c r="B338" t="s">
        <v>3707</v>
      </c>
      <c r="C338" t="s">
        <v>3707</v>
      </c>
      <c r="D338" t="s">
        <v>3708</v>
      </c>
      <c r="E338">
        <v>2257</v>
      </c>
      <c r="F338" t="s">
        <v>3709</v>
      </c>
      <c r="G338" t="s">
        <v>3896</v>
      </c>
      <c r="H338" t="s">
        <v>3914</v>
      </c>
      <c r="I338" t="s">
        <v>3896</v>
      </c>
    </row>
    <row r="339" spans="1:9" ht="15.75" customHeight="1" x14ac:dyDescent="0.15">
      <c r="A339" t="s">
        <v>100</v>
      </c>
      <c r="B339" t="s">
        <v>3543</v>
      </c>
      <c r="C339" t="s">
        <v>3544</v>
      </c>
      <c r="D339" t="s">
        <v>3545</v>
      </c>
      <c r="E339">
        <v>222</v>
      </c>
      <c r="F339" t="s">
        <v>3546</v>
      </c>
      <c r="G339" t="s">
        <v>3896</v>
      </c>
      <c r="H339" t="s">
        <v>3896</v>
      </c>
      <c r="I339" t="s">
        <v>3896</v>
      </c>
    </row>
    <row r="340" spans="1:9" ht="15.75" customHeight="1" x14ac:dyDescent="0.15">
      <c r="A340" t="s">
        <v>100</v>
      </c>
      <c r="B340" t="s">
        <v>3277</v>
      </c>
      <c r="C340" t="s">
        <v>3278</v>
      </c>
      <c r="D340" t="s">
        <v>3279</v>
      </c>
      <c r="E340">
        <v>1133</v>
      </c>
      <c r="F340" t="s">
        <v>3280</v>
      </c>
      <c r="G340" t="s">
        <v>3896</v>
      </c>
      <c r="H340" t="s">
        <v>3896</v>
      </c>
      <c r="I340" t="s">
        <v>3896</v>
      </c>
    </row>
    <row r="341" spans="1:9" ht="15.75" customHeight="1" x14ac:dyDescent="0.15">
      <c r="A341" t="s">
        <v>102</v>
      </c>
      <c r="B341" t="s">
        <v>3787</v>
      </c>
      <c r="C341" t="s">
        <v>3787</v>
      </c>
      <c r="D341" t="s">
        <v>3788</v>
      </c>
      <c r="E341">
        <v>4558</v>
      </c>
      <c r="F341" t="s">
        <v>3789</v>
      </c>
      <c r="G341" t="s">
        <v>3896</v>
      </c>
      <c r="H341" t="s">
        <v>3896</v>
      </c>
      <c r="I341" t="s">
        <v>3896</v>
      </c>
    </row>
    <row r="342" spans="1:9" ht="15.75" customHeight="1" x14ac:dyDescent="0.15">
      <c r="A342" t="s">
        <v>104</v>
      </c>
      <c r="B342" t="s">
        <v>3351</v>
      </c>
      <c r="C342" t="s">
        <v>3352</v>
      </c>
      <c r="D342" t="s">
        <v>3353</v>
      </c>
      <c r="E342">
        <v>3823</v>
      </c>
      <c r="F342" t="s">
        <v>3354</v>
      </c>
      <c r="G342" t="s">
        <v>3948</v>
      </c>
      <c r="H342" t="s">
        <v>3896</v>
      </c>
      <c r="I342" t="s">
        <v>3896</v>
      </c>
    </row>
    <row r="343" spans="1:9" ht="15.75" customHeight="1" x14ac:dyDescent="0.15">
      <c r="A343" t="s">
        <v>109</v>
      </c>
      <c r="B343" t="s">
        <v>2836</v>
      </c>
      <c r="C343" t="s">
        <v>2837</v>
      </c>
      <c r="D343" t="s">
        <v>2838</v>
      </c>
      <c r="E343">
        <v>823</v>
      </c>
      <c r="F343" t="s">
        <v>2839</v>
      </c>
      <c r="G343" t="s">
        <v>3896</v>
      </c>
      <c r="H343" t="s">
        <v>3896</v>
      </c>
      <c r="I343" t="s">
        <v>3896</v>
      </c>
    </row>
    <row r="344" spans="1:9" ht="15.75" customHeight="1" x14ac:dyDescent="0.15">
      <c r="A344" t="s">
        <v>110</v>
      </c>
      <c r="B344" t="s">
        <v>3638</v>
      </c>
      <c r="C344" t="s">
        <v>3638</v>
      </c>
      <c r="D344" t="s">
        <v>3639</v>
      </c>
      <c r="E344">
        <v>372</v>
      </c>
      <c r="F344" t="s">
        <v>3640</v>
      </c>
      <c r="G344" t="s">
        <v>3948</v>
      </c>
      <c r="H344" t="s">
        <v>3896</v>
      </c>
      <c r="I344" t="s">
        <v>3896</v>
      </c>
    </row>
    <row r="345" spans="1:9" ht="15.75" customHeight="1" x14ac:dyDescent="0.15">
      <c r="A345" t="s">
        <v>110</v>
      </c>
      <c r="B345" t="s">
        <v>3573</v>
      </c>
      <c r="C345" t="s">
        <v>3574</v>
      </c>
      <c r="D345" t="s">
        <v>3575</v>
      </c>
      <c r="E345">
        <v>1660</v>
      </c>
      <c r="F345" t="s">
        <v>3576</v>
      </c>
      <c r="G345" t="s">
        <v>3948</v>
      </c>
      <c r="H345" t="s">
        <v>3896</v>
      </c>
      <c r="I345" t="s">
        <v>3896</v>
      </c>
    </row>
    <row r="346" spans="1:9" ht="15.75" customHeight="1" x14ac:dyDescent="0.15">
      <c r="A346" t="s">
        <v>110</v>
      </c>
      <c r="B346" t="s">
        <v>2932</v>
      </c>
      <c r="C346" t="s">
        <v>2933</v>
      </c>
      <c r="D346" t="s">
        <v>2934</v>
      </c>
      <c r="E346">
        <v>48</v>
      </c>
      <c r="F346" t="s">
        <v>2935</v>
      </c>
      <c r="G346" t="s">
        <v>3896</v>
      </c>
      <c r="H346" t="s">
        <v>3896</v>
      </c>
      <c r="I346" t="s">
        <v>3896</v>
      </c>
    </row>
    <row r="347" spans="1:9" ht="15.75" customHeight="1" x14ac:dyDescent="0.15">
      <c r="A347" t="s">
        <v>111</v>
      </c>
      <c r="B347" t="s">
        <v>2932</v>
      </c>
      <c r="C347" t="s">
        <v>2933</v>
      </c>
      <c r="D347" t="s">
        <v>2934</v>
      </c>
      <c r="E347">
        <v>48</v>
      </c>
      <c r="F347" t="s">
        <v>2935</v>
      </c>
      <c r="G347" t="s">
        <v>3896</v>
      </c>
      <c r="H347" t="s">
        <v>3896</v>
      </c>
      <c r="I347" t="s">
        <v>3896</v>
      </c>
    </row>
    <row r="348" spans="1:9" ht="15.75" customHeight="1" x14ac:dyDescent="0.15">
      <c r="A348" t="s">
        <v>112</v>
      </c>
      <c r="B348" t="s">
        <v>3638</v>
      </c>
      <c r="C348" t="s">
        <v>3638</v>
      </c>
      <c r="D348" t="s">
        <v>3639</v>
      </c>
      <c r="E348">
        <v>372</v>
      </c>
      <c r="F348" t="s">
        <v>3640</v>
      </c>
      <c r="G348" t="s">
        <v>3948</v>
      </c>
      <c r="H348" t="s">
        <v>3896</v>
      </c>
      <c r="I348" t="s">
        <v>3896</v>
      </c>
    </row>
    <row r="349" spans="1:9" ht="15.75" customHeight="1" x14ac:dyDescent="0.15">
      <c r="A349" t="s">
        <v>112</v>
      </c>
      <c r="B349" t="s">
        <v>3690</v>
      </c>
      <c r="C349" t="s">
        <v>3690</v>
      </c>
      <c r="D349" t="s">
        <v>3691</v>
      </c>
      <c r="E349">
        <v>167</v>
      </c>
      <c r="F349" t="s">
        <v>3408</v>
      </c>
      <c r="G349" t="s">
        <v>3896</v>
      </c>
      <c r="H349" t="s">
        <v>3914</v>
      </c>
      <c r="I349" t="s">
        <v>3896</v>
      </c>
    </row>
    <row r="350" spans="1:9" ht="15.75" customHeight="1" x14ac:dyDescent="0.15">
      <c r="A350" t="s">
        <v>113</v>
      </c>
      <c r="B350" t="s">
        <v>3654</v>
      </c>
      <c r="C350" t="s">
        <v>3654</v>
      </c>
      <c r="D350" t="s">
        <v>3655</v>
      </c>
      <c r="E350">
        <v>1823</v>
      </c>
      <c r="F350" t="s">
        <v>3656</v>
      </c>
      <c r="G350" t="s">
        <v>3948</v>
      </c>
      <c r="H350" t="s">
        <v>3896</v>
      </c>
      <c r="I350" t="s">
        <v>3896</v>
      </c>
    </row>
    <row r="351" spans="1:9" ht="15.75" customHeight="1" x14ac:dyDescent="0.15">
      <c r="A351" t="s">
        <v>114</v>
      </c>
      <c r="B351" t="s">
        <v>3577</v>
      </c>
      <c r="C351" t="s">
        <v>3578</v>
      </c>
      <c r="D351" t="s">
        <v>3579</v>
      </c>
      <c r="E351">
        <v>365</v>
      </c>
      <c r="F351" t="s">
        <v>3580</v>
      </c>
      <c r="G351" t="s">
        <v>3896</v>
      </c>
      <c r="H351" t="s">
        <v>3896</v>
      </c>
      <c r="I351" t="s">
        <v>3896</v>
      </c>
    </row>
    <row r="352" spans="1:9" ht="15.75" customHeight="1" x14ac:dyDescent="0.15">
      <c r="A352" t="s">
        <v>114</v>
      </c>
      <c r="B352" t="s">
        <v>3040</v>
      </c>
      <c r="C352" t="s">
        <v>3041</v>
      </c>
      <c r="D352" t="s">
        <v>3042</v>
      </c>
      <c r="E352">
        <v>3110</v>
      </c>
      <c r="F352" t="s">
        <v>3043</v>
      </c>
      <c r="G352" t="s">
        <v>3896</v>
      </c>
      <c r="H352" t="s">
        <v>3914</v>
      </c>
      <c r="I352" t="s">
        <v>3896</v>
      </c>
    </row>
    <row r="353" spans="1:9" ht="15.75" customHeight="1" x14ac:dyDescent="0.15">
      <c r="A353" t="s">
        <v>116</v>
      </c>
      <c r="B353" t="s">
        <v>3277</v>
      </c>
      <c r="C353" t="s">
        <v>3278</v>
      </c>
      <c r="D353" t="s">
        <v>3279</v>
      </c>
      <c r="E353">
        <v>1133</v>
      </c>
      <c r="F353" t="s">
        <v>3280</v>
      </c>
      <c r="G353" t="s">
        <v>3896</v>
      </c>
      <c r="H353" t="s">
        <v>3896</v>
      </c>
      <c r="I353" t="s">
        <v>3896</v>
      </c>
    </row>
    <row r="354" spans="1:9" ht="15.75" customHeight="1" x14ac:dyDescent="0.15">
      <c r="A354" t="s">
        <v>118</v>
      </c>
      <c r="B354" t="s">
        <v>3022</v>
      </c>
      <c r="C354" t="s">
        <v>3023</v>
      </c>
      <c r="D354" t="s">
        <v>3026</v>
      </c>
      <c r="E354">
        <v>2711</v>
      </c>
      <c r="F354" t="s">
        <v>3027</v>
      </c>
      <c r="G354" t="s">
        <v>3896</v>
      </c>
      <c r="H354" t="s">
        <v>3896</v>
      </c>
      <c r="I354" t="s">
        <v>3896</v>
      </c>
    </row>
    <row r="355" spans="1:9" ht="15.75" customHeight="1" x14ac:dyDescent="0.15">
      <c r="A355" t="s">
        <v>118</v>
      </c>
      <c r="B355" t="s">
        <v>3672</v>
      </c>
      <c r="C355" t="s">
        <v>3672</v>
      </c>
      <c r="D355" t="s">
        <v>3673</v>
      </c>
      <c r="E355">
        <v>1594</v>
      </c>
      <c r="F355" t="s">
        <v>3674</v>
      </c>
      <c r="G355" t="s">
        <v>3896</v>
      </c>
      <c r="H355" t="s">
        <v>3896</v>
      </c>
      <c r="I355" t="s">
        <v>3896</v>
      </c>
    </row>
    <row r="356" spans="1:9" ht="15.75" customHeight="1" x14ac:dyDescent="0.15">
      <c r="A356" t="s">
        <v>118</v>
      </c>
      <c r="B356" t="s">
        <v>3672</v>
      </c>
      <c r="C356" t="s">
        <v>3672</v>
      </c>
      <c r="D356" t="s">
        <v>3675</v>
      </c>
      <c r="E356">
        <v>1595</v>
      </c>
      <c r="F356" t="s">
        <v>3676</v>
      </c>
      <c r="G356" t="s">
        <v>3896</v>
      </c>
      <c r="H356" t="s">
        <v>3896</v>
      </c>
      <c r="I356" t="s">
        <v>3896</v>
      </c>
    </row>
    <row r="357" spans="1:9" ht="15.75" customHeight="1" x14ac:dyDescent="0.15">
      <c r="A357" t="s">
        <v>118</v>
      </c>
      <c r="B357" t="s">
        <v>3672</v>
      </c>
      <c r="C357" t="s">
        <v>3672</v>
      </c>
      <c r="D357" t="s">
        <v>3677</v>
      </c>
      <c r="E357">
        <v>1597</v>
      </c>
      <c r="F357" t="s">
        <v>3678</v>
      </c>
      <c r="G357" t="s">
        <v>3896</v>
      </c>
      <c r="H357" t="s">
        <v>3896</v>
      </c>
      <c r="I357" t="s">
        <v>3896</v>
      </c>
    </row>
    <row r="358" spans="1:9" ht="15.75" customHeight="1" x14ac:dyDescent="0.15">
      <c r="A358" t="s">
        <v>118</v>
      </c>
      <c r="B358" t="s">
        <v>3101</v>
      </c>
      <c r="C358" t="s">
        <v>3102</v>
      </c>
      <c r="D358" t="s">
        <v>3103</v>
      </c>
      <c r="E358">
        <v>1771</v>
      </c>
      <c r="F358" t="s">
        <v>3104</v>
      </c>
      <c r="G358" t="s">
        <v>3948</v>
      </c>
      <c r="H358" t="s">
        <v>3914</v>
      </c>
      <c r="I358" t="s">
        <v>3896</v>
      </c>
    </row>
    <row r="359" spans="1:9" ht="15.75" customHeight="1" x14ac:dyDescent="0.15">
      <c r="A359" t="s">
        <v>119</v>
      </c>
      <c r="B359" t="s">
        <v>3651</v>
      </c>
      <c r="C359" t="s">
        <v>3651</v>
      </c>
      <c r="D359" t="s">
        <v>3652</v>
      </c>
      <c r="E359">
        <v>439</v>
      </c>
      <c r="F359" t="s">
        <v>3653</v>
      </c>
      <c r="G359" t="s">
        <v>3896</v>
      </c>
      <c r="H359" t="s">
        <v>3896</v>
      </c>
      <c r="I359" t="s">
        <v>3896</v>
      </c>
    </row>
    <row r="360" spans="1:9" ht="15.75" customHeight="1" x14ac:dyDescent="0.15">
      <c r="A360" t="s">
        <v>119</v>
      </c>
      <c r="B360" t="s">
        <v>3463</v>
      </c>
      <c r="C360" t="s">
        <v>3464</v>
      </c>
      <c r="D360" t="s">
        <v>3465</v>
      </c>
      <c r="E360">
        <v>137</v>
      </c>
      <c r="F360" t="s">
        <v>3466</v>
      </c>
      <c r="G360" t="s">
        <v>3896</v>
      </c>
      <c r="H360" t="s">
        <v>3896</v>
      </c>
      <c r="I360" t="s">
        <v>3896</v>
      </c>
    </row>
    <row r="361" spans="1:9" ht="15.75" customHeight="1" x14ac:dyDescent="0.15">
      <c r="A361" t="s">
        <v>120</v>
      </c>
      <c r="B361" t="s">
        <v>2920</v>
      </c>
      <c r="C361" t="s">
        <v>2921</v>
      </c>
      <c r="D361" t="s">
        <v>2922</v>
      </c>
      <c r="E361">
        <v>560</v>
      </c>
      <c r="F361" t="s">
        <v>2923</v>
      </c>
      <c r="G361" t="s">
        <v>3896</v>
      </c>
      <c r="H361" t="s">
        <v>3896</v>
      </c>
      <c r="I361" t="s">
        <v>3896</v>
      </c>
    </row>
    <row r="362" spans="1:9" ht="15.75" customHeight="1" x14ac:dyDescent="0.15">
      <c r="A362" t="s">
        <v>121</v>
      </c>
      <c r="B362" t="s">
        <v>2828</v>
      </c>
      <c r="C362" t="s">
        <v>2829</v>
      </c>
      <c r="D362" t="s">
        <v>2830</v>
      </c>
      <c r="E362">
        <v>121</v>
      </c>
      <c r="F362" t="s">
        <v>2831</v>
      </c>
      <c r="G362" t="s">
        <v>3896</v>
      </c>
      <c r="H362" t="s">
        <v>3896</v>
      </c>
      <c r="I362" t="s">
        <v>3896</v>
      </c>
    </row>
    <row r="363" spans="1:9" ht="15.75" customHeight="1" x14ac:dyDescent="0.15">
      <c r="A363" t="s">
        <v>122</v>
      </c>
      <c r="B363" t="s">
        <v>3034</v>
      </c>
      <c r="C363" t="s">
        <v>3035</v>
      </c>
      <c r="D363" t="s">
        <v>3036</v>
      </c>
      <c r="E363">
        <v>90</v>
      </c>
      <c r="F363" t="s">
        <v>3037</v>
      </c>
      <c r="G363" t="s">
        <v>3896</v>
      </c>
      <c r="H363" t="s">
        <v>3896</v>
      </c>
      <c r="I363" t="s">
        <v>3896</v>
      </c>
    </row>
    <row r="364" spans="1:9" ht="15.75" customHeight="1" x14ac:dyDescent="0.15">
      <c r="A364" t="s">
        <v>126</v>
      </c>
      <c r="B364" t="s">
        <v>3120</v>
      </c>
      <c r="C364" t="s">
        <v>3121</v>
      </c>
      <c r="D364" t="s">
        <v>3122</v>
      </c>
      <c r="E364">
        <v>3488</v>
      </c>
      <c r="F364" t="s">
        <v>3123</v>
      </c>
      <c r="G364" t="s">
        <v>3896</v>
      </c>
      <c r="H364" t="s">
        <v>3896</v>
      </c>
      <c r="I364" t="s">
        <v>3896</v>
      </c>
    </row>
    <row r="365" spans="1:9" ht="15.75" customHeight="1" x14ac:dyDescent="0.15">
      <c r="A365" t="s">
        <v>127</v>
      </c>
      <c r="B365" t="s">
        <v>2966</v>
      </c>
      <c r="C365" t="s">
        <v>2967</v>
      </c>
      <c r="D365" t="s">
        <v>2968</v>
      </c>
      <c r="E365">
        <v>902</v>
      </c>
      <c r="F365" t="s">
        <v>2969</v>
      </c>
      <c r="G365" t="s">
        <v>3948</v>
      </c>
      <c r="H365" t="s">
        <v>3896</v>
      </c>
      <c r="I365" t="s">
        <v>3896</v>
      </c>
    </row>
    <row r="366" spans="1:9" ht="15.75" customHeight="1" x14ac:dyDescent="0.15">
      <c r="A366" t="s">
        <v>129</v>
      </c>
      <c r="B366" t="s">
        <v>3627</v>
      </c>
      <c r="C366" t="s">
        <v>3627</v>
      </c>
      <c r="D366" t="s">
        <v>3628</v>
      </c>
      <c r="E366">
        <v>1148</v>
      </c>
      <c r="F366" t="s">
        <v>3629</v>
      </c>
      <c r="G366" t="s">
        <v>3896</v>
      </c>
      <c r="H366" t="s">
        <v>3896</v>
      </c>
      <c r="I366" t="s">
        <v>3896</v>
      </c>
    </row>
    <row r="367" spans="1:9" ht="15.75" customHeight="1" x14ac:dyDescent="0.15">
      <c r="A367" t="s">
        <v>129</v>
      </c>
      <c r="B367" t="s">
        <v>3627</v>
      </c>
      <c r="C367" t="s">
        <v>3627</v>
      </c>
      <c r="D367" t="s">
        <v>3630</v>
      </c>
      <c r="E367">
        <v>1149</v>
      </c>
      <c r="F367" t="s">
        <v>3631</v>
      </c>
      <c r="G367" t="s">
        <v>3896</v>
      </c>
      <c r="H367" t="s">
        <v>3896</v>
      </c>
      <c r="I367" t="s">
        <v>3896</v>
      </c>
    </row>
    <row r="368" spans="1:9" ht="15.75" customHeight="1" x14ac:dyDescent="0.15">
      <c r="A368" t="s">
        <v>129</v>
      </c>
      <c r="B368" t="s">
        <v>3627</v>
      </c>
      <c r="C368" t="s">
        <v>3627</v>
      </c>
      <c r="D368" t="s">
        <v>3632</v>
      </c>
      <c r="E368">
        <v>1166</v>
      </c>
      <c r="F368" t="s">
        <v>3633</v>
      </c>
      <c r="G368" t="s">
        <v>3896</v>
      </c>
      <c r="H368" t="s">
        <v>3896</v>
      </c>
      <c r="I368" t="s">
        <v>3896</v>
      </c>
    </row>
    <row r="369" spans="1:13" ht="15.75" customHeight="1" x14ac:dyDescent="0.15">
      <c r="A369" t="s">
        <v>129</v>
      </c>
      <c r="B369" t="s">
        <v>3627</v>
      </c>
      <c r="C369" t="s">
        <v>3627</v>
      </c>
      <c r="D369" t="s">
        <v>3634</v>
      </c>
      <c r="E369">
        <v>1173</v>
      </c>
      <c r="F369" t="s">
        <v>3635</v>
      </c>
      <c r="G369" t="s">
        <v>3896</v>
      </c>
      <c r="H369" t="s">
        <v>3896</v>
      </c>
      <c r="I369" t="s">
        <v>3896</v>
      </c>
    </row>
    <row r="370" spans="1:13" ht="15.75" customHeight="1" x14ac:dyDescent="0.15">
      <c r="A370" t="s">
        <v>129</v>
      </c>
      <c r="B370" t="s">
        <v>3627</v>
      </c>
      <c r="C370" t="s">
        <v>3627</v>
      </c>
      <c r="D370" t="s">
        <v>3636</v>
      </c>
      <c r="E370">
        <v>1182</v>
      </c>
      <c r="F370" t="s">
        <v>3637</v>
      </c>
      <c r="G370" t="s">
        <v>3896</v>
      </c>
      <c r="H370" t="s">
        <v>3896</v>
      </c>
      <c r="I370" t="s">
        <v>3896</v>
      </c>
    </row>
    <row r="371" spans="1:13" ht="15.75" customHeight="1" x14ac:dyDescent="0.15">
      <c r="A371" t="s">
        <v>129</v>
      </c>
      <c r="B371" t="s">
        <v>3144</v>
      </c>
      <c r="C371" t="s">
        <v>3145</v>
      </c>
      <c r="D371" t="s">
        <v>3146</v>
      </c>
      <c r="E371">
        <v>1209</v>
      </c>
      <c r="F371" t="s">
        <v>3147</v>
      </c>
      <c r="G371" t="s">
        <v>3896</v>
      </c>
      <c r="H371" t="s">
        <v>3896</v>
      </c>
      <c r="I371" t="s">
        <v>3896</v>
      </c>
    </row>
    <row r="372" spans="1:13" ht="15.75" customHeight="1" x14ac:dyDescent="0.15">
      <c r="A372" t="s">
        <v>130</v>
      </c>
      <c r="B372" t="s">
        <v>1046</v>
      </c>
      <c r="C372" t="s">
        <v>1047</v>
      </c>
      <c r="D372" t="s">
        <v>3156</v>
      </c>
      <c r="E372">
        <v>709</v>
      </c>
      <c r="F372" t="s">
        <v>3157</v>
      </c>
      <c r="G372" t="s">
        <v>3896</v>
      </c>
      <c r="H372" t="s">
        <v>3896</v>
      </c>
      <c r="I372" t="s">
        <v>3896</v>
      </c>
    </row>
    <row r="373" spans="1:13" ht="15.75" customHeight="1" x14ac:dyDescent="0.15">
      <c r="A373" t="s">
        <v>130</v>
      </c>
      <c r="B373" t="s">
        <v>3335</v>
      </c>
      <c r="C373" t="s">
        <v>3336</v>
      </c>
      <c r="D373" t="s">
        <v>3337</v>
      </c>
      <c r="E373">
        <v>106</v>
      </c>
      <c r="F373" t="s">
        <v>3338</v>
      </c>
      <c r="G373" t="s">
        <v>3948</v>
      </c>
      <c r="H373" t="s">
        <v>3896</v>
      </c>
      <c r="I373" t="s">
        <v>3896</v>
      </c>
    </row>
    <row r="374" spans="1:13" ht="15.75" customHeight="1" x14ac:dyDescent="0.15">
      <c r="A374" t="s">
        <v>131</v>
      </c>
      <c r="B374" t="s">
        <v>3040</v>
      </c>
      <c r="C374" t="s">
        <v>3041</v>
      </c>
      <c r="D374" t="s">
        <v>3042</v>
      </c>
      <c r="E374">
        <v>3110</v>
      </c>
      <c r="F374" t="s">
        <v>3043</v>
      </c>
      <c r="G374" t="s">
        <v>3896</v>
      </c>
      <c r="H374" t="s">
        <v>3914</v>
      </c>
      <c r="I374" t="s">
        <v>3896</v>
      </c>
    </row>
    <row r="375" spans="1:13" ht="15.75" customHeight="1" x14ac:dyDescent="0.15">
      <c r="A375" t="s">
        <v>131</v>
      </c>
      <c r="B375" t="s">
        <v>1046</v>
      </c>
      <c r="C375" t="s">
        <v>1047</v>
      </c>
      <c r="D375" t="s">
        <v>3156</v>
      </c>
      <c r="E375">
        <v>709</v>
      </c>
      <c r="F375" t="s">
        <v>3157</v>
      </c>
      <c r="G375" t="s">
        <v>3896</v>
      </c>
      <c r="H375" t="s">
        <v>3896</v>
      </c>
      <c r="I375" t="s">
        <v>3896</v>
      </c>
    </row>
    <row r="376" spans="1:13" x14ac:dyDescent="0.15">
      <c r="A376" t="s">
        <v>131</v>
      </c>
      <c r="B376" t="s">
        <v>3301</v>
      </c>
      <c r="C376" t="s">
        <v>3302</v>
      </c>
      <c r="D376" t="s">
        <v>3303</v>
      </c>
      <c r="E376">
        <v>843</v>
      </c>
      <c r="F376" t="s">
        <v>3304</v>
      </c>
      <c r="G376" t="s">
        <v>3948</v>
      </c>
      <c r="H376" t="s">
        <v>3896</v>
      </c>
      <c r="I376" t="s">
        <v>3896</v>
      </c>
    </row>
    <row r="377" spans="1:13" x14ac:dyDescent="0.15">
      <c r="A377" t="s">
        <v>132</v>
      </c>
      <c r="B377" t="s">
        <v>3713</v>
      </c>
      <c r="C377" t="s">
        <v>3713</v>
      </c>
      <c r="D377" t="s">
        <v>3716</v>
      </c>
      <c r="E377">
        <v>3557</v>
      </c>
      <c r="F377" t="s">
        <v>3717</v>
      </c>
      <c r="G377" t="s">
        <v>3896</v>
      </c>
      <c r="H377" t="s">
        <v>3896</v>
      </c>
      <c r="I377" t="s">
        <v>3896</v>
      </c>
    </row>
    <row r="378" spans="1:13" ht="15.75" customHeight="1" x14ac:dyDescent="0.15"/>
    <row r="379" spans="1:13" ht="15.75" customHeight="1" x14ac:dyDescent="0.15"/>
    <row r="380" spans="1:13" ht="15.75" customHeight="1" x14ac:dyDescent="0.15">
      <c r="A380" s="6" t="s">
        <v>3911</v>
      </c>
    </row>
    <row r="381" spans="1:13" x14ac:dyDescent="0.15">
      <c r="A381" t="s">
        <v>134</v>
      </c>
      <c r="B381" t="s">
        <v>1849</v>
      </c>
      <c r="C381" t="s">
        <v>136</v>
      </c>
      <c r="D381" t="s">
        <v>2773</v>
      </c>
      <c r="E381" t="s">
        <v>3835</v>
      </c>
      <c r="F381" s="7" t="s">
        <v>3901</v>
      </c>
      <c r="G381" t="s">
        <v>3897</v>
      </c>
      <c r="H381" t="s">
        <v>3916</v>
      </c>
      <c r="I381" t="s">
        <v>3917</v>
      </c>
      <c r="J381" s="1" t="s">
        <v>1850</v>
      </c>
      <c r="K381" s="1" t="s">
        <v>1851</v>
      </c>
      <c r="L381" s="1" t="s">
        <v>2771</v>
      </c>
      <c r="M381" s="7" t="s">
        <v>3912</v>
      </c>
    </row>
    <row r="382" spans="1:13" x14ac:dyDescent="0.15">
      <c r="A382" t="s">
        <v>3838</v>
      </c>
      <c r="B382" t="s">
        <v>3839</v>
      </c>
      <c r="C382" t="s">
        <v>3840</v>
      </c>
      <c r="D382">
        <v>228</v>
      </c>
      <c r="E382" t="s">
        <v>3841</v>
      </c>
      <c r="F382" s="7" t="s">
        <v>1859</v>
      </c>
      <c r="G382" t="s">
        <v>3896</v>
      </c>
      <c r="H382" t="s">
        <v>3896</v>
      </c>
      <c r="I382" t="s">
        <v>3896</v>
      </c>
      <c r="J382">
        <v>7</v>
      </c>
      <c r="K382">
        <v>95</v>
      </c>
      <c r="L382">
        <v>8</v>
      </c>
      <c r="M382" t="s">
        <v>3842</v>
      </c>
    </row>
    <row r="383" spans="1:13" x14ac:dyDescent="0.15">
      <c r="A383" t="s">
        <v>2982</v>
      </c>
      <c r="B383" t="s">
        <v>2983</v>
      </c>
      <c r="C383" t="s">
        <v>3843</v>
      </c>
      <c r="D383">
        <v>4814</v>
      </c>
      <c r="E383" t="s">
        <v>3844</v>
      </c>
      <c r="F383" s="7" t="s">
        <v>1859</v>
      </c>
      <c r="G383" t="s">
        <v>3896</v>
      </c>
      <c r="H383" t="s">
        <v>3896</v>
      </c>
      <c r="I383" t="s">
        <v>3896</v>
      </c>
      <c r="J383">
        <v>10</v>
      </c>
      <c r="K383">
        <v>99</v>
      </c>
      <c r="L383">
        <v>1</v>
      </c>
      <c r="M383" t="s">
        <v>3845</v>
      </c>
    </row>
    <row r="384" spans="1:13" x14ac:dyDescent="0.15">
      <c r="A384" t="s">
        <v>3846</v>
      </c>
      <c r="B384" t="s">
        <v>3847</v>
      </c>
      <c r="C384" t="s">
        <v>3848</v>
      </c>
      <c r="D384">
        <v>223</v>
      </c>
      <c r="E384" t="s">
        <v>3849</v>
      </c>
      <c r="F384" s="7" t="s">
        <v>1858</v>
      </c>
      <c r="G384" t="s">
        <v>3948</v>
      </c>
      <c r="H384" t="s">
        <v>3896</v>
      </c>
      <c r="I384" t="s">
        <v>3896</v>
      </c>
      <c r="J384">
        <v>73</v>
      </c>
      <c r="K384">
        <v>11</v>
      </c>
      <c r="L384">
        <v>26</v>
      </c>
      <c r="M384" t="s">
        <v>3850</v>
      </c>
    </row>
    <row r="385" spans="1:13" x14ac:dyDescent="0.15">
      <c r="A385" t="s">
        <v>3435</v>
      </c>
      <c r="B385" t="s">
        <v>3436</v>
      </c>
      <c r="C385" t="s">
        <v>3851</v>
      </c>
      <c r="D385">
        <v>509</v>
      </c>
      <c r="E385" t="s">
        <v>3852</v>
      </c>
      <c r="F385" s="7" t="s">
        <v>1858</v>
      </c>
      <c r="G385" t="s">
        <v>3948</v>
      </c>
      <c r="H385" t="s">
        <v>3914</v>
      </c>
      <c r="I385" t="s">
        <v>3896</v>
      </c>
      <c r="J385">
        <v>63</v>
      </c>
      <c r="K385">
        <v>5</v>
      </c>
      <c r="L385">
        <v>42</v>
      </c>
      <c r="M385" t="s">
        <v>3853</v>
      </c>
    </row>
    <row r="386" spans="1:13" x14ac:dyDescent="0.15">
      <c r="A386" t="s">
        <v>443</v>
      </c>
      <c r="B386" t="s">
        <v>444</v>
      </c>
      <c r="C386" t="s">
        <v>3854</v>
      </c>
      <c r="D386">
        <v>48</v>
      </c>
      <c r="E386" t="s">
        <v>3855</v>
      </c>
      <c r="F386" s="7" t="s">
        <v>1859</v>
      </c>
      <c r="G386" t="s">
        <v>3896</v>
      </c>
      <c r="H386" t="s">
        <v>3896</v>
      </c>
      <c r="I386" t="s">
        <v>3896</v>
      </c>
      <c r="J386">
        <v>13</v>
      </c>
      <c r="K386">
        <v>76</v>
      </c>
      <c r="L386">
        <v>21</v>
      </c>
      <c r="M386" t="s">
        <v>3856</v>
      </c>
    </row>
    <row r="387" spans="1:13" x14ac:dyDescent="0.15">
      <c r="A387" t="s">
        <v>3857</v>
      </c>
      <c r="B387" t="s">
        <v>3858</v>
      </c>
      <c r="C387" t="s">
        <v>3859</v>
      </c>
      <c r="D387">
        <v>1849</v>
      </c>
      <c r="E387" t="s">
        <v>3860</v>
      </c>
      <c r="F387" s="7" t="s">
        <v>1859</v>
      </c>
      <c r="G387" t="s">
        <v>3896</v>
      </c>
      <c r="H387" t="s">
        <v>3896</v>
      </c>
      <c r="I387" t="s">
        <v>3896</v>
      </c>
      <c r="J387">
        <v>73</v>
      </c>
      <c r="K387">
        <v>36</v>
      </c>
      <c r="L387">
        <v>1</v>
      </c>
      <c r="M387" t="s">
        <v>3861</v>
      </c>
    </row>
    <row r="388" spans="1:13" x14ac:dyDescent="0.15">
      <c r="A388" t="s">
        <v>3862</v>
      </c>
      <c r="B388" t="s">
        <v>3863</v>
      </c>
      <c r="C388" t="s">
        <v>3864</v>
      </c>
      <c r="D388">
        <v>312</v>
      </c>
      <c r="E388" t="s">
        <v>2789</v>
      </c>
      <c r="F388" s="7" t="s">
        <v>1858</v>
      </c>
      <c r="G388" t="s">
        <v>3948</v>
      </c>
      <c r="H388" t="s">
        <v>3896</v>
      </c>
      <c r="I388" t="s">
        <v>3896</v>
      </c>
      <c r="J388">
        <v>63</v>
      </c>
      <c r="K388">
        <v>10</v>
      </c>
      <c r="L388">
        <v>37</v>
      </c>
      <c r="M388" t="s">
        <v>3865</v>
      </c>
    </row>
    <row r="389" spans="1:13" x14ac:dyDescent="0.15">
      <c r="A389" t="s">
        <v>3866</v>
      </c>
      <c r="B389" t="s">
        <v>3867</v>
      </c>
      <c r="C389" t="s">
        <v>3868</v>
      </c>
      <c r="D389">
        <v>1401</v>
      </c>
      <c r="E389" t="s">
        <v>3869</v>
      </c>
      <c r="F389" s="7" t="s">
        <v>1858</v>
      </c>
      <c r="G389" t="s">
        <v>3896</v>
      </c>
      <c r="H389" t="s">
        <v>3896</v>
      </c>
      <c r="I389" t="s">
        <v>3896</v>
      </c>
      <c r="J389">
        <v>90</v>
      </c>
      <c r="K389">
        <v>7</v>
      </c>
      <c r="L389">
        <v>13</v>
      </c>
      <c r="M389" t="s">
        <v>3870</v>
      </c>
    </row>
    <row r="390" spans="1:13" x14ac:dyDescent="0.15">
      <c r="A390" t="s">
        <v>1878</v>
      </c>
      <c r="B390" t="s">
        <v>1879</v>
      </c>
      <c r="C390" t="s">
        <v>3871</v>
      </c>
      <c r="D390">
        <v>232</v>
      </c>
      <c r="E390" t="s">
        <v>3872</v>
      </c>
      <c r="F390" s="7" t="s">
        <v>3883</v>
      </c>
      <c r="G390" t="s">
        <v>3896</v>
      </c>
      <c r="H390" t="s">
        <v>3896</v>
      </c>
      <c r="I390" t="s">
        <v>3896</v>
      </c>
      <c r="J390">
        <v>5</v>
      </c>
      <c r="K390">
        <v>40</v>
      </c>
      <c r="L390">
        <v>65</v>
      </c>
      <c r="M390" s="7" t="s">
        <v>3884</v>
      </c>
    </row>
    <row r="391" spans="1:13" x14ac:dyDescent="0.15">
      <c r="A391" t="s">
        <v>3873</v>
      </c>
      <c r="B391" t="s">
        <v>3873</v>
      </c>
      <c r="C391" t="s">
        <v>3874</v>
      </c>
      <c r="D391">
        <v>75</v>
      </c>
      <c r="E391" t="s">
        <v>3875</v>
      </c>
      <c r="F391" s="7" t="s">
        <v>3883</v>
      </c>
      <c r="G391" t="s">
        <v>3948</v>
      </c>
      <c r="H391" t="s">
        <v>3896</v>
      </c>
      <c r="I391" t="s">
        <v>3896</v>
      </c>
      <c r="J391">
        <v>24</v>
      </c>
      <c r="K391">
        <v>14</v>
      </c>
      <c r="L391">
        <v>72</v>
      </c>
      <c r="M391" s="7" t="s">
        <v>3876</v>
      </c>
    </row>
    <row r="392" spans="1:13" x14ac:dyDescent="0.15">
      <c r="A392" t="s">
        <v>3877</v>
      </c>
      <c r="B392" t="s">
        <v>3877</v>
      </c>
      <c r="C392" t="s">
        <v>3878</v>
      </c>
      <c r="D392">
        <v>635</v>
      </c>
      <c r="E392" t="s">
        <v>3879</v>
      </c>
      <c r="F392" s="7" t="s">
        <v>1858</v>
      </c>
      <c r="G392" t="s">
        <v>3896</v>
      </c>
      <c r="H392" t="s">
        <v>3896</v>
      </c>
      <c r="I392" t="s">
        <v>3896</v>
      </c>
      <c r="J392">
        <v>44</v>
      </c>
      <c r="K392">
        <v>12</v>
      </c>
      <c r="L392">
        <v>54</v>
      </c>
      <c r="M392" t="s">
        <v>3880</v>
      </c>
    </row>
    <row r="393" spans="1:13" x14ac:dyDescent="0.15">
      <c r="A393" t="s">
        <v>3877</v>
      </c>
      <c r="B393" t="s">
        <v>3877</v>
      </c>
      <c r="C393" t="s">
        <v>3881</v>
      </c>
      <c r="D393">
        <v>632</v>
      </c>
      <c r="E393" t="s">
        <v>3882</v>
      </c>
      <c r="F393" s="7" t="s">
        <v>1858</v>
      </c>
      <c r="G393" t="s">
        <v>3896</v>
      </c>
      <c r="H393" t="s">
        <v>3896</v>
      </c>
      <c r="I393" t="s">
        <v>3896</v>
      </c>
      <c r="J393">
        <v>44</v>
      </c>
      <c r="K393">
        <v>12</v>
      </c>
      <c r="L393">
        <v>54</v>
      </c>
      <c r="M393" t="s">
        <v>3880</v>
      </c>
    </row>
    <row r="394" spans="1:13" x14ac:dyDescent="0.15">
      <c r="A394" t="s">
        <v>2775</v>
      </c>
      <c r="C394" t="s">
        <v>3836</v>
      </c>
      <c r="F394" s="7" t="s">
        <v>3883</v>
      </c>
      <c r="J394">
        <v>50</v>
      </c>
      <c r="K394">
        <v>5</v>
      </c>
      <c r="L394">
        <v>55</v>
      </c>
      <c r="M394" t="s">
        <v>3837</v>
      </c>
    </row>
    <row r="395" spans="1:13" ht="15.75" customHeight="1" x14ac:dyDescent="0.15"/>
    <row r="396" spans="1:13" ht="15.75" customHeight="1" x14ac:dyDescent="0.15"/>
    <row r="397" spans="1:13" ht="15.75" customHeight="1" x14ac:dyDescent="0.15"/>
    <row r="398" spans="1:13" ht="15.75" customHeight="1" x14ac:dyDescent="0.15"/>
    <row r="399" spans="1:13" ht="15.75" customHeight="1" x14ac:dyDescent="0.15"/>
    <row r="400" spans="1:13"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sheetData>
  <sortState xmlns:xlrd2="http://schemas.microsoft.com/office/spreadsheetml/2017/richdata2" ref="A5:F377">
    <sortCondition ref="A5:A377"/>
    <sortCondition ref="D5:D377"/>
  </sortState>
  <pageMargins left="0.7" right="0.7" top="0.75" bottom="0.75" header="0.3" footer="0.3"/>
  <pageSetup paperSize="9" scale="41" fitToHeight="4"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7665B-D126-3A4D-9C63-6A59E5BD530A}">
  <dimension ref="A1:K19"/>
  <sheetViews>
    <sheetView tabSelected="1" workbookViewId="0">
      <selection activeCell="I15" sqref="I15"/>
    </sheetView>
  </sheetViews>
  <sheetFormatPr baseColWidth="10" defaultRowHeight="13" x14ac:dyDescent="0.15"/>
  <cols>
    <col min="3" max="3" width="14.83203125" customWidth="1"/>
    <col min="4" max="4" width="13.5" customWidth="1"/>
    <col min="5" max="5" width="28.5" customWidth="1"/>
  </cols>
  <sheetData>
    <row r="1" spans="1:11" x14ac:dyDescent="0.15">
      <c r="A1" s="6" t="s">
        <v>4032</v>
      </c>
    </row>
    <row r="3" spans="1:11" x14ac:dyDescent="0.15">
      <c r="B3" s="53" t="s">
        <v>4031</v>
      </c>
      <c r="C3" s="53" t="s">
        <v>4029</v>
      </c>
      <c r="D3" s="53" t="s">
        <v>4028</v>
      </c>
      <c r="E3" s="107" t="s">
        <v>4026</v>
      </c>
    </row>
    <row r="4" spans="1:11" x14ac:dyDescent="0.15">
      <c r="A4" s="6" t="s">
        <v>4009</v>
      </c>
      <c r="B4" s="6" t="s">
        <v>4010</v>
      </c>
      <c r="C4" s="6" t="s">
        <v>4030</v>
      </c>
      <c r="D4" s="6" t="s">
        <v>4033</v>
      </c>
      <c r="E4" s="106" t="s">
        <v>4027</v>
      </c>
      <c r="J4" s="6"/>
      <c r="K4" s="6"/>
    </row>
    <row r="5" spans="1:11" x14ac:dyDescent="0.15">
      <c r="A5" t="s">
        <v>4011</v>
      </c>
      <c r="B5" s="15">
        <v>5.0000000000000001E-4</v>
      </c>
      <c r="C5" s="15">
        <v>0.84799999999999998</v>
      </c>
      <c r="D5" s="15">
        <v>0.26600000000000001</v>
      </c>
      <c r="E5" s="15">
        <v>1.9276363892855506</v>
      </c>
      <c r="K5" s="15"/>
    </row>
    <row r="6" spans="1:11" x14ac:dyDescent="0.15">
      <c r="A6" t="s">
        <v>4012</v>
      </c>
      <c r="B6" s="15">
        <v>3.2199999999999999E-2</v>
      </c>
      <c r="C6" s="15">
        <v>0.86299999999999999</v>
      </c>
      <c r="D6" s="15">
        <v>0.68700000000000006</v>
      </c>
      <c r="E6" s="15">
        <v>0.44930699248805084</v>
      </c>
      <c r="K6" s="15"/>
    </row>
    <row r="7" spans="1:11" x14ac:dyDescent="0.15">
      <c r="A7" t="s">
        <v>4013</v>
      </c>
      <c r="B7" s="15">
        <v>5.5999999999999999E-3</v>
      </c>
      <c r="C7" s="15">
        <v>0.875</v>
      </c>
      <c r="D7" s="15">
        <v>0.502</v>
      </c>
      <c r="E7" s="15">
        <v>0.76033331938800885</v>
      </c>
      <c r="K7" s="15"/>
    </row>
    <row r="8" spans="1:11" x14ac:dyDescent="0.15">
      <c r="A8" t="s">
        <v>4014</v>
      </c>
      <c r="B8" s="15">
        <v>5.8999999999999999E-3</v>
      </c>
      <c r="C8" s="15">
        <v>0.65600000000000003</v>
      </c>
      <c r="D8" s="15">
        <v>0.64</v>
      </c>
      <c r="E8" s="15">
        <v>0.65537194660780118</v>
      </c>
      <c r="K8" s="15"/>
    </row>
    <row r="9" spans="1:11" x14ac:dyDescent="0.15">
      <c r="A9" t="s">
        <v>4015</v>
      </c>
      <c r="B9" s="15">
        <v>6.8999999999999999E-3</v>
      </c>
      <c r="C9" s="15">
        <v>0.72399999999999998</v>
      </c>
      <c r="D9" s="15">
        <v>0.76100000000000001</v>
      </c>
      <c r="E9" s="15">
        <v>0.40315321524055536</v>
      </c>
      <c r="K9" s="15"/>
    </row>
    <row r="10" spans="1:11" x14ac:dyDescent="0.15">
      <c r="A10" t="s">
        <v>4016</v>
      </c>
      <c r="B10" s="15">
        <v>3.1699999999999999E-2</v>
      </c>
      <c r="C10" s="15">
        <v>0.44</v>
      </c>
      <c r="D10" s="15">
        <v>0.50800000000000001</v>
      </c>
      <c r="E10" s="15">
        <v>1.9868074996802809</v>
      </c>
      <c r="K10" s="15"/>
    </row>
    <row r="11" spans="1:11" x14ac:dyDescent="0.15">
      <c r="A11" t="s">
        <v>4017</v>
      </c>
      <c r="B11" s="15">
        <v>5.1000000000000004E-3</v>
      </c>
      <c r="C11" s="15">
        <v>0.84499999999999997</v>
      </c>
      <c r="D11" s="15">
        <v>0.61699999999999999</v>
      </c>
      <c r="E11" s="15">
        <v>3.4594013458656101</v>
      </c>
      <c r="K11" s="15"/>
    </row>
    <row r="12" spans="1:11" x14ac:dyDescent="0.15">
      <c r="A12" t="s">
        <v>4018</v>
      </c>
      <c r="B12" s="15">
        <v>5.4000000000000003E-3</v>
      </c>
      <c r="C12" s="15">
        <v>0.86199999999999999</v>
      </c>
      <c r="D12" s="15">
        <v>0.70399999999999996</v>
      </c>
      <c r="E12" s="15">
        <v>2.0081589896425194</v>
      </c>
      <c r="K12" s="15"/>
    </row>
    <row r="13" spans="1:11" x14ac:dyDescent="0.15">
      <c r="A13" t="s">
        <v>4019</v>
      </c>
      <c r="B13" s="15">
        <v>6.4000000000000003E-3</v>
      </c>
      <c r="C13" s="15">
        <v>0.93200000000000005</v>
      </c>
      <c r="D13" s="15">
        <v>0.50600000000000001</v>
      </c>
      <c r="E13" s="15">
        <v>1.8042043312516159E-2</v>
      </c>
      <c r="K13" s="15"/>
    </row>
    <row r="14" spans="1:11" x14ac:dyDescent="0.15">
      <c r="A14" t="s">
        <v>4020</v>
      </c>
      <c r="B14" s="15">
        <v>2.6599999999999999E-2</v>
      </c>
      <c r="C14" s="15">
        <v>0.92800000000000005</v>
      </c>
      <c r="D14" s="15">
        <v>0.65400000000000003</v>
      </c>
      <c r="E14" s="15">
        <v>0.48270449672238591</v>
      </c>
      <c r="K14" s="15"/>
    </row>
    <row r="15" spans="1:11" x14ac:dyDescent="0.15">
      <c r="A15" t="s">
        <v>4021</v>
      </c>
      <c r="B15" s="15">
        <v>2.63E-2</v>
      </c>
      <c r="C15" s="15">
        <v>0.57899999999999996</v>
      </c>
      <c r="D15" s="15">
        <v>0.67500000000000004</v>
      </c>
      <c r="E15" s="15">
        <v>0.30479814478123662</v>
      </c>
      <c r="K15" s="15"/>
    </row>
    <row r="16" spans="1:11" x14ac:dyDescent="0.15">
      <c r="A16" t="s">
        <v>4022</v>
      </c>
      <c r="B16" s="15">
        <v>2.53E-2</v>
      </c>
      <c r="C16" s="15">
        <v>0.42299999999999999</v>
      </c>
      <c r="D16" s="15">
        <v>0.81100000000000005</v>
      </c>
      <c r="E16" s="15">
        <v>1.3528913583422764</v>
      </c>
      <c r="K16" s="15"/>
    </row>
    <row r="17" spans="1:11" x14ac:dyDescent="0.15">
      <c r="A17" t="s">
        <v>4023</v>
      </c>
      <c r="B17" s="15">
        <v>2.9999999999999997E-4</v>
      </c>
      <c r="C17" s="15">
        <v>0.74399999999999999</v>
      </c>
      <c r="D17" s="15">
        <v>0.51200000000000001</v>
      </c>
      <c r="E17" s="15">
        <v>1.1427521816864663</v>
      </c>
      <c r="K17" s="15"/>
    </row>
    <row r="18" spans="1:11" x14ac:dyDescent="0.15">
      <c r="A18" t="s">
        <v>4024</v>
      </c>
      <c r="B18" s="15">
        <v>1.2999999999999999E-3</v>
      </c>
      <c r="C18" s="15">
        <v>0.63300000000000001</v>
      </c>
      <c r="D18" s="15">
        <v>0.747</v>
      </c>
      <c r="E18" s="15">
        <v>1.6054971400245153</v>
      </c>
      <c r="K18" s="15"/>
    </row>
    <row r="19" spans="1:11" x14ac:dyDescent="0.15">
      <c r="A19" t="s">
        <v>4025</v>
      </c>
      <c r="B19" s="15">
        <v>1E-3</v>
      </c>
      <c r="C19" s="15">
        <v>0.82499999999999996</v>
      </c>
      <c r="D19" s="15">
        <v>0.63500000000000001</v>
      </c>
      <c r="E19" s="15">
        <v>0.76568349911682199</v>
      </c>
      <c r="K19" s="15"/>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AD1004"/>
  <sheetViews>
    <sheetView zoomScaleNormal="100" workbookViewId="0">
      <pane xSplit="1" ySplit="4" topLeftCell="K125" activePane="bottomRight" state="frozen"/>
      <selection pane="topRight" activeCell="B1" sqref="B1"/>
      <selection pane="bottomLeft" activeCell="A5" sqref="A5"/>
      <selection pane="bottomRight" sqref="A1:AD140"/>
    </sheetView>
  </sheetViews>
  <sheetFormatPr baseColWidth="10" defaultColWidth="12.6640625" defaultRowHeight="15" customHeight="1" x14ac:dyDescent="0.15"/>
  <cols>
    <col min="1" max="1" width="16.6640625" customWidth="1"/>
    <col min="2" max="2" width="12" customWidth="1"/>
    <col min="3" max="3" width="4.6640625" customWidth="1"/>
    <col min="4" max="4" width="3.6640625" customWidth="1"/>
    <col min="5" max="5" width="4.83203125" customWidth="1"/>
    <col min="6" max="6" width="14.5" customWidth="1"/>
    <col min="7" max="7" width="14" customWidth="1"/>
    <col min="8" max="8" width="12.6640625" customWidth="1"/>
    <col min="9" max="9" width="17.33203125" customWidth="1"/>
    <col min="10" max="10" width="18.1640625" customWidth="1"/>
    <col min="11" max="11" width="16.83203125" customWidth="1"/>
    <col min="12" max="12" width="10.5" customWidth="1"/>
    <col min="13" max="13" width="8.83203125" customWidth="1"/>
    <col min="14" max="14" width="24.1640625" customWidth="1"/>
    <col min="15" max="15" width="30.6640625" customWidth="1"/>
    <col min="16" max="16" width="20" customWidth="1"/>
    <col min="17" max="17" width="18.5" customWidth="1"/>
    <col min="18" max="23" width="10.5" customWidth="1"/>
    <col min="24" max="29" width="11.6640625" customWidth="1"/>
  </cols>
  <sheetData>
    <row r="1" spans="1:25" ht="15.75" customHeight="1" x14ac:dyDescent="0.15">
      <c r="A1" s="59" t="s">
        <v>3898</v>
      </c>
      <c r="B1" s="59"/>
      <c r="C1" s="59"/>
      <c r="D1" s="59"/>
      <c r="E1" s="59"/>
    </row>
    <row r="2" spans="1:25" ht="15.75" customHeight="1" x14ac:dyDescent="0.15">
      <c r="A2" s="1"/>
      <c r="B2" s="1"/>
      <c r="C2" s="1"/>
      <c r="D2" s="1"/>
      <c r="E2" s="1"/>
    </row>
    <row r="3" spans="1:25" ht="15.75" customHeight="1" x14ac:dyDescent="0.15">
      <c r="A3" s="6" t="s">
        <v>3904</v>
      </c>
      <c r="B3" s="6"/>
      <c r="C3" s="98" t="s">
        <v>3984</v>
      </c>
      <c r="D3" s="98"/>
      <c r="E3" s="98"/>
      <c r="F3" s="7"/>
      <c r="G3" s="7"/>
      <c r="H3" s="7"/>
      <c r="I3" s="53" t="s">
        <v>3908</v>
      </c>
      <c r="J3" s="53"/>
      <c r="K3" s="7"/>
      <c r="L3" s="7"/>
      <c r="M3" s="7"/>
      <c r="N3" s="69"/>
      <c r="O3" s="76" t="s">
        <v>3954</v>
      </c>
      <c r="P3" s="72"/>
      <c r="Q3" s="61" t="s">
        <v>3907</v>
      </c>
      <c r="R3" s="70"/>
      <c r="S3" s="71" t="s">
        <v>3982</v>
      </c>
      <c r="T3" s="70"/>
      <c r="U3" s="70"/>
      <c r="V3" s="70"/>
      <c r="W3" s="70"/>
    </row>
    <row r="4" spans="1:25" ht="15.75" customHeight="1" x14ac:dyDescent="0.15">
      <c r="A4" s="2" t="s">
        <v>10</v>
      </c>
      <c r="B4" s="2" t="s">
        <v>3983</v>
      </c>
      <c r="C4" s="99" t="s">
        <v>3985</v>
      </c>
      <c r="D4" s="99" t="s">
        <v>3994</v>
      </c>
      <c r="E4" s="99" t="s">
        <v>3995</v>
      </c>
      <c r="F4" s="2" t="s">
        <v>11</v>
      </c>
      <c r="G4" s="2" t="s">
        <v>3947</v>
      </c>
      <c r="H4" s="2" t="s">
        <v>12</v>
      </c>
      <c r="I4" s="2" t="s">
        <v>2093</v>
      </c>
      <c r="J4" s="2" t="s">
        <v>3900</v>
      </c>
      <c r="K4" s="2" t="s">
        <v>3909</v>
      </c>
      <c r="L4" s="2" t="s">
        <v>3945</v>
      </c>
      <c r="M4" s="2" t="s">
        <v>34</v>
      </c>
      <c r="N4" s="7" t="s">
        <v>3897</v>
      </c>
      <c r="O4" s="7" t="s">
        <v>3916</v>
      </c>
      <c r="P4" s="7" t="s">
        <v>3955</v>
      </c>
      <c r="Q4" s="73" t="s">
        <v>3924</v>
      </c>
      <c r="R4" s="73" t="s">
        <v>3996</v>
      </c>
      <c r="S4" s="73" t="s">
        <v>3997</v>
      </c>
      <c r="T4" s="73" t="s">
        <v>3998</v>
      </c>
      <c r="U4" s="73" t="s">
        <v>3999</v>
      </c>
      <c r="V4" s="73" t="s">
        <v>4000</v>
      </c>
      <c r="W4" s="73" t="s">
        <v>4001</v>
      </c>
    </row>
    <row r="5" spans="1:25" ht="15.75" customHeight="1" x14ac:dyDescent="0.15">
      <c r="A5" s="7" t="s">
        <v>2342</v>
      </c>
      <c r="B5" s="2">
        <v>6</v>
      </c>
      <c r="C5" s="99" t="s">
        <v>3986</v>
      </c>
      <c r="D5" s="99">
        <v>4</v>
      </c>
      <c r="E5" s="99" t="s">
        <v>3987</v>
      </c>
      <c r="F5" s="2" t="s">
        <v>3946</v>
      </c>
      <c r="G5" s="2"/>
      <c r="H5" s="2"/>
      <c r="I5" s="2"/>
      <c r="J5" s="2"/>
      <c r="K5" s="2"/>
      <c r="L5" s="2"/>
      <c r="M5" s="2"/>
      <c r="N5" s="7"/>
      <c r="O5" s="7"/>
      <c r="P5" s="7"/>
      <c r="Q5" s="74">
        <v>2.9578927008648E-2</v>
      </c>
      <c r="R5" s="74">
        <v>0.158068824885708</v>
      </c>
      <c r="S5" s="74">
        <v>-1.9861452871250299E-2</v>
      </c>
      <c r="T5" s="74">
        <v>2.08911327875816E-2</v>
      </c>
      <c r="U5" s="74">
        <v>8.6490101081082502E-2</v>
      </c>
      <c r="V5" s="74">
        <v>5.7590619428893298E-2</v>
      </c>
      <c r="W5" s="74">
        <v>2.7842346169333898E-3</v>
      </c>
      <c r="X5" s="15"/>
    </row>
    <row r="6" spans="1:25" ht="15.75" customHeight="1" x14ac:dyDescent="0.15">
      <c r="A6" s="7" t="s">
        <v>2343</v>
      </c>
      <c r="B6" s="2">
        <v>7</v>
      </c>
      <c r="C6" s="99" t="s">
        <v>3988</v>
      </c>
      <c r="D6" s="99">
        <v>2</v>
      </c>
      <c r="E6" s="99" t="s">
        <v>3989</v>
      </c>
      <c r="F6" s="2" t="s">
        <v>3946</v>
      </c>
      <c r="G6" s="2"/>
      <c r="H6" s="2"/>
      <c r="I6" s="2"/>
      <c r="J6" s="2"/>
      <c r="K6" s="2"/>
      <c r="L6" s="2"/>
      <c r="M6" s="2"/>
      <c r="N6" s="7"/>
      <c r="O6" s="7"/>
      <c r="P6" s="7"/>
      <c r="Q6" s="74">
        <v>4.5829013634140998E-2</v>
      </c>
      <c r="R6" s="74">
        <v>0.140321563572333</v>
      </c>
      <c r="S6" s="74">
        <v>-1.3709709349718401E-2</v>
      </c>
      <c r="T6" s="74">
        <v>2.6342412087765301E-2</v>
      </c>
      <c r="U6" s="74">
        <v>0.13452392493909501</v>
      </c>
      <c r="V6" s="74">
        <v>-8.0582239672666398E-3</v>
      </c>
      <c r="W6" s="74">
        <v>9.0046664460830095E-2</v>
      </c>
    </row>
    <row r="7" spans="1:25" ht="15.75" customHeight="1" x14ac:dyDescent="0.15">
      <c r="A7" s="2" t="s">
        <v>13</v>
      </c>
      <c r="B7" s="2">
        <v>7</v>
      </c>
      <c r="C7" s="99" t="s">
        <v>3987</v>
      </c>
      <c r="D7" s="99">
        <v>4</v>
      </c>
      <c r="E7" s="99" t="s">
        <v>3990</v>
      </c>
      <c r="F7" s="2">
        <v>10834840</v>
      </c>
      <c r="G7" s="2">
        <v>2708710</v>
      </c>
      <c r="H7" s="2">
        <v>32.520000000000003</v>
      </c>
      <c r="I7" s="60">
        <v>15.788135593220337</v>
      </c>
      <c r="J7" s="60">
        <v>0.87227268470830588</v>
      </c>
      <c r="K7" s="7">
        <v>4</v>
      </c>
      <c r="L7" s="7"/>
      <c r="M7" s="7"/>
      <c r="N7" s="7" t="s">
        <v>3953</v>
      </c>
      <c r="O7" s="7" t="s">
        <v>3953</v>
      </c>
      <c r="P7" s="7" t="s">
        <v>3953</v>
      </c>
      <c r="Q7" s="74">
        <v>4.0810214864591202E-2</v>
      </c>
      <c r="R7" s="74">
        <v>2.1589500259766501E-2</v>
      </c>
      <c r="S7" s="74">
        <v>-7.6402080800841102E-3</v>
      </c>
      <c r="T7" s="74">
        <v>7.0952197052387395E-2</v>
      </c>
      <c r="U7" s="74">
        <v>9.7127430468782906E-3</v>
      </c>
      <c r="V7" s="74">
        <v>0.13839581379238</v>
      </c>
      <c r="W7" s="74">
        <v>-7.3694714886052204E-3</v>
      </c>
    </row>
    <row r="8" spans="1:25" ht="15.75" customHeight="1" x14ac:dyDescent="0.15">
      <c r="A8" s="2" t="s">
        <v>14</v>
      </c>
      <c r="B8" s="2">
        <v>7</v>
      </c>
      <c r="C8" s="99" t="s">
        <v>3987</v>
      </c>
      <c r="D8" s="99">
        <v>7</v>
      </c>
      <c r="E8" s="99" t="s">
        <v>3991</v>
      </c>
      <c r="F8" s="2">
        <v>11139704</v>
      </c>
      <c r="G8" s="2">
        <v>2784926</v>
      </c>
      <c r="H8" s="2">
        <v>33.43</v>
      </c>
      <c r="I8" s="60">
        <v>13.396153846153846</v>
      </c>
      <c r="J8" s="60">
        <v>0.74011899702507433</v>
      </c>
      <c r="K8" s="7">
        <v>2</v>
      </c>
      <c r="L8" s="7"/>
      <c r="M8" s="7"/>
      <c r="N8" s="7" t="s">
        <v>1</v>
      </c>
      <c r="O8" s="7" t="s">
        <v>3953</v>
      </c>
      <c r="P8" s="7" t="s">
        <v>3953</v>
      </c>
      <c r="Q8" s="74">
        <v>3.9063122707535099E-2</v>
      </c>
      <c r="R8" s="74">
        <v>4.2333510677505702E-2</v>
      </c>
      <c r="S8" s="74">
        <v>-2.1641122088800098E-3</v>
      </c>
      <c r="T8" s="74">
        <v>5.50836182222626E-3</v>
      </c>
      <c r="U8" s="74">
        <v>0.116758849851017</v>
      </c>
      <c r="V8" s="74">
        <v>6.4011273134822896E-2</v>
      </c>
      <c r="W8" s="74">
        <v>1.12012409384891E-2</v>
      </c>
      <c r="X8" s="7"/>
      <c r="Y8" s="7"/>
    </row>
    <row r="9" spans="1:25" ht="15.75" customHeight="1" x14ac:dyDescent="0.15">
      <c r="A9" s="2" t="s">
        <v>15</v>
      </c>
      <c r="B9" s="2">
        <v>7</v>
      </c>
      <c r="C9" s="99" t="s">
        <v>3987</v>
      </c>
      <c r="D9" s="99">
        <v>7</v>
      </c>
      <c r="E9" s="99" t="s">
        <v>3989</v>
      </c>
      <c r="F9" s="2">
        <v>11734984</v>
      </c>
      <c r="G9" s="2">
        <v>2933746</v>
      </c>
      <c r="H9" s="2">
        <v>35.22</v>
      </c>
      <c r="I9" s="60">
        <v>14.75925925925926</v>
      </c>
      <c r="J9" s="60">
        <v>0.81542868835686511</v>
      </c>
      <c r="K9" s="7">
        <v>5</v>
      </c>
      <c r="L9" s="7"/>
      <c r="M9" s="7"/>
      <c r="N9" s="7" t="s">
        <v>1</v>
      </c>
      <c r="O9" s="7" t="s">
        <v>3953</v>
      </c>
      <c r="P9" s="7" t="s">
        <v>3953</v>
      </c>
      <c r="Q9" s="74">
        <v>7.3705035387230403E-2</v>
      </c>
      <c r="R9" s="74">
        <v>7.7001951580279906E-2</v>
      </c>
      <c r="S9" s="74">
        <v>3.4256722018094501E-2</v>
      </c>
      <c r="T9" s="74">
        <v>8.9320708301921001E-2</v>
      </c>
      <c r="U9" s="74">
        <v>7.6053333487001301E-2</v>
      </c>
      <c r="V9" s="74">
        <v>0.15517952583476899</v>
      </c>
      <c r="W9" s="74">
        <v>1.37148872943656E-2</v>
      </c>
      <c r="X9" s="15"/>
      <c r="Y9" s="15"/>
    </row>
    <row r="10" spans="1:25" ht="15.75" customHeight="1" x14ac:dyDescent="0.15">
      <c r="A10" s="7" t="s">
        <v>2348</v>
      </c>
      <c r="B10" s="2">
        <v>7</v>
      </c>
      <c r="C10" s="99" t="s">
        <v>3987</v>
      </c>
      <c r="D10" s="99">
        <v>11</v>
      </c>
      <c r="E10" s="99" t="s">
        <v>3990</v>
      </c>
      <c r="F10" s="2" t="s">
        <v>3946</v>
      </c>
      <c r="G10" s="2"/>
      <c r="H10" s="2"/>
      <c r="I10" s="60"/>
      <c r="J10" s="60"/>
      <c r="K10" s="7"/>
      <c r="L10" s="7"/>
      <c r="M10" s="7"/>
      <c r="N10" s="7"/>
      <c r="O10" s="7"/>
      <c r="P10" s="7"/>
      <c r="Q10" s="74">
        <v>5.5126645025308799E-2</v>
      </c>
      <c r="R10" s="74">
        <v>3.34114411665309E-2</v>
      </c>
      <c r="S10" s="74">
        <v>5.69241605889261E-3</v>
      </c>
      <c r="T10" s="74">
        <v>3.60815589350861E-3</v>
      </c>
      <c r="U10" s="74">
        <v>0.121368327085646</v>
      </c>
      <c r="V10" s="74">
        <v>0.139905772632749</v>
      </c>
      <c r="W10" s="74">
        <v>5.0585534557464097E-3</v>
      </c>
      <c r="X10" s="15"/>
      <c r="Y10" s="15"/>
    </row>
    <row r="11" spans="1:25" ht="15.75" customHeight="1" x14ac:dyDescent="0.15">
      <c r="A11" s="2" t="s">
        <v>16</v>
      </c>
      <c r="B11" s="2">
        <v>7</v>
      </c>
      <c r="C11" s="99" t="s">
        <v>3987</v>
      </c>
      <c r="D11" s="99">
        <v>11</v>
      </c>
      <c r="E11" s="99" t="s">
        <v>3989</v>
      </c>
      <c r="F11" s="2">
        <v>8313208</v>
      </c>
      <c r="G11" s="2">
        <v>2078302</v>
      </c>
      <c r="H11" s="2">
        <v>24.95</v>
      </c>
      <c r="I11" s="60">
        <v>18.53846153846154</v>
      </c>
      <c r="J11" s="60">
        <v>1.0242243943901403</v>
      </c>
      <c r="K11" s="7">
        <v>5</v>
      </c>
      <c r="L11" s="7"/>
      <c r="M11" s="7"/>
      <c r="N11" s="7" t="s">
        <v>1</v>
      </c>
      <c r="O11" s="7" t="s">
        <v>3953</v>
      </c>
      <c r="P11" s="7" t="s">
        <v>3953</v>
      </c>
      <c r="Q11" s="74">
        <v>3.2926946445336697E-2</v>
      </c>
      <c r="R11" s="74">
        <v>3.7855844001177703E-2</v>
      </c>
      <c r="S11" s="74">
        <v>-1.2650924782753301E-2</v>
      </c>
      <c r="T11" s="74">
        <v>3.5061588771201E-4</v>
      </c>
      <c r="U11" s="74">
        <v>5.8266770540382699E-2</v>
      </c>
      <c r="V11" s="74">
        <v>0.118262712139882</v>
      </c>
      <c r="W11" s="74">
        <v>4.0555844145936498E-4</v>
      </c>
    </row>
    <row r="12" spans="1:25" ht="15.75" customHeight="1" x14ac:dyDescent="0.15">
      <c r="A12" s="2" t="s">
        <v>17</v>
      </c>
      <c r="B12" s="2">
        <v>7</v>
      </c>
      <c r="C12" s="99" t="s">
        <v>3986</v>
      </c>
      <c r="D12" s="99">
        <v>4</v>
      </c>
      <c r="E12" s="99" t="s">
        <v>3990</v>
      </c>
      <c r="F12" s="2">
        <v>12689672</v>
      </c>
      <c r="G12" s="2">
        <v>3172418</v>
      </c>
      <c r="H12" s="2">
        <v>38.08</v>
      </c>
      <c r="I12" s="60">
        <v>15.333333333333334</v>
      </c>
      <c r="J12" s="60">
        <v>0.84714548802946588</v>
      </c>
      <c r="K12" s="7">
        <v>9</v>
      </c>
      <c r="L12" s="7"/>
      <c r="M12" s="7"/>
      <c r="N12" s="7" t="s">
        <v>1</v>
      </c>
      <c r="O12" s="7" t="s">
        <v>3914</v>
      </c>
      <c r="P12" s="7" t="s">
        <v>3915</v>
      </c>
      <c r="Q12" s="74">
        <v>1.6716432624519401E-2</v>
      </c>
      <c r="R12" s="74">
        <v>3.90901576663438E-2</v>
      </c>
      <c r="S12" s="74">
        <v>-2.0095017113271399E-3</v>
      </c>
      <c r="T12" s="74">
        <v>6.8069079289801004E-3</v>
      </c>
      <c r="U12" s="74">
        <v>1.27132562588449E-2</v>
      </c>
      <c r="V12" s="74">
        <v>6.0034107381146E-2</v>
      </c>
      <c r="W12" s="74">
        <v>6.0373932649534102E-3</v>
      </c>
    </row>
    <row r="13" spans="1:25" ht="15.75" customHeight="1" x14ac:dyDescent="0.15">
      <c r="A13" s="7" t="s">
        <v>3925</v>
      </c>
      <c r="B13" s="2">
        <v>7</v>
      </c>
      <c r="C13" s="99" t="s">
        <v>3986</v>
      </c>
      <c r="D13" s="99">
        <v>6</v>
      </c>
      <c r="E13" s="99" t="s">
        <v>3991</v>
      </c>
      <c r="F13" s="2" t="s">
        <v>3946</v>
      </c>
      <c r="G13" s="2"/>
      <c r="H13" s="2"/>
      <c r="I13" s="60"/>
      <c r="J13" s="60"/>
      <c r="K13" s="7"/>
      <c r="L13" s="7"/>
      <c r="M13" s="7"/>
      <c r="N13" s="7"/>
      <c r="O13" s="7"/>
      <c r="P13" s="7"/>
      <c r="Q13" s="74">
        <v>1.8439594745382301E-2</v>
      </c>
      <c r="R13" s="74">
        <v>1.2823405770578901E-2</v>
      </c>
      <c r="S13" s="74">
        <v>-1.8118865682814601E-2</v>
      </c>
      <c r="T13" s="74">
        <v>2.1477786636692201E-2</v>
      </c>
      <c r="U13" s="74">
        <v>0.106938309517301</v>
      </c>
      <c r="V13" s="74">
        <v>-1.08756814581889E-2</v>
      </c>
      <c r="W13" s="74">
        <v>-7.2235752860786298E-3</v>
      </c>
    </row>
    <row r="14" spans="1:25" ht="15.75" customHeight="1" x14ac:dyDescent="0.15">
      <c r="A14" s="2" t="s">
        <v>18</v>
      </c>
      <c r="B14" s="2">
        <v>7</v>
      </c>
      <c r="C14" s="99" t="s">
        <v>3986</v>
      </c>
      <c r="D14" s="99">
        <v>6</v>
      </c>
      <c r="E14" s="99" t="s">
        <v>3989</v>
      </c>
      <c r="F14" s="2">
        <v>12159512</v>
      </c>
      <c r="G14" s="2">
        <v>3039878</v>
      </c>
      <c r="H14" s="2">
        <v>36.49</v>
      </c>
      <c r="I14" s="60">
        <v>15.3375</v>
      </c>
      <c r="J14" s="60">
        <v>0.84737569060773477</v>
      </c>
      <c r="K14" s="7">
        <v>7</v>
      </c>
      <c r="L14" s="7"/>
      <c r="M14" s="7"/>
      <c r="N14" s="7" t="s">
        <v>1</v>
      </c>
      <c r="O14" s="7" t="s">
        <v>3953</v>
      </c>
      <c r="P14" s="7" t="s">
        <v>3953</v>
      </c>
      <c r="Q14" s="74">
        <v>3.8422978794934899E-3</v>
      </c>
      <c r="R14" s="74">
        <v>5.15428175154597E-2</v>
      </c>
      <c r="S14" s="74">
        <v>-1.5540584874518099E-3</v>
      </c>
      <c r="T14" s="74">
        <v>8.7562525286077903E-3</v>
      </c>
      <c r="U14" s="74">
        <v>1.04319888875418E-2</v>
      </c>
      <c r="V14" s="74">
        <v>-6.21132900668876E-4</v>
      </c>
      <c r="W14" s="74">
        <v>2.1984393694385301E-3</v>
      </c>
    </row>
    <row r="15" spans="1:25" ht="15.75" customHeight="1" x14ac:dyDescent="0.15">
      <c r="A15" s="2" t="s">
        <v>19</v>
      </c>
      <c r="B15" s="2">
        <v>9</v>
      </c>
      <c r="C15" s="99" t="s">
        <v>3987</v>
      </c>
      <c r="D15" s="99">
        <v>6</v>
      </c>
      <c r="E15" s="99" t="s">
        <v>3989</v>
      </c>
      <c r="F15" s="2">
        <v>13208960</v>
      </c>
      <c r="G15" s="2">
        <v>3302240</v>
      </c>
      <c r="H15" s="2">
        <v>39.64</v>
      </c>
      <c r="I15" s="60">
        <v>14.892857142857142</v>
      </c>
      <c r="J15" s="60">
        <v>0.82280978689818463</v>
      </c>
      <c r="K15" s="7">
        <v>0</v>
      </c>
      <c r="L15" s="7"/>
      <c r="M15" s="7"/>
      <c r="N15" s="7" t="s">
        <v>3953</v>
      </c>
      <c r="O15" s="7" t="s">
        <v>3953</v>
      </c>
      <c r="P15" s="7" t="s">
        <v>3953</v>
      </c>
      <c r="Q15" s="74">
        <v>6.2851777971560205E-2</v>
      </c>
      <c r="R15" s="74">
        <v>1.1785479051007399E-2</v>
      </c>
      <c r="S15" s="74">
        <v>9.0272300662386298E-3</v>
      </c>
      <c r="T15" s="74">
        <v>1.1053221010692799E-2</v>
      </c>
      <c r="U15" s="74">
        <v>0.22949177291078901</v>
      </c>
      <c r="V15" s="74">
        <v>6.3844203490592805E-2</v>
      </c>
      <c r="W15" s="74">
        <v>8.4246237948746704E-4</v>
      </c>
    </row>
    <row r="16" spans="1:25" ht="15.75" customHeight="1" x14ac:dyDescent="0.15">
      <c r="A16" s="2" t="s">
        <v>20</v>
      </c>
      <c r="B16" s="2">
        <v>9</v>
      </c>
      <c r="C16" s="99" t="s">
        <v>3987</v>
      </c>
      <c r="D16" s="99">
        <v>7</v>
      </c>
      <c r="E16" s="99" t="s">
        <v>3988</v>
      </c>
      <c r="F16" s="2">
        <v>10775768</v>
      </c>
      <c r="G16" s="2">
        <v>2693942</v>
      </c>
      <c r="H16" s="2">
        <v>32.340000000000003</v>
      </c>
      <c r="I16" s="60">
        <v>12.903846153846153</v>
      </c>
      <c r="J16" s="60">
        <v>0.71291967700807468</v>
      </c>
      <c r="K16" s="7">
        <v>4</v>
      </c>
      <c r="L16" s="2" t="s">
        <v>21</v>
      </c>
      <c r="M16" s="7"/>
      <c r="N16" s="7" t="s">
        <v>1</v>
      </c>
      <c r="O16" s="7" t="s">
        <v>3953</v>
      </c>
      <c r="P16" s="7" t="s">
        <v>3953</v>
      </c>
      <c r="Q16" s="74">
        <v>4.2643563390269201E-2</v>
      </c>
      <c r="R16" s="74">
        <v>1.5559493871108899E-2</v>
      </c>
      <c r="S16" s="74">
        <v>-1.8737375659383299E-2</v>
      </c>
      <c r="T16" s="74">
        <v>7.5490020176593897E-2</v>
      </c>
      <c r="U16" s="74">
        <v>5.1859582442248302E-2</v>
      </c>
      <c r="V16" s="74">
        <v>0.114754727145727</v>
      </c>
      <c r="W16" s="74">
        <v>-1.0149137153840099E-2</v>
      </c>
    </row>
    <row r="17" spans="1:23" ht="15.75" customHeight="1" x14ac:dyDescent="0.15">
      <c r="A17" s="2" t="s">
        <v>22</v>
      </c>
      <c r="B17" s="2">
        <v>9</v>
      </c>
      <c r="C17" s="99" t="s">
        <v>3987</v>
      </c>
      <c r="D17" s="99">
        <v>9</v>
      </c>
      <c r="E17" s="99" t="s">
        <v>3990</v>
      </c>
      <c r="F17" s="2">
        <v>11455496</v>
      </c>
      <c r="G17" s="2">
        <v>2863874</v>
      </c>
      <c r="H17" s="2">
        <v>34.380000000000003</v>
      </c>
      <c r="I17" s="60">
        <v>16.367647058823529</v>
      </c>
      <c r="J17" s="60">
        <v>0.90428989275268112</v>
      </c>
      <c r="K17" s="7">
        <v>6</v>
      </c>
      <c r="L17" s="2" t="s">
        <v>23</v>
      </c>
      <c r="M17" s="7"/>
      <c r="N17" s="7" t="s">
        <v>1</v>
      </c>
      <c r="O17" s="7" t="s">
        <v>3953</v>
      </c>
      <c r="P17" s="7" t="s">
        <v>3953</v>
      </c>
      <c r="Q17" s="74">
        <v>2.0379632862758401E-2</v>
      </c>
      <c r="R17" s="74">
        <v>5.2326169146243801E-2</v>
      </c>
      <c r="S17" s="74">
        <v>-1.5599447561465101E-2</v>
      </c>
      <c r="T17" s="74">
        <v>1.7445864342047201E-2</v>
      </c>
      <c r="U17" s="74">
        <v>5.9248833861324998E-2</v>
      </c>
      <c r="V17" s="74">
        <v>5.8099230693109301E-2</v>
      </c>
      <c r="W17" s="74">
        <v>-1.7296317021224E-2</v>
      </c>
    </row>
    <row r="18" spans="1:23" ht="15.75" customHeight="1" x14ac:dyDescent="0.15">
      <c r="A18" s="2" t="s">
        <v>3926</v>
      </c>
      <c r="B18" s="2">
        <v>9</v>
      </c>
      <c r="C18" s="99" t="s">
        <v>3987</v>
      </c>
      <c r="D18" s="99">
        <v>10</v>
      </c>
      <c r="E18" s="99" t="s">
        <v>3989</v>
      </c>
      <c r="F18" s="2" t="s">
        <v>3946</v>
      </c>
      <c r="G18" s="2"/>
      <c r="H18" s="2"/>
      <c r="I18" s="60"/>
      <c r="J18" s="60"/>
      <c r="K18" s="7"/>
      <c r="L18" s="2"/>
      <c r="M18" s="7"/>
      <c r="N18" s="7"/>
      <c r="O18" s="7"/>
      <c r="P18" s="7"/>
      <c r="Q18" s="74">
        <v>2.1264203955151301E-2</v>
      </c>
      <c r="R18" s="74">
        <v>0.112921495571891</v>
      </c>
      <c r="S18" s="74">
        <v>-1.48211745635654E-2</v>
      </c>
      <c r="T18" s="74">
        <v>1.45920011532241E-2</v>
      </c>
      <c r="U18" s="74">
        <v>0.118321304325615</v>
      </c>
      <c r="V18" s="74">
        <v>-1.3373769625069001E-2</v>
      </c>
      <c r="W18" s="74">
        <v>1.60265848555181E-3</v>
      </c>
    </row>
    <row r="19" spans="1:23" ht="15.75" customHeight="1" x14ac:dyDescent="0.15">
      <c r="A19" s="2" t="s">
        <v>24</v>
      </c>
      <c r="B19" s="2">
        <v>12</v>
      </c>
      <c r="C19" s="99" t="s">
        <v>3987</v>
      </c>
      <c r="D19" s="99">
        <v>3</v>
      </c>
      <c r="E19" s="99" t="s">
        <v>3986</v>
      </c>
      <c r="F19" s="2">
        <v>11016864</v>
      </c>
      <c r="G19" s="2">
        <v>2754216</v>
      </c>
      <c r="H19" s="2">
        <v>33.06</v>
      </c>
      <c r="I19" s="60">
        <v>14.328947368421053</v>
      </c>
      <c r="J19" s="60">
        <v>0.7916545507414946</v>
      </c>
      <c r="K19" s="7">
        <v>3</v>
      </c>
      <c r="L19" s="7"/>
      <c r="M19" s="7"/>
      <c r="N19" s="7" t="s">
        <v>1</v>
      </c>
      <c r="O19" s="7" t="s">
        <v>3953</v>
      </c>
      <c r="P19" s="7" t="s">
        <v>3915</v>
      </c>
      <c r="Q19" s="74">
        <v>7.2353094155245601E-2</v>
      </c>
      <c r="R19" s="74">
        <v>7.06697738189766E-2</v>
      </c>
      <c r="S19" s="74">
        <v>-4.1531597920011704E-3</v>
      </c>
      <c r="T19" s="74">
        <v>5.03330085915853E-2</v>
      </c>
      <c r="U19" s="74">
        <v>0.129718101502899</v>
      </c>
      <c r="V19" s="74">
        <v>0.17468609947168801</v>
      </c>
      <c r="W19" s="74">
        <v>1.1181421002056199E-2</v>
      </c>
    </row>
    <row r="20" spans="1:23" ht="15.75" customHeight="1" x14ac:dyDescent="0.15">
      <c r="A20" s="2" t="s">
        <v>25</v>
      </c>
      <c r="B20" s="2">
        <v>12</v>
      </c>
      <c r="C20" s="99" t="s">
        <v>3987</v>
      </c>
      <c r="D20" s="99">
        <v>3</v>
      </c>
      <c r="E20" s="99" t="s">
        <v>3992</v>
      </c>
      <c r="F20" s="2">
        <v>11838792</v>
      </c>
      <c r="G20" s="2">
        <v>2959698</v>
      </c>
      <c r="H20" s="2">
        <v>35.53</v>
      </c>
      <c r="I20" s="60">
        <v>16.058823529411764</v>
      </c>
      <c r="J20" s="60">
        <v>0.88722781930451733</v>
      </c>
      <c r="K20" s="7">
        <v>3</v>
      </c>
      <c r="L20" s="7"/>
      <c r="M20" s="7"/>
      <c r="N20" s="7" t="s">
        <v>3953</v>
      </c>
      <c r="O20" s="7" t="s">
        <v>3953</v>
      </c>
      <c r="P20" s="7" t="s">
        <v>3953</v>
      </c>
      <c r="Q20" s="74">
        <v>3.1634261097220499E-2</v>
      </c>
      <c r="R20" s="74">
        <v>3.5090420787142702E-2</v>
      </c>
      <c r="S20" s="74">
        <v>1.6849985073897E-3</v>
      </c>
      <c r="T20" s="74">
        <v>5.8486385506872803E-2</v>
      </c>
      <c r="U20" s="74">
        <v>0.11567738866374799</v>
      </c>
      <c r="V20" s="74">
        <v>-9.0650491946231201E-3</v>
      </c>
      <c r="W20" s="74">
        <v>-8.6124179972853591E-3</v>
      </c>
    </row>
    <row r="21" spans="1:23" ht="15.75" customHeight="1" x14ac:dyDescent="0.15">
      <c r="A21" s="2" t="s">
        <v>26</v>
      </c>
      <c r="B21" s="2">
        <v>12</v>
      </c>
      <c r="C21" s="99" t="s">
        <v>3987</v>
      </c>
      <c r="D21" s="99">
        <v>8</v>
      </c>
      <c r="E21" s="99" t="s">
        <v>3990</v>
      </c>
      <c r="F21" s="2">
        <v>9511256</v>
      </c>
      <c r="G21" s="2">
        <v>2377814</v>
      </c>
      <c r="H21" s="2">
        <v>28.54</v>
      </c>
      <c r="I21" s="60">
        <v>11.840163934426231</v>
      </c>
      <c r="J21" s="60">
        <v>0.6541527035594602</v>
      </c>
      <c r="K21" s="7">
        <v>3</v>
      </c>
      <c r="L21" s="2" t="s">
        <v>27</v>
      </c>
      <c r="M21" s="7"/>
      <c r="N21" s="7" t="s">
        <v>1</v>
      </c>
      <c r="O21" s="7" t="s">
        <v>3914</v>
      </c>
      <c r="P21" s="7" t="s">
        <v>3953</v>
      </c>
      <c r="Q21" s="74">
        <v>2.8225659943574101E-2</v>
      </c>
      <c r="R21" s="74">
        <v>1.38206567829035E-2</v>
      </c>
      <c r="S21" s="74">
        <v>-1.4812468931979499E-2</v>
      </c>
      <c r="T21" s="74">
        <v>7.9807091935002496E-3</v>
      </c>
      <c r="U21" s="74">
        <v>6.0817032840332401E-2</v>
      </c>
      <c r="V21" s="74">
        <v>8.69632990674329E-2</v>
      </c>
      <c r="W21" s="74">
        <v>1.7972754858449101E-4</v>
      </c>
    </row>
    <row r="22" spans="1:23" ht="15.75" customHeight="1" x14ac:dyDescent="0.15">
      <c r="A22" s="2" t="s">
        <v>28</v>
      </c>
      <c r="B22" s="2">
        <v>12</v>
      </c>
      <c r="C22" s="99" t="s">
        <v>3986</v>
      </c>
      <c r="D22" s="99">
        <v>3</v>
      </c>
      <c r="E22" s="99" t="s">
        <v>3988</v>
      </c>
      <c r="F22" s="2">
        <v>10422344</v>
      </c>
      <c r="G22" s="2">
        <v>2605586</v>
      </c>
      <c r="H22" s="2">
        <v>31.28</v>
      </c>
      <c r="I22" s="60">
        <v>21.297169811320753</v>
      </c>
      <c r="J22" s="60">
        <v>1.1766392160950692</v>
      </c>
      <c r="K22" s="7">
        <v>1</v>
      </c>
      <c r="L22" s="2" t="s">
        <v>29</v>
      </c>
      <c r="M22" s="7"/>
      <c r="N22" s="7" t="s">
        <v>1</v>
      </c>
      <c r="O22" s="7" t="s">
        <v>3953</v>
      </c>
      <c r="P22" s="7" t="s">
        <v>3953</v>
      </c>
      <c r="Q22" s="74">
        <v>4.7365961824234297E-2</v>
      </c>
      <c r="R22" s="74">
        <v>0.172736571663056</v>
      </c>
      <c r="S22" s="74">
        <v>-1.6493403032224799E-3</v>
      </c>
      <c r="T22" s="74">
        <v>6.5099717633937307E-2</v>
      </c>
      <c r="U22" s="74">
        <v>9.1201741755225996E-2</v>
      </c>
      <c r="V22" s="74">
        <v>8.9343093359617196E-2</v>
      </c>
      <c r="W22" s="74">
        <v>-7.1654033243865297E-3</v>
      </c>
    </row>
    <row r="23" spans="1:23" ht="15.75" customHeight="1" x14ac:dyDescent="0.15">
      <c r="A23" s="2" t="s">
        <v>30</v>
      </c>
      <c r="B23" s="2">
        <v>12</v>
      </c>
      <c r="C23" s="99" t="s">
        <v>3986</v>
      </c>
      <c r="D23" s="99">
        <v>4</v>
      </c>
      <c r="E23" s="99" t="s">
        <v>3988</v>
      </c>
      <c r="F23" s="2">
        <v>9792200</v>
      </c>
      <c r="G23" s="2">
        <v>2448050</v>
      </c>
      <c r="H23" s="2">
        <v>29.39</v>
      </c>
      <c r="I23" s="60">
        <v>21.058823529411764</v>
      </c>
      <c r="J23" s="60">
        <v>1.1634709132271692</v>
      </c>
      <c r="K23" s="7">
        <v>3</v>
      </c>
      <c r="L23" s="7"/>
      <c r="M23" s="7"/>
      <c r="N23" s="7" t="s">
        <v>1</v>
      </c>
      <c r="O23" s="7" t="s">
        <v>3953</v>
      </c>
      <c r="P23" s="7" t="s">
        <v>3953</v>
      </c>
      <c r="Q23" s="74">
        <v>4.4413876786839897E-2</v>
      </c>
      <c r="R23" s="74">
        <v>0.162621284668928</v>
      </c>
      <c r="S23" s="74">
        <v>-9.8980756146893403E-3</v>
      </c>
      <c r="T23" s="74">
        <v>0.101587983277612</v>
      </c>
      <c r="U23" s="74">
        <v>8.7385603261824804E-2</v>
      </c>
      <c r="V23" s="74">
        <v>5.2869956108925101E-2</v>
      </c>
      <c r="W23" s="74">
        <v>-9.8760830994729602E-3</v>
      </c>
    </row>
    <row r="24" spans="1:23" ht="15.75" customHeight="1" x14ac:dyDescent="0.15">
      <c r="A24" s="2" t="s">
        <v>31</v>
      </c>
      <c r="B24" s="2">
        <v>12</v>
      </c>
      <c r="C24" s="99" t="s">
        <v>3986</v>
      </c>
      <c r="D24" s="99">
        <v>6</v>
      </c>
      <c r="E24" s="99" t="s">
        <v>3988</v>
      </c>
      <c r="F24" s="2">
        <v>11526992</v>
      </c>
      <c r="G24" s="2">
        <v>2881748</v>
      </c>
      <c r="H24" s="2">
        <v>34.590000000000003</v>
      </c>
      <c r="I24" s="60">
        <v>15.487499999999999</v>
      </c>
      <c r="J24" s="60">
        <v>0.85566298342541425</v>
      </c>
      <c r="K24" s="7">
        <v>2</v>
      </c>
      <c r="L24" s="7"/>
      <c r="M24" s="7"/>
      <c r="N24" s="7" t="s">
        <v>1</v>
      </c>
      <c r="O24" s="7" t="s">
        <v>3953</v>
      </c>
      <c r="P24" s="7" t="s">
        <v>3953</v>
      </c>
      <c r="Q24" s="74">
        <v>7.0128157135251695E-2</v>
      </c>
      <c r="R24" s="74">
        <v>0.12921665558610701</v>
      </c>
      <c r="S24" s="74">
        <v>1.36627999816618E-2</v>
      </c>
      <c r="T24" s="74">
        <v>9.7484340119690996E-2</v>
      </c>
      <c r="U24" s="74">
        <v>0.162833982776666</v>
      </c>
      <c r="V24" s="74">
        <v>1.07124907194888E-2</v>
      </c>
      <c r="W24" s="74">
        <v>6.5947172078750602E-2</v>
      </c>
    </row>
    <row r="25" spans="1:23" ht="15.75" customHeight="1" x14ac:dyDescent="0.15">
      <c r="A25" s="2" t="s">
        <v>32</v>
      </c>
      <c r="B25" s="2">
        <v>12</v>
      </c>
      <c r="C25" s="99" t="s">
        <v>3986</v>
      </c>
      <c r="D25" s="99">
        <v>7</v>
      </c>
      <c r="E25" s="99" t="s">
        <v>3989</v>
      </c>
      <c r="F25" s="2">
        <v>8619576</v>
      </c>
      <c r="G25" s="2">
        <v>2154894</v>
      </c>
      <c r="H25" s="2">
        <v>25.87</v>
      </c>
      <c r="I25" s="60">
        <v>15.90625</v>
      </c>
      <c r="J25" s="60">
        <v>0.87879834254143641</v>
      </c>
      <c r="K25" s="7">
        <v>1</v>
      </c>
      <c r="L25" s="7"/>
      <c r="M25" s="7"/>
      <c r="N25" s="7" t="s">
        <v>3953</v>
      </c>
      <c r="O25" s="7" t="s">
        <v>3953</v>
      </c>
      <c r="P25" s="7" t="s">
        <v>3953</v>
      </c>
      <c r="Q25" s="74">
        <v>4.9224262466696901E-2</v>
      </c>
      <c r="R25" s="74">
        <v>0.135372259062877</v>
      </c>
      <c r="S25" s="74">
        <v>1.4585357997406999E-2</v>
      </c>
      <c r="T25" s="74">
        <v>1.0927741592170401E-2</v>
      </c>
      <c r="U25" s="74">
        <v>0.169699129694972</v>
      </c>
      <c r="V25" s="74">
        <v>9.6950399722239705E-3</v>
      </c>
      <c r="W25" s="74">
        <v>4.1214043076711199E-2</v>
      </c>
    </row>
    <row r="26" spans="1:23" ht="15.75" customHeight="1" x14ac:dyDescent="0.15">
      <c r="A26" s="2" t="s">
        <v>33</v>
      </c>
      <c r="B26" s="2">
        <v>12</v>
      </c>
      <c r="C26" s="99" t="s">
        <v>3988</v>
      </c>
      <c r="D26" s="99">
        <v>9</v>
      </c>
      <c r="E26" s="99" t="s">
        <v>3987</v>
      </c>
      <c r="F26" s="2">
        <v>7116616</v>
      </c>
      <c r="G26" s="2">
        <v>1779154</v>
      </c>
      <c r="H26" s="2">
        <v>21.36</v>
      </c>
      <c r="I26" s="60">
        <v>13.653409090909092</v>
      </c>
      <c r="J26" s="60">
        <v>0.75433199397287798</v>
      </c>
      <c r="K26" s="7">
        <v>4</v>
      </c>
      <c r="L26" s="7"/>
      <c r="M26" s="2" t="s">
        <v>34</v>
      </c>
      <c r="N26" s="7" t="s">
        <v>1</v>
      </c>
      <c r="O26" s="7" t="s">
        <v>3914</v>
      </c>
      <c r="P26" s="7" t="s">
        <v>3953</v>
      </c>
      <c r="Q26" s="74">
        <v>3.3933689043511898E-2</v>
      </c>
      <c r="R26" s="74">
        <v>9.9294033134577995E-3</v>
      </c>
      <c r="S26" s="74">
        <v>1.9618973558232999E-2</v>
      </c>
      <c r="T26" s="74">
        <v>3.6152239317466202E-2</v>
      </c>
      <c r="U26" s="74">
        <v>0.13271947097576101</v>
      </c>
      <c r="V26" s="74">
        <v>4.7056670254841497E-3</v>
      </c>
      <c r="W26" s="74">
        <v>-1.3838335414610201E-2</v>
      </c>
    </row>
    <row r="27" spans="1:23" ht="15.75" customHeight="1" x14ac:dyDescent="0.15">
      <c r="A27" s="2" t="s">
        <v>35</v>
      </c>
      <c r="B27" s="2">
        <v>12</v>
      </c>
      <c r="C27" s="99" t="s">
        <v>3987</v>
      </c>
      <c r="D27" s="99">
        <v>2</v>
      </c>
      <c r="E27" s="99" t="s">
        <v>3993</v>
      </c>
      <c r="F27" s="2">
        <v>6759888</v>
      </c>
      <c r="G27" s="2">
        <v>1689972</v>
      </c>
      <c r="H27" s="2">
        <v>20.29</v>
      </c>
      <c r="I27" s="60">
        <v>13.4375</v>
      </c>
      <c r="J27" s="60">
        <v>0.74240331491712697</v>
      </c>
      <c r="K27" s="7">
        <v>6</v>
      </c>
      <c r="L27" s="7"/>
      <c r="M27" s="2" t="s">
        <v>34</v>
      </c>
      <c r="N27" s="7" t="s">
        <v>3953</v>
      </c>
      <c r="O27" s="7" t="s">
        <v>3953</v>
      </c>
      <c r="P27" s="7" t="s">
        <v>3953</v>
      </c>
      <c r="Q27" s="74">
        <v>2.6441889377134101E-2</v>
      </c>
      <c r="R27" s="74">
        <v>7.6568982071423498E-3</v>
      </c>
      <c r="S27" s="74">
        <v>-7.1753651229022599E-3</v>
      </c>
      <c r="T27" s="74">
        <v>4.4858872200181999E-3</v>
      </c>
      <c r="U27" s="74">
        <v>7.1521497429135106E-2</v>
      </c>
      <c r="V27" s="74">
        <v>5.07724463943982E-2</v>
      </c>
      <c r="W27" s="74">
        <v>-2.2272823650230202E-3</v>
      </c>
    </row>
    <row r="28" spans="1:23" ht="15.75" customHeight="1" x14ac:dyDescent="0.15">
      <c r="A28" s="2" t="s">
        <v>36</v>
      </c>
      <c r="B28" s="2">
        <v>12</v>
      </c>
      <c r="C28" s="99" t="s">
        <v>3987</v>
      </c>
      <c r="D28" s="99">
        <v>11</v>
      </c>
      <c r="E28" s="99" t="s">
        <v>3991</v>
      </c>
      <c r="F28" s="2">
        <v>9426920</v>
      </c>
      <c r="G28" s="2">
        <v>2356730</v>
      </c>
      <c r="H28" s="2">
        <v>28.29</v>
      </c>
      <c r="I28" s="60">
        <v>17.105263157894736</v>
      </c>
      <c r="J28" s="60">
        <v>0.94504216341959857</v>
      </c>
      <c r="K28" s="7">
        <v>1</v>
      </c>
      <c r="L28" s="7"/>
      <c r="M28" s="2" t="s">
        <v>34</v>
      </c>
      <c r="N28" s="7" t="s">
        <v>1</v>
      </c>
      <c r="O28" s="7" t="s">
        <v>3914</v>
      </c>
      <c r="P28" s="7" t="s">
        <v>3953</v>
      </c>
      <c r="Q28" s="74">
        <v>4.5834622131683302E-2</v>
      </c>
      <c r="R28" s="74">
        <v>2.93475476448312E-2</v>
      </c>
      <c r="S28" s="74">
        <v>1.01596950796701E-2</v>
      </c>
      <c r="T28" s="74">
        <v>0.108346593258312</v>
      </c>
      <c r="U28" s="74">
        <v>4.7217765064555502E-2</v>
      </c>
      <c r="V28" s="74">
        <v>6.15297948355907E-2</v>
      </c>
      <c r="W28" s="74">
        <v>-1.72685901448736E-2</v>
      </c>
    </row>
    <row r="29" spans="1:23" ht="15.75" customHeight="1" x14ac:dyDescent="0.15">
      <c r="A29" s="2" t="s">
        <v>37</v>
      </c>
      <c r="B29" s="2">
        <v>13</v>
      </c>
      <c r="C29" s="99" t="s">
        <v>3988</v>
      </c>
      <c r="D29" s="99">
        <v>6</v>
      </c>
      <c r="E29" s="99" t="s">
        <v>3990</v>
      </c>
      <c r="F29" s="2">
        <v>7527136</v>
      </c>
      <c r="G29" s="2">
        <v>1881784</v>
      </c>
      <c r="H29" s="2">
        <v>22.59</v>
      </c>
      <c r="I29" s="60">
        <v>13.637755102040817</v>
      </c>
      <c r="J29" s="60">
        <v>0.75346713270943733</v>
      </c>
      <c r="K29" s="7">
        <v>8</v>
      </c>
      <c r="L29" s="7"/>
      <c r="M29" s="2" t="s">
        <v>34</v>
      </c>
      <c r="N29" s="7" t="s">
        <v>1</v>
      </c>
      <c r="O29" s="7" t="s">
        <v>3914</v>
      </c>
      <c r="P29" s="7" t="s">
        <v>3953</v>
      </c>
      <c r="Q29" s="74">
        <v>3.5745324450976702E-2</v>
      </c>
      <c r="R29" s="74">
        <v>6.0619926437084401E-2</v>
      </c>
      <c r="S29" s="74">
        <v>5.1642819687280801E-3</v>
      </c>
      <c r="T29" s="74">
        <v>2.0029140734845199E-3</v>
      </c>
      <c r="U29" s="74">
        <v>4.41578783400009E-2</v>
      </c>
      <c r="V29" s="74">
        <v>6.8731891825213401E-2</v>
      </c>
      <c r="W29" s="74">
        <v>3.2140115791002002E-3</v>
      </c>
    </row>
    <row r="30" spans="1:23" ht="15.75" customHeight="1" x14ac:dyDescent="0.15">
      <c r="A30" s="2" t="s">
        <v>38</v>
      </c>
      <c r="B30" s="2">
        <v>13</v>
      </c>
      <c r="C30" s="99" t="s">
        <v>3988</v>
      </c>
      <c r="D30" s="99">
        <v>11</v>
      </c>
      <c r="E30" s="99" t="s">
        <v>3992</v>
      </c>
      <c r="F30" s="2">
        <v>8585520</v>
      </c>
      <c r="G30" s="2">
        <v>2146380</v>
      </c>
      <c r="H30" s="2">
        <v>25.77</v>
      </c>
      <c r="I30" s="60">
        <v>14.355263157894736</v>
      </c>
      <c r="J30" s="60">
        <v>0.79310846176214012</v>
      </c>
      <c r="K30" s="7">
        <v>5</v>
      </c>
      <c r="L30" s="7"/>
      <c r="M30" s="2" t="s">
        <v>34</v>
      </c>
      <c r="N30" s="7" t="s">
        <v>1</v>
      </c>
      <c r="O30" s="7" t="s">
        <v>3914</v>
      </c>
      <c r="P30" s="7" t="s">
        <v>3915</v>
      </c>
      <c r="Q30" s="74">
        <v>5.9734255937841402E-2</v>
      </c>
      <c r="R30" s="74">
        <v>0.15143658664354301</v>
      </c>
      <c r="S30" s="74">
        <v>-7.8511810358561102E-3</v>
      </c>
      <c r="T30" s="74">
        <v>1.8259067469106299E-2</v>
      </c>
      <c r="U30" s="74">
        <v>9.1205535863308998E-2</v>
      </c>
      <c r="V30" s="74">
        <v>4.9135404173172699E-2</v>
      </c>
      <c r="W30" s="74">
        <v>-1.13653144599249E-2</v>
      </c>
    </row>
    <row r="31" spans="1:23" ht="15.75" customHeight="1" x14ac:dyDescent="0.15">
      <c r="A31" s="2" t="s">
        <v>39</v>
      </c>
      <c r="B31" s="2">
        <v>14</v>
      </c>
      <c r="C31" s="99" t="s">
        <v>3988</v>
      </c>
      <c r="D31" s="99">
        <v>6</v>
      </c>
      <c r="E31" s="99" t="s">
        <v>3988</v>
      </c>
      <c r="F31" s="2">
        <v>10699592</v>
      </c>
      <c r="G31" s="2">
        <v>2674898</v>
      </c>
      <c r="H31" s="2">
        <v>32.11</v>
      </c>
      <c r="I31" s="60">
        <v>12.233766233766234</v>
      </c>
      <c r="J31" s="60">
        <v>0.67589868694841071</v>
      </c>
      <c r="K31" s="7">
        <v>6</v>
      </c>
      <c r="L31" s="7"/>
      <c r="M31" s="2" t="s">
        <v>34</v>
      </c>
      <c r="N31" s="7" t="s">
        <v>1</v>
      </c>
      <c r="O31" s="7" t="s">
        <v>3914</v>
      </c>
      <c r="P31" s="7" t="s">
        <v>3915</v>
      </c>
      <c r="Q31" s="74">
        <v>4.1329363658313703E-2</v>
      </c>
      <c r="R31" s="74">
        <v>-1.9371139053925401E-3</v>
      </c>
      <c r="S31" s="74">
        <v>3.3050133602802102E-2</v>
      </c>
      <c r="T31" s="74">
        <v>6.1353176378231601E-2</v>
      </c>
      <c r="U31" s="74">
        <v>0.105415592152602</v>
      </c>
      <c r="V31" s="74">
        <v>3.7498262971807902E-2</v>
      </c>
      <c r="W31" s="74">
        <v>4.3169006943196099E-3</v>
      </c>
    </row>
    <row r="32" spans="1:23" ht="15.75" customHeight="1" x14ac:dyDescent="0.15">
      <c r="A32" s="2" t="s">
        <v>40</v>
      </c>
      <c r="B32" s="2">
        <v>6</v>
      </c>
      <c r="C32" s="99" t="s">
        <v>3988</v>
      </c>
      <c r="D32" s="99">
        <v>7</v>
      </c>
      <c r="E32" s="99" t="s">
        <v>3986</v>
      </c>
      <c r="F32" s="2">
        <v>10258824</v>
      </c>
      <c r="G32" s="2">
        <v>2564706</v>
      </c>
      <c r="H32" s="2">
        <v>30.79</v>
      </c>
      <c r="I32" s="60">
        <v>10.410326086956522</v>
      </c>
      <c r="J32" s="60">
        <v>0.57515613740091276</v>
      </c>
      <c r="K32" s="7">
        <v>7</v>
      </c>
      <c r="L32" s="7"/>
      <c r="M32" s="2" t="s">
        <v>34</v>
      </c>
      <c r="N32" s="7" t="s">
        <v>1</v>
      </c>
      <c r="O32" s="7" t="s">
        <v>3914</v>
      </c>
      <c r="P32" s="7" t="s">
        <v>3953</v>
      </c>
      <c r="Q32" s="74">
        <v>6.9285378941688097E-2</v>
      </c>
      <c r="R32" s="74">
        <v>8.8988815316951006E-2</v>
      </c>
      <c r="S32" s="74">
        <v>1.4221116820256599E-2</v>
      </c>
      <c r="T32" s="74">
        <v>1.1317617074069201E-2</v>
      </c>
      <c r="U32" s="74">
        <v>8.5427652348618502E-2</v>
      </c>
      <c r="V32" s="74">
        <v>6.9157489496901606E-2</v>
      </c>
      <c r="W32" s="74">
        <v>9.15353204719003E-2</v>
      </c>
    </row>
    <row r="33" spans="1:23" ht="15.75" customHeight="1" x14ac:dyDescent="0.15">
      <c r="A33" s="2" t="s">
        <v>41</v>
      </c>
      <c r="B33" s="2">
        <v>14</v>
      </c>
      <c r="C33" s="99" t="s">
        <v>3988</v>
      </c>
      <c r="D33" s="99">
        <v>8</v>
      </c>
      <c r="E33" s="99" t="s">
        <v>3992</v>
      </c>
      <c r="F33" s="2">
        <v>10039256</v>
      </c>
      <c r="G33" s="2">
        <v>2509814</v>
      </c>
      <c r="H33" s="2">
        <v>30.13</v>
      </c>
      <c r="I33" s="60">
        <v>14.567307692307693</v>
      </c>
      <c r="J33" s="60">
        <v>0.80482362940926477</v>
      </c>
      <c r="K33" s="7">
        <v>6</v>
      </c>
      <c r="L33" s="7"/>
      <c r="M33" s="2" t="s">
        <v>34</v>
      </c>
      <c r="N33" s="7" t="s">
        <v>1</v>
      </c>
      <c r="O33" s="7" t="s">
        <v>3914</v>
      </c>
      <c r="P33" s="7" t="s">
        <v>3953</v>
      </c>
      <c r="Q33" s="74">
        <v>6.0619153635319903E-2</v>
      </c>
      <c r="R33" s="74">
        <v>5.1515213027319998E-2</v>
      </c>
      <c r="S33" s="74">
        <v>6.3457301191505297E-3</v>
      </c>
      <c r="T33" s="74">
        <v>1.12743261587722E-2</v>
      </c>
      <c r="U33" s="74">
        <v>0.18851659307761401</v>
      </c>
      <c r="V33" s="74">
        <v>6.7979895194275594E-2</v>
      </c>
      <c r="W33" s="74">
        <v>-1.61902592813826E-2</v>
      </c>
    </row>
    <row r="34" spans="1:23" ht="15.75" customHeight="1" x14ac:dyDescent="0.15">
      <c r="A34" s="2" t="s">
        <v>42</v>
      </c>
      <c r="B34" s="2">
        <v>14</v>
      </c>
      <c r="C34" s="99" t="s">
        <v>3986</v>
      </c>
      <c r="D34" s="99">
        <v>8</v>
      </c>
      <c r="E34" s="99" t="s">
        <v>3992</v>
      </c>
      <c r="F34" s="2">
        <v>12334432</v>
      </c>
      <c r="G34" s="2">
        <v>3083608</v>
      </c>
      <c r="H34" s="2">
        <v>37.020000000000003</v>
      </c>
      <c r="I34" s="60">
        <v>10.927215189873419</v>
      </c>
      <c r="J34" s="60">
        <v>0.60371354640184627</v>
      </c>
      <c r="K34" s="7">
        <v>2</v>
      </c>
      <c r="L34" s="7"/>
      <c r="M34" s="2" t="s">
        <v>34</v>
      </c>
      <c r="N34" s="7" t="s">
        <v>1</v>
      </c>
      <c r="O34" s="7" t="s">
        <v>3914</v>
      </c>
      <c r="P34" s="7" t="s">
        <v>3953</v>
      </c>
      <c r="Q34" s="74">
        <v>1.00054482758219E-2</v>
      </c>
      <c r="R34" s="74">
        <v>4.8005260988581502E-3</v>
      </c>
      <c r="S34" s="74">
        <v>8.1126138792853002E-3</v>
      </c>
      <c r="T34" s="74">
        <v>3.83255691072114E-3</v>
      </c>
      <c r="U34" s="74">
        <v>5.6668607081866697E-2</v>
      </c>
      <c r="V34" s="74">
        <v>-6.4230037982726399E-3</v>
      </c>
      <c r="W34" s="74">
        <v>-8.8514449140634395E-3</v>
      </c>
    </row>
    <row r="35" spans="1:23" ht="15.75" customHeight="1" x14ac:dyDescent="0.15">
      <c r="A35" s="2" t="s">
        <v>43</v>
      </c>
      <c r="B35" s="2">
        <v>6</v>
      </c>
      <c r="C35" s="99" t="s">
        <v>3988</v>
      </c>
      <c r="D35" s="99">
        <v>10</v>
      </c>
      <c r="E35" s="99" t="s">
        <v>3990</v>
      </c>
      <c r="F35" s="2">
        <v>9434200</v>
      </c>
      <c r="G35" s="2">
        <v>2358550</v>
      </c>
      <c r="H35" s="2">
        <v>28.31</v>
      </c>
      <c r="I35" s="60">
        <v>14.423913043478262</v>
      </c>
      <c r="J35" s="60">
        <v>0.79690127312034587</v>
      </c>
      <c r="K35" s="7">
        <v>5</v>
      </c>
      <c r="L35" s="2" t="s">
        <v>44</v>
      </c>
      <c r="M35" s="2" t="s">
        <v>34</v>
      </c>
      <c r="N35" s="7" t="s">
        <v>1</v>
      </c>
      <c r="O35" s="7" t="s">
        <v>3914</v>
      </c>
      <c r="P35" s="7" t="s">
        <v>3953</v>
      </c>
      <c r="Q35" s="74">
        <v>7.0620202228671602E-2</v>
      </c>
      <c r="R35" s="74">
        <v>6.1841699383613398E-2</v>
      </c>
      <c r="S35" s="74">
        <v>2.5853057203373199E-2</v>
      </c>
      <c r="T35" s="74">
        <v>0.10247825215393901</v>
      </c>
      <c r="U35" s="74">
        <v>0.117946127774677</v>
      </c>
      <c r="V35" s="74">
        <v>6.4981599419769401E-2</v>
      </c>
      <c r="W35" s="74">
        <v>5.85333241135779E-3</v>
      </c>
    </row>
    <row r="36" spans="1:23" ht="15.75" customHeight="1" x14ac:dyDescent="0.15">
      <c r="A36" s="2" t="s">
        <v>45</v>
      </c>
      <c r="B36" s="2">
        <v>7</v>
      </c>
      <c r="C36" s="99" t="s">
        <v>3987</v>
      </c>
      <c r="D36" s="99">
        <v>4</v>
      </c>
      <c r="E36" s="99" t="s">
        <v>3987</v>
      </c>
      <c r="F36" s="2">
        <v>7890072</v>
      </c>
      <c r="G36" s="2">
        <v>1972518</v>
      </c>
      <c r="H36" s="2">
        <v>23.68</v>
      </c>
      <c r="I36" s="60">
        <v>15.605769230769232</v>
      </c>
      <c r="J36" s="60">
        <v>0.86219719507012327</v>
      </c>
      <c r="K36" s="7">
        <v>8</v>
      </c>
      <c r="L36" s="7"/>
      <c r="M36" s="2" t="s">
        <v>34</v>
      </c>
      <c r="N36" s="7" t="s">
        <v>1</v>
      </c>
      <c r="O36" s="7" t="s">
        <v>3914</v>
      </c>
      <c r="P36" s="7" t="s">
        <v>3953</v>
      </c>
      <c r="Q36" s="74">
        <v>7.0331265716663705E-2</v>
      </c>
      <c r="R36" s="74">
        <v>0.13105702253574</v>
      </c>
      <c r="S36" s="74">
        <v>2.7034646603307701E-2</v>
      </c>
      <c r="T36" s="74">
        <v>3.2196947806021697E-2</v>
      </c>
      <c r="U36" s="74">
        <v>0.125119570359988</v>
      </c>
      <c r="V36" s="74">
        <v>7.2014860135726499E-2</v>
      </c>
      <c r="W36" s="74">
        <v>-8.7320722541583892E-3</v>
      </c>
    </row>
    <row r="37" spans="1:23" ht="15.75" customHeight="1" x14ac:dyDescent="0.15">
      <c r="A37" s="2" t="s">
        <v>46</v>
      </c>
      <c r="B37" s="2">
        <v>7</v>
      </c>
      <c r="C37" s="99" t="s">
        <v>3987</v>
      </c>
      <c r="D37" s="99">
        <v>6</v>
      </c>
      <c r="E37" s="99" t="s">
        <v>3991</v>
      </c>
      <c r="F37" s="2">
        <v>7229824</v>
      </c>
      <c r="G37" s="2">
        <v>1807456</v>
      </c>
      <c r="H37" s="2">
        <v>21.7</v>
      </c>
      <c r="I37" s="60">
        <v>12.995192307692308</v>
      </c>
      <c r="J37" s="60">
        <v>0.71796642583935399</v>
      </c>
      <c r="K37" s="7">
        <v>4</v>
      </c>
      <c r="L37" s="7"/>
      <c r="M37" s="2" t="s">
        <v>34</v>
      </c>
      <c r="N37" s="7" t="s">
        <v>1</v>
      </c>
      <c r="O37" s="7" t="s">
        <v>3914</v>
      </c>
      <c r="P37" s="7" t="s">
        <v>3953</v>
      </c>
      <c r="Q37" s="74">
        <v>3.0567068986427401E-2</v>
      </c>
      <c r="R37" s="74">
        <v>2.59432406932158E-2</v>
      </c>
      <c r="S37" s="74">
        <v>1.8145299143790199E-2</v>
      </c>
      <c r="T37" s="74">
        <v>7.2677830392775802E-3</v>
      </c>
      <c r="U37" s="74">
        <v>5.9015895988630503E-2</v>
      </c>
      <c r="V37" s="74">
        <v>6.5162361512216396E-2</v>
      </c>
      <c r="W37" s="74">
        <v>-4.5539363012029503E-3</v>
      </c>
    </row>
    <row r="38" spans="1:23" ht="15.75" customHeight="1" x14ac:dyDescent="0.15">
      <c r="A38" s="2" t="s">
        <v>47</v>
      </c>
      <c r="B38" s="2">
        <v>7</v>
      </c>
      <c r="C38" s="99" t="s">
        <v>3987</v>
      </c>
      <c r="D38" s="99">
        <v>7</v>
      </c>
      <c r="E38" s="99" t="s">
        <v>3989</v>
      </c>
      <c r="F38" s="2">
        <v>8568744</v>
      </c>
      <c r="G38" s="2">
        <v>2142186</v>
      </c>
      <c r="H38" s="2">
        <v>25.72</v>
      </c>
      <c r="I38" s="60">
        <v>16.283653846153847</v>
      </c>
      <c r="J38" s="60">
        <v>0.89964938376540582</v>
      </c>
      <c r="K38" s="7">
        <v>6</v>
      </c>
      <c r="L38" s="7"/>
      <c r="M38" s="2" t="s">
        <v>34</v>
      </c>
      <c r="N38" s="7" t="s">
        <v>1</v>
      </c>
      <c r="O38" s="7" t="s">
        <v>3914</v>
      </c>
      <c r="P38" s="7" t="s">
        <v>3953</v>
      </c>
      <c r="Q38" s="74">
        <v>7.4100315317823198E-2</v>
      </c>
      <c r="R38" s="74">
        <v>1.6213384540497599E-2</v>
      </c>
      <c r="S38" s="74">
        <v>2.8582324419768001E-2</v>
      </c>
      <c r="T38" s="74">
        <v>0.14399623256902599</v>
      </c>
      <c r="U38" s="74">
        <v>0.154320515610706</v>
      </c>
      <c r="V38" s="74">
        <v>6.49618406662818E-2</v>
      </c>
      <c r="W38" s="74">
        <v>-8.9903967973962405E-3</v>
      </c>
    </row>
    <row r="39" spans="1:23" ht="15.75" customHeight="1" x14ac:dyDescent="0.15">
      <c r="A39" s="2" t="s">
        <v>48</v>
      </c>
      <c r="B39" s="2">
        <v>7</v>
      </c>
      <c r="C39" s="99" t="s">
        <v>3987</v>
      </c>
      <c r="D39" s="99">
        <v>8</v>
      </c>
      <c r="E39" s="99" t="s">
        <v>3990</v>
      </c>
      <c r="F39" s="2">
        <v>12113072</v>
      </c>
      <c r="G39" s="2">
        <v>3028268</v>
      </c>
      <c r="H39" s="2">
        <v>36.35</v>
      </c>
      <c r="I39" s="60">
        <v>14.444444444444445</v>
      </c>
      <c r="J39" s="60">
        <v>0.79803560466543888</v>
      </c>
      <c r="K39" s="7">
        <v>8</v>
      </c>
      <c r="L39" s="7"/>
      <c r="M39" s="2" t="s">
        <v>34</v>
      </c>
      <c r="N39" s="7" t="s">
        <v>1</v>
      </c>
      <c r="O39" s="7" t="s">
        <v>3914</v>
      </c>
      <c r="P39" s="7" t="s">
        <v>3953</v>
      </c>
      <c r="Q39" s="74">
        <v>7.1242939837975097E-2</v>
      </c>
      <c r="R39" s="74">
        <v>2.0902050026916301E-2</v>
      </c>
      <c r="S39" s="74">
        <v>1.9183679315915001E-2</v>
      </c>
      <c r="T39" s="74">
        <v>0.15750439777833999</v>
      </c>
      <c r="U39" s="74">
        <v>0.13468098275654</v>
      </c>
      <c r="V39" s="74">
        <v>5.6576780550765503E-2</v>
      </c>
      <c r="W39" s="74">
        <v>-1.34495119226881E-2</v>
      </c>
    </row>
    <row r="40" spans="1:23" ht="15.75" customHeight="1" x14ac:dyDescent="0.15">
      <c r="A40" s="2" t="s">
        <v>49</v>
      </c>
      <c r="B40" s="2">
        <v>8</v>
      </c>
      <c r="C40" s="99" t="s">
        <v>3988</v>
      </c>
      <c r="D40" s="99">
        <v>9</v>
      </c>
      <c r="E40" s="99" t="s">
        <v>3992</v>
      </c>
      <c r="F40" s="2">
        <v>13505784</v>
      </c>
      <c r="G40" s="2">
        <v>3376446</v>
      </c>
      <c r="H40" s="2">
        <v>40.53</v>
      </c>
      <c r="I40" s="60">
        <v>14.976063829787234</v>
      </c>
      <c r="J40" s="60">
        <v>0.82740684142470899</v>
      </c>
      <c r="K40" s="7">
        <v>5</v>
      </c>
      <c r="L40" s="7"/>
      <c r="M40" s="2" t="s">
        <v>34</v>
      </c>
      <c r="N40" s="7" t="s">
        <v>1</v>
      </c>
      <c r="O40" s="7" t="s">
        <v>3953</v>
      </c>
      <c r="P40" s="7" t="s">
        <v>3915</v>
      </c>
      <c r="Q40" s="74">
        <v>9.7029942402968902E-2</v>
      </c>
      <c r="R40" s="74">
        <v>0.15886995976058199</v>
      </c>
      <c r="S40" s="74">
        <v>4.5654035163434099E-3</v>
      </c>
      <c r="T40" s="74">
        <v>0.104076402935674</v>
      </c>
      <c r="U40" s="74">
        <v>0.10134791940212</v>
      </c>
      <c r="V40" s="74">
        <v>0.11497467804211201</v>
      </c>
      <c r="W40" s="74">
        <v>5.8807518743542002E-3</v>
      </c>
    </row>
    <row r="41" spans="1:23" ht="15.75" customHeight="1" x14ac:dyDescent="0.15">
      <c r="A41" s="2" t="s">
        <v>50</v>
      </c>
      <c r="B41" s="2">
        <v>9</v>
      </c>
      <c r="C41" s="99" t="s">
        <v>3988</v>
      </c>
      <c r="D41" s="99">
        <v>9</v>
      </c>
      <c r="E41" s="99" t="s">
        <v>3986</v>
      </c>
      <c r="F41" s="2">
        <v>16516056</v>
      </c>
      <c r="G41" s="2">
        <v>4129014</v>
      </c>
      <c r="H41" s="2">
        <v>49.57</v>
      </c>
      <c r="I41" s="60">
        <v>13.362500000000001</v>
      </c>
      <c r="J41" s="60">
        <v>0.73825966850828728</v>
      </c>
      <c r="K41" s="7">
        <v>5</v>
      </c>
      <c r="L41" s="7"/>
      <c r="M41" s="2" t="s">
        <v>34</v>
      </c>
      <c r="N41" s="7" t="s">
        <v>1</v>
      </c>
      <c r="O41" s="7" t="s">
        <v>3914</v>
      </c>
      <c r="P41" s="7" t="s">
        <v>3953</v>
      </c>
      <c r="Q41" s="74">
        <v>9.9452820729641497E-2</v>
      </c>
      <c r="R41" s="74">
        <v>0.10714438236266299</v>
      </c>
      <c r="S41" s="74">
        <v>3.1591323462060103E-2</v>
      </c>
      <c r="T41" s="74">
        <v>0.14845567306714899</v>
      </c>
      <c r="U41" s="74">
        <v>0.13370229588124899</v>
      </c>
      <c r="V41" s="74">
        <v>0.10617241778254601</v>
      </c>
      <c r="W41" s="74">
        <v>1.78933455459903E-3</v>
      </c>
    </row>
    <row r="42" spans="1:23" ht="15.75" customHeight="1" x14ac:dyDescent="0.15">
      <c r="A42" s="2" t="s">
        <v>51</v>
      </c>
      <c r="B42" s="2">
        <v>12</v>
      </c>
      <c r="C42" s="99" t="s">
        <v>3988</v>
      </c>
      <c r="D42" s="99">
        <v>4</v>
      </c>
      <c r="E42" s="99" t="s">
        <v>3992</v>
      </c>
      <c r="F42" s="2">
        <v>13461256</v>
      </c>
      <c r="G42" s="2">
        <v>3365314</v>
      </c>
      <c r="H42" s="2">
        <v>40.4</v>
      </c>
      <c r="I42" s="60">
        <v>11.675000000000001</v>
      </c>
      <c r="J42" s="60">
        <v>0.6450276243093922</v>
      </c>
      <c r="K42" s="7">
        <v>2</v>
      </c>
      <c r="L42" s="7"/>
      <c r="M42" s="7"/>
      <c r="N42" s="7" t="s">
        <v>1</v>
      </c>
      <c r="O42" s="7" t="s">
        <v>3953</v>
      </c>
      <c r="P42" s="7" t="s">
        <v>3953</v>
      </c>
      <c r="Q42" s="74">
        <v>3.4212764220738698E-2</v>
      </c>
      <c r="R42" s="74">
        <v>5.0391077864586603E-2</v>
      </c>
      <c r="S42" s="74">
        <v>-8.3263231615005005E-3</v>
      </c>
      <c r="T42" s="74">
        <v>0.152224491815899</v>
      </c>
      <c r="U42" s="74">
        <v>7.5361460948053502E-2</v>
      </c>
      <c r="V42" s="74">
        <v>5.87632185161669E-2</v>
      </c>
      <c r="W42" s="74">
        <v>-5.1256130636130803E-3</v>
      </c>
    </row>
    <row r="43" spans="1:23" ht="15.75" customHeight="1" x14ac:dyDescent="0.15">
      <c r="A43" s="2" t="s">
        <v>52</v>
      </c>
      <c r="B43" s="2">
        <v>12</v>
      </c>
      <c r="C43" s="99" t="s">
        <v>3988</v>
      </c>
      <c r="D43" s="99">
        <v>5</v>
      </c>
      <c r="E43" s="99" t="s">
        <v>3992</v>
      </c>
      <c r="F43" s="2">
        <v>14281928</v>
      </c>
      <c r="G43" s="2">
        <v>3570482</v>
      </c>
      <c r="H43" s="2">
        <v>42.86</v>
      </c>
      <c r="I43" s="60">
        <v>28.405063291139243</v>
      </c>
      <c r="J43" s="60">
        <v>1.5693405133226099</v>
      </c>
      <c r="K43" s="7">
        <v>2</v>
      </c>
      <c r="L43" s="7"/>
      <c r="M43" s="7"/>
      <c r="N43" s="7" t="s">
        <v>1</v>
      </c>
      <c r="O43" s="7" t="s">
        <v>3953</v>
      </c>
      <c r="P43" s="7" t="s">
        <v>3953</v>
      </c>
      <c r="Q43" s="74">
        <v>3.4648617736055001E-2</v>
      </c>
      <c r="R43" s="74">
        <v>5.9364267826489299E-2</v>
      </c>
      <c r="S43" s="74">
        <v>-7.3912411829857097E-3</v>
      </c>
      <c r="T43" s="74">
        <v>0.110540943355774</v>
      </c>
      <c r="U43" s="74">
        <v>0.13622675244240301</v>
      </c>
      <c r="V43" s="74">
        <v>-1.16173666214747E-2</v>
      </c>
      <c r="W43" s="74">
        <v>-3.33932378415723E-3</v>
      </c>
    </row>
    <row r="44" spans="1:23" ht="15.75" customHeight="1" x14ac:dyDescent="0.15">
      <c r="A44" s="2" t="s">
        <v>53</v>
      </c>
      <c r="B44" s="2">
        <v>12</v>
      </c>
      <c r="C44" s="99" t="s">
        <v>3988</v>
      </c>
      <c r="D44" s="99">
        <v>6</v>
      </c>
      <c r="E44" s="99" t="s">
        <v>3987</v>
      </c>
      <c r="F44" s="2">
        <v>11820328</v>
      </c>
      <c r="G44" s="2">
        <v>2955082</v>
      </c>
      <c r="H44" s="2">
        <v>35.47</v>
      </c>
      <c r="I44" s="60">
        <v>8.8992537313432845</v>
      </c>
      <c r="J44" s="60">
        <v>0.49167147686979468</v>
      </c>
      <c r="K44" s="7">
        <v>2</v>
      </c>
      <c r="L44" s="7"/>
      <c r="M44" s="7"/>
      <c r="N44" s="7" t="s">
        <v>1</v>
      </c>
      <c r="O44" s="7" t="s">
        <v>3953</v>
      </c>
      <c r="P44" s="7" t="s">
        <v>3953</v>
      </c>
      <c r="Q44" s="74">
        <v>4.2499261224635897E-2</v>
      </c>
      <c r="R44" s="74">
        <v>6.1916622352831199E-2</v>
      </c>
      <c r="S44" s="74">
        <v>2.5315198021181101E-3</v>
      </c>
      <c r="T44" s="74">
        <v>0.15047662996620001</v>
      </c>
      <c r="U44" s="74">
        <v>0.102109886126328</v>
      </c>
      <c r="V44" s="74">
        <v>5.0318907876545402E-2</v>
      </c>
      <c r="W44" s="74">
        <v>-4.38063003464308E-3</v>
      </c>
    </row>
    <row r="45" spans="1:23" ht="15.75" customHeight="1" x14ac:dyDescent="0.15">
      <c r="A45" s="2" t="s">
        <v>54</v>
      </c>
      <c r="B45" s="2">
        <v>12</v>
      </c>
      <c r="C45" s="99" t="s">
        <v>3988</v>
      </c>
      <c r="D45" s="99">
        <v>7</v>
      </c>
      <c r="E45" s="99" t="s">
        <v>3987</v>
      </c>
      <c r="F45" s="2">
        <v>7608304</v>
      </c>
      <c r="G45" s="2">
        <v>1902076</v>
      </c>
      <c r="H45" s="2">
        <v>22.83</v>
      </c>
      <c r="I45" s="60">
        <v>7.75</v>
      </c>
      <c r="J45" s="60">
        <v>0.42817679558011046</v>
      </c>
      <c r="K45" s="7">
        <v>2</v>
      </c>
      <c r="L45" s="7"/>
      <c r="M45" s="7"/>
      <c r="N45" s="7" t="s">
        <v>1</v>
      </c>
      <c r="O45" s="7" t="s">
        <v>3953</v>
      </c>
      <c r="P45" s="7" t="s">
        <v>3953</v>
      </c>
      <c r="Q45" s="74">
        <v>6.5955611505986597E-2</v>
      </c>
      <c r="R45" s="74">
        <v>0.13028806498324699</v>
      </c>
      <c r="S45" s="74">
        <v>-1.1151907092221599E-2</v>
      </c>
      <c r="T45" s="74">
        <v>0.119839150451717</v>
      </c>
      <c r="U45" s="74">
        <v>9.8037499505002207E-2</v>
      </c>
      <c r="V45" s="74">
        <v>0.121515162768148</v>
      </c>
      <c r="W45" s="74">
        <v>-8.9107626342436498E-3</v>
      </c>
    </row>
    <row r="46" spans="1:23" ht="15.75" customHeight="1" x14ac:dyDescent="0.15">
      <c r="A46" s="2" t="s">
        <v>55</v>
      </c>
      <c r="B46" s="2">
        <v>12</v>
      </c>
      <c r="C46" s="99" t="s">
        <v>3988</v>
      </c>
      <c r="D46" s="99">
        <v>9</v>
      </c>
      <c r="E46" s="99" t="s">
        <v>3990</v>
      </c>
      <c r="F46" s="2">
        <v>7247856</v>
      </c>
      <c r="G46" s="2">
        <v>1811964</v>
      </c>
      <c r="H46" s="2">
        <v>21.75</v>
      </c>
      <c r="I46" s="60">
        <v>33.829787234042556</v>
      </c>
      <c r="J46" s="60">
        <v>1.8690490184553896</v>
      </c>
      <c r="K46" s="7">
        <v>5</v>
      </c>
      <c r="L46" s="7"/>
      <c r="M46" s="7"/>
      <c r="N46" s="7" t="s">
        <v>1</v>
      </c>
      <c r="O46" s="7" t="s">
        <v>3914</v>
      </c>
      <c r="P46" s="7" t="s">
        <v>3953</v>
      </c>
      <c r="Q46" s="74">
        <v>2.76601268729923E-2</v>
      </c>
      <c r="R46" s="74">
        <v>1.91417490201054E-2</v>
      </c>
      <c r="S46" s="74">
        <v>-5.2272883105383596E-4</v>
      </c>
      <c r="T46" s="74">
        <v>0.160091940101109</v>
      </c>
      <c r="U46" s="74">
        <v>0.13035988321898001</v>
      </c>
      <c r="V46" s="74">
        <v>-3.30852130137059E-3</v>
      </c>
      <c r="W46" s="74">
        <v>-7.3697477416996802E-3</v>
      </c>
    </row>
    <row r="47" spans="1:23" ht="15.75" customHeight="1" x14ac:dyDescent="0.15">
      <c r="A47" s="2" t="s">
        <v>56</v>
      </c>
      <c r="B47" s="2">
        <v>12</v>
      </c>
      <c r="C47" s="99" t="s">
        <v>3988</v>
      </c>
      <c r="D47" s="99">
        <v>10</v>
      </c>
      <c r="E47" s="99" t="s">
        <v>3991</v>
      </c>
      <c r="F47" s="2">
        <v>8389024</v>
      </c>
      <c r="G47" s="2">
        <v>2097256</v>
      </c>
      <c r="H47" s="2">
        <v>25.18</v>
      </c>
      <c r="I47" s="60">
        <v>35.201612903225808</v>
      </c>
      <c r="J47" s="60">
        <v>1.9448404918909286</v>
      </c>
      <c r="K47" s="7">
        <v>1</v>
      </c>
      <c r="L47" s="7"/>
      <c r="M47" s="7"/>
      <c r="N47" s="7" t="s">
        <v>3953</v>
      </c>
      <c r="O47" s="7" t="s">
        <v>3953</v>
      </c>
      <c r="P47" s="7" t="s">
        <v>3953</v>
      </c>
      <c r="Q47" s="74">
        <v>2.33374856719222E-2</v>
      </c>
      <c r="R47" s="74">
        <v>1.8256357048329602E-2</v>
      </c>
      <c r="S47" s="74">
        <v>-8.4208033435117895E-3</v>
      </c>
      <c r="T47" s="74">
        <v>0.126967032614</v>
      </c>
      <c r="U47" s="74">
        <v>0.11975255363449901</v>
      </c>
      <c r="V47" s="74">
        <v>-8.6233286539227991E-3</v>
      </c>
      <c r="W47" s="74">
        <v>-4.2773503257838696E-3</v>
      </c>
    </row>
    <row r="48" spans="1:23" ht="15.75" customHeight="1" x14ac:dyDescent="0.15">
      <c r="A48" s="2" t="s">
        <v>57</v>
      </c>
      <c r="B48" s="2">
        <v>12</v>
      </c>
      <c r="C48" s="99" t="s">
        <v>3988</v>
      </c>
      <c r="D48" s="99">
        <v>11</v>
      </c>
      <c r="E48" s="99" t="s">
        <v>3987</v>
      </c>
      <c r="F48" s="2">
        <v>11075904</v>
      </c>
      <c r="G48" s="2">
        <v>2768976</v>
      </c>
      <c r="H48" s="2">
        <v>33.24</v>
      </c>
      <c r="I48" s="60">
        <v>9.9230769230769234</v>
      </c>
      <c r="J48" s="60">
        <v>0.54823629409264762</v>
      </c>
      <c r="K48" s="7">
        <v>0</v>
      </c>
      <c r="L48" s="7"/>
      <c r="M48" s="7"/>
      <c r="N48" s="7" t="s">
        <v>3953</v>
      </c>
      <c r="O48" s="7" t="s">
        <v>3953</v>
      </c>
      <c r="P48" s="7" t="s">
        <v>3953</v>
      </c>
      <c r="Q48" s="74">
        <v>7.1462422821337093E-2</v>
      </c>
      <c r="R48" s="74">
        <v>6.07157079918208E-2</v>
      </c>
      <c r="S48" s="74">
        <v>-1.0804426403554401E-2</v>
      </c>
      <c r="T48" s="74">
        <v>9.6555033432532897E-2</v>
      </c>
      <c r="U48" s="74">
        <v>0.122884988307259</v>
      </c>
      <c r="V48" s="74">
        <v>0.18858995384507499</v>
      </c>
      <c r="W48" s="74">
        <v>-4.0741096339151003E-3</v>
      </c>
    </row>
    <row r="49" spans="1:23" ht="15.75" customHeight="1" x14ac:dyDescent="0.15">
      <c r="A49" s="2" t="s">
        <v>58</v>
      </c>
      <c r="B49" s="2">
        <v>12</v>
      </c>
      <c r="C49" s="99" t="s">
        <v>3988</v>
      </c>
      <c r="D49" s="99">
        <v>11</v>
      </c>
      <c r="E49" s="99" t="s">
        <v>3992</v>
      </c>
      <c r="F49" s="2">
        <v>10676992</v>
      </c>
      <c r="G49" s="2">
        <v>2669248</v>
      </c>
      <c r="H49" s="2">
        <v>32.04</v>
      </c>
      <c r="I49" s="60">
        <v>25.793478260869566</v>
      </c>
      <c r="J49" s="60">
        <v>1.4250540475618543</v>
      </c>
      <c r="K49" s="7">
        <v>3</v>
      </c>
      <c r="L49" s="7"/>
      <c r="M49" s="7"/>
      <c r="N49" s="7" t="s">
        <v>1</v>
      </c>
      <c r="O49" s="7" t="s">
        <v>3953</v>
      </c>
      <c r="P49" s="7" t="s">
        <v>3953</v>
      </c>
      <c r="Q49" s="74">
        <v>3.1802249381892203E-2</v>
      </c>
      <c r="R49" s="74">
        <v>5.08488901040937E-2</v>
      </c>
      <c r="S49" s="74">
        <v>-1.09495394168268E-2</v>
      </c>
      <c r="T49" s="74">
        <v>0.12077652483469201</v>
      </c>
      <c r="U49" s="74">
        <v>9.5120504584045404E-2</v>
      </c>
      <c r="V49" s="74">
        <v>-5.37443173298526E-4</v>
      </c>
      <c r="W49" s="74">
        <v>2.4528834811447301E-2</v>
      </c>
    </row>
    <row r="50" spans="1:23" ht="15.75" customHeight="1" x14ac:dyDescent="0.15">
      <c r="A50" s="2" t="s">
        <v>59</v>
      </c>
      <c r="B50" s="2">
        <v>12</v>
      </c>
      <c r="C50" s="99" t="s">
        <v>3988</v>
      </c>
      <c r="D50" s="99">
        <v>11</v>
      </c>
      <c r="E50" s="99" t="s">
        <v>3990</v>
      </c>
      <c r="F50" s="2">
        <v>11463720</v>
      </c>
      <c r="G50" s="2">
        <v>2865930</v>
      </c>
      <c r="H50" s="2">
        <v>34.4</v>
      </c>
      <c r="I50" s="60">
        <v>43.908088235294116</v>
      </c>
      <c r="J50" s="60">
        <v>2.4258612284692882</v>
      </c>
      <c r="K50" s="7">
        <v>5</v>
      </c>
      <c r="L50" s="7"/>
      <c r="M50" s="7"/>
      <c r="N50" s="7" t="s">
        <v>1</v>
      </c>
      <c r="O50" s="7" t="s">
        <v>3953</v>
      </c>
      <c r="P50" s="7" t="s">
        <v>3953</v>
      </c>
      <c r="Q50" s="74">
        <v>3.3842698763025203E-2</v>
      </c>
      <c r="R50" s="74">
        <v>6.2638616098176295E-2</v>
      </c>
      <c r="S50" s="74">
        <v>-1.01514932682178E-2</v>
      </c>
      <c r="T50" s="74">
        <v>0.153820611362154</v>
      </c>
      <c r="U50" s="74">
        <v>0.119227967120037</v>
      </c>
      <c r="V50" s="74">
        <v>2.1281309594186298E-3</v>
      </c>
      <c r="W50" s="74">
        <v>-4.6297270942889197E-3</v>
      </c>
    </row>
    <row r="51" spans="1:23" ht="15.75" customHeight="1" x14ac:dyDescent="0.15">
      <c r="A51" s="2" t="s">
        <v>60</v>
      </c>
      <c r="B51" s="2">
        <v>5</v>
      </c>
      <c r="C51" s="99" t="s">
        <v>3988</v>
      </c>
      <c r="D51" s="99">
        <v>11</v>
      </c>
      <c r="E51" s="99" t="s">
        <v>3989</v>
      </c>
      <c r="F51" s="2">
        <v>10463688</v>
      </c>
      <c r="G51" s="2">
        <v>2615922</v>
      </c>
      <c r="H51" s="2">
        <v>31.4</v>
      </c>
      <c r="I51" s="60">
        <v>12.120967741935484</v>
      </c>
      <c r="J51" s="60">
        <v>0.66966672607378364</v>
      </c>
      <c r="K51" s="7">
        <v>1</v>
      </c>
      <c r="L51" s="7"/>
      <c r="M51" s="2" t="s">
        <v>34</v>
      </c>
      <c r="N51" s="7" t="s">
        <v>3953</v>
      </c>
      <c r="O51" s="7" t="s">
        <v>3953</v>
      </c>
      <c r="P51" s="7" t="s">
        <v>3953</v>
      </c>
      <c r="Q51" s="74">
        <v>4.20565458747525E-2</v>
      </c>
      <c r="R51" s="74">
        <v>4.0004190183379203E-2</v>
      </c>
      <c r="S51" s="74">
        <v>5.0197273712693303E-3</v>
      </c>
      <c r="T51" s="74">
        <v>0.14274908140265899</v>
      </c>
      <c r="U51" s="74">
        <v>0.108715138552392</v>
      </c>
      <c r="V51" s="74">
        <v>5.8636050823124203E-2</v>
      </c>
      <c r="W51" s="74">
        <v>-2.0923775564026599E-3</v>
      </c>
    </row>
    <row r="52" spans="1:23" ht="15.75" customHeight="1" x14ac:dyDescent="0.15">
      <c r="A52" s="2" t="s">
        <v>61</v>
      </c>
      <c r="B52" s="2">
        <v>7</v>
      </c>
      <c r="C52" s="99" t="s">
        <v>3988</v>
      </c>
      <c r="D52" s="99">
        <v>5</v>
      </c>
      <c r="E52" s="99" t="s">
        <v>3986</v>
      </c>
      <c r="F52" s="2">
        <v>10380144</v>
      </c>
      <c r="G52" s="2">
        <v>2595036</v>
      </c>
      <c r="H52" s="2">
        <v>31.15</v>
      </c>
      <c r="I52" s="60">
        <v>12.829787234042554</v>
      </c>
      <c r="J52" s="60">
        <v>0.70882802398025158</v>
      </c>
      <c r="K52" s="7">
        <v>3</v>
      </c>
      <c r="L52" s="7"/>
      <c r="M52" s="7"/>
      <c r="N52" s="7" t="s">
        <v>1</v>
      </c>
      <c r="O52" s="7" t="s">
        <v>3953</v>
      </c>
      <c r="P52" s="7" t="s">
        <v>3915</v>
      </c>
      <c r="Q52" s="74">
        <v>3.9919094273662303E-2</v>
      </c>
      <c r="R52" s="74">
        <v>3.63350973947573E-2</v>
      </c>
      <c r="S52" s="74">
        <v>1.11789297541078E-3</v>
      </c>
      <c r="T52" s="74">
        <v>0.116448409968189</v>
      </c>
      <c r="U52" s="74">
        <v>0.107649626939395</v>
      </c>
      <c r="V52" s="74">
        <v>5.58223380686673E-2</v>
      </c>
      <c r="W52" s="74">
        <v>-1.32948400991908E-3</v>
      </c>
    </row>
    <row r="53" spans="1:23" ht="15.75" customHeight="1" x14ac:dyDescent="0.15">
      <c r="A53" s="2" t="s">
        <v>62</v>
      </c>
      <c r="B53" s="2">
        <v>12</v>
      </c>
      <c r="C53" s="99" t="s">
        <v>3988</v>
      </c>
      <c r="D53" s="99">
        <v>2</v>
      </c>
      <c r="E53" s="99" t="s">
        <v>3986</v>
      </c>
      <c r="F53" s="2">
        <v>9421760</v>
      </c>
      <c r="G53" s="2">
        <v>2355440</v>
      </c>
      <c r="H53" s="2">
        <v>28.28</v>
      </c>
      <c r="I53" s="60">
        <v>12.572033898305085</v>
      </c>
      <c r="J53" s="60">
        <v>0.694587508193651</v>
      </c>
      <c r="K53" s="7">
        <v>2</v>
      </c>
      <c r="L53" s="7"/>
      <c r="M53" s="7"/>
      <c r="N53" s="7" t="s">
        <v>1</v>
      </c>
      <c r="O53" s="7" t="s">
        <v>3953</v>
      </c>
      <c r="P53" s="7" t="s">
        <v>3953</v>
      </c>
      <c r="Q53" s="74">
        <v>2.9679345294736099E-2</v>
      </c>
      <c r="R53" s="74">
        <v>4.1314621825744302E-2</v>
      </c>
      <c r="S53" s="74">
        <v>-6.2942202089244096E-3</v>
      </c>
      <c r="T53" s="74">
        <v>0.15415711971250501</v>
      </c>
      <c r="U53" s="74">
        <v>7.4845048303202197E-2</v>
      </c>
      <c r="V53" s="74">
        <v>5.0470599469165697E-2</v>
      </c>
      <c r="W53" s="74">
        <v>-1.19393229155069E-2</v>
      </c>
    </row>
    <row r="54" spans="1:23" ht="15.75" customHeight="1" x14ac:dyDescent="0.15">
      <c r="A54" s="2" t="s">
        <v>63</v>
      </c>
      <c r="B54" s="2">
        <v>12</v>
      </c>
      <c r="C54" s="99" t="s">
        <v>3988</v>
      </c>
      <c r="D54" s="99">
        <v>2</v>
      </c>
      <c r="E54" s="99" t="s">
        <v>3990</v>
      </c>
      <c r="F54" s="2">
        <v>9610264</v>
      </c>
      <c r="G54" s="2">
        <v>2402566</v>
      </c>
      <c r="H54" s="2">
        <v>28.84</v>
      </c>
      <c r="I54" s="60">
        <v>38.404411764705877</v>
      </c>
      <c r="J54" s="60">
        <v>2.1217907052323688</v>
      </c>
      <c r="K54" s="7">
        <v>3</v>
      </c>
      <c r="L54" s="7"/>
      <c r="M54" s="7"/>
      <c r="N54" s="7" t="s">
        <v>1</v>
      </c>
      <c r="O54" s="7" t="s">
        <v>3953</v>
      </c>
      <c r="P54" s="7" t="s">
        <v>3915</v>
      </c>
      <c r="Q54" s="74">
        <v>4.0978862151259503E-2</v>
      </c>
      <c r="R54" s="74">
        <v>6.5277316424819404E-2</v>
      </c>
      <c r="S54" s="74">
        <v>-1.3481580773966301E-2</v>
      </c>
      <c r="T54" s="74">
        <v>0.12973624429687899</v>
      </c>
      <c r="U54" s="74">
        <v>0.11315358931507299</v>
      </c>
      <c r="V54" s="74">
        <v>5.18870033217044E-2</v>
      </c>
      <c r="W54" s="74">
        <v>-1.19420175313337E-2</v>
      </c>
    </row>
    <row r="55" spans="1:23" ht="15.75" customHeight="1" x14ac:dyDescent="0.15">
      <c r="A55" s="2" t="s">
        <v>64</v>
      </c>
      <c r="B55" s="2">
        <v>12</v>
      </c>
      <c r="C55" s="99" t="s">
        <v>3988</v>
      </c>
      <c r="D55" s="99">
        <v>4</v>
      </c>
      <c r="E55" s="99" t="s">
        <v>3987</v>
      </c>
      <c r="F55" s="2">
        <v>9506912</v>
      </c>
      <c r="G55" s="2">
        <v>2376728</v>
      </c>
      <c r="H55" s="2">
        <v>28.53</v>
      </c>
      <c r="I55" s="60">
        <v>15.381355932203389</v>
      </c>
      <c r="J55" s="60">
        <v>0.84979867028748002</v>
      </c>
      <c r="K55" s="7">
        <v>0</v>
      </c>
      <c r="L55" s="7"/>
      <c r="M55" s="7"/>
      <c r="N55" s="7" t="s">
        <v>3953</v>
      </c>
      <c r="O55" s="7" t="s">
        <v>3953</v>
      </c>
      <c r="P55" s="7" t="s">
        <v>3953</v>
      </c>
      <c r="Q55" s="74">
        <v>4.8164604503445903E-2</v>
      </c>
      <c r="R55" s="74">
        <v>4.1902151801109802E-2</v>
      </c>
      <c r="S55" s="74">
        <v>-1.7792825079965199E-2</v>
      </c>
      <c r="T55" s="74">
        <v>0.10087616044499</v>
      </c>
      <c r="U55" s="74">
        <v>0.10365129053668801</v>
      </c>
      <c r="V55" s="74">
        <v>0.120876172862716</v>
      </c>
      <c r="W55" s="74">
        <v>-7.8137676033188698E-3</v>
      </c>
    </row>
    <row r="56" spans="1:23" ht="15.75" customHeight="1" x14ac:dyDescent="0.15">
      <c r="A56" s="2" t="s">
        <v>65</v>
      </c>
      <c r="B56" s="2">
        <v>12</v>
      </c>
      <c r="C56" s="99" t="s">
        <v>3988</v>
      </c>
      <c r="D56" s="99">
        <v>4</v>
      </c>
      <c r="E56" s="99" t="s">
        <v>3986</v>
      </c>
      <c r="F56" s="2">
        <v>8422544</v>
      </c>
      <c r="G56" s="2">
        <v>2105636</v>
      </c>
      <c r="H56" s="2">
        <v>25.28</v>
      </c>
      <c r="I56" s="60">
        <v>36.011904761904759</v>
      </c>
      <c r="J56" s="60">
        <v>1.9896079978952903</v>
      </c>
      <c r="K56" s="7">
        <v>4</v>
      </c>
      <c r="L56" s="7"/>
      <c r="M56" s="7"/>
      <c r="N56" s="7" t="s">
        <v>1</v>
      </c>
      <c r="O56" s="7" t="s">
        <v>3953</v>
      </c>
      <c r="P56" s="7" t="s">
        <v>3915</v>
      </c>
      <c r="Q56" s="74">
        <v>3.7931277512964302E-2</v>
      </c>
      <c r="R56" s="74">
        <v>5.1717349644486599E-2</v>
      </c>
      <c r="S56" s="74">
        <v>-1.11663894825086E-2</v>
      </c>
      <c r="T56" s="74">
        <v>0.15151310909650101</v>
      </c>
      <c r="U56" s="74">
        <v>9.9575365918209993E-2</v>
      </c>
      <c r="V56" s="74">
        <v>5.97208267311133E-2</v>
      </c>
      <c r="W56" s="74">
        <v>-1.01907652464797E-2</v>
      </c>
    </row>
    <row r="57" spans="1:23" ht="15.75" customHeight="1" x14ac:dyDescent="0.15">
      <c r="A57" s="2" t="s">
        <v>66</v>
      </c>
      <c r="B57" s="2">
        <v>6</v>
      </c>
      <c r="C57" s="99" t="s">
        <v>3987</v>
      </c>
      <c r="D57" s="99">
        <v>3</v>
      </c>
      <c r="E57" s="99" t="s">
        <v>3991</v>
      </c>
      <c r="F57" s="2">
        <v>10141752</v>
      </c>
      <c r="G57" s="2">
        <v>2535438</v>
      </c>
      <c r="H57" s="2">
        <v>30.44</v>
      </c>
      <c r="I57" s="60">
        <v>14.596153846153845</v>
      </c>
      <c r="J57" s="60">
        <v>0.80641733956651074</v>
      </c>
      <c r="K57" s="7">
        <v>5</v>
      </c>
      <c r="L57" s="7"/>
      <c r="M57" s="7"/>
      <c r="N57" s="7" t="s">
        <v>1</v>
      </c>
      <c r="O57" s="7" t="s">
        <v>3953</v>
      </c>
      <c r="P57" s="7" t="s">
        <v>3915</v>
      </c>
      <c r="Q57" s="74">
        <v>1.6937280893451302E-2</v>
      </c>
      <c r="R57" s="74">
        <v>0.10785627707482399</v>
      </c>
      <c r="S57" s="74">
        <v>-1.31253264923358E-2</v>
      </c>
      <c r="T57" s="74">
        <v>1.0085499074774401E-3</v>
      </c>
      <c r="U57" s="74">
        <v>0.10521774489458099</v>
      </c>
      <c r="V57" s="74">
        <v>-9.0134901126193E-3</v>
      </c>
      <c r="W57" s="74">
        <v>-2.0396059100905701E-3</v>
      </c>
    </row>
    <row r="58" spans="1:23" ht="15.75" customHeight="1" x14ac:dyDescent="0.15">
      <c r="A58" s="2" t="s">
        <v>67</v>
      </c>
      <c r="B58" s="2">
        <v>6</v>
      </c>
      <c r="C58" s="99" t="s">
        <v>3986</v>
      </c>
      <c r="D58" s="99">
        <v>2</v>
      </c>
      <c r="E58" s="99" t="s">
        <v>3991</v>
      </c>
      <c r="F58" s="2">
        <v>11270944</v>
      </c>
      <c r="G58" s="2">
        <v>2817736</v>
      </c>
      <c r="H58" s="2">
        <v>33.82</v>
      </c>
      <c r="I58" s="60">
        <v>15.800847457627118</v>
      </c>
      <c r="J58" s="60">
        <v>0.8729749976589567</v>
      </c>
      <c r="K58" s="7">
        <v>5</v>
      </c>
      <c r="L58" s="7"/>
      <c r="M58" s="2" t="s">
        <v>34</v>
      </c>
      <c r="N58" s="7" t="s">
        <v>1</v>
      </c>
      <c r="O58" s="7" t="s">
        <v>3953</v>
      </c>
      <c r="P58" s="7" t="s">
        <v>3953</v>
      </c>
      <c r="Q58" s="74">
        <v>4.9209194386927004E-3</v>
      </c>
      <c r="R58" s="74">
        <v>-1.48452999615412E-3</v>
      </c>
      <c r="S58" s="74">
        <v>1.47338249933959E-2</v>
      </c>
      <c r="T58" s="74">
        <v>1.2973060900534E-2</v>
      </c>
      <c r="U58" s="74">
        <v>0.139655508342902</v>
      </c>
      <c r="V58" s="74">
        <v>3.3660106785185099E-4</v>
      </c>
      <c r="W58" s="74">
        <v>-1.9543597721642198E-3</v>
      </c>
    </row>
    <row r="59" spans="1:23" ht="15.75" customHeight="1" x14ac:dyDescent="0.15">
      <c r="A59" s="2" t="s">
        <v>68</v>
      </c>
      <c r="B59" s="2">
        <v>7</v>
      </c>
      <c r="C59" s="99" t="s">
        <v>3988</v>
      </c>
      <c r="D59" s="99">
        <v>2</v>
      </c>
      <c r="E59" s="99" t="s">
        <v>3987</v>
      </c>
      <c r="F59" s="2">
        <v>10856088</v>
      </c>
      <c r="G59" s="2">
        <v>2714022</v>
      </c>
      <c r="H59" s="2">
        <v>32.58</v>
      </c>
      <c r="I59" s="60">
        <v>14.785714285714286</v>
      </c>
      <c r="J59" s="60">
        <v>0.81689029202841357</v>
      </c>
      <c r="K59" s="7">
        <v>36</v>
      </c>
      <c r="L59" s="2" t="s">
        <v>69</v>
      </c>
      <c r="M59" s="2" t="s">
        <v>34</v>
      </c>
      <c r="N59" s="7" t="s">
        <v>1</v>
      </c>
      <c r="O59" s="7" t="s">
        <v>3914</v>
      </c>
      <c r="P59" s="7" t="s">
        <v>3915</v>
      </c>
      <c r="Q59" s="74">
        <v>3.2789809491044299E-2</v>
      </c>
      <c r="R59" s="74">
        <v>-1.06279203881953E-2</v>
      </c>
      <c r="S59" s="74">
        <v>-8.3013918850127592E-3</v>
      </c>
      <c r="T59" s="74">
        <v>8.2016675423401894E-3</v>
      </c>
      <c r="U59" s="74">
        <v>8.66322526639485E-2</v>
      </c>
      <c r="V59" s="74">
        <v>0.179114525024337</v>
      </c>
      <c r="W59" s="74">
        <v>-4.4378328382481003E-3</v>
      </c>
    </row>
    <row r="60" spans="1:23" ht="15.75" customHeight="1" x14ac:dyDescent="0.15">
      <c r="A60" s="2" t="s">
        <v>70</v>
      </c>
      <c r="B60" s="2">
        <v>7</v>
      </c>
      <c r="C60" s="99" t="s">
        <v>3987</v>
      </c>
      <c r="D60" s="99">
        <v>2</v>
      </c>
      <c r="E60" s="99" t="s">
        <v>3993</v>
      </c>
      <c r="F60" s="2">
        <v>10743112</v>
      </c>
      <c r="G60" s="2">
        <v>2685778</v>
      </c>
      <c r="H60" s="2">
        <v>32.24</v>
      </c>
      <c r="I60" s="60">
        <v>13.20220588235294</v>
      </c>
      <c r="J60" s="60">
        <v>0.72940363990900214</v>
      </c>
      <c r="K60" s="7">
        <v>1</v>
      </c>
      <c r="L60" s="7"/>
      <c r="M60" s="7"/>
      <c r="N60" s="7" t="s">
        <v>3953</v>
      </c>
      <c r="O60" s="7" t="s">
        <v>3953</v>
      </c>
      <c r="P60" s="7" t="s">
        <v>3953</v>
      </c>
      <c r="Q60" s="74">
        <v>1.1379586406605E-2</v>
      </c>
      <c r="R60" s="74">
        <v>-6.6704781614968104E-3</v>
      </c>
      <c r="S60" s="74">
        <v>-7.4750211825902399E-3</v>
      </c>
      <c r="T60" s="74">
        <v>8.8125312186493592E-3</v>
      </c>
      <c r="U60" s="74">
        <v>8.2917863506818706E-2</v>
      </c>
      <c r="V60" s="74">
        <v>5.8748171968825501E-2</v>
      </c>
      <c r="W60" s="74">
        <v>3.4827281896373098E-3</v>
      </c>
    </row>
    <row r="61" spans="1:23" ht="15.75" customHeight="1" x14ac:dyDescent="0.15">
      <c r="A61" s="2" t="s">
        <v>71</v>
      </c>
      <c r="B61" s="2">
        <v>7</v>
      </c>
      <c r="C61" s="99" t="s">
        <v>3987</v>
      </c>
      <c r="D61" s="99">
        <v>2</v>
      </c>
      <c r="E61" s="99" t="s">
        <v>3991</v>
      </c>
      <c r="F61" s="2">
        <v>5492576</v>
      </c>
      <c r="G61" s="2">
        <v>1373144</v>
      </c>
      <c r="H61" s="2">
        <v>16.48</v>
      </c>
      <c r="I61" s="60">
        <v>17.641304347826086</v>
      </c>
      <c r="J61" s="60">
        <v>0.97465769877492181</v>
      </c>
      <c r="K61" s="7">
        <v>5</v>
      </c>
      <c r="L61" s="7"/>
      <c r="M61" s="7"/>
      <c r="N61" s="7" t="s">
        <v>1</v>
      </c>
      <c r="O61" s="7" t="s">
        <v>3953</v>
      </c>
      <c r="P61" s="7" t="s">
        <v>3915</v>
      </c>
      <c r="Q61" s="74">
        <v>2.3201177582846998E-3</v>
      </c>
      <c r="R61" s="74">
        <v>5.9495022186605902E-3</v>
      </c>
      <c r="S61" s="74">
        <v>1.5920269377800399E-2</v>
      </c>
      <c r="T61" s="74">
        <v>2.7159881815785802E-3</v>
      </c>
      <c r="U61" s="74">
        <v>0.143983955881721</v>
      </c>
      <c r="V61" s="74">
        <v>-5.2741206180151202E-3</v>
      </c>
      <c r="W61" s="74">
        <v>-7.7110503686010096E-3</v>
      </c>
    </row>
    <row r="62" spans="1:23" ht="15.75" customHeight="1" x14ac:dyDescent="0.15">
      <c r="A62" s="2" t="s">
        <v>72</v>
      </c>
      <c r="B62" s="2">
        <v>7</v>
      </c>
      <c r="C62" s="99" t="s">
        <v>3987</v>
      </c>
      <c r="D62" s="99">
        <v>11</v>
      </c>
      <c r="E62" s="99" t="s">
        <v>3987</v>
      </c>
      <c r="F62" s="2">
        <v>8648256</v>
      </c>
      <c r="G62" s="2">
        <v>2162064</v>
      </c>
      <c r="H62" s="2">
        <v>25.95</v>
      </c>
      <c r="I62" s="60">
        <v>20.375</v>
      </c>
      <c r="J62" s="60">
        <v>1.1256906077348066</v>
      </c>
      <c r="K62" s="7">
        <v>4</v>
      </c>
      <c r="L62" s="7"/>
      <c r="M62" s="2" t="s">
        <v>34</v>
      </c>
      <c r="N62" s="7" t="s">
        <v>1</v>
      </c>
      <c r="O62" s="7" t="s">
        <v>3914</v>
      </c>
      <c r="P62" s="7" t="s">
        <v>3953</v>
      </c>
      <c r="Q62" s="74">
        <v>1.4978640660671399E-2</v>
      </c>
      <c r="R62" s="74">
        <v>8.5939006383428194E-3</v>
      </c>
      <c r="S62" s="74">
        <v>1.39720575109691E-2</v>
      </c>
      <c r="T62" s="74">
        <v>3.3216133121794001E-3</v>
      </c>
      <c r="U62" s="74">
        <v>0.137358435535473</v>
      </c>
      <c r="V62" s="74">
        <v>5.36340002174618E-2</v>
      </c>
      <c r="W62" s="74">
        <v>-4.6283683755958E-3</v>
      </c>
    </row>
    <row r="63" spans="1:23" ht="15.75" customHeight="1" x14ac:dyDescent="0.15">
      <c r="A63" s="2" t="s">
        <v>73</v>
      </c>
      <c r="B63" s="2">
        <v>7</v>
      </c>
      <c r="C63" s="99" t="s">
        <v>3987</v>
      </c>
      <c r="D63" s="99">
        <v>11</v>
      </c>
      <c r="E63" s="99" t="s">
        <v>3989</v>
      </c>
      <c r="F63" s="2">
        <v>8397208</v>
      </c>
      <c r="G63" s="2">
        <v>2099302</v>
      </c>
      <c r="H63" s="2">
        <v>25.2</v>
      </c>
      <c r="I63" s="60">
        <v>12.416666666666666</v>
      </c>
      <c r="J63" s="60">
        <v>0.68600368324125216</v>
      </c>
      <c r="K63" s="7">
        <v>3</v>
      </c>
      <c r="L63" s="7"/>
      <c r="M63" s="7"/>
      <c r="N63" s="7" t="s">
        <v>3953</v>
      </c>
      <c r="O63" s="7" t="s">
        <v>3953</v>
      </c>
      <c r="P63" s="7" t="s">
        <v>3953</v>
      </c>
      <c r="Q63" s="74">
        <v>1.2924789470995301E-2</v>
      </c>
      <c r="R63" s="74">
        <v>-7.8631311462018499E-3</v>
      </c>
      <c r="S63" s="74">
        <v>-6.6413947730214699E-3</v>
      </c>
      <c r="T63" s="74">
        <v>1.37537683117528E-2</v>
      </c>
      <c r="U63" s="74">
        <v>8.1457582450557703E-2</v>
      </c>
      <c r="V63" s="74">
        <v>5.9161162008214398E-2</v>
      </c>
      <c r="W63" s="74">
        <v>6.2135429542327899E-3</v>
      </c>
    </row>
    <row r="64" spans="1:23" ht="15.75" customHeight="1" x14ac:dyDescent="0.15">
      <c r="A64" s="2" t="s">
        <v>74</v>
      </c>
      <c r="B64" s="2">
        <v>7</v>
      </c>
      <c r="C64" s="99" t="s">
        <v>3986</v>
      </c>
      <c r="D64" s="99">
        <v>4</v>
      </c>
      <c r="E64" s="99" t="s">
        <v>3989</v>
      </c>
      <c r="F64" s="2">
        <v>13807256</v>
      </c>
      <c r="G64" s="2">
        <v>3451814</v>
      </c>
      <c r="H64" s="2">
        <v>41.44</v>
      </c>
      <c r="I64" s="60">
        <v>17.618644067796609</v>
      </c>
      <c r="J64" s="60">
        <v>0.97340574960202253</v>
      </c>
      <c r="K64" s="7">
        <v>2</v>
      </c>
      <c r="L64" s="7"/>
      <c r="M64" s="2" t="s">
        <v>34</v>
      </c>
      <c r="N64" s="7" t="s">
        <v>3953</v>
      </c>
      <c r="O64" s="7" t="s">
        <v>3953</v>
      </c>
      <c r="P64" s="7" t="s">
        <v>3953</v>
      </c>
      <c r="Q64" s="74">
        <v>-4.5836370863675804E-3</v>
      </c>
      <c r="R64" s="74">
        <v>-3.0246416482528001E-4</v>
      </c>
      <c r="S64" s="74">
        <v>-1.14221345465237E-2</v>
      </c>
      <c r="T64" s="74">
        <v>4.8240775596397603E-3</v>
      </c>
      <c r="U64" s="74">
        <v>8.2152517343536305E-2</v>
      </c>
      <c r="V64" s="74">
        <v>-1.1745090933157299E-2</v>
      </c>
      <c r="W64" s="74">
        <v>-4.2725733469713397E-3</v>
      </c>
    </row>
    <row r="65" spans="1:23" ht="15.75" customHeight="1" x14ac:dyDescent="0.15">
      <c r="A65" s="2" t="s">
        <v>75</v>
      </c>
      <c r="B65" s="2">
        <v>8</v>
      </c>
      <c r="C65" s="99" t="s">
        <v>3988</v>
      </c>
      <c r="D65" s="99">
        <v>2</v>
      </c>
      <c r="E65" s="99" t="s">
        <v>3992</v>
      </c>
      <c r="F65" s="2">
        <v>11380224</v>
      </c>
      <c r="G65" s="2">
        <v>2845056</v>
      </c>
      <c r="H65" s="2">
        <v>34.15</v>
      </c>
      <c r="I65" s="60">
        <v>11.153846153846153</v>
      </c>
      <c r="J65" s="60">
        <v>0.61623459413514659</v>
      </c>
      <c r="K65" s="7">
        <v>1</v>
      </c>
      <c r="L65" s="7"/>
      <c r="M65" s="7"/>
      <c r="N65" s="7" t="s">
        <v>3953</v>
      </c>
      <c r="O65" s="7" t="s">
        <v>3953</v>
      </c>
      <c r="P65" s="7" t="s">
        <v>3953</v>
      </c>
      <c r="Q65" s="74">
        <v>-9.0076792432409005E-4</v>
      </c>
      <c r="R65" s="74">
        <v>-2.81837329724199E-3</v>
      </c>
      <c r="S65" s="74">
        <v>-1.91409704058953E-3</v>
      </c>
      <c r="T65" s="74">
        <v>3.63016325333214E-4</v>
      </c>
      <c r="U65" s="74">
        <v>7.5561198575879701E-2</v>
      </c>
      <c r="V65" s="74">
        <v>8.1693834752539997E-4</v>
      </c>
      <c r="W65" s="74">
        <v>-9.5132395664753204E-4</v>
      </c>
    </row>
    <row r="66" spans="1:23" ht="15.75" customHeight="1" x14ac:dyDescent="0.15">
      <c r="A66" s="2" t="s">
        <v>76</v>
      </c>
      <c r="B66" s="2">
        <v>8</v>
      </c>
      <c r="C66" s="99" t="s">
        <v>3986</v>
      </c>
      <c r="D66" s="99">
        <v>7</v>
      </c>
      <c r="E66" s="99" t="s">
        <v>3991</v>
      </c>
      <c r="F66" s="2">
        <v>10488584</v>
      </c>
      <c r="G66" s="2">
        <v>2622146</v>
      </c>
      <c r="H66" s="2">
        <v>31.48</v>
      </c>
      <c r="I66" s="60">
        <v>13.111111111111111</v>
      </c>
      <c r="J66" s="60">
        <v>0.72437077961939833</v>
      </c>
      <c r="K66" s="7">
        <v>5</v>
      </c>
      <c r="L66" s="7"/>
      <c r="M66" s="2" t="s">
        <v>34</v>
      </c>
      <c r="N66" s="7" t="s">
        <v>1</v>
      </c>
      <c r="O66" s="7" t="s">
        <v>3953</v>
      </c>
      <c r="P66" s="7" t="s">
        <v>3953</v>
      </c>
      <c r="Q66" s="74">
        <v>3.0107232294832899E-2</v>
      </c>
      <c r="R66" s="74">
        <v>-8.5309407482636792E-3</v>
      </c>
      <c r="S66" s="74">
        <v>-1.6729845897511701E-2</v>
      </c>
      <c r="T66" s="74">
        <v>8.7398359068420802E-3</v>
      </c>
      <c r="U66" s="74">
        <v>4.8023215866906499E-2</v>
      </c>
      <c r="V66" s="74">
        <v>0.17426931994783201</v>
      </c>
      <c r="W66" s="74">
        <v>-7.2122077347339898E-3</v>
      </c>
    </row>
    <row r="67" spans="1:23" ht="15.75" customHeight="1" x14ac:dyDescent="0.15">
      <c r="A67" s="2" t="s">
        <v>77</v>
      </c>
      <c r="B67" s="2">
        <v>9</v>
      </c>
      <c r="C67" s="99" t="s">
        <v>3988</v>
      </c>
      <c r="D67" s="99">
        <v>8</v>
      </c>
      <c r="E67" s="99" t="s">
        <v>3989</v>
      </c>
      <c r="F67" s="2">
        <v>10282264</v>
      </c>
      <c r="G67" s="2">
        <v>2570566</v>
      </c>
      <c r="H67" s="2">
        <v>30.86</v>
      </c>
      <c r="I67" s="60">
        <v>13.25</v>
      </c>
      <c r="J67" s="60">
        <v>0.73204419889502759</v>
      </c>
      <c r="K67" s="7">
        <v>4</v>
      </c>
      <c r="L67" s="7"/>
      <c r="M67" s="7"/>
      <c r="N67" s="7" t="s">
        <v>3953</v>
      </c>
      <c r="O67" s="7" t="s">
        <v>3953</v>
      </c>
      <c r="P67" s="7" t="s">
        <v>3915</v>
      </c>
      <c r="Q67" s="74">
        <v>1.12510112396102E-2</v>
      </c>
      <c r="R67" s="74">
        <v>3.6428744853988998E-3</v>
      </c>
      <c r="S67" s="74">
        <v>-7.4162329416482802E-3</v>
      </c>
      <c r="T67" s="74">
        <v>1.18755516281821E-2</v>
      </c>
      <c r="U67" s="74">
        <v>8.7640237756795705E-2</v>
      </c>
      <c r="V67" s="74">
        <v>5.4258347643998298E-2</v>
      </c>
      <c r="W67" s="74">
        <v>-6.1054846178798302E-3</v>
      </c>
    </row>
    <row r="68" spans="1:23" ht="15.75" customHeight="1" x14ac:dyDescent="0.15">
      <c r="A68" s="2" t="s">
        <v>78</v>
      </c>
      <c r="B68" s="2">
        <v>9</v>
      </c>
      <c r="C68" s="99" t="s">
        <v>3987</v>
      </c>
      <c r="D68" s="99">
        <v>7</v>
      </c>
      <c r="E68" s="99" t="s">
        <v>3988</v>
      </c>
      <c r="F68" s="2">
        <v>10836576</v>
      </c>
      <c r="G68" s="2">
        <v>2709144</v>
      </c>
      <c r="H68" s="2">
        <v>32.520000000000003</v>
      </c>
      <c r="I68" s="60">
        <v>13.02</v>
      </c>
      <c r="J68" s="60">
        <v>0.7193370165745856</v>
      </c>
      <c r="K68" s="7">
        <v>2</v>
      </c>
      <c r="L68" s="7"/>
      <c r="M68" s="2" t="s">
        <v>34</v>
      </c>
      <c r="N68" s="7" t="s">
        <v>3953</v>
      </c>
      <c r="O68" s="7" t="s">
        <v>3953</v>
      </c>
      <c r="P68" s="7" t="s">
        <v>3915</v>
      </c>
      <c r="Q68" s="74">
        <v>3.8934082395511403E-2</v>
      </c>
      <c r="R68" s="74">
        <v>7.6613937148236999E-2</v>
      </c>
      <c r="S68" s="74">
        <v>-1.12673959884457E-2</v>
      </c>
      <c r="T68" s="74">
        <v>2.02950483307873E-2</v>
      </c>
      <c r="U68" s="74">
        <v>4.4942769833466997E-2</v>
      </c>
      <c r="V68" s="74">
        <v>0.113974974008668</v>
      </c>
      <c r="W68" s="74">
        <v>-4.9461515216897498E-3</v>
      </c>
    </row>
    <row r="69" spans="1:23" ht="15.75" customHeight="1" x14ac:dyDescent="0.15">
      <c r="A69" s="2" t="s">
        <v>79</v>
      </c>
      <c r="B69" s="2">
        <v>10</v>
      </c>
      <c r="C69" s="99" t="s">
        <v>3988</v>
      </c>
      <c r="D69" s="99">
        <v>2</v>
      </c>
      <c r="E69" s="99" t="s">
        <v>3989</v>
      </c>
      <c r="F69" s="2">
        <v>9635120</v>
      </c>
      <c r="G69" s="2">
        <v>2408780</v>
      </c>
      <c r="H69" s="2">
        <v>28.92</v>
      </c>
      <c r="I69" s="60">
        <v>20.890243902439025</v>
      </c>
      <c r="J69" s="60">
        <v>1.1541571216817139</v>
      </c>
      <c r="K69" s="7">
        <v>3</v>
      </c>
      <c r="L69" s="7"/>
      <c r="M69" s="2" t="s">
        <v>34</v>
      </c>
      <c r="N69" s="7" t="s">
        <v>3953</v>
      </c>
      <c r="O69" s="7" t="s">
        <v>3953</v>
      </c>
      <c r="P69" s="7" t="s">
        <v>3953</v>
      </c>
      <c r="Q69" s="74">
        <v>-6.2486774911792598E-3</v>
      </c>
      <c r="R69" s="74">
        <v>-5.1276189488858098E-3</v>
      </c>
      <c r="S69" s="74">
        <v>-1.39549668820571E-2</v>
      </c>
      <c r="T69" s="74">
        <v>1.1612884256995099E-2</v>
      </c>
      <c r="U69" s="74">
        <v>0.13587216754137799</v>
      </c>
      <c r="V69" s="74">
        <v>-1.32505507205449E-2</v>
      </c>
      <c r="W69" s="74">
        <v>-1.05231351614036E-2</v>
      </c>
    </row>
    <row r="70" spans="1:23" ht="15.75" customHeight="1" x14ac:dyDescent="0.15">
      <c r="A70" s="2" t="s">
        <v>80</v>
      </c>
      <c r="B70" s="2">
        <v>10</v>
      </c>
      <c r="C70" s="99" t="s">
        <v>3987</v>
      </c>
      <c r="D70" s="99">
        <v>4</v>
      </c>
      <c r="E70" s="99" t="s">
        <v>3990</v>
      </c>
      <c r="F70" s="2">
        <v>8549240</v>
      </c>
      <c r="G70" s="2">
        <v>2137310</v>
      </c>
      <c r="H70" s="2">
        <v>25.66</v>
      </c>
      <c r="I70" s="60">
        <v>11.797619047619047</v>
      </c>
      <c r="J70" s="60">
        <v>0.65180215732701918</v>
      </c>
      <c r="K70" s="7">
        <v>1</v>
      </c>
      <c r="L70" s="7"/>
      <c r="M70" s="2" t="s">
        <v>34</v>
      </c>
      <c r="N70" s="7" t="s">
        <v>1</v>
      </c>
      <c r="O70" s="7" t="s">
        <v>3953</v>
      </c>
      <c r="P70" s="7" t="s">
        <v>3953</v>
      </c>
      <c r="Q70" s="74">
        <v>-3.69780252677346E-3</v>
      </c>
      <c r="R70" s="74">
        <v>1.17668076550965E-2</v>
      </c>
      <c r="S70" s="74">
        <v>-1.13759392554128E-2</v>
      </c>
      <c r="T70" s="74">
        <v>6.7223608679611796E-3</v>
      </c>
      <c r="U70" s="74">
        <v>0.114444338591978</v>
      </c>
      <c r="V70" s="74">
        <v>-9.9233812657824605E-3</v>
      </c>
      <c r="W70" s="74">
        <v>-1.5678860635729701E-2</v>
      </c>
    </row>
    <row r="71" spans="1:23" ht="15.75" customHeight="1" x14ac:dyDescent="0.15">
      <c r="A71" s="2" t="s">
        <v>81</v>
      </c>
      <c r="B71" s="2">
        <v>10</v>
      </c>
      <c r="C71" s="99" t="s">
        <v>3987</v>
      </c>
      <c r="D71" s="99">
        <v>5</v>
      </c>
      <c r="E71" s="99" t="s">
        <v>3991</v>
      </c>
      <c r="F71" s="2">
        <v>10157512</v>
      </c>
      <c r="G71" s="2">
        <v>2539378</v>
      </c>
      <c r="H71" s="2">
        <v>30.48</v>
      </c>
      <c r="I71" s="60">
        <v>13.989583333333334</v>
      </c>
      <c r="J71" s="60">
        <v>0.77290515653775316</v>
      </c>
      <c r="K71" s="7">
        <v>3</v>
      </c>
      <c r="L71" s="7"/>
      <c r="M71" s="7"/>
      <c r="N71" s="7" t="s">
        <v>1</v>
      </c>
      <c r="O71" s="7" t="s">
        <v>3953</v>
      </c>
      <c r="P71" s="7" t="s">
        <v>3953</v>
      </c>
      <c r="Q71" s="74">
        <v>1.1423450704817199E-2</v>
      </c>
      <c r="R71" s="74">
        <v>1.14397815442757E-2</v>
      </c>
      <c r="S71" s="74">
        <v>-4.6716361362664103E-3</v>
      </c>
      <c r="T71" s="74">
        <v>3.78021083324854E-3</v>
      </c>
      <c r="U71" s="74">
        <v>0.12728034982275199</v>
      </c>
      <c r="V71" s="74">
        <v>6.1456595135123103E-2</v>
      </c>
      <c r="W71" s="74">
        <v>-1.48876978522949E-2</v>
      </c>
    </row>
    <row r="72" spans="1:23" ht="15.75" customHeight="1" x14ac:dyDescent="0.15">
      <c r="A72" s="2" t="s">
        <v>82</v>
      </c>
      <c r="B72" s="2">
        <v>10</v>
      </c>
      <c r="C72" s="99" t="s">
        <v>3986</v>
      </c>
      <c r="D72" s="99">
        <v>2</v>
      </c>
      <c r="E72" s="99" t="s">
        <v>3989</v>
      </c>
      <c r="F72" s="2">
        <v>9659440</v>
      </c>
      <c r="G72" s="2">
        <v>2414860</v>
      </c>
      <c r="H72" s="2">
        <v>28.99</v>
      </c>
      <c r="I72" s="60">
        <v>15.33050847457627</v>
      </c>
      <c r="J72" s="60">
        <v>0.84698941848487674</v>
      </c>
      <c r="K72" s="7">
        <v>4</v>
      </c>
      <c r="L72" s="7"/>
      <c r="M72" s="7"/>
      <c r="N72" s="7" t="s">
        <v>1</v>
      </c>
      <c r="O72" s="7" t="s">
        <v>3953</v>
      </c>
      <c r="P72" s="7" t="s">
        <v>3953</v>
      </c>
      <c r="Q72" s="74">
        <v>2.3822300804591599E-2</v>
      </c>
      <c r="R72" s="74">
        <v>1.7947571567811099E-2</v>
      </c>
      <c r="S72" s="74">
        <v>2.55606542765019E-2</v>
      </c>
      <c r="T72" s="74">
        <v>7.6818329447503201E-3</v>
      </c>
      <c r="U72" s="74">
        <v>0.146426059191573</v>
      </c>
      <c r="V72" s="74">
        <v>6.2548064222456207E-2</v>
      </c>
      <c r="W72" s="74">
        <v>5.3733810114383398E-3</v>
      </c>
    </row>
    <row r="73" spans="1:23" ht="15.75" customHeight="1" x14ac:dyDescent="0.15">
      <c r="A73" s="2" t="s">
        <v>83</v>
      </c>
      <c r="B73" s="2">
        <v>10</v>
      </c>
      <c r="C73" s="99" t="s">
        <v>3986</v>
      </c>
      <c r="D73" s="99">
        <v>10</v>
      </c>
      <c r="E73" s="99" t="s">
        <v>3992</v>
      </c>
      <c r="F73" s="2">
        <v>11843352</v>
      </c>
      <c r="G73" s="2">
        <v>2960838</v>
      </c>
      <c r="H73" s="2">
        <v>35.54</v>
      </c>
      <c r="I73" s="60">
        <v>14.869565217391305</v>
      </c>
      <c r="J73" s="60">
        <v>0.82152294018736483</v>
      </c>
      <c r="K73" s="7">
        <v>13</v>
      </c>
      <c r="L73" s="7"/>
      <c r="M73" s="2" t="s">
        <v>34</v>
      </c>
      <c r="N73" s="7" t="s">
        <v>1</v>
      </c>
      <c r="O73" s="7" t="s">
        <v>3953</v>
      </c>
      <c r="P73" s="7" t="s">
        <v>3953</v>
      </c>
      <c r="Q73" s="74">
        <v>2.4685976974062902E-2</v>
      </c>
      <c r="R73" s="74">
        <v>-2.0704542830207802E-3</v>
      </c>
      <c r="S73" s="74">
        <v>-1.02688184122623E-2</v>
      </c>
      <c r="T73" s="74">
        <v>3.5838355237627302E-2</v>
      </c>
      <c r="U73" s="74">
        <v>8.7690416052457795E-2</v>
      </c>
      <c r="V73" s="74">
        <v>0.107311410084409</v>
      </c>
      <c r="W73" s="74">
        <v>-7.3806077564390199E-3</v>
      </c>
    </row>
    <row r="74" spans="1:23" ht="15.75" customHeight="1" x14ac:dyDescent="0.15">
      <c r="A74" s="2" t="s">
        <v>84</v>
      </c>
      <c r="B74" s="2">
        <v>14</v>
      </c>
      <c r="C74" s="99" t="s">
        <v>3988</v>
      </c>
      <c r="D74" s="99">
        <v>10</v>
      </c>
      <c r="E74" s="99" t="s">
        <v>3992</v>
      </c>
      <c r="F74" s="2">
        <v>13372768</v>
      </c>
      <c r="G74" s="2">
        <v>3343192</v>
      </c>
      <c r="H74" s="2">
        <v>40.130000000000003</v>
      </c>
      <c r="I74" s="60">
        <v>14.735915492957746</v>
      </c>
      <c r="J74" s="60">
        <v>0.81413897751147757</v>
      </c>
      <c r="K74" s="7">
        <v>0</v>
      </c>
      <c r="L74" s="7"/>
      <c r="M74" s="2" t="s">
        <v>34</v>
      </c>
      <c r="N74" s="7" t="s">
        <v>3953</v>
      </c>
      <c r="O74" s="7" t="s">
        <v>3953</v>
      </c>
      <c r="P74" s="7" t="s">
        <v>3953</v>
      </c>
      <c r="Q74" s="74">
        <v>2.0666626023661299E-2</v>
      </c>
      <c r="R74" s="74">
        <v>-4.2228553903678398E-3</v>
      </c>
      <c r="S74" s="74">
        <v>-1.0071618392060101E-2</v>
      </c>
      <c r="T74" s="74">
        <v>3.80729373306021E-3</v>
      </c>
      <c r="U74" s="74">
        <v>7.6426198269107001E-2</v>
      </c>
      <c r="V74" s="74">
        <v>0.114035793791211</v>
      </c>
      <c r="W74" s="74">
        <v>-2.1548362353718899E-4</v>
      </c>
    </row>
    <row r="75" spans="1:23" ht="15.75" customHeight="1" x14ac:dyDescent="0.15">
      <c r="A75" s="2" t="s">
        <v>85</v>
      </c>
      <c r="B75" s="2">
        <v>14</v>
      </c>
      <c r="C75" s="99" t="s">
        <v>3987</v>
      </c>
      <c r="D75" s="99">
        <v>7</v>
      </c>
      <c r="E75" s="99" t="s">
        <v>3986</v>
      </c>
      <c r="F75" s="2">
        <v>14654288</v>
      </c>
      <c r="G75" s="2">
        <v>3663572</v>
      </c>
      <c r="H75" s="2">
        <v>43.98</v>
      </c>
      <c r="I75" s="60">
        <v>12.025862068965518</v>
      </c>
      <c r="J75" s="60">
        <v>0.66441226900361972</v>
      </c>
      <c r="K75" s="7">
        <v>5</v>
      </c>
      <c r="L75" s="7"/>
      <c r="M75" s="2" t="s">
        <v>34</v>
      </c>
      <c r="N75" s="7" t="s">
        <v>1</v>
      </c>
      <c r="O75" s="7" t="s">
        <v>3914</v>
      </c>
      <c r="P75" s="7" t="s">
        <v>3953</v>
      </c>
      <c r="Q75" s="74">
        <v>1.31807268686594E-2</v>
      </c>
      <c r="R75" s="74">
        <v>-2.7268845292915899E-3</v>
      </c>
      <c r="S75" s="74">
        <v>-1.1877953620675599E-3</v>
      </c>
      <c r="T75" s="74">
        <v>9.7087912848126297E-3</v>
      </c>
      <c r="U75" s="74">
        <v>3.3048210049124602E-2</v>
      </c>
      <c r="V75" s="74">
        <v>6.1433958237211497E-2</v>
      </c>
      <c r="W75" s="74">
        <v>-1.32443528736796E-3</v>
      </c>
    </row>
    <row r="76" spans="1:23" ht="15.75" customHeight="1" x14ac:dyDescent="0.15">
      <c r="A76" s="2" t="s">
        <v>86</v>
      </c>
      <c r="B76" s="2">
        <v>14</v>
      </c>
      <c r="C76" s="99" t="s">
        <v>3987</v>
      </c>
      <c r="D76" s="99">
        <v>7</v>
      </c>
      <c r="E76" s="99" t="s">
        <v>3990</v>
      </c>
      <c r="F76" s="2">
        <v>13817880</v>
      </c>
      <c r="G76" s="2">
        <v>3454470</v>
      </c>
      <c r="H76" s="2">
        <v>41.47</v>
      </c>
      <c r="I76" s="60">
        <v>15.8671875</v>
      </c>
      <c r="J76" s="60">
        <v>0.87664019337016563</v>
      </c>
      <c r="K76" s="7">
        <v>4</v>
      </c>
      <c r="L76" s="2" t="s">
        <v>87</v>
      </c>
      <c r="M76" s="2" t="s">
        <v>34</v>
      </c>
      <c r="N76" s="7" t="s">
        <v>1</v>
      </c>
      <c r="O76" s="7" t="s">
        <v>3953</v>
      </c>
      <c r="P76" s="7" t="s">
        <v>3953</v>
      </c>
      <c r="Q76" s="74">
        <v>3.8026992667065301E-2</v>
      </c>
      <c r="R76" s="74">
        <v>0.16168483746026199</v>
      </c>
      <c r="S76" s="74">
        <v>-1.3359653261435501E-2</v>
      </c>
      <c r="T76" s="74">
        <v>5.5068007863423502E-2</v>
      </c>
      <c r="U76" s="74">
        <v>7.9678523423609496E-2</v>
      </c>
      <c r="V76" s="74">
        <v>-4.0036388232466899E-3</v>
      </c>
      <c r="W76" s="74">
        <v>-9.2545899036770296E-3</v>
      </c>
    </row>
    <row r="77" spans="1:23" ht="15.75" customHeight="1" x14ac:dyDescent="0.15">
      <c r="A77" s="2" t="s">
        <v>88</v>
      </c>
      <c r="B77" s="2">
        <v>14</v>
      </c>
      <c r="C77" s="99" t="s">
        <v>3986</v>
      </c>
      <c r="D77" s="99">
        <v>8</v>
      </c>
      <c r="E77" s="99" t="s">
        <v>3992</v>
      </c>
      <c r="F77" s="2">
        <v>15738936</v>
      </c>
      <c r="G77" s="2">
        <v>3934734</v>
      </c>
      <c r="H77" s="2">
        <v>47.23</v>
      </c>
      <c r="I77" s="60">
        <v>15.404494382022472</v>
      </c>
      <c r="J77" s="60">
        <v>0.85107703768079945</v>
      </c>
      <c r="K77" s="7">
        <v>102</v>
      </c>
      <c r="L77" s="7"/>
      <c r="M77" s="2" t="s">
        <v>34</v>
      </c>
      <c r="N77" s="7" t="s">
        <v>1</v>
      </c>
      <c r="O77" s="7" t="s">
        <v>3914</v>
      </c>
      <c r="P77" s="7" t="s">
        <v>3915</v>
      </c>
      <c r="Q77" s="74">
        <v>1.6708303418969998E-2</v>
      </c>
      <c r="R77" s="74">
        <v>2.6269016739632698E-3</v>
      </c>
      <c r="S77" s="74">
        <v>-1.50089691841603E-2</v>
      </c>
      <c r="T77" s="74">
        <v>5.7818243831553404E-3</v>
      </c>
      <c r="U77" s="74">
        <v>9.6568582187706295E-2</v>
      </c>
      <c r="V77" s="74">
        <v>9.0633153577527797E-2</v>
      </c>
      <c r="W77" s="74">
        <v>-4.9139335563568704E-4</v>
      </c>
    </row>
    <row r="78" spans="1:23" ht="15.75" customHeight="1" x14ac:dyDescent="0.15">
      <c r="A78" s="2" t="s">
        <v>89</v>
      </c>
      <c r="B78" s="2">
        <v>14</v>
      </c>
      <c r="C78" s="99" t="s">
        <v>3986</v>
      </c>
      <c r="D78" s="99">
        <v>11</v>
      </c>
      <c r="E78" s="99" t="s">
        <v>3991</v>
      </c>
      <c r="F78" s="2">
        <v>13021040</v>
      </c>
      <c r="G78" s="2">
        <v>3255260</v>
      </c>
      <c r="H78" s="2">
        <v>39.08</v>
      </c>
      <c r="I78" s="60">
        <v>18.685344827586206</v>
      </c>
      <c r="J78" s="60">
        <v>1.0323394932368068</v>
      </c>
      <c r="K78" s="7">
        <v>1</v>
      </c>
      <c r="L78" s="7"/>
      <c r="M78" s="2" t="s">
        <v>34</v>
      </c>
      <c r="N78" s="7" t="s">
        <v>3953</v>
      </c>
      <c r="O78" s="7" t="s">
        <v>3953</v>
      </c>
      <c r="P78" s="7" t="s">
        <v>3953</v>
      </c>
      <c r="Q78" s="74">
        <v>4.0633564258827699E-2</v>
      </c>
      <c r="R78" s="74">
        <v>7.6158609353671497E-2</v>
      </c>
      <c r="S78" s="74">
        <v>-1.3230205381242701E-2</v>
      </c>
      <c r="T78" s="74">
        <v>9.4948612080341901E-2</v>
      </c>
      <c r="U78" s="74">
        <v>0.104331568330853</v>
      </c>
      <c r="V78" s="74">
        <v>5.1285171115411698E-2</v>
      </c>
      <c r="W78" s="74">
        <v>-5.9943658740439299E-3</v>
      </c>
    </row>
    <row r="79" spans="1:23" ht="15.75" customHeight="1" x14ac:dyDescent="0.15">
      <c r="A79" s="2" t="s">
        <v>90</v>
      </c>
      <c r="B79" s="2">
        <v>6</v>
      </c>
      <c r="C79" s="99" t="s">
        <v>3987</v>
      </c>
      <c r="D79" s="99">
        <v>4</v>
      </c>
      <c r="E79" s="99" t="s">
        <v>3991</v>
      </c>
      <c r="F79" s="2">
        <v>13463760</v>
      </c>
      <c r="G79" s="2">
        <v>3365940</v>
      </c>
      <c r="H79" s="2">
        <v>40.409999999999997</v>
      </c>
      <c r="I79" s="60">
        <v>15.431506849315069</v>
      </c>
      <c r="J79" s="60">
        <v>0.85256943918867778</v>
      </c>
      <c r="K79" s="7">
        <v>2</v>
      </c>
      <c r="L79" s="7"/>
      <c r="M79" s="7"/>
      <c r="N79" s="7" t="s">
        <v>1</v>
      </c>
      <c r="O79" s="7" t="s">
        <v>3914</v>
      </c>
      <c r="P79" s="7" t="s">
        <v>3953</v>
      </c>
      <c r="Q79" s="74">
        <v>5.5950709958729701E-2</v>
      </c>
      <c r="R79" s="74">
        <v>2.1737339631067099E-2</v>
      </c>
      <c r="S79" s="74">
        <v>1.2166154457482399E-2</v>
      </c>
      <c r="T79" s="74">
        <v>1.48910186820172E-3</v>
      </c>
      <c r="U79" s="74">
        <v>0.197779989761596</v>
      </c>
      <c r="V79" s="74">
        <v>6.9439074565820894E-2</v>
      </c>
      <c r="W79" s="74">
        <v>4.6580964075300803E-2</v>
      </c>
    </row>
    <row r="80" spans="1:23" ht="15.75" customHeight="1" x14ac:dyDescent="0.15">
      <c r="A80" s="2" t="s">
        <v>91</v>
      </c>
      <c r="B80" s="2">
        <v>6</v>
      </c>
      <c r="C80" s="99" t="s">
        <v>3987</v>
      </c>
      <c r="D80" s="99">
        <v>7</v>
      </c>
      <c r="E80" s="99" t="s">
        <v>3991</v>
      </c>
      <c r="F80" s="2">
        <v>12215896</v>
      </c>
      <c r="G80" s="2">
        <v>3053974</v>
      </c>
      <c r="H80" s="2">
        <v>36.659999999999997</v>
      </c>
      <c r="I80" s="60">
        <v>10.5</v>
      </c>
      <c r="J80" s="60">
        <v>0.58011049723756902</v>
      </c>
      <c r="K80" s="7">
        <v>1</v>
      </c>
      <c r="L80" s="2" t="s">
        <v>92</v>
      </c>
      <c r="M80" s="7"/>
      <c r="N80" s="7" t="s">
        <v>3953</v>
      </c>
      <c r="O80" s="7" t="s">
        <v>3953</v>
      </c>
      <c r="P80" s="7" t="s">
        <v>3953</v>
      </c>
      <c r="Q80" s="74">
        <v>2.5158028297278499E-2</v>
      </c>
      <c r="R80" s="74">
        <v>1.20667089487103E-2</v>
      </c>
      <c r="S80" s="74">
        <v>3.5761217404007102E-3</v>
      </c>
      <c r="T80" s="74">
        <v>6.9543568764762502E-3</v>
      </c>
      <c r="U80" s="74">
        <v>8.8424791548173301E-2</v>
      </c>
      <c r="V80" s="74">
        <v>1.7535559901360399E-2</v>
      </c>
      <c r="W80" s="74">
        <v>1.47681623726321E-2</v>
      </c>
    </row>
    <row r="81" spans="1:24" ht="15.75" customHeight="1" x14ac:dyDescent="0.15">
      <c r="A81" s="2" t="s">
        <v>93</v>
      </c>
      <c r="B81" s="2">
        <v>7</v>
      </c>
      <c r="C81" s="99" t="s">
        <v>3988</v>
      </c>
      <c r="D81" s="99">
        <v>10</v>
      </c>
      <c r="E81" s="99" t="s">
        <v>3988</v>
      </c>
      <c r="F81" s="2">
        <v>13271632</v>
      </c>
      <c r="G81" s="2">
        <v>3317908</v>
      </c>
      <c r="H81" s="2">
        <v>39.83</v>
      </c>
      <c r="I81" s="60">
        <v>13.604430379746836</v>
      </c>
      <c r="J81" s="60">
        <v>0.75162598783131684</v>
      </c>
      <c r="K81" s="7">
        <v>0</v>
      </c>
      <c r="L81" s="2" t="s">
        <v>92</v>
      </c>
      <c r="M81" s="7"/>
      <c r="N81" s="7" t="s">
        <v>3953</v>
      </c>
      <c r="O81" s="7" t="s">
        <v>3953</v>
      </c>
      <c r="P81" s="7" t="s">
        <v>3953</v>
      </c>
      <c r="Q81" s="74">
        <v>2.4977023321641E-2</v>
      </c>
      <c r="R81" s="74">
        <v>4.9133880525298199E-2</v>
      </c>
      <c r="S81" s="74">
        <v>-5.5412554970472299E-3</v>
      </c>
      <c r="T81" s="74">
        <v>1.2165374346784399E-3</v>
      </c>
      <c r="U81" s="74">
        <v>7.2698620201538999E-2</v>
      </c>
      <c r="V81" s="74">
        <v>1.4009287593874599E-2</v>
      </c>
      <c r="W81" s="74">
        <v>7.3773339437366303E-3</v>
      </c>
    </row>
    <row r="82" spans="1:24" ht="15.75" customHeight="1" x14ac:dyDescent="0.15">
      <c r="A82" s="2" t="s">
        <v>94</v>
      </c>
      <c r="B82" s="2">
        <v>7</v>
      </c>
      <c r="C82" s="99" t="s">
        <v>3986</v>
      </c>
      <c r="D82" s="99">
        <v>3</v>
      </c>
      <c r="E82" s="99" t="s">
        <v>3992</v>
      </c>
      <c r="F82" s="2">
        <v>13166824</v>
      </c>
      <c r="G82" s="2">
        <v>3291706</v>
      </c>
      <c r="H82" s="2">
        <v>39.51</v>
      </c>
      <c r="I82" s="60">
        <v>17.05952380952381</v>
      </c>
      <c r="J82" s="60">
        <v>0.94251512759800049</v>
      </c>
      <c r="K82" s="7">
        <v>1</v>
      </c>
      <c r="L82" s="2" t="s">
        <v>92</v>
      </c>
      <c r="M82" s="7"/>
      <c r="N82" s="7" t="s">
        <v>3953</v>
      </c>
      <c r="O82" s="7" t="s">
        <v>3953</v>
      </c>
      <c r="P82" s="7" t="s">
        <v>3953</v>
      </c>
      <c r="Q82" s="74">
        <v>5.68947850311066E-2</v>
      </c>
      <c r="R82" s="74">
        <v>6.8059670260689403E-2</v>
      </c>
      <c r="S82" s="74">
        <v>2.5089809979617099E-3</v>
      </c>
      <c r="T82" s="74">
        <v>4.6789972674155002E-3</v>
      </c>
      <c r="U82" s="74">
        <v>0.20197689713924399</v>
      </c>
      <c r="V82" s="74">
        <v>0.10398868443110799</v>
      </c>
      <c r="W82" s="74">
        <v>7.2493794902224896E-3</v>
      </c>
    </row>
    <row r="83" spans="1:24" ht="15.75" customHeight="1" x14ac:dyDescent="0.15">
      <c r="A83" s="2" t="s">
        <v>95</v>
      </c>
      <c r="B83" s="2">
        <v>7</v>
      </c>
      <c r="C83" s="99" t="s">
        <v>3986</v>
      </c>
      <c r="D83" s="99">
        <v>4</v>
      </c>
      <c r="E83" s="99" t="s">
        <v>3988</v>
      </c>
      <c r="F83" s="2">
        <v>12958096</v>
      </c>
      <c r="G83" s="2">
        <v>3239524</v>
      </c>
      <c r="H83" s="2">
        <v>38.89</v>
      </c>
      <c r="I83" s="60">
        <v>13.971428571428572</v>
      </c>
      <c r="J83" s="60">
        <v>0.77190213101815308</v>
      </c>
      <c r="K83" s="7">
        <v>1</v>
      </c>
      <c r="L83" s="7"/>
      <c r="M83" s="7"/>
      <c r="N83" s="7" t="s">
        <v>3953</v>
      </c>
      <c r="O83" s="7" t="s">
        <v>3953</v>
      </c>
      <c r="P83" s="7" t="s">
        <v>3953</v>
      </c>
      <c r="Q83" s="74">
        <v>6.5325424028576301E-2</v>
      </c>
      <c r="R83" s="74">
        <v>8.0964816050188307E-2</v>
      </c>
      <c r="S83" s="74">
        <v>1.3950001931384299E-3</v>
      </c>
      <c r="T83" s="74">
        <v>5.0352385869145602E-2</v>
      </c>
      <c r="U83" s="74">
        <v>0.18502733931298901</v>
      </c>
      <c r="V83" s="74">
        <v>-4.9250366840335104E-4</v>
      </c>
      <c r="W83" s="74">
        <v>8.8875787174203004E-3</v>
      </c>
    </row>
    <row r="84" spans="1:24" ht="15.75" customHeight="1" x14ac:dyDescent="0.15">
      <c r="A84" s="2" t="s">
        <v>96</v>
      </c>
      <c r="B84" s="2">
        <v>11</v>
      </c>
      <c r="C84" s="99" t="s">
        <v>3986</v>
      </c>
      <c r="D84" s="99">
        <v>3</v>
      </c>
      <c r="E84" s="99" t="s">
        <v>3986</v>
      </c>
      <c r="F84" s="2">
        <v>12627168</v>
      </c>
      <c r="G84" s="2">
        <v>3156792</v>
      </c>
      <c r="H84" s="2">
        <v>37.89</v>
      </c>
      <c r="I84" s="60">
        <v>12.84</v>
      </c>
      <c r="J84" s="60">
        <v>0.70939226519337006</v>
      </c>
      <c r="K84" s="7">
        <v>2</v>
      </c>
      <c r="L84" s="7"/>
      <c r="M84" s="7"/>
      <c r="N84" s="7" t="s">
        <v>1</v>
      </c>
      <c r="O84" s="7" t="s">
        <v>3914</v>
      </c>
      <c r="P84" s="7" t="s">
        <v>3953</v>
      </c>
      <c r="Q84" s="74">
        <v>7.1795189945008204E-3</v>
      </c>
      <c r="R84" s="74">
        <v>1.6879952649539901E-2</v>
      </c>
      <c r="S84" s="74">
        <v>-1.78433067210548E-3</v>
      </c>
      <c r="T84" s="74">
        <v>1.07989411551878E-2</v>
      </c>
      <c r="U84" s="74">
        <v>-4.4037778904974399E-3</v>
      </c>
      <c r="V84" s="74">
        <v>2.1332155936137898E-2</v>
      </c>
      <c r="W84" s="74">
        <v>1.4406809730379101E-2</v>
      </c>
    </row>
    <row r="85" spans="1:24" ht="15.75" customHeight="1" x14ac:dyDescent="0.15">
      <c r="A85" s="2" t="s">
        <v>97</v>
      </c>
      <c r="B85" s="2">
        <v>11</v>
      </c>
      <c r="C85" s="99" t="s">
        <v>3986</v>
      </c>
      <c r="D85" s="99">
        <v>8</v>
      </c>
      <c r="E85" s="99" t="s">
        <v>3988</v>
      </c>
      <c r="F85" s="2">
        <v>13221464</v>
      </c>
      <c r="G85" s="2">
        <v>3305366</v>
      </c>
      <c r="H85" s="2">
        <v>39.68</v>
      </c>
      <c r="I85" s="60">
        <v>15.39527027027027</v>
      </c>
      <c r="J85" s="60">
        <v>0.85056741824697624</v>
      </c>
      <c r="K85" s="7">
        <v>0</v>
      </c>
      <c r="L85" s="7"/>
      <c r="M85" s="7"/>
      <c r="N85" s="7" t="s">
        <v>3953</v>
      </c>
      <c r="O85" s="7" t="s">
        <v>3953</v>
      </c>
      <c r="P85" s="7" t="s">
        <v>3953</v>
      </c>
      <c r="Q85" s="74">
        <v>7.0480177693602996E-3</v>
      </c>
      <c r="R85" s="74">
        <v>-6.1739722417852999E-3</v>
      </c>
      <c r="S85" s="74">
        <v>6.6722832509081001E-3</v>
      </c>
      <c r="T85" s="74">
        <v>6.1217377639311297E-3</v>
      </c>
      <c r="U85" s="74">
        <v>2.6433640749196002E-2</v>
      </c>
      <c r="V85" s="74">
        <v>5.8695070657977001E-2</v>
      </c>
      <c r="W85" s="74">
        <v>2.1863993245515301E-3</v>
      </c>
    </row>
    <row r="86" spans="1:24" ht="15.75" customHeight="1" x14ac:dyDescent="0.15">
      <c r="A86" s="2" t="s">
        <v>98</v>
      </c>
      <c r="B86" s="2">
        <v>12</v>
      </c>
      <c r="C86" s="99" t="s">
        <v>3987</v>
      </c>
      <c r="D86" s="99">
        <v>6</v>
      </c>
      <c r="E86" s="99" t="s">
        <v>3991</v>
      </c>
      <c r="F86" s="2">
        <v>14953512</v>
      </c>
      <c r="G86" s="2">
        <v>3738378</v>
      </c>
      <c r="H86" s="2">
        <v>44.88</v>
      </c>
      <c r="I86" s="60">
        <v>13.735294117647058</v>
      </c>
      <c r="J86" s="60">
        <v>0.75885602859928492</v>
      </c>
      <c r="K86" s="7">
        <v>3</v>
      </c>
      <c r="L86" s="7"/>
      <c r="M86" s="2" t="s">
        <v>34</v>
      </c>
      <c r="N86" s="7" t="s">
        <v>1</v>
      </c>
      <c r="O86" s="7" t="s">
        <v>3953</v>
      </c>
      <c r="P86" s="7" t="s">
        <v>3953</v>
      </c>
      <c r="Q86" s="74">
        <v>4.4889984021541797E-2</v>
      </c>
      <c r="R86" s="74">
        <v>6.5674875578125499E-2</v>
      </c>
      <c r="S86" s="74">
        <v>-1.2786621680915799E-2</v>
      </c>
      <c r="T86" s="74">
        <v>3.0563542530170798E-3</v>
      </c>
      <c r="U86" s="74">
        <v>0.17297853170579899</v>
      </c>
      <c r="V86" s="74">
        <v>5.79895981969724E-2</v>
      </c>
      <c r="W86" s="74">
        <v>-4.4732197483169601E-3</v>
      </c>
    </row>
    <row r="87" spans="1:24" ht="15.75" customHeight="1" x14ac:dyDescent="0.15">
      <c r="A87" s="2" t="s">
        <v>99</v>
      </c>
      <c r="B87" s="2">
        <v>12</v>
      </c>
      <c r="C87" s="99" t="s">
        <v>3986</v>
      </c>
      <c r="D87" s="99">
        <v>5</v>
      </c>
      <c r="E87" s="99" t="s">
        <v>3988</v>
      </c>
      <c r="F87" s="2">
        <v>15766952</v>
      </c>
      <c r="G87" s="2">
        <v>3941738</v>
      </c>
      <c r="H87" s="2">
        <v>47.32</v>
      </c>
      <c r="I87" s="60">
        <v>12.252403846153847</v>
      </c>
      <c r="J87" s="60">
        <v>0.67692838929026777</v>
      </c>
      <c r="K87" s="7">
        <v>0</v>
      </c>
      <c r="L87" s="7"/>
      <c r="M87" s="7"/>
      <c r="N87" s="7" t="s">
        <v>3953</v>
      </c>
      <c r="O87" s="7" t="s">
        <v>3953</v>
      </c>
      <c r="P87" s="7" t="s">
        <v>3953</v>
      </c>
      <c r="Q87" s="74">
        <v>2.5643710328907901E-2</v>
      </c>
      <c r="R87" s="74">
        <v>1.1773558397654101E-2</v>
      </c>
      <c r="S87" s="74">
        <v>3.3488293249563702E-4</v>
      </c>
      <c r="T87" s="74">
        <v>3.60041584351877E-2</v>
      </c>
      <c r="U87" s="74">
        <v>7.7581588808772597E-2</v>
      </c>
      <c r="V87" s="74">
        <v>6.2210887535885002E-2</v>
      </c>
      <c r="W87" s="74">
        <v>2.5243630704293299E-3</v>
      </c>
    </row>
    <row r="88" spans="1:24" ht="15.75" customHeight="1" x14ac:dyDescent="0.15">
      <c r="A88" s="2" t="s">
        <v>100</v>
      </c>
      <c r="B88" s="2">
        <v>13</v>
      </c>
      <c r="C88" s="99" t="s">
        <v>3988</v>
      </c>
      <c r="D88" s="99">
        <v>8</v>
      </c>
      <c r="E88" s="99" t="s">
        <v>3993</v>
      </c>
      <c r="F88" s="2">
        <v>12275216</v>
      </c>
      <c r="G88" s="2">
        <v>3068804</v>
      </c>
      <c r="H88" s="2">
        <v>36.840000000000003</v>
      </c>
      <c r="I88" s="60">
        <v>16.263888888888889</v>
      </c>
      <c r="J88" s="60">
        <v>0.89855739717618166</v>
      </c>
      <c r="K88" s="7">
        <v>1</v>
      </c>
      <c r="L88" s="7"/>
      <c r="M88" s="7"/>
      <c r="N88" s="7" t="s">
        <v>1</v>
      </c>
      <c r="O88" s="7" t="s">
        <v>3953</v>
      </c>
      <c r="P88" s="7" t="s">
        <v>3953</v>
      </c>
      <c r="Q88" s="74">
        <v>-2.6820043356560598E-3</v>
      </c>
      <c r="R88" s="74">
        <v>-1.14467121309358E-2</v>
      </c>
      <c r="S88" s="74">
        <v>-1.25950733120827E-2</v>
      </c>
      <c r="T88" s="74">
        <v>7.5308279418040301E-3</v>
      </c>
      <c r="U88" s="74">
        <v>4.4623023054412804E-3</v>
      </c>
      <c r="V88" s="74">
        <v>3.0891262853272E-3</v>
      </c>
      <c r="W88" s="74">
        <v>-1.36136648250701E-3</v>
      </c>
    </row>
    <row r="89" spans="1:24" ht="15.75" customHeight="1" x14ac:dyDescent="0.15">
      <c r="A89" s="2" t="s">
        <v>101</v>
      </c>
      <c r="B89" s="2">
        <v>13</v>
      </c>
      <c r="C89" s="99" t="s">
        <v>3987</v>
      </c>
      <c r="D89" s="99">
        <v>11</v>
      </c>
      <c r="E89" s="99" t="s">
        <v>3991</v>
      </c>
      <c r="F89" s="2">
        <v>15576504</v>
      </c>
      <c r="G89" s="2">
        <v>3894126</v>
      </c>
      <c r="H89" s="2">
        <v>46.75</v>
      </c>
      <c r="I89" s="60">
        <v>15.535714285714286</v>
      </c>
      <c r="J89" s="60">
        <v>0.85832675611681131</v>
      </c>
      <c r="K89" s="7">
        <v>2</v>
      </c>
      <c r="L89" s="7"/>
      <c r="M89" s="7"/>
      <c r="N89" s="7" t="s">
        <v>1</v>
      </c>
      <c r="O89" s="7" t="s">
        <v>3914</v>
      </c>
      <c r="P89" s="7" t="s">
        <v>3953</v>
      </c>
      <c r="Q89" s="74">
        <v>4.0436934926428103E-3</v>
      </c>
      <c r="R89" s="74">
        <v>4.76450551512019E-3</v>
      </c>
      <c r="S89" s="74">
        <v>3.9852516731109303E-3</v>
      </c>
      <c r="T89" s="74">
        <v>5.4428466594869003E-3</v>
      </c>
      <c r="U89" s="74">
        <v>4.96592512666536E-3</v>
      </c>
      <c r="V89" s="74">
        <v>0.105106636068969</v>
      </c>
      <c r="W89" s="74">
        <v>1.05993848883066E-3</v>
      </c>
    </row>
    <row r="90" spans="1:24" ht="15.75" customHeight="1" x14ac:dyDescent="0.15">
      <c r="A90" s="2" t="s">
        <v>102</v>
      </c>
      <c r="B90" s="2">
        <v>11</v>
      </c>
      <c r="C90" s="99" t="s">
        <v>3988</v>
      </c>
      <c r="D90" s="99">
        <v>10</v>
      </c>
      <c r="E90" s="99" t="s">
        <v>3992</v>
      </c>
      <c r="F90" s="2">
        <v>11930048</v>
      </c>
      <c r="G90" s="2">
        <v>2982512</v>
      </c>
      <c r="H90" s="2">
        <v>35.799999999999997</v>
      </c>
      <c r="I90" s="60">
        <v>11.055</v>
      </c>
      <c r="J90" s="60">
        <v>0.61077348066298331</v>
      </c>
      <c r="K90" s="7">
        <v>0</v>
      </c>
      <c r="L90" s="2" t="s">
        <v>92</v>
      </c>
      <c r="M90" s="7"/>
      <c r="N90" s="7" t="s">
        <v>3953</v>
      </c>
      <c r="O90" s="7" t="s">
        <v>3953</v>
      </c>
      <c r="P90" s="7" t="s">
        <v>3953</v>
      </c>
      <c r="Q90" s="74">
        <v>1.4725488426669601E-2</v>
      </c>
      <c r="R90" s="74">
        <v>1.9298482854292101E-2</v>
      </c>
      <c r="S90" s="74">
        <v>-1.11218282958236E-2</v>
      </c>
      <c r="T90" s="74">
        <v>1.1038184394296499E-3</v>
      </c>
      <c r="U90" s="74">
        <v>5.63585483143169E-2</v>
      </c>
      <c r="V90" s="74">
        <v>1.9089518529802299E-2</v>
      </c>
      <c r="W90" s="74">
        <v>7.9884208211330101E-3</v>
      </c>
    </row>
    <row r="91" spans="1:24" ht="15.75" customHeight="1" x14ac:dyDescent="0.15">
      <c r="A91" s="2" t="s">
        <v>103</v>
      </c>
      <c r="B91" s="2">
        <v>14</v>
      </c>
      <c r="C91" s="99" t="s">
        <v>3987</v>
      </c>
      <c r="D91" s="99">
        <v>5</v>
      </c>
      <c r="E91" s="99" t="s">
        <v>3991</v>
      </c>
      <c r="F91" s="2">
        <v>14892048</v>
      </c>
      <c r="G91" s="2">
        <v>3723012</v>
      </c>
      <c r="H91" s="2">
        <v>44.69</v>
      </c>
      <c r="I91" s="60">
        <v>15.460843373493976</v>
      </c>
      <c r="J91" s="60">
        <v>0.85419024162950141</v>
      </c>
      <c r="K91" s="7">
        <v>2</v>
      </c>
      <c r="L91" s="7"/>
      <c r="M91" s="7"/>
      <c r="N91" s="7" t="s">
        <v>1</v>
      </c>
      <c r="O91" s="7" t="s">
        <v>3953</v>
      </c>
      <c r="P91" s="7" t="s">
        <v>3953</v>
      </c>
      <c r="Q91" s="74">
        <v>3.29900367404544E-2</v>
      </c>
      <c r="R91" s="74">
        <v>1.1315495170027799E-2</v>
      </c>
      <c r="S91" s="74">
        <v>6.4684582481988597E-3</v>
      </c>
      <c r="T91" s="74">
        <v>7.8055678087718501E-3</v>
      </c>
      <c r="U91" s="74">
        <v>0.13441359558256399</v>
      </c>
      <c r="V91" s="74">
        <v>6.5611619676913993E-2</v>
      </c>
      <c r="W91" s="74">
        <v>4.9470668927095096E-3</v>
      </c>
    </row>
    <row r="92" spans="1:24" ht="15.75" customHeight="1" x14ac:dyDescent="0.15">
      <c r="A92" s="2" t="s">
        <v>104</v>
      </c>
      <c r="B92" s="2">
        <v>4</v>
      </c>
      <c r="C92" s="99" t="s">
        <v>3987</v>
      </c>
      <c r="D92" s="99">
        <v>3</v>
      </c>
      <c r="E92" s="99" t="s">
        <v>3990</v>
      </c>
      <c r="F92" s="2">
        <v>13621872</v>
      </c>
      <c r="G92" s="2">
        <v>3405468</v>
      </c>
      <c r="H92" s="2">
        <v>40.880000000000003</v>
      </c>
      <c r="I92" s="60">
        <v>11.96774193548387</v>
      </c>
      <c r="J92" s="60">
        <v>0.6612012119051861</v>
      </c>
      <c r="K92" s="7">
        <v>4</v>
      </c>
      <c r="L92" s="7"/>
      <c r="M92" s="2" t="s">
        <v>34</v>
      </c>
      <c r="N92" s="7" t="s">
        <v>1</v>
      </c>
      <c r="O92" s="7" t="s">
        <v>3914</v>
      </c>
      <c r="P92" s="7" t="s">
        <v>3953</v>
      </c>
      <c r="Q92" s="74">
        <v>2.9593520592581898E-2</v>
      </c>
      <c r="R92" s="74">
        <v>3.7413177444989001E-3</v>
      </c>
      <c r="S92" s="74">
        <v>2.4929039098287E-2</v>
      </c>
      <c r="T92" s="74">
        <v>4.1809253810420902E-2</v>
      </c>
      <c r="U92" s="74">
        <v>7.1968624232310194E-2</v>
      </c>
      <c r="V92" s="74">
        <v>0.17353662164903899</v>
      </c>
      <c r="W92" s="74">
        <v>5.5193680773927599E-3</v>
      </c>
    </row>
    <row r="93" spans="1:24" ht="15.75" customHeight="1" x14ac:dyDescent="0.15">
      <c r="A93" s="2" t="s">
        <v>105</v>
      </c>
      <c r="B93" s="2">
        <v>6</v>
      </c>
      <c r="C93" s="99" t="s">
        <v>3988</v>
      </c>
      <c r="D93" s="99">
        <v>2</v>
      </c>
      <c r="E93" s="99" t="s">
        <v>3989</v>
      </c>
      <c r="F93" s="2">
        <v>13100912</v>
      </c>
      <c r="G93" s="2">
        <v>3275228</v>
      </c>
      <c r="H93" s="2">
        <v>39.32</v>
      </c>
      <c r="I93" s="60">
        <v>17.661290322580644</v>
      </c>
      <c r="J93" s="60">
        <v>0.97576189627517362</v>
      </c>
      <c r="K93" s="7">
        <v>4</v>
      </c>
      <c r="L93" s="2" t="s">
        <v>106</v>
      </c>
      <c r="M93" s="7"/>
      <c r="N93" s="7" t="s">
        <v>1</v>
      </c>
      <c r="O93" s="7" t="s">
        <v>3914</v>
      </c>
      <c r="P93" s="7" t="s">
        <v>3953</v>
      </c>
      <c r="Q93" s="74">
        <v>7.4980968794991203E-3</v>
      </c>
      <c r="R93" s="74">
        <v>-8.7855026698058399E-3</v>
      </c>
      <c r="S93" s="74">
        <v>-1.51698713868331E-2</v>
      </c>
      <c r="T93" s="74">
        <v>5.0105569415758496E-4</v>
      </c>
      <c r="U93" s="74">
        <v>7.8710813048813902E-2</v>
      </c>
      <c r="V93" s="74">
        <v>2.4000267516421901E-2</v>
      </c>
      <c r="W93" s="74">
        <v>-1.7766010288836901E-2</v>
      </c>
    </row>
    <row r="94" spans="1:24" ht="15.75" customHeight="1" x14ac:dyDescent="0.15">
      <c r="A94" s="2" t="s">
        <v>107</v>
      </c>
      <c r="B94" s="2">
        <v>6</v>
      </c>
      <c r="C94" s="99" t="s">
        <v>3988</v>
      </c>
      <c r="D94" s="99">
        <v>8</v>
      </c>
      <c r="E94" s="99" t="s">
        <v>3992</v>
      </c>
      <c r="F94" s="2">
        <v>14417552</v>
      </c>
      <c r="G94" s="2">
        <v>3604388</v>
      </c>
      <c r="H94" s="2">
        <v>43.27</v>
      </c>
      <c r="I94" s="60">
        <v>15.375</v>
      </c>
      <c r="J94" s="60">
        <v>0.84944751381215466</v>
      </c>
      <c r="K94" s="7">
        <v>0</v>
      </c>
      <c r="L94" s="2" t="s">
        <v>44</v>
      </c>
      <c r="M94" s="7"/>
      <c r="N94" s="7" t="s">
        <v>3953</v>
      </c>
      <c r="O94" s="7" t="s">
        <v>3953</v>
      </c>
      <c r="P94" s="7" t="s">
        <v>3953</v>
      </c>
      <c r="Q94" s="74">
        <v>2.6767877129111699E-2</v>
      </c>
      <c r="R94" s="74">
        <v>1.8965151429850498E-2</v>
      </c>
      <c r="S94" s="74">
        <v>-4.9435999738278299E-3</v>
      </c>
      <c r="T94" s="74">
        <v>2.4990818248138299E-3</v>
      </c>
      <c r="U94" s="74">
        <v>0.106539229927094</v>
      </c>
      <c r="V94" s="74">
        <v>5.3556244765384897E-2</v>
      </c>
      <c r="W94" s="74">
        <v>1.0779522437628E-2</v>
      </c>
    </row>
    <row r="95" spans="1:24" ht="15.75" customHeight="1" x14ac:dyDescent="0.15">
      <c r="A95" s="2" t="s">
        <v>108</v>
      </c>
      <c r="B95" s="2">
        <v>6</v>
      </c>
      <c r="C95" s="99" t="s">
        <v>3988</v>
      </c>
      <c r="D95" s="99">
        <v>9</v>
      </c>
      <c r="E95" s="99" t="s">
        <v>3990</v>
      </c>
      <c r="F95" s="2">
        <v>12448192</v>
      </c>
      <c r="G95" s="2">
        <v>3112048</v>
      </c>
      <c r="H95" s="2">
        <v>37.36</v>
      </c>
      <c r="I95" s="60">
        <v>15.214285714285714</v>
      </c>
      <c r="J95" s="60">
        <v>0.84056827150749791</v>
      </c>
      <c r="K95" s="7">
        <v>1</v>
      </c>
      <c r="L95" s="7"/>
      <c r="M95" s="7"/>
      <c r="N95" s="7" t="s">
        <v>1</v>
      </c>
      <c r="O95" s="7" t="s">
        <v>3914</v>
      </c>
      <c r="P95" s="7" t="s">
        <v>3953</v>
      </c>
      <c r="Q95" s="74">
        <v>3.79948895803255E-2</v>
      </c>
      <c r="R95" s="74">
        <v>2.9820240966815698E-2</v>
      </c>
      <c r="S95" s="74">
        <v>1.0920714853951401E-2</v>
      </c>
      <c r="T95" s="74">
        <v>4.0789071176217297E-3</v>
      </c>
      <c r="U95" s="74">
        <v>9.8118849365761499E-2</v>
      </c>
      <c r="V95" s="74">
        <v>6.4548281597520601E-2</v>
      </c>
      <c r="W95" s="74">
        <v>4.7035735597477202E-2</v>
      </c>
      <c r="X95" s="15"/>
    </row>
    <row r="96" spans="1:24" ht="15.75" customHeight="1" x14ac:dyDescent="0.15">
      <c r="A96" s="2" t="s">
        <v>109</v>
      </c>
      <c r="B96" s="2">
        <v>6</v>
      </c>
      <c r="C96" s="99" t="s">
        <v>3988</v>
      </c>
      <c r="D96" s="99">
        <v>6</v>
      </c>
      <c r="E96" s="99" t="s">
        <v>3987</v>
      </c>
      <c r="F96" s="2">
        <v>13360384</v>
      </c>
      <c r="G96" s="2">
        <v>3340096</v>
      </c>
      <c r="H96" s="2">
        <v>40.1</v>
      </c>
      <c r="I96" s="60">
        <v>12.097499999999998</v>
      </c>
      <c r="J96" s="60">
        <v>0.66837016574585617</v>
      </c>
      <c r="K96" s="7">
        <v>2</v>
      </c>
      <c r="L96" s="7"/>
      <c r="M96" s="7"/>
      <c r="N96" s="7" t="s">
        <v>1</v>
      </c>
      <c r="O96" s="7" t="s">
        <v>3914</v>
      </c>
      <c r="P96" s="7" t="s">
        <v>3953</v>
      </c>
      <c r="Q96" s="74">
        <v>5.5706513804598602E-2</v>
      </c>
      <c r="R96" s="74">
        <v>-7.2187971045245703E-3</v>
      </c>
      <c r="S96" s="74">
        <v>-1.48460753135459E-2</v>
      </c>
      <c r="T96" s="74">
        <v>0.12451421011194699</v>
      </c>
      <c r="U96" s="74">
        <v>5.1935612493947403E-2</v>
      </c>
      <c r="V96" s="74">
        <v>0.12414761883516801</v>
      </c>
      <c r="W96" s="74">
        <v>8.2781581275022907E-3</v>
      </c>
    </row>
    <row r="97" spans="1:23" ht="15.75" customHeight="1" x14ac:dyDescent="0.15">
      <c r="A97" s="2" t="s">
        <v>110</v>
      </c>
      <c r="B97" s="2">
        <v>6</v>
      </c>
      <c r="C97" s="99" t="s">
        <v>3988</v>
      </c>
      <c r="D97" s="99">
        <v>8</v>
      </c>
      <c r="E97" s="99" t="s">
        <v>3991</v>
      </c>
      <c r="F97" s="2">
        <v>13911672</v>
      </c>
      <c r="G97" s="2">
        <v>3477918</v>
      </c>
      <c r="H97" s="2">
        <v>41.75</v>
      </c>
      <c r="I97" s="60">
        <v>13.82</v>
      </c>
      <c r="J97" s="60">
        <v>0.7635359116022099</v>
      </c>
      <c r="K97" s="7">
        <v>1</v>
      </c>
      <c r="L97" s="7"/>
      <c r="M97" s="7"/>
      <c r="N97" s="7" t="s">
        <v>3953</v>
      </c>
      <c r="O97" s="7" t="s">
        <v>3914</v>
      </c>
      <c r="P97" s="7" t="s">
        <v>3953</v>
      </c>
      <c r="Q97" s="74">
        <v>3.1605594016104098E-2</v>
      </c>
      <c r="R97" s="74">
        <v>2.03281919075592E-2</v>
      </c>
      <c r="S97" s="74">
        <v>-6.7294829625419404E-3</v>
      </c>
      <c r="T97" s="74">
        <v>-5.8482367837342996E-4</v>
      </c>
      <c r="U97" s="74">
        <v>6.1060746128771597E-2</v>
      </c>
      <c r="V97" s="74">
        <v>8.3953338685105405E-2</v>
      </c>
      <c r="W97" s="74">
        <v>3.12112504651425E-2</v>
      </c>
    </row>
    <row r="98" spans="1:23" ht="15.75" customHeight="1" x14ac:dyDescent="0.15">
      <c r="A98" s="2" t="s">
        <v>111</v>
      </c>
      <c r="B98" s="2">
        <v>6</v>
      </c>
      <c r="C98" s="99" t="s">
        <v>3987</v>
      </c>
      <c r="D98" s="99">
        <v>4</v>
      </c>
      <c r="E98" s="99" t="s">
        <v>3991</v>
      </c>
      <c r="F98" s="2">
        <v>10983456</v>
      </c>
      <c r="G98" s="2">
        <v>2745864</v>
      </c>
      <c r="H98" s="2">
        <v>32.96</v>
      </c>
      <c r="I98" s="60">
        <v>14.495689655172415</v>
      </c>
      <c r="J98" s="60">
        <v>0.80086683177748141</v>
      </c>
      <c r="K98" s="7">
        <v>2</v>
      </c>
      <c r="L98" s="7"/>
      <c r="M98" s="7"/>
      <c r="N98" s="7" t="s">
        <v>3953</v>
      </c>
      <c r="O98" s="7" t="s">
        <v>3914</v>
      </c>
      <c r="P98" s="7" t="s">
        <v>3953</v>
      </c>
      <c r="Q98" s="74">
        <v>5.2923543065880201E-2</v>
      </c>
      <c r="R98" s="74">
        <v>2.63798859923003E-2</v>
      </c>
      <c r="S98" s="74">
        <v>1.38135899427349E-2</v>
      </c>
      <c r="T98" s="74">
        <v>0.12893366377747401</v>
      </c>
      <c r="U98" s="74">
        <v>8.8003268312180902E-2</v>
      </c>
      <c r="V98" s="74">
        <v>7.48730730470992E-3</v>
      </c>
      <c r="W98" s="74">
        <v>3.77319844470832E-2</v>
      </c>
    </row>
    <row r="99" spans="1:23" ht="15.75" customHeight="1" x14ac:dyDescent="0.15">
      <c r="A99" s="2" t="s">
        <v>112</v>
      </c>
      <c r="B99" s="2">
        <v>6</v>
      </c>
      <c r="C99" s="99" t="s">
        <v>3987</v>
      </c>
      <c r="D99" s="99">
        <v>6</v>
      </c>
      <c r="E99" s="99" t="s">
        <v>3989</v>
      </c>
      <c r="F99" s="2">
        <v>12281648</v>
      </c>
      <c r="G99" s="2">
        <v>3070412</v>
      </c>
      <c r="H99" s="2">
        <v>36.86</v>
      </c>
      <c r="I99" s="60">
        <v>14.25</v>
      </c>
      <c r="J99" s="60">
        <v>0.78729281767955794</v>
      </c>
      <c r="K99" s="7">
        <v>4</v>
      </c>
      <c r="L99" s="7"/>
      <c r="M99" s="7"/>
      <c r="N99" s="7" t="s">
        <v>1</v>
      </c>
      <c r="O99" s="7" t="s">
        <v>3953</v>
      </c>
      <c r="P99" s="7" t="s">
        <v>3953</v>
      </c>
      <c r="Q99" s="74">
        <v>1.3740537288253699E-2</v>
      </c>
      <c r="R99" s="74">
        <v>-4.1510847342829298E-3</v>
      </c>
      <c r="S99" s="74">
        <v>1.04842150239203E-2</v>
      </c>
      <c r="T99" s="74">
        <v>1.83537064157858E-3</v>
      </c>
      <c r="U99" s="74">
        <v>9.3513734533697999E-4</v>
      </c>
      <c r="V99" s="74">
        <v>5.9599048164715798E-2</v>
      </c>
      <c r="W99" s="74">
        <v>1.27781126217178E-2</v>
      </c>
    </row>
    <row r="100" spans="1:23" ht="15.75" customHeight="1" x14ac:dyDescent="0.15">
      <c r="A100" s="2" t="s">
        <v>113</v>
      </c>
      <c r="B100" s="2">
        <v>6</v>
      </c>
      <c r="C100" s="99" t="s">
        <v>3987</v>
      </c>
      <c r="D100" s="99">
        <v>7</v>
      </c>
      <c r="E100" s="99" t="s">
        <v>3990</v>
      </c>
      <c r="F100" s="2">
        <v>7949784</v>
      </c>
      <c r="G100" s="2">
        <v>1987446</v>
      </c>
      <c r="H100" s="2">
        <v>23.86</v>
      </c>
      <c r="I100" s="60">
        <v>21.439655172413794</v>
      </c>
      <c r="J100" s="60">
        <v>1.1845113354924748</v>
      </c>
      <c r="K100" s="7">
        <v>3</v>
      </c>
      <c r="L100" s="7"/>
      <c r="M100" s="7"/>
      <c r="N100" s="7" t="s">
        <v>3953</v>
      </c>
      <c r="O100" s="7" t="s">
        <v>3953</v>
      </c>
      <c r="P100" s="7" t="s">
        <v>3953</v>
      </c>
      <c r="Q100" s="74">
        <v>5.0551677363054999E-2</v>
      </c>
      <c r="R100" s="74">
        <v>1.3781539343985801E-2</v>
      </c>
      <c r="S100" s="74">
        <v>1.17493646561994E-2</v>
      </c>
      <c r="T100" s="74">
        <v>9.1200029490867696E-2</v>
      </c>
      <c r="U100" s="74">
        <v>0.116298796785235</v>
      </c>
      <c r="V100" s="74">
        <v>1.9728656538986401E-2</v>
      </c>
      <c r="W100" s="74">
        <v>6.4026840829178996E-3</v>
      </c>
    </row>
    <row r="101" spans="1:23" ht="15.75" customHeight="1" x14ac:dyDescent="0.15">
      <c r="A101" s="2" t="s">
        <v>114</v>
      </c>
      <c r="B101" s="2">
        <v>6</v>
      </c>
      <c r="C101" s="99" t="s">
        <v>3986</v>
      </c>
      <c r="D101" s="99">
        <v>3</v>
      </c>
      <c r="E101" s="99" t="s">
        <v>3991</v>
      </c>
      <c r="F101" s="2">
        <v>11915032</v>
      </c>
      <c r="G101" s="2">
        <v>2978758</v>
      </c>
      <c r="H101" s="2">
        <v>35.76</v>
      </c>
      <c r="I101" s="60">
        <v>16.616379310344829</v>
      </c>
      <c r="J101" s="60">
        <v>0.91803200609639934</v>
      </c>
      <c r="K101" s="7">
        <v>2</v>
      </c>
      <c r="L101" s="2" t="s">
        <v>115</v>
      </c>
      <c r="M101" s="7"/>
      <c r="N101" s="7" t="s">
        <v>1</v>
      </c>
      <c r="O101" s="7" t="s">
        <v>3953</v>
      </c>
      <c r="P101" s="7" t="s">
        <v>3953</v>
      </c>
      <c r="Q101" s="74">
        <v>3.09429263721979E-2</v>
      </c>
      <c r="R101" s="74">
        <v>-1.7075714750514E-2</v>
      </c>
      <c r="S101" s="74">
        <v>-2.2178492678492898E-2</v>
      </c>
      <c r="T101" s="74">
        <v>1.87608834023577E-3</v>
      </c>
      <c r="U101" s="74">
        <v>0.11974863264689101</v>
      </c>
      <c r="V101" s="74">
        <v>7.2344118302869395E-2</v>
      </c>
      <c r="W101" s="74">
        <v>5.2788335238908697E-2</v>
      </c>
    </row>
    <row r="102" spans="1:23" ht="15.75" customHeight="1" x14ac:dyDescent="0.15">
      <c r="A102" s="2" t="s">
        <v>116</v>
      </c>
      <c r="B102" s="2">
        <v>7</v>
      </c>
      <c r="C102" s="99" t="s">
        <v>3988</v>
      </c>
      <c r="D102" s="99">
        <v>10</v>
      </c>
      <c r="E102" s="99" t="s">
        <v>3988</v>
      </c>
      <c r="F102" s="2">
        <v>11418288</v>
      </c>
      <c r="G102" s="2">
        <v>2854572</v>
      </c>
      <c r="H102" s="2">
        <v>34.270000000000003</v>
      </c>
      <c r="I102" s="60">
        <v>17.863636363636363</v>
      </c>
      <c r="J102" s="60">
        <v>0.98694123556002</v>
      </c>
      <c r="K102" s="7">
        <v>1</v>
      </c>
      <c r="L102" s="7"/>
      <c r="M102" s="7"/>
      <c r="N102" s="7" t="s">
        <v>1</v>
      </c>
      <c r="O102" s="7" t="s">
        <v>3953</v>
      </c>
      <c r="P102" s="7" t="s">
        <v>3953</v>
      </c>
      <c r="Q102" s="74">
        <v>6.3027439245466601E-3</v>
      </c>
      <c r="R102" s="74">
        <v>1.29965841255685E-2</v>
      </c>
      <c r="S102" s="74">
        <v>7.0213976022248797E-3</v>
      </c>
      <c r="T102" s="74">
        <v>1.4042982998674601E-3</v>
      </c>
      <c r="U102" s="74">
        <v>8.41384076855076E-3</v>
      </c>
      <c r="V102" s="74">
        <v>1.67759882652164E-3</v>
      </c>
      <c r="W102" s="74">
        <v>6.4285582930997303E-3</v>
      </c>
    </row>
    <row r="103" spans="1:23" ht="15.75" customHeight="1" x14ac:dyDescent="0.15">
      <c r="A103" s="2" t="s">
        <v>117</v>
      </c>
      <c r="B103" s="2">
        <v>7</v>
      </c>
      <c r="C103" s="99" t="s">
        <v>3987</v>
      </c>
      <c r="D103" s="99">
        <v>2</v>
      </c>
      <c r="E103" s="99" t="s">
        <v>3986</v>
      </c>
      <c r="F103" s="2">
        <v>12105288</v>
      </c>
      <c r="G103" s="2">
        <v>3026322</v>
      </c>
      <c r="H103" s="2">
        <v>36.33</v>
      </c>
      <c r="I103" s="60">
        <v>13.149193548387096</v>
      </c>
      <c r="J103" s="60">
        <v>0.72647478167884505</v>
      </c>
      <c r="K103" s="7">
        <v>2</v>
      </c>
      <c r="L103" s="2" t="s">
        <v>27</v>
      </c>
      <c r="M103" s="7"/>
      <c r="N103" s="7" t="s">
        <v>1</v>
      </c>
      <c r="O103" s="7" t="s">
        <v>3914</v>
      </c>
      <c r="P103" s="7" t="s">
        <v>3953</v>
      </c>
      <c r="Q103" s="74">
        <v>0.111893288460111</v>
      </c>
      <c r="R103" s="74">
        <v>0.12899590602060501</v>
      </c>
      <c r="S103" s="74">
        <v>9.1505789751034107E-3</v>
      </c>
      <c r="T103" s="74">
        <v>0.12728559952712701</v>
      </c>
      <c r="U103" s="74">
        <v>0.17805521394659299</v>
      </c>
      <c r="V103" s="74">
        <v>0.11597914383112901</v>
      </c>
      <c r="W103" s="74">
        <v>2.46020765667006E-2</v>
      </c>
    </row>
    <row r="104" spans="1:23" ht="15.75" customHeight="1" x14ac:dyDescent="0.15">
      <c r="A104" s="2" t="s">
        <v>118</v>
      </c>
      <c r="B104" s="2">
        <v>7</v>
      </c>
      <c r="C104" s="99" t="s">
        <v>3986</v>
      </c>
      <c r="D104" s="99">
        <v>8</v>
      </c>
      <c r="E104" s="99" t="s">
        <v>3993</v>
      </c>
      <c r="F104" s="2">
        <v>10885888</v>
      </c>
      <c r="G104" s="2">
        <v>2721472</v>
      </c>
      <c r="H104" s="2">
        <v>32.67</v>
      </c>
      <c r="I104" s="60">
        <v>13.512096774193548</v>
      </c>
      <c r="J104" s="60">
        <v>0.74652468365710201</v>
      </c>
      <c r="K104" s="7">
        <v>0</v>
      </c>
      <c r="L104" s="7"/>
      <c r="M104" s="7"/>
      <c r="N104" s="7" t="s">
        <v>3953</v>
      </c>
      <c r="O104" s="7" t="s">
        <v>3953</v>
      </c>
      <c r="P104" s="7" t="s">
        <v>3953</v>
      </c>
      <c r="Q104" s="74">
        <v>2.2331124781190401E-2</v>
      </c>
      <c r="R104" s="74">
        <v>5.1458474405186E-2</v>
      </c>
      <c r="S104" s="74">
        <v>1.4771417089498599E-3</v>
      </c>
      <c r="T104" s="74">
        <v>6.0987514442778598E-2</v>
      </c>
      <c r="U104" s="74">
        <v>-4.2307716293285003E-3</v>
      </c>
      <c r="V104" s="74">
        <v>1.9632649783663E-3</v>
      </c>
      <c r="W104" s="74">
        <v>2.2597524353071701E-2</v>
      </c>
    </row>
    <row r="105" spans="1:23" ht="15.75" customHeight="1" x14ac:dyDescent="0.15">
      <c r="A105" s="2" t="s">
        <v>119</v>
      </c>
      <c r="B105" s="2">
        <v>8</v>
      </c>
      <c r="C105" s="99" t="s">
        <v>3987</v>
      </c>
      <c r="D105" s="99">
        <v>2</v>
      </c>
      <c r="E105" s="99" t="s">
        <v>3990</v>
      </c>
      <c r="F105" s="2">
        <v>13429792</v>
      </c>
      <c r="G105" s="2">
        <v>3357448</v>
      </c>
      <c r="H105" s="2">
        <v>40.299999999999997</v>
      </c>
      <c r="I105" s="60">
        <v>13.49074074074074</v>
      </c>
      <c r="J105" s="60">
        <v>0.74534479230611816</v>
      </c>
      <c r="K105" s="7">
        <v>1</v>
      </c>
      <c r="L105" s="7"/>
      <c r="M105" s="7"/>
      <c r="N105" s="7" t="s">
        <v>1</v>
      </c>
      <c r="O105" s="7" t="s">
        <v>3953</v>
      </c>
      <c r="P105" s="7" t="s">
        <v>3953</v>
      </c>
      <c r="Q105" s="74">
        <v>3.9018519735756103E-2</v>
      </c>
      <c r="R105" s="74">
        <v>9.1369213688768797E-2</v>
      </c>
      <c r="S105" s="74">
        <v>1.0190451547181701E-2</v>
      </c>
      <c r="T105" s="74">
        <v>8.4441797054690508E-3</v>
      </c>
      <c r="U105" s="74">
        <v>2.7422570125778999E-2</v>
      </c>
      <c r="V105" s="74">
        <v>5.76661836115821E-2</v>
      </c>
      <c r="W105" s="74">
        <v>3.22210410204823E-3</v>
      </c>
    </row>
    <row r="106" spans="1:23" ht="15.75" customHeight="1" x14ac:dyDescent="0.15">
      <c r="A106" s="2" t="s">
        <v>120</v>
      </c>
      <c r="B106" s="2">
        <v>8</v>
      </c>
      <c r="C106" s="99" t="s">
        <v>3987</v>
      </c>
      <c r="D106" s="99">
        <v>4</v>
      </c>
      <c r="E106" s="99" t="s">
        <v>3989</v>
      </c>
      <c r="F106" s="2">
        <v>15169376</v>
      </c>
      <c r="G106" s="2">
        <v>3792344</v>
      </c>
      <c r="H106" s="2">
        <v>45.52</v>
      </c>
      <c r="I106" s="60">
        <v>15.921428571428573</v>
      </c>
      <c r="J106" s="60">
        <v>0.87963693764798734</v>
      </c>
      <c r="K106" s="7">
        <v>1</v>
      </c>
      <c r="L106" s="2" t="s">
        <v>44</v>
      </c>
      <c r="M106" s="7"/>
      <c r="N106" s="7" t="s">
        <v>3953</v>
      </c>
      <c r="O106" s="7" t="s">
        <v>3953</v>
      </c>
      <c r="P106" s="7" t="s">
        <v>3953</v>
      </c>
      <c r="Q106" s="74">
        <v>6.10565436913919E-2</v>
      </c>
      <c r="R106" s="74">
        <v>-7.0867783595145104E-3</v>
      </c>
      <c r="S106" s="74">
        <v>-1.24216183339242E-2</v>
      </c>
      <c r="T106" s="74">
        <v>0.12229004516112101</v>
      </c>
      <c r="U106" s="74">
        <v>0.18562870787904401</v>
      </c>
      <c r="V106" s="74">
        <v>1.6872362110231898E-2</v>
      </c>
      <c r="W106" s="74">
        <v>1.32568069188821E-2</v>
      </c>
    </row>
    <row r="107" spans="1:23" ht="15.75" customHeight="1" x14ac:dyDescent="0.15">
      <c r="A107" s="2" t="s">
        <v>121</v>
      </c>
      <c r="B107" s="2">
        <v>8</v>
      </c>
      <c r="C107" s="99" t="s">
        <v>3987</v>
      </c>
      <c r="D107" s="99">
        <v>7</v>
      </c>
      <c r="E107" s="99" t="s">
        <v>3987</v>
      </c>
      <c r="F107" s="2">
        <v>14476768</v>
      </c>
      <c r="G107" s="2">
        <v>3619192</v>
      </c>
      <c r="H107" s="2">
        <v>43.45</v>
      </c>
      <c r="I107" s="60">
        <v>13.865853658536587</v>
      </c>
      <c r="J107" s="60">
        <v>0.76606926290257382</v>
      </c>
      <c r="K107" s="7">
        <v>1</v>
      </c>
      <c r="L107" s="7"/>
      <c r="M107" s="7"/>
      <c r="N107" s="7" t="s">
        <v>1</v>
      </c>
      <c r="O107" s="7" t="s">
        <v>3953</v>
      </c>
      <c r="P107" s="7" t="s">
        <v>3953</v>
      </c>
      <c r="Q107" s="74">
        <v>2.9965846117113702E-2</v>
      </c>
      <c r="R107" s="74">
        <v>4.3598625959484199E-3</v>
      </c>
      <c r="S107" s="74">
        <v>2.03010917798621E-3</v>
      </c>
      <c r="T107" s="74">
        <v>0.123793132888322</v>
      </c>
      <c r="U107" s="74">
        <v>1.42303232669727E-2</v>
      </c>
      <c r="V107" s="74">
        <v>5.4158026563388998E-3</v>
      </c>
      <c r="W107" s="74">
        <v>2.2314799850523901E-2</v>
      </c>
    </row>
    <row r="108" spans="1:23" ht="15.75" customHeight="1" x14ac:dyDescent="0.15">
      <c r="A108" s="7" t="s">
        <v>3927</v>
      </c>
      <c r="B108" s="2">
        <v>8</v>
      </c>
      <c r="C108" s="99" t="s">
        <v>3987</v>
      </c>
      <c r="D108" s="99">
        <v>10</v>
      </c>
      <c r="E108" s="99" t="s">
        <v>3991</v>
      </c>
      <c r="F108" s="2" t="s">
        <v>3946</v>
      </c>
      <c r="G108" s="2"/>
      <c r="H108" s="2"/>
      <c r="I108" s="60"/>
      <c r="J108" s="60"/>
      <c r="K108" s="7"/>
      <c r="L108" s="7"/>
      <c r="M108" s="7"/>
      <c r="N108" s="7"/>
      <c r="O108" s="7"/>
      <c r="P108" s="7"/>
      <c r="Q108" s="74">
        <v>3.3299114104804697E-2</v>
      </c>
      <c r="R108" s="74">
        <v>-1.4042091259214301E-2</v>
      </c>
      <c r="S108" s="74">
        <v>-1.28187805675805E-2</v>
      </c>
      <c r="T108" s="74">
        <v>0.10362241127381799</v>
      </c>
      <c r="U108" s="74">
        <v>9.6733114202107603E-2</v>
      </c>
      <c r="V108" s="74">
        <v>-6.9990831251069002E-3</v>
      </c>
      <c r="W108" s="74">
        <v>3.8363985984298403E-2</v>
      </c>
    </row>
    <row r="109" spans="1:23" ht="15.75" customHeight="1" x14ac:dyDescent="0.15">
      <c r="A109" s="2" t="s">
        <v>122</v>
      </c>
      <c r="B109" s="2">
        <v>8</v>
      </c>
      <c r="C109" s="99" t="s">
        <v>3986</v>
      </c>
      <c r="D109" s="99">
        <v>3</v>
      </c>
      <c r="E109" s="99" t="s">
        <v>3986</v>
      </c>
      <c r="F109" s="2">
        <v>13360160</v>
      </c>
      <c r="G109" s="2">
        <v>3340040</v>
      </c>
      <c r="H109" s="2">
        <v>40.090000000000003</v>
      </c>
      <c r="I109" s="60">
        <v>10.916666666666666</v>
      </c>
      <c r="J109" s="60">
        <v>0.60313075506445668</v>
      </c>
      <c r="K109" s="7">
        <v>0</v>
      </c>
      <c r="L109" s="7"/>
      <c r="M109" s="7"/>
      <c r="N109" s="7" t="s">
        <v>3953</v>
      </c>
      <c r="O109" s="7" t="s">
        <v>3953</v>
      </c>
      <c r="P109" s="7" t="s">
        <v>3953</v>
      </c>
      <c r="Q109" s="74">
        <v>3.7629875626610201E-2</v>
      </c>
      <c r="R109" s="74">
        <v>3.4023365291790701E-3</v>
      </c>
      <c r="S109" s="74">
        <v>-3.6519035989668398E-3</v>
      </c>
      <c r="T109" s="74">
        <v>0.107235059770838</v>
      </c>
      <c r="U109" s="74">
        <v>2.42783182141659E-2</v>
      </c>
      <c r="V109" s="74">
        <v>5.68855672178347E-2</v>
      </c>
      <c r="W109" s="74">
        <v>2.7591829765879101E-2</v>
      </c>
    </row>
    <row r="110" spans="1:23" ht="15.75" customHeight="1" x14ac:dyDescent="0.15">
      <c r="A110" s="2" t="s">
        <v>123</v>
      </c>
      <c r="B110" s="2">
        <v>11</v>
      </c>
      <c r="C110" s="99" t="s">
        <v>3988</v>
      </c>
      <c r="D110" s="99">
        <v>6</v>
      </c>
      <c r="E110" s="99" t="s">
        <v>3990</v>
      </c>
      <c r="F110" s="2">
        <v>13027176</v>
      </c>
      <c r="G110" s="2">
        <v>3256794</v>
      </c>
      <c r="H110" s="2">
        <v>39.1</v>
      </c>
      <c r="I110" s="60">
        <v>11.014925373134329</v>
      </c>
      <c r="J110" s="60">
        <v>0.60855941288034965</v>
      </c>
      <c r="K110" s="7">
        <v>1</v>
      </c>
      <c r="L110" s="7"/>
      <c r="M110" s="7"/>
      <c r="N110" s="7" t="s">
        <v>3953</v>
      </c>
      <c r="O110" s="7" t="s">
        <v>3953</v>
      </c>
      <c r="P110" s="7" t="s">
        <v>3953</v>
      </c>
      <c r="Q110" s="74">
        <v>2.3429646146683102E-2</v>
      </c>
      <c r="R110" s="74">
        <v>-7.9838711780633002E-3</v>
      </c>
      <c r="S110" s="74">
        <v>3.5278862969834301E-3</v>
      </c>
      <c r="T110" s="74">
        <v>9.1077920203602697E-2</v>
      </c>
      <c r="U110" s="74">
        <v>3.04216504098953E-2</v>
      </c>
      <c r="V110" s="74">
        <v>1.04645000997823E-4</v>
      </c>
      <c r="W110" s="74">
        <v>1.2152979074938199E-2</v>
      </c>
    </row>
    <row r="111" spans="1:23" ht="15.75" customHeight="1" x14ac:dyDescent="0.15">
      <c r="A111" s="2" t="s">
        <v>124</v>
      </c>
      <c r="B111" s="2">
        <v>11</v>
      </c>
      <c r="C111" s="99" t="s">
        <v>3988</v>
      </c>
      <c r="D111" s="99">
        <v>7</v>
      </c>
      <c r="E111" s="99" t="s">
        <v>3986</v>
      </c>
      <c r="F111" s="2">
        <v>12474680</v>
      </c>
      <c r="G111" s="2">
        <v>3118670</v>
      </c>
      <c r="H111" s="2">
        <v>37.44</v>
      </c>
      <c r="I111" s="60">
        <v>15.434782608695652</v>
      </c>
      <c r="J111" s="60">
        <v>0.85275042036992543</v>
      </c>
      <c r="K111" s="7">
        <v>2</v>
      </c>
      <c r="L111" s="2" t="s">
        <v>27</v>
      </c>
      <c r="M111" s="7"/>
      <c r="N111" s="7" t="s">
        <v>1</v>
      </c>
      <c r="O111" s="7" t="s">
        <v>3914</v>
      </c>
      <c r="P111" s="7" t="s">
        <v>3953</v>
      </c>
      <c r="Q111" s="74">
        <v>6.4066293478104497E-2</v>
      </c>
      <c r="R111" s="74">
        <v>2.9325032060989398E-2</v>
      </c>
      <c r="S111" s="74">
        <v>1.68694857242968E-2</v>
      </c>
      <c r="T111" s="74">
        <v>9.9733239161681198E-2</v>
      </c>
      <c r="U111" s="74">
        <v>8.5155161502065299E-2</v>
      </c>
      <c r="V111" s="74">
        <v>8.9248548941489494E-2</v>
      </c>
      <c r="W111" s="74">
        <v>5.0382575045073298E-2</v>
      </c>
    </row>
    <row r="112" spans="1:23" ht="15.75" customHeight="1" x14ac:dyDescent="0.15">
      <c r="A112" s="2" t="s">
        <v>125</v>
      </c>
      <c r="B112" s="2">
        <v>11</v>
      </c>
      <c r="C112" s="99" t="s">
        <v>3988</v>
      </c>
      <c r="D112" s="99">
        <v>11</v>
      </c>
      <c r="E112" s="99" t="s">
        <v>3990</v>
      </c>
      <c r="F112" s="2">
        <v>13466792</v>
      </c>
      <c r="G112" s="2">
        <v>3366698</v>
      </c>
      <c r="H112" s="2">
        <v>40.409999999999997</v>
      </c>
      <c r="I112" s="60">
        <v>17.173913043478262</v>
      </c>
      <c r="J112" s="60">
        <v>0.94883497477780443</v>
      </c>
      <c r="K112" s="7">
        <v>1</v>
      </c>
      <c r="L112" s="2" t="s">
        <v>27</v>
      </c>
      <c r="M112" s="7"/>
      <c r="N112" s="7" t="s">
        <v>1</v>
      </c>
      <c r="O112" s="7" t="s">
        <v>3953</v>
      </c>
      <c r="P112" s="7" t="s">
        <v>3953</v>
      </c>
      <c r="Q112" s="74">
        <v>5.1638467001013898E-2</v>
      </c>
      <c r="R112" s="74">
        <v>3.0803717968041999E-2</v>
      </c>
      <c r="S112" s="74">
        <v>3.16266485222996E-4</v>
      </c>
      <c r="T112" s="74">
        <v>9.9111733596613003E-2</v>
      </c>
      <c r="U112" s="74">
        <v>0.111442933103944</v>
      </c>
      <c r="V112" s="74">
        <v>1.6517683851247002E-2</v>
      </c>
      <c r="W112" s="74">
        <v>1.6392671703391301E-2</v>
      </c>
    </row>
    <row r="113" spans="1:24" ht="15.75" customHeight="1" x14ac:dyDescent="0.15">
      <c r="A113" s="2" t="s">
        <v>126</v>
      </c>
      <c r="B113" s="2">
        <v>11</v>
      </c>
      <c r="C113" s="99" t="s">
        <v>3986</v>
      </c>
      <c r="D113" s="99">
        <v>2</v>
      </c>
      <c r="E113" s="99" t="s">
        <v>3993</v>
      </c>
      <c r="F113" s="2">
        <v>13481640</v>
      </c>
      <c r="G113" s="2">
        <v>3370410</v>
      </c>
      <c r="H113" s="2">
        <v>40.46</v>
      </c>
      <c r="I113" s="60">
        <v>15.892857142857142</v>
      </c>
      <c r="J113" s="60">
        <v>0.87805840568271498</v>
      </c>
      <c r="K113" s="7">
        <v>2</v>
      </c>
      <c r="L113" s="2" t="s">
        <v>44</v>
      </c>
      <c r="M113" s="7"/>
      <c r="N113" s="7" t="s">
        <v>3953</v>
      </c>
      <c r="O113" s="7" t="s">
        <v>3953</v>
      </c>
      <c r="P113" s="7" t="s">
        <v>3953</v>
      </c>
      <c r="Q113" s="74">
        <v>5.29478199860767E-2</v>
      </c>
      <c r="R113" s="74">
        <v>2.0596068156519699E-3</v>
      </c>
      <c r="S113" s="74">
        <v>-4.3917365577516399E-4</v>
      </c>
      <c r="T113" s="74">
        <v>0.104863550009354</v>
      </c>
      <c r="U113" s="74">
        <v>0.103778179103009</v>
      </c>
      <c r="V113" s="74">
        <v>5.44769376581433E-2</v>
      </c>
      <c r="W113" s="74">
        <v>2.3180018417686299E-2</v>
      </c>
    </row>
    <row r="114" spans="1:24" ht="15.75" customHeight="1" x14ac:dyDescent="0.15">
      <c r="A114" s="2" t="s">
        <v>127</v>
      </c>
      <c r="B114" s="2">
        <v>12</v>
      </c>
      <c r="C114" s="99" t="s">
        <v>3988</v>
      </c>
      <c r="D114" s="99">
        <v>2</v>
      </c>
      <c r="E114" s="99" t="s">
        <v>3988</v>
      </c>
      <c r="F114" s="2">
        <v>9237704</v>
      </c>
      <c r="G114" s="2">
        <v>2309426</v>
      </c>
      <c r="H114" s="2">
        <v>27.72</v>
      </c>
      <c r="I114" s="60">
        <v>18.781914893617021</v>
      </c>
      <c r="J114" s="60">
        <v>1.0376748560009403</v>
      </c>
      <c r="K114" s="7">
        <v>1</v>
      </c>
      <c r="L114" s="7"/>
      <c r="M114" s="7"/>
      <c r="N114" s="7" t="s">
        <v>1</v>
      </c>
      <c r="O114" s="7" t="s">
        <v>3914</v>
      </c>
      <c r="P114" s="7" t="s">
        <v>3953</v>
      </c>
      <c r="Q114" s="74">
        <v>3.9439805673465299E-2</v>
      </c>
      <c r="R114" s="74">
        <v>3.8735740201523101E-2</v>
      </c>
      <c r="S114" s="74">
        <v>2.0361526120726801E-2</v>
      </c>
      <c r="T114" s="74">
        <v>1.6601845417851799E-2</v>
      </c>
      <c r="U114" s="74">
        <v>8.3442632535050507E-2</v>
      </c>
      <c r="V114" s="74">
        <v>3.8057284092174397E-2</v>
      </c>
      <c r="W114" s="74">
        <v>5.8057622827114103E-2</v>
      </c>
    </row>
    <row r="115" spans="1:24" ht="15.75" customHeight="1" x14ac:dyDescent="0.15">
      <c r="A115" s="2" t="s">
        <v>128</v>
      </c>
      <c r="B115" s="2">
        <v>12</v>
      </c>
      <c r="C115" s="99" t="s">
        <v>3988</v>
      </c>
      <c r="D115" s="99">
        <v>2</v>
      </c>
      <c r="E115" s="99" t="s">
        <v>3986</v>
      </c>
      <c r="F115" s="2">
        <v>13373064</v>
      </c>
      <c r="G115" s="2">
        <v>3343266</v>
      </c>
      <c r="H115" s="2">
        <v>40.130000000000003</v>
      </c>
      <c r="I115" s="60">
        <v>17.040983606557379</v>
      </c>
      <c r="J115" s="60">
        <v>0.94149080699212029</v>
      </c>
      <c r="K115" s="7">
        <v>3</v>
      </c>
      <c r="L115" s="2" t="s">
        <v>44</v>
      </c>
      <c r="M115" s="7"/>
      <c r="N115" s="7" t="s">
        <v>1</v>
      </c>
      <c r="O115" s="7" t="s">
        <v>3953</v>
      </c>
      <c r="P115" s="7" t="s">
        <v>3953</v>
      </c>
      <c r="Q115" s="74">
        <v>3.2573633977998402E-2</v>
      </c>
      <c r="R115" s="74">
        <v>6.4554808998362702E-4</v>
      </c>
      <c r="S115" s="74">
        <v>-7.47189184829853E-3</v>
      </c>
      <c r="T115" s="74">
        <v>0.113962666575817</v>
      </c>
      <c r="U115" s="74">
        <v>5.5287400582692998E-2</v>
      </c>
      <c r="V115" s="74">
        <v>4.4444648979643299E-4</v>
      </c>
      <c r="W115" s="74">
        <v>3.2562655668163097E-2</v>
      </c>
    </row>
    <row r="116" spans="1:24" ht="15.75" customHeight="1" x14ac:dyDescent="0.15">
      <c r="A116" s="2" t="s">
        <v>129</v>
      </c>
      <c r="B116" s="2">
        <v>12</v>
      </c>
      <c r="C116" s="99" t="s">
        <v>3987</v>
      </c>
      <c r="D116" s="99">
        <v>6</v>
      </c>
      <c r="E116" s="99" t="s">
        <v>3987</v>
      </c>
      <c r="F116" s="2">
        <v>11301576</v>
      </c>
      <c r="G116" s="2">
        <v>2825394</v>
      </c>
      <c r="H116" s="2">
        <v>33.92</v>
      </c>
      <c r="I116" s="60">
        <v>12.545454545454545</v>
      </c>
      <c r="J116" s="60">
        <v>0.69311903566047206</v>
      </c>
      <c r="K116" s="7">
        <v>2</v>
      </c>
      <c r="L116" s="2" t="s">
        <v>115</v>
      </c>
      <c r="M116" s="7"/>
      <c r="N116" s="7" t="s">
        <v>1</v>
      </c>
      <c r="O116" s="7" t="s">
        <v>3953</v>
      </c>
      <c r="P116" s="7" t="s">
        <v>3953</v>
      </c>
      <c r="Q116" s="74">
        <v>2.2361323503416901E-2</v>
      </c>
      <c r="R116" s="74">
        <v>1.9559976358052199E-2</v>
      </c>
      <c r="S116" s="74">
        <v>-1.2427673681814E-2</v>
      </c>
      <c r="T116" s="74">
        <v>4.4776657798228803E-3</v>
      </c>
      <c r="U116" s="74">
        <v>4.4848552865905701E-2</v>
      </c>
      <c r="V116" s="74">
        <v>5.53480961951179E-2</v>
      </c>
      <c r="W116" s="74">
        <v>4.2869281329770602E-2</v>
      </c>
    </row>
    <row r="117" spans="1:24" ht="15.75" customHeight="1" x14ac:dyDescent="0.15">
      <c r="A117" s="2" t="s">
        <v>130</v>
      </c>
      <c r="B117" s="2">
        <v>13</v>
      </c>
      <c r="C117" s="99" t="s">
        <v>3987</v>
      </c>
      <c r="D117" s="99">
        <v>5</v>
      </c>
      <c r="E117" s="99" t="s">
        <v>3991</v>
      </c>
      <c r="F117" s="2">
        <v>12638760</v>
      </c>
      <c r="G117" s="2">
        <v>3159690</v>
      </c>
      <c r="H117" s="2">
        <v>37.93</v>
      </c>
      <c r="I117" s="60">
        <v>13.835820895522389</v>
      </c>
      <c r="J117" s="60">
        <v>0.76440999422775624</v>
      </c>
      <c r="K117" s="7">
        <v>3</v>
      </c>
      <c r="L117" s="7"/>
      <c r="M117" s="7"/>
      <c r="N117" s="7" t="s">
        <v>1</v>
      </c>
      <c r="O117" s="7" t="s">
        <v>3953</v>
      </c>
      <c r="P117" s="7" t="s">
        <v>3953</v>
      </c>
      <c r="Q117" s="74">
        <v>2.0754071809736499E-2</v>
      </c>
      <c r="R117" s="74">
        <v>6.1216912317085502E-3</v>
      </c>
      <c r="S117" s="74">
        <v>-4.3843385116870597E-3</v>
      </c>
      <c r="T117" s="74">
        <v>6.51109426333394E-2</v>
      </c>
      <c r="U117" s="74">
        <v>3.7555792090082599E-2</v>
      </c>
      <c r="V117" s="74">
        <v>-6.3372839476102602E-4</v>
      </c>
      <c r="W117" s="74">
        <v>3.3552873152561002E-2</v>
      </c>
    </row>
    <row r="118" spans="1:24" ht="15.75" customHeight="1" x14ac:dyDescent="0.15">
      <c r="A118" s="2" t="s">
        <v>131</v>
      </c>
      <c r="B118" s="2">
        <v>13</v>
      </c>
      <c r="C118" s="99" t="s">
        <v>3987</v>
      </c>
      <c r="D118" s="99">
        <v>7</v>
      </c>
      <c r="E118" s="99" t="s">
        <v>3992</v>
      </c>
      <c r="F118" s="2">
        <v>9167944</v>
      </c>
      <c r="G118" s="2">
        <v>2291986</v>
      </c>
      <c r="H118" s="2">
        <v>27.51</v>
      </c>
      <c r="I118" s="60">
        <v>9.6954545454545453</v>
      </c>
      <c r="J118" s="60">
        <v>0.53566047212456047</v>
      </c>
      <c r="K118" s="7">
        <v>2</v>
      </c>
      <c r="L118" s="7"/>
      <c r="M118" s="7"/>
      <c r="N118" s="7" t="s">
        <v>1</v>
      </c>
      <c r="O118" s="7" t="s">
        <v>3953</v>
      </c>
      <c r="P118" s="7" t="s">
        <v>3953</v>
      </c>
      <c r="Q118" s="74">
        <v>5.9391571052153598E-2</v>
      </c>
      <c r="R118" s="74">
        <v>9.7475718482953194E-3</v>
      </c>
      <c r="S118" s="74">
        <v>3.1725301122276198E-3</v>
      </c>
      <c r="T118" s="74">
        <v>1.6579424760854101E-2</v>
      </c>
      <c r="U118" s="74">
        <v>0.20521800864279</v>
      </c>
      <c r="V118" s="74">
        <v>6.2240319896600498E-2</v>
      </c>
      <c r="W118" s="74">
        <v>2.4204877437557702E-2</v>
      </c>
    </row>
    <row r="119" spans="1:24" ht="15.75" customHeight="1" x14ac:dyDescent="0.15">
      <c r="A119" s="2" t="s">
        <v>132</v>
      </c>
      <c r="B119" s="2">
        <v>13</v>
      </c>
      <c r="C119" s="99" t="s">
        <v>3987</v>
      </c>
      <c r="D119" s="99">
        <v>8</v>
      </c>
      <c r="E119" s="99" t="s">
        <v>3991</v>
      </c>
      <c r="F119" s="2">
        <v>9207088</v>
      </c>
      <c r="G119" s="2">
        <v>2301772</v>
      </c>
      <c r="H119" s="2">
        <v>27.63</v>
      </c>
      <c r="I119" s="60">
        <v>13.959183673469388</v>
      </c>
      <c r="J119" s="60">
        <v>0.77122561731875061</v>
      </c>
      <c r="K119" s="7">
        <v>1</v>
      </c>
      <c r="L119" s="2" t="s">
        <v>133</v>
      </c>
      <c r="M119" s="7"/>
      <c r="N119" s="7" t="s">
        <v>1</v>
      </c>
      <c r="O119" s="7" t="s">
        <v>3953</v>
      </c>
      <c r="P119" s="7" t="s">
        <v>3953</v>
      </c>
      <c r="Q119" s="74">
        <v>2.0220282423988298E-2</v>
      </c>
      <c r="R119" s="74">
        <v>1.31811059289603E-4</v>
      </c>
      <c r="S119" s="74">
        <v>6.8934821739752303E-3</v>
      </c>
      <c r="T119" s="74">
        <v>4.74269509484481E-2</v>
      </c>
      <c r="U119" s="74">
        <v>4.2737379514490199E-2</v>
      </c>
      <c r="V119" s="74">
        <v>3.9117884237383199E-3</v>
      </c>
      <c r="W119" s="74">
        <v>2.1110854416435801E-2</v>
      </c>
    </row>
    <row r="120" spans="1:24" ht="15.75" customHeight="1" x14ac:dyDescent="0.15">
      <c r="A120" s="7" t="s">
        <v>3928</v>
      </c>
      <c r="B120" s="2">
        <v>4</v>
      </c>
      <c r="C120" s="99" t="s">
        <v>3988</v>
      </c>
      <c r="D120" s="99">
        <v>9</v>
      </c>
      <c r="E120" s="99" t="s">
        <v>3991</v>
      </c>
      <c r="F120" s="2" t="s">
        <v>3946</v>
      </c>
      <c r="G120" s="2"/>
      <c r="H120" s="2"/>
      <c r="I120" s="60"/>
      <c r="J120" s="60"/>
      <c r="K120" s="7"/>
      <c r="L120" s="2"/>
      <c r="M120" s="7"/>
      <c r="N120" s="7"/>
      <c r="O120" s="7"/>
      <c r="P120" s="7"/>
      <c r="Q120" s="74">
        <v>5.5099887527378502E-2</v>
      </c>
      <c r="R120" s="74">
        <v>1.2445696195850901E-3</v>
      </c>
      <c r="S120" s="74">
        <v>-4.96159961449471E-3</v>
      </c>
      <c r="T120" s="74">
        <v>0.110439491871986</v>
      </c>
      <c r="U120" s="74">
        <v>0.10535742482678399</v>
      </c>
      <c r="V120" s="74">
        <v>6.3419550933030394E-2</v>
      </c>
      <c r="W120" s="74">
        <v>3.2992360371233001E-2</v>
      </c>
    </row>
    <row r="121" spans="1:24" ht="15.75" customHeight="1" x14ac:dyDescent="0.15">
      <c r="A121" s="7" t="s">
        <v>2349</v>
      </c>
      <c r="B121" s="2">
        <v>4</v>
      </c>
      <c r="C121" s="99" t="s">
        <v>3988</v>
      </c>
      <c r="D121" s="99">
        <v>11</v>
      </c>
      <c r="E121" s="99" t="s">
        <v>3992</v>
      </c>
      <c r="F121" s="2" t="s">
        <v>3946</v>
      </c>
      <c r="G121" s="2"/>
      <c r="H121" s="2"/>
      <c r="I121" s="60"/>
      <c r="J121" s="60"/>
      <c r="K121" s="7"/>
      <c r="L121" s="2"/>
      <c r="M121" s="7"/>
      <c r="N121" s="7"/>
      <c r="O121" s="7"/>
      <c r="P121" s="7"/>
      <c r="Q121" s="74">
        <v>2.5762520495797799E-2</v>
      </c>
      <c r="R121" s="74">
        <v>6.7134278969316202E-3</v>
      </c>
      <c r="S121" s="74">
        <v>-4.2284369561329301E-3</v>
      </c>
      <c r="T121" s="74">
        <v>0.112603630975094</v>
      </c>
      <c r="U121" s="74">
        <v>1.1092871435302999E-2</v>
      </c>
      <c r="V121" s="74">
        <v>2.6311091277930699E-3</v>
      </c>
      <c r="W121" s="74">
        <v>4.9851576904476801E-2</v>
      </c>
    </row>
    <row r="122" spans="1:24" ht="15.75" customHeight="1" x14ac:dyDescent="0.15">
      <c r="A122" s="7" t="s">
        <v>3929</v>
      </c>
      <c r="B122" s="2">
        <v>6</v>
      </c>
      <c r="C122" s="99" t="s">
        <v>3988</v>
      </c>
      <c r="D122" s="99">
        <v>2</v>
      </c>
      <c r="E122" s="99" t="s">
        <v>3987</v>
      </c>
      <c r="F122" s="2" t="s">
        <v>3946</v>
      </c>
      <c r="G122" s="2"/>
      <c r="H122" s="2"/>
      <c r="I122" s="60"/>
      <c r="J122" s="60"/>
      <c r="K122" s="7"/>
      <c r="L122" s="2"/>
      <c r="M122" s="7"/>
      <c r="N122" s="7"/>
      <c r="O122" s="7"/>
      <c r="P122" s="7"/>
      <c r="Q122" s="74">
        <v>2.4751225531083301E-2</v>
      </c>
      <c r="R122" s="74">
        <v>-8.7086225009080694E-3</v>
      </c>
      <c r="S122" s="74">
        <v>-2.8112677630254099E-3</v>
      </c>
      <c r="T122" s="74">
        <v>9.0892623616500898E-2</v>
      </c>
      <c r="U122" s="74">
        <v>5.4516136920035201E-2</v>
      </c>
      <c r="V122" s="74">
        <v>-1.0132742617186E-2</v>
      </c>
      <c r="W122" s="74">
        <v>1.16250952660509E-2</v>
      </c>
    </row>
    <row r="123" spans="1:24" ht="15.75" customHeight="1" x14ac:dyDescent="0.15">
      <c r="A123" s="7" t="s">
        <v>2347</v>
      </c>
      <c r="B123" s="2">
        <v>6</v>
      </c>
      <c r="C123" s="99" t="s">
        <v>3988</v>
      </c>
      <c r="D123" s="99">
        <v>2</v>
      </c>
      <c r="E123" s="99" t="s">
        <v>3990</v>
      </c>
      <c r="F123" s="2" t="s">
        <v>3946</v>
      </c>
      <c r="G123" s="2"/>
      <c r="H123" s="2"/>
      <c r="I123" s="60"/>
      <c r="J123" s="60"/>
      <c r="K123" s="7"/>
      <c r="L123" s="2"/>
      <c r="M123" s="7"/>
      <c r="N123" s="7"/>
      <c r="O123" s="7"/>
      <c r="P123" s="7"/>
      <c r="Q123" s="74">
        <v>5.27277221886122E-2</v>
      </c>
      <c r="R123" s="74">
        <v>6.6126120769685603E-2</v>
      </c>
      <c r="S123" s="74">
        <v>-5.5322450814854103E-3</v>
      </c>
      <c r="T123" s="74">
        <v>5.38596891253017E-3</v>
      </c>
      <c r="U123" s="74">
        <v>0.199208870312513</v>
      </c>
      <c r="V123" s="74">
        <v>-1.5501039701826E-3</v>
      </c>
      <c r="W123" s="74">
        <v>1.5496752966045101E-2</v>
      </c>
      <c r="X123" s="15"/>
    </row>
    <row r="124" spans="1:24" ht="15.75" customHeight="1" x14ac:dyDescent="0.15">
      <c r="A124" s="7" t="s">
        <v>2346</v>
      </c>
      <c r="B124" s="2">
        <v>6</v>
      </c>
      <c r="C124" s="99" t="s">
        <v>3988</v>
      </c>
      <c r="D124" s="99">
        <v>2</v>
      </c>
      <c r="E124" s="99" t="s">
        <v>3989</v>
      </c>
      <c r="F124" s="2" t="s">
        <v>3946</v>
      </c>
      <c r="G124" s="2"/>
      <c r="H124" s="2"/>
      <c r="I124" s="60"/>
      <c r="J124" s="60"/>
      <c r="K124" s="7"/>
      <c r="L124" s="2"/>
      <c r="M124" s="7"/>
      <c r="N124" s="7"/>
      <c r="O124" s="7"/>
      <c r="P124" s="7"/>
      <c r="Q124" s="74">
        <v>5.8492758984729498E-2</v>
      </c>
      <c r="R124" s="74">
        <v>4.9183437211830199E-3</v>
      </c>
      <c r="S124" s="74">
        <v>2.2343751862607801E-3</v>
      </c>
      <c r="T124" s="74">
        <v>2.7975540564662001E-2</v>
      </c>
      <c r="U124" s="74">
        <v>0.25097095221471299</v>
      </c>
      <c r="V124" s="74">
        <v>6.3645832368286496E-3</v>
      </c>
      <c r="W124" s="74">
        <v>1.9274766412576401E-3</v>
      </c>
    </row>
    <row r="125" spans="1:24" ht="15.75" customHeight="1" x14ac:dyDescent="0.15">
      <c r="A125" s="100" t="s">
        <v>3901</v>
      </c>
      <c r="B125" s="100"/>
      <c r="C125" s="100"/>
      <c r="D125" s="100"/>
      <c r="E125" s="100"/>
      <c r="F125" s="100">
        <v>11457888</v>
      </c>
      <c r="G125" s="100">
        <v>2864472</v>
      </c>
      <c r="H125" s="100">
        <v>34.39</v>
      </c>
      <c r="I125" s="101">
        <v>18.100000000000001</v>
      </c>
      <c r="J125" s="101">
        <v>1</v>
      </c>
      <c r="K125" s="102" t="s">
        <v>2322</v>
      </c>
      <c r="L125" s="102" t="s">
        <v>2322</v>
      </c>
      <c r="M125" s="102" t="s">
        <v>2322</v>
      </c>
      <c r="N125" s="102"/>
      <c r="O125" s="102"/>
      <c r="P125" s="102"/>
      <c r="Q125" s="103">
        <v>0</v>
      </c>
      <c r="R125" s="103">
        <v>0</v>
      </c>
      <c r="S125" s="103">
        <v>0</v>
      </c>
      <c r="T125" s="103">
        <v>0</v>
      </c>
      <c r="U125" s="103">
        <v>0</v>
      </c>
      <c r="V125" s="103">
        <v>0</v>
      </c>
      <c r="W125" s="103">
        <v>0</v>
      </c>
    </row>
    <row r="126" spans="1:24" ht="15.75" customHeight="1" x14ac:dyDescent="0.15">
      <c r="A126" s="7" t="s">
        <v>1847</v>
      </c>
      <c r="B126" s="91">
        <f>MIN(B5:B124)</f>
        <v>4</v>
      </c>
      <c r="C126" s="74"/>
      <c r="D126" s="74"/>
      <c r="E126" s="7"/>
      <c r="F126" s="7"/>
      <c r="G126" s="7" t="s">
        <v>1847</v>
      </c>
      <c r="H126" s="7">
        <f>MIN(H7:H119)</f>
        <v>16.48</v>
      </c>
      <c r="I126" s="60">
        <v>12.156084656084657</v>
      </c>
      <c r="J126" s="60">
        <v>0.75037559600000003</v>
      </c>
      <c r="K126" s="7">
        <f>MIN(K7:K119)</f>
        <v>0</v>
      </c>
      <c r="L126" s="7"/>
      <c r="M126" s="7" t="s">
        <v>3974</v>
      </c>
      <c r="N126" s="7">
        <f>COUNTIF(N7:N119,"Metal")</f>
        <v>75</v>
      </c>
      <c r="O126" s="7">
        <f>COUNTIF(O7:O119,"PHO")</f>
        <v>33</v>
      </c>
      <c r="P126" s="7">
        <f>COUNTIF(P7:P119,"Repair")</f>
        <v>14</v>
      </c>
      <c r="Q126" s="91">
        <f>MIN(Q5:Q24)</f>
        <v>3.8422978794934899E-3</v>
      </c>
      <c r="R126" s="74">
        <f t="shared" ref="R126:W126" si="0">MIN(R5:R24)</f>
        <v>1.1785479051007399E-2</v>
      </c>
      <c r="S126" s="74">
        <f t="shared" si="0"/>
        <v>-1.9861452871250299E-2</v>
      </c>
      <c r="T126" s="74">
        <f t="shared" si="0"/>
        <v>3.5061588771201E-4</v>
      </c>
      <c r="U126" s="74">
        <f t="shared" si="0"/>
        <v>9.7127430468782906E-3</v>
      </c>
      <c r="V126" s="74">
        <f t="shared" si="0"/>
        <v>-1.3373769625069001E-2</v>
      </c>
      <c r="W126" s="74">
        <f t="shared" si="0"/>
        <v>-1.7296317021224E-2</v>
      </c>
      <c r="X126" s="90" t="s">
        <v>3973</v>
      </c>
    </row>
    <row r="127" spans="1:24" ht="15.75" customHeight="1" x14ac:dyDescent="0.15">
      <c r="A127" s="7" t="s">
        <v>1848</v>
      </c>
      <c r="B127" s="91">
        <f>AVERAGE(B5:B124)</f>
        <v>9.3333333333333339</v>
      </c>
      <c r="C127" s="74"/>
      <c r="D127" s="74"/>
      <c r="E127" s="7"/>
      <c r="F127" s="7"/>
      <c r="G127" s="7" t="s">
        <v>1848</v>
      </c>
      <c r="H127" s="75">
        <f>AVERAGE(H7:H119)</f>
        <v>34.091376146789003</v>
      </c>
      <c r="I127" s="75">
        <f>MIN(I7:I126)</f>
        <v>7.75</v>
      </c>
      <c r="J127" s="7">
        <f>MIN(J7:J126)</f>
        <v>0.42817679558011046</v>
      </c>
      <c r="K127" s="75">
        <f>AVERAGE(K7:K119)</f>
        <v>4.1284403669724767</v>
      </c>
      <c r="L127" s="7"/>
      <c r="M127" s="7" t="s">
        <v>3975</v>
      </c>
      <c r="N127" s="7">
        <f>COUNTIF(N7:N119,"NO")</f>
        <v>34</v>
      </c>
      <c r="O127" s="7">
        <f t="shared" ref="O127:P127" si="1">COUNTIF(O7:O119,"NO")</f>
        <v>76</v>
      </c>
      <c r="P127" s="7">
        <f t="shared" si="1"/>
        <v>95</v>
      </c>
      <c r="Q127" s="91">
        <f>AVERAGE(Q5:Q24)</f>
        <v>3.9864920972214571E-2</v>
      </c>
      <c r="R127" s="74">
        <f t="shared" ref="R127:W127" si="2">AVERAGE(R5:R24)</f>
        <v>6.953935090215245E-2</v>
      </c>
      <c r="S127" s="74">
        <f t="shared" si="2"/>
        <v>-4.6527854484154354E-3</v>
      </c>
      <c r="T127" s="74">
        <f t="shared" si="2"/>
        <v>3.7678389096656946E-2</v>
      </c>
      <c r="U127" s="74">
        <f t="shared" si="2"/>
        <v>9.1990647451773197E-2</v>
      </c>
      <c r="V127" s="74">
        <f t="shared" si="2"/>
        <v>6.7132953362770351E-2</v>
      </c>
      <c r="W127" s="74">
        <f t="shared" si="2"/>
        <v>7.1754003982876843E-3</v>
      </c>
      <c r="X127" s="92" t="s">
        <v>3972</v>
      </c>
    </row>
    <row r="128" spans="1:24" ht="15.75" customHeight="1" x14ac:dyDescent="0.15">
      <c r="A128" s="7" t="s">
        <v>1857</v>
      </c>
      <c r="B128" s="91">
        <f>MAX(B5:B124)</f>
        <v>14</v>
      </c>
      <c r="C128" s="74"/>
      <c r="D128" s="74"/>
      <c r="E128" s="7"/>
      <c r="F128" s="7"/>
      <c r="G128" s="7" t="s">
        <v>1857</v>
      </c>
      <c r="H128" s="7">
        <f>MAX(H7:H119)</f>
        <v>49.57</v>
      </c>
      <c r="I128" s="75">
        <f>AVERAGE(I8:I127)</f>
        <v>15.687779790163498</v>
      </c>
      <c r="J128" s="75">
        <f>AVERAGE(J7:J126)</f>
        <v>0.87143865707674217</v>
      </c>
      <c r="K128" s="7">
        <f>MAX(K7:K119)</f>
        <v>102</v>
      </c>
      <c r="L128" s="7"/>
      <c r="M128" s="7"/>
      <c r="N128" s="7"/>
      <c r="O128" s="7"/>
      <c r="Q128" s="91">
        <f>MAX(Q5:Q24)</f>
        <v>7.3705035387230403E-2</v>
      </c>
      <c r="R128" s="74">
        <f t="shared" ref="R128:W128" si="3">MAX(R5:R24)</f>
        <v>0.172736571663056</v>
      </c>
      <c r="S128" s="74">
        <f t="shared" si="3"/>
        <v>3.4256722018094501E-2</v>
      </c>
      <c r="T128" s="74">
        <f t="shared" si="3"/>
        <v>0.101587983277612</v>
      </c>
      <c r="U128" s="74">
        <f t="shared" si="3"/>
        <v>0.22949177291078901</v>
      </c>
      <c r="V128" s="74">
        <f t="shared" si="3"/>
        <v>0.17468609947168801</v>
      </c>
      <c r="W128" s="74">
        <f t="shared" si="3"/>
        <v>9.0046664460830095E-2</v>
      </c>
      <c r="X128" s="92" t="s">
        <v>3971</v>
      </c>
    </row>
    <row r="129" spans="1:30" ht="15.75" customHeight="1" x14ac:dyDescent="0.15">
      <c r="A129" s="7"/>
      <c r="B129" s="7"/>
      <c r="C129" s="7"/>
      <c r="D129" s="7"/>
      <c r="E129" s="7"/>
      <c r="F129" s="7"/>
      <c r="G129" s="7" t="s">
        <v>1860</v>
      </c>
      <c r="H129" s="7"/>
      <c r="I129" s="75">
        <f>MAX(I9:I128)</f>
        <v>43.908088235294116</v>
      </c>
      <c r="J129" s="7">
        <f>MAX(J7:J126)</f>
        <v>2.4258612284692882</v>
      </c>
      <c r="K129" s="7">
        <f>SUM(K7:K119)</f>
        <v>450</v>
      </c>
      <c r="L129" s="7"/>
      <c r="M129" s="7"/>
      <c r="N129" s="7"/>
      <c r="O129" s="7"/>
      <c r="Q129" s="93"/>
      <c r="R129" s="94"/>
      <c r="S129" s="94"/>
      <c r="T129" s="94"/>
      <c r="U129" s="95"/>
      <c r="V129" s="95"/>
      <c r="W129" s="95"/>
      <c r="X129" s="96"/>
    </row>
    <row r="130" spans="1:30" ht="15.75" customHeight="1" x14ac:dyDescent="0.15">
      <c r="G130" s="7"/>
      <c r="I130" s="5"/>
    </row>
    <row r="131" spans="1:30" ht="15.75" customHeight="1" x14ac:dyDescent="0.15">
      <c r="A131" s="6" t="s">
        <v>3903</v>
      </c>
      <c r="B131" s="6"/>
      <c r="C131" s="6"/>
      <c r="D131" s="6"/>
      <c r="E131" s="6"/>
      <c r="G131" s="7"/>
      <c r="I131" s="5"/>
      <c r="X131" s="70"/>
      <c r="Y131" s="71" t="s">
        <v>4002</v>
      </c>
      <c r="Z131" s="70"/>
      <c r="AA131" s="70"/>
      <c r="AB131" s="70"/>
      <c r="AC131" s="70"/>
    </row>
    <row r="132" spans="1:30" ht="15.75" customHeight="1" x14ac:dyDescent="0.15">
      <c r="G132" s="7"/>
      <c r="H132" s="1" t="s">
        <v>12</v>
      </c>
      <c r="I132" s="1" t="s">
        <v>2093</v>
      </c>
      <c r="J132" s="1" t="s">
        <v>3900</v>
      </c>
      <c r="K132" s="1" t="s">
        <v>3910</v>
      </c>
      <c r="L132" s="1" t="s">
        <v>3906</v>
      </c>
      <c r="P132" s="104" t="s">
        <v>1</v>
      </c>
      <c r="Q132" s="73" t="s">
        <v>3924</v>
      </c>
      <c r="R132" s="73" t="s">
        <v>3996</v>
      </c>
      <c r="S132" s="73" t="s">
        <v>3997</v>
      </c>
      <c r="T132" s="73" t="s">
        <v>3998</v>
      </c>
      <c r="U132" s="73" t="s">
        <v>3999</v>
      </c>
      <c r="V132" s="73" t="s">
        <v>4000</v>
      </c>
      <c r="W132" s="73" t="s">
        <v>4001</v>
      </c>
      <c r="X132" s="73" t="s">
        <v>4003</v>
      </c>
      <c r="Y132" s="73" t="s">
        <v>4004</v>
      </c>
      <c r="Z132" s="73" t="s">
        <v>4005</v>
      </c>
      <c r="AA132" s="73" t="s">
        <v>4006</v>
      </c>
      <c r="AB132" s="73" t="s">
        <v>4007</v>
      </c>
      <c r="AC132" s="73" t="s">
        <v>4008</v>
      </c>
      <c r="AD132" s="105" t="s">
        <v>1</v>
      </c>
    </row>
    <row r="133" spans="1:30" ht="15.75" customHeight="1" x14ac:dyDescent="0.15">
      <c r="A133" s="7" t="s">
        <v>3891</v>
      </c>
      <c r="B133" s="7"/>
      <c r="C133" s="7"/>
      <c r="D133" s="7"/>
      <c r="E133" s="7"/>
      <c r="F133" s="7" t="s">
        <v>3976</v>
      </c>
      <c r="G133" s="7" t="s">
        <v>1820</v>
      </c>
      <c r="H133" s="5">
        <f>AVERAGE(H7:H25)</f>
        <v>32.831875000000004</v>
      </c>
      <c r="I133" s="5">
        <f>AVERAGE(I7:I25)</f>
        <v>15.830929506184169</v>
      </c>
      <c r="J133" s="5">
        <f>AVERAGE(J7:J25)</f>
        <v>0.87463698929194289</v>
      </c>
      <c r="K133" s="5">
        <f>AVERAGE(K7:K25)</f>
        <v>3.625</v>
      </c>
      <c r="L133" s="5">
        <f>STDEV(K7:K25)/SQRT(COUNT(K7:K25))</f>
        <v>0.59072695328157598</v>
      </c>
      <c r="P133" s="97" t="s">
        <v>1820</v>
      </c>
      <c r="Q133" s="15">
        <f>AVERAGE(Q5:Q25)</f>
        <v>4.0310603900523254E-2</v>
      </c>
      <c r="R133" s="15">
        <f>AVERAGE(R5:R25)</f>
        <v>7.2674251290758385E-2</v>
      </c>
      <c r="S133" s="15">
        <f t="shared" ref="S133:W133" si="4">AVERAGE(S5:S25)</f>
        <v>-3.7366833795667484E-3</v>
      </c>
      <c r="T133" s="15">
        <f t="shared" si="4"/>
        <v>3.6404548739300442E-2</v>
      </c>
      <c r="U133" s="15">
        <f t="shared" si="4"/>
        <v>9.5691051368115995E-2</v>
      </c>
      <c r="V133" s="15">
        <f t="shared" si="4"/>
        <v>6.4397814629887196E-2</v>
      </c>
      <c r="W133" s="15">
        <f t="shared" si="4"/>
        <v>8.7962881448792798E-3</v>
      </c>
      <c r="X133" s="7" t="s">
        <v>2322</v>
      </c>
      <c r="Y133" s="15">
        <f>(S133/$R133+$R134/S134)/2</f>
        <v>1.9276363892855506</v>
      </c>
      <c r="Z133" s="15">
        <f>(T133/$R133+$R135/T135)/2</f>
        <v>0.44930699248805084</v>
      </c>
      <c r="AA133" s="15">
        <f>(U133/$R133+$R136/U136)/2</f>
        <v>0.76033331938800885</v>
      </c>
      <c r="AB133" s="15">
        <f>(V133/$R133+$R137/V137)/2</f>
        <v>0.65537194660780118</v>
      </c>
      <c r="AC133" s="15">
        <f>(W133/$R133+$R138/W138)/2</f>
        <v>0.40315321524055536</v>
      </c>
      <c r="AD133" s="13" t="s">
        <v>1820</v>
      </c>
    </row>
    <row r="134" spans="1:30" ht="15.75" customHeight="1" x14ac:dyDescent="0.15">
      <c r="F134" s="7" t="s">
        <v>3977</v>
      </c>
      <c r="G134" s="7" t="s">
        <v>1821</v>
      </c>
      <c r="H134" s="5">
        <f>AVERAGE(H26:H41)</f>
        <v>29.638124999999999</v>
      </c>
      <c r="I134" s="5">
        <f>AVERAGE(I26:I41)</f>
        <v>13.901208900873037</v>
      </c>
      <c r="J134" s="5">
        <f>AVERAGE(J26:J41)</f>
        <v>0.76802259120845495</v>
      </c>
      <c r="K134" s="5">
        <f>AVERAGE(K26:K41)</f>
        <v>5.375</v>
      </c>
      <c r="L134" s="5">
        <f>STDEV(K26:K41)/SQRT(COUNT(K26:K41))</f>
        <v>0.49895724599742347</v>
      </c>
      <c r="P134" s="97" t="s">
        <v>1821</v>
      </c>
      <c r="Q134" s="15">
        <f>AVERAGE(Q26:Q41)</f>
        <v>5.6017105042028899E-2</v>
      </c>
      <c r="R134" s="15">
        <f t="shared" ref="R134:W134" si="5">AVERAGE(R26:R41)</f>
        <v>5.7770596380438966E-2</v>
      </c>
      <c r="S134" s="15">
        <f t="shared" si="5"/>
        <v>1.4787608283370311E-2</v>
      </c>
      <c r="T134" s="15">
        <f t="shared" si="5"/>
        <v>5.9562504200600538E-2</v>
      </c>
      <c r="U134" s="15">
        <f t="shared" si="5"/>
        <v>0.10306149375671084</v>
      </c>
      <c r="V134" s="15">
        <f t="shared" si="5"/>
        <v>5.9245774139249342E-2</v>
      </c>
      <c r="W134" s="15">
        <f t="shared" si="5"/>
        <v>4.4515673314423059E-4</v>
      </c>
      <c r="Y134" s="7" t="s">
        <v>2322</v>
      </c>
      <c r="Z134" s="15">
        <f>(T134/$S134+$S135/T135)/2</f>
        <v>1.9868074996802809</v>
      </c>
      <c r="AA134" s="15">
        <f>(U134/$S134+$S136/U136)/2</f>
        <v>3.4594013458656101</v>
      </c>
      <c r="AB134" s="15">
        <f>(V134/$S134+$S137/V137)/2</f>
        <v>2.0081589896425194</v>
      </c>
      <c r="AC134" s="15">
        <f>(W134/$S134+$S138/W138)/2</f>
        <v>1.8042043312516159E-2</v>
      </c>
      <c r="AD134" s="13" t="s">
        <v>1821</v>
      </c>
    </row>
    <row r="135" spans="1:30" ht="15.75" customHeight="1" x14ac:dyDescent="0.15">
      <c r="F135" s="7" t="s">
        <v>3978</v>
      </c>
      <c r="G135" s="7" t="s">
        <v>1822</v>
      </c>
      <c r="H135" s="5">
        <f>AVERAGE(H42:H56)</f>
        <v>30.776666666666664</v>
      </c>
      <c r="I135" s="5">
        <f>AVERAGE(I42:I56)</f>
        <v>22.180388127472575</v>
      </c>
      <c r="J135" s="5">
        <f>AVERAGE(J42:J56)</f>
        <v>1.225435808147656</v>
      </c>
      <c r="K135" s="5">
        <f>AVERAGE(K42:K56)</f>
        <v>2.3333333333333335</v>
      </c>
      <c r="L135" s="5">
        <f>STDEV(K42:K56)/SQRT(COUNT(K42:K56))</f>
        <v>0.39840953644479782</v>
      </c>
      <c r="P135" s="97" t="s">
        <v>1822</v>
      </c>
      <c r="Q135" s="15">
        <f>AVERAGE(Q42:Q56)</f>
        <v>4.0276731187293718E-2</v>
      </c>
      <c r="R135" s="15">
        <f t="shared" ref="R135:W135" si="6">AVERAGE(R42:R56)</f>
        <v>5.26741387042651E-2</v>
      </c>
      <c r="S135" s="15">
        <f t="shared" si="6"/>
        <v>-7.1856225397625827E-3</v>
      </c>
      <c r="T135" s="15">
        <f t="shared" si="6"/>
        <v>0.1324514988570534</v>
      </c>
      <c r="U135" s="15">
        <f t="shared" si="6"/>
        <v>0.10711143703010448</v>
      </c>
      <c r="V135" s="15">
        <f t="shared" si="6"/>
        <v>5.2976113699451877E-2</v>
      </c>
      <c r="W135" s="15">
        <f t="shared" si="6"/>
        <v>-4.1924109575905474E-3</v>
      </c>
      <c r="Z135" s="7" t="s">
        <v>2322</v>
      </c>
      <c r="AA135" s="15">
        <f>(U135/$T135+$T136/U136)/2</f>
        <v>0.48270449672238591</v>
      </c>
      <c r="AB135" s="15">
        <f>(V135/$T135+$T137/V137)/2</f>
        <v>0.30479814478123662</v>
      </c>
      <c r="AC135" s="15">
        <f>(W135/$T135+$T138/W138)/2</f>
        <v>1.3528913583422764</v>
      </c>
      <c r="AD135" s="13" t="s">
        <v>1822</v>
      </c>
    </row>
    <row r="136" spans="1:30" ht="15.75" customHeight="1" x14ac:dyDescent="0.15">
      <c r="F136" s="7" t="s">
        <v>3979</v>
      </c>
      <c r="G136" s="7" t="s">
        <v>1823</v>
      </c>
      <c r="H136" s="5">
        <f>AVERAGE(H57:H78)</f>
        <v>33.120000000000005</v>
      </c>
      <c r="I136" s="5">
        <f>AVERAGE(I57:I78)</f>
        <v>15.025809912090262</v>
      </c>
      <c r="J136" s="5">
        <f>AVERAGE(J57:J78)</f>
        <v>0.83015524376189276</v>
      </c>
      <c r="K136" s="5">
        <f>AVERAGE(K57:K58,K60:K76,K78)</f>
        <v>3.55</v>
      </c>
      <c r="L136" s="5">
        <f>STDEV(K57:K58,K60:K76,K78)/SQRT(COUNT(K57:K58,K60:K76,K78))</f>
        <v>0.6176142553577052</v>
      </c>
      <c r="P136" s="97" t="s">
        <v>1823</v>
      </c>
      <c r="Q136" s="15">
        <f>AVERAGE(Q57:Q78)</f>
        <v>1.5920933033714103E-2</v>
      </c>
      <c r="R136" s="15">
        <f t="shared" ref="R136:W136" si="7">AVERAGE(R57:R78)</f>
        <v>1.9628879534845378E-2</v>
      </c>
      <c r="S136" s="15">
        <f t="shared" si="7"/>
        <v>-4.87434712981712E-3</v>
      </c>
      <c r="T136" s="15">
        <f t="shared" si="7"/>
        <v>1.5083403755030556E-2</v>
      </c>
      <c r="U136" s="15">
        <f t="shared" si="7"/>
        <v>9.6241349823323899E-2</v>
      </c>
      <c r="V136" s="15">
        <f t="shared" si="7"/>
        <v>5.4082177905668112E-2</v>
      </c>
      <c r="W136" s="15">
        <f t="shared" si="7"/>
        <v>-4.3154488971564875E-3</v>
      </c>
      <c r="AA136" s="7" t="s">
        <v>2322</v>
      </c>
      <c r="AB136" s="15">
        <f>(V136/$U136+$U137/V137)/2</f>
        <v>1.1427521816864663</v>
      </c>
      <c r="AC136" s="15">
        <f>(W136/$U136+$U138/W138)/2</f>
        <v>1.6054971400245153</v>
      </c>
      <c r="AD136" s="13" t="s">
        <v>1823</v>
      </c>
    </row>
    <row r="137" spans="1:30" ht="15.75" customHeight="1" x14ac:dyDescent="0.15">
      <c r="F137" s="7" t="s">
        <v>3980</v>
      </c>
      <c r="G137" s="7" t="s">
        <v>1824</v>
      </c>
      <c r="H137" s="5">
        <f>AVERAGE(H79:H95)</f>
        <v>40.587058823529411</v>
      </c>
      <c r="I137" s="5">
        <f>AVERAGE(I79:I95)</f>
        <v>14.313154256737228</v>
      </c>
      <c r="J137" s="5">
        <f>AVERAGE(J79:J95)</f>
        <v>0.79078200313465341</v>
      </c>
      <c r="K137" s="5">
        <f>AVERAGE(K79:K95)</f>
        <v>1.411764705882353</v>
      </c>
      <c r="L137" s="5">
        <f>STDEV(K79:K95)/SQRT(COUNT(K79:K95))</f>
        <v>0.32151781042758004</v>
      </c>
      <c r="P137" s="97" t="s">
        <v>1824</v>
      </c>
      <c r="Q137" s="15">
        <f>AVERAGE(Q79:Q95)</f>
        <v>2.7294047073957169E-2</v>
      </c>
      <c r="R137" s="15">
        <f t="shared" ref="R137:W137" si="8">AVERAGE(R79:R95)</f>
        <v>2.2811165216432415E-2</v>
      </c>
      <c r="S137" s="15">
        <f t="shared" si="8"/>
        <v>5.3025333101761399E-4</v>
      </c>
      <c r="T137" s="15">
        <f t="shared" si="8"/>
        <v>1.1261407659985161E-2</v>
      </c>
      <c r="U137" s="15">
        <f t="shared" si="8"/>
        <v>9.2590324072928151E-2</v>
      </c>
      <c r="V137" s="15">
        <f t="shared" si="8"/>
        <v>5.3720360661183041E-2</v>
      </c>
      <c r="W137" s="15">
        <f t="shared" si="8"/>
        <v>9.2770850894225015E-3</v>
      </c>
      <c r="AB137" s="7" t="s">
        <v>2322</v>
      </c>
      <c r="AC137" s="15">
        <f>(W137/$V137+$V138/W138)/2</f>
        <v>0.76568349911682199</v>
      </c>
      <c r="AD137" s="13" t="s">
        <v>1824</v>
      </c>
    </row>
    <row r="138" spans="1:30" ht="15.75" customHeight="1" x14ac:dyDescent="0.15">
      <c r="F138" s="7" t="s">
        <v>3981</v>
      </c>
      <c r="G138" s="7" t="s">
        <v>1825</v>
      </c>
      <c r="H138" s="5">
        <f>AVERAGE(H96:H119)</f>
        <v>36.355217391304343</v>
      </c>
      <c r="I138" s="5">
        <f>AVERAGE(I97:I126)</f>
        <v>14.790529810243582</v>
      </c>
      <c r="J138" s="5">
        <f>AVERAGE(J97:J126)</f>
        <v>0.82043837264585939</v>
      </c>
      <c r="K138" s="5">
        <f>AVERAGE(K96:K119)</f>
        <v>1.6521739130434783</v>
      </c>
      <c r="L138" s="5">
        <f>STDEV(K96:K119)/SQRT(COUNT(K96:K119))</f>
        <v>0.20477207663223115</v>
      </c>
      <c r="P138" s="97" t="s">
        <v>1825</v>
      </c>
      <c r="Q138" s="15">
        <f>AVERAGE(Q96:Q124)</f>
        <v>4.0711202694201823E-2</v>
      </c>
      <c r="R138" s="15">
        <f t="shared" ref="R138:W138" si="9">AVERAGE(R96:R124)</f>
        <v>1.7342696288379329E-2</v>
      </c>
      <c r="S138" s="15">
        <f t="shared" si="9"/>
        <v>1.5135931607685612E-4</v>
      </c>
      <c r="T138" s="15">
        <f t="shared" si="9"/>
        <v>6.9278619820042339E-2</v>
      </c>
      <c r="U138" s="15">
        <f t="shared" si="9"/>
        <v>8.2398188156742103E-2</v>
      </c>
      <c r="V138" s="15">
        <f t="shared" si="9"/>
        <v>3.4385149889768277E-2</v>
      </c>
      <c r="W138" s="15">
        <f t="shared" si="9"/>
        <v>2.5307858001363138E-2</v>
      </c>
      <c r="AC138" s="7" t="s">
        <v>2322</v>
      </c>
      <c r="AD138" s="13" t="s">
        <v>1825</v>
      </c>
    </row>
    <row r="139" spans="1:30" ht="15.75" customHeight="1" x14ac:dyDescent="0.15"/>
    <row r="140" spans="1:30" ht="15.75" customHeight="1" x14ac:dyDescent="0.15">
      <c r="K140" s="7" t="s">
        <v>3905</v>
      </c>
    </row>
    <row r="141" spans="1:30" ht="15.75" customHeight="1" x14ac:dyDescent="0.15"/>
    <row r="142" spans="1:30" ht="15.75" customHeight="1" x14ac:dyDescent="0.15"/>
    <row r="143" spans="1:30" ht="15.75" customHeight="1" x14ac:dyDescent="0.15"/>
    <row r="144" spans="1:30"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sheetData>
  <phoneticPr fontId="16" type="noConversion"/>
  <pageMargins left="0.7" right="0.7" top="0.75" bottom="0.75" header="0" footer="0"/>
  <pageSetup scale="29" fitToHeight="2"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N1010"/>
  <sheetViews>
    <sheetView topLeftCell="A461" workbookViewId="0">
      <selection activeCell="N485" sqref="A1:N485"/>
    </sheetView>
  </sheetViews>
  <sheetFormatPr baseColWidth="10" defaultColWidth="12.6640625" defaultRowHeight="15" customHeight="1" x14ac:dyDescent="0.15"/>
  <cols>
    <col min="1" max="6" width="12.6640625" customWidth="1"/>
    <col min="8" max="8" width="23.6640625" customWidth="1"/>
    <col min="9" max="9" width="29.5" customWidth="1"/>
    <col min="10" max="10" width="17.1640625" customWidth="1"/>
  </cols>
  <sheetData>
    <row r="1" spans="1:11" ht="15.75" customHeight="1" x14ac:dyDescent="0.15">
      <c r="A1" s="1" t="s">
        <v>3934</v>
      </c>
    </row>
    <row r="2" spans="1:11" ht="15.75" customHeight="1" x14ac:dyDescent="0.15">
      <c r="A2" s="1"/>
    </row>
    <row r="3" spans="1:11" ht="15.75" customHeight="1" x14ac:dyDescent="0.15">
      <c r="A3" s="6" t="s">
        <v>2059</v>
      </c>
      <c r="B3" s="7"/>
      <c r="C3" s="7"/>
      <c r="D3" s="7"/>
      <c r="E3" s="7"/>
      <c r="F3" s="7"/>
      <c r="G3" s="7"/>
      <c r="H3" s="69"/>
      <c r="I3" s="76" t="s">
        <v>3954</v>
      </c>
      <c r="J3" s="72"/>
      <c r="K3" s="7"/>
    </row>
    <row r="4" spans="1:11" ht="15.75" customHeight="1" x14ac:dyDescent="0.15">
      <c r="A4" s="2" t="s">
        <v>10</v>
      </c>
      <c r="B4" s="2" t="s">
        <v>134</v>
      </c>
      <c r="C4" s="2" t="s">
        <v>135</v>
      </c>
      <c r="D4" s="2" t="s">
        <v>136</v>
      </c>
      <c r="E4" s="2" t="s">
        <v>137</v>
      </c>
      <c r="F4" s="2" t="s">
        <v>138</v>
      </c>
      <c r="G4" s="7" t="s">
        <v>3890</v>
      </c>
      <c r="H4" s="7" t="s">
        <v>3897</v>
      </c>
      <c r="I4" s="7" t="s">
        <v>3916</v>
      </c>
      <c r="J4" s="7" t="s">
        <v>3955</v>
      </c>
      <c r="K4" s="7"/>
    </row>
    <row r="5" spans="1:11" ht="15.75" customHeight="1" x14ac:dyDescent="0.15">
      <c r="A5" s="7" t="s">
        <v>13</v>
      </c>
      <c r="B5" s="7" t="s">
        <v>139</v>
      </c>
      <c r="C5" s="7" t="s">
        <v>140</v>
      </c>
      <c r="D5" s="7" t="s">
        <v>141</v>
      </c>
      <c r="E5" s="7" t="s">
        <v>142</v>
      </c>
      <c r="F5" s="7" t="s">
        <v>143</v>
      </c>
      <c r="G5" s="7" t="s">
        <v>2352</v>
      </c>
      <c r="H5" s="7" t="s">
        <v>3896</v>
      </c>
      <c r="I5" s="7" t="s">
        <v>3896</v>
      </c>
      <c r="J5" s="7" t="s">
        <v>3896</v>
      </c>
      <c r="K5" s="7"/>
    </row>
    <row r="6" spans="1:11" ht="15.75" customHeight="1" x14ac:dyDescent="0.15">
      <c r="A6" s="7" t="s">
        <v>13</v>
      </c>
      <c r="B6" s="7" t="s">
        <v>144</v>
      </c>
      <c r="C6" s="7" t="s">
        <v>145</v>
      </c>
      <c r="D6" s="7" t="s">
        <v>146</v>
      </c>
      <c r="E6" s="7" t="s">
        <v>147</v>
      </c>
      <c r="F6" s="7" t="s">
        <v>148</v>
      </c>
      <c r="G6" s="7" t="s">
        <v>2352</v>
      </c>
      <c r="H6" s="7" t="s">
        <v>3896</v>
      </c>
      <c r="I6" s="7" t="s">
        <v>3896</v>
      </c>
      <c r="J6" s="7" t="s">
        <v>3896</v>
      </c>
      <c r="K6" s="7"/>
    </row>
    <row r="7" spans="1:11" ht="15.75" customHeight="1" x14ac:dyDescent="0.15">
      <c r="A7" s="7" t="s">
        <v>13</v>
      </c>
      <c r="B7" s="7" t="s">
        <v>1861</v>
      </c>
      <c r="C7" s="7" t="s">
        <v>1861</v>
      </c>
      <c r="D7" s="7" t="s">
        <v>1862</v>
      </c>
      <c r="E7" s="7" t="s">
        <v>1863</v>
      </c>
      <c r="F7" s="7" t="s">
        <v>1864</v>
      </c>
      <c r="G7" s="7" t="s">
        <v>2352</v>
      </c>
      <c r="H7" s="7" t="s">
        <v>3896</v>
      </c>
      <c r="I7" s="7" t="s">
        <v>3896</v>
      </c>
      <c r="J7" s="7" t="s">
        <v>3896</v>
      </c>
      <c r="K7" s="7"/>
    </row>
    <row r="8" spans="1:11" ht="15.75" customHeight="1" x14ac:dyDescent="0.15">
      <c r="A8" s="7" t="s">
        <v>13</v>
      </c>
      <c r="B8" s="7" t="s">
        <v>149</v>
      </c>
      <c r="C8" s="7" t="s">
        <v>150</v>
      </c>
      <c r="D8" s="7" t="s">
        <v>151</v>
      </c>
      <c r="E8" s="7" t="s">
        <v>152</v>
      </c>
      <c r="F8" s="7" t="s">
        <v>153</v>
      </c>
      <c r="G8" s="7" t="s">
        <v>2352</v>
      </c>
      <c r="H8" s="7" t="s">
        <v>3896</v>
      </c>
      <c r="I8" s="7" t="s">
        <v>3896</v>
      </c>
      <c r="J8" s="7" t="s">
        <v>3896</v>
      </c>
      <c r="K8" s="7"/>
    </row>
    <row r="9" spans="1:11" ht="15.75" customHeight="1" x14ac:dyDescent="0.15">
      <c r="A9" s="7" t="s">
        <v>14</v>
      </c>
      <c r="B9" s="7" t="s">
        <v>1865</v>
      </c>
      <c r="C9" s="7" t="s">
        <v>1866</v>
      </c>
      <c r="D9" s="7" t="s">
        <v>1867</v>
      </c>
      <c r="E9" s="7" t="s">
        <v>1868</v>
      </c>
      <c r="F9" s="7" t="s">
        <v>1869</v>
      </c>
      <c r="G9" s="7" t="s">
        <v>2353</v>
      </c>
      <c r="H9" s="7" t="s">
        <v>1</v>
      </c>
      <c r="I9" s="7" t="s">
        <v>3896</v>
      </c>
      <c r="J9" s="7" t="s">
        <v>3896</v>
      </c>
      <c r="K9" s="7"/>
    </row>
    <row r="10" spans="1:11" ht="15.75" customHeight="1" x14ac:dyDescent="0.15">
      <c r="A10" s="7" t="s">
        <v>14</v>
      </c>
      <c r="B10" s="7" t="s">
        <v>154</v>
      </c>
      <c r="C10" s="7" t="s">
        <v>155</v>
      </c>
      <c r="D10" s="7" t="s">
        <v>156</v>
      </c>
      <c r="E10" s="7" t="s">
        <v>157</v>
      </c>
      <c r="F10" s="7" t="s">
        <v>158</v>
      </c>
      <c r="G10" s="7" t="s">
        <v>2352</v>
      </c>
      <c r="H10" s="7" t="s">
        <v>1</v>
      </c>
      <c r="I10" s="7" t="s">
        <v>3896</v>
      </c>
      <c r="J10" s="7" t="s">
        <v>3896</v>
      </c>
      <c r="K10" s="7"/>
    </row>
    <row r="11" spans="1:11" ht="15.75" customHeight="1" x14ac:dyDescent="0.15">
      <c r="A11" s="7" t="s">
        <v>15</v>
      </c>
      <c r="B11" s="7" t="s">
        <v>1870</v>
      </c>
      <c r="C11" s="7" t="s">
        <v>1870</v>
      </c>
      <c r="D11" s="7" t="s">
        <v>1871</v>
      </c>
      <c r="E11" s="7" t="s">
        <v>1872</v>
      </c>
      <c r="F11" s="7" t="s">
        <v>1873</v>
      </c>
      <c r="G11" s="7" t="s">
        <v>2352</v>
      </c>
      <c r="H11" s="7" t="s">
        <v>3896</v>
      </c>
      <c r="I11" s="7" t="s">
        <v>3896</v>
      </c>
      <c r="J11" s="7" t="s">
        <v>3896</v>
      </c>
      <c r="K11" s="7"/>
    </row>
    <row r="12" spans="1:11" ht="15.75" customHeight="1" x14ac:dyDescent="0.15">
      <c r="A12" s="7" t="s">
        <v>15</v>
      </c>
      <c r="B12" s="7" t="s">
        <v>1874</v>
      </c>
      <c r="C12" s="7" t="s">
        <v>1874</v>
      </c>
      <c r="D12" s="7" t="s">
        <v>1875</v>
      </c>
      <c r="E12" s="7" t="s">
        <v>1876</v>
      </c>
      <c r="F12" s="7" t="s">
        <v>1877</v>
      </c>
      <c r="G12" s="7" t="s">
        <v>2352</v>
      </c>
      <c r="H12" s="7" t="s">
        <v>3896</v>
      </c>
      <c r="I12" s="7" t="s">
        <v>3896</v>
      </c>
      <c r="J12" s="7" t="s">
        <v>3896</v>
      </c>
      <c r="K12" s="7"/>
    </row>
    <row r="13" spans="1:11" ht="15.75" customHeight="1" x14ac:dyDescent="0.15">
      <c r="A13" s="7" t="s">
        <v>15</v>
      </c>
      <c r="B13" s="7" t="s">
        <v>159</v>
      </c>
      <c r="C13" s="7" t="s">
        <v>160</v>
      </c>
      <c r="D13" s="7" t="s">
        <v>161</v>
      </c>
      <c r="E13" s="7" t="s">
        <v>162</v>
      </c>
      <c r="F13" s="7" t="s">
        <v>163</v>
      </c>
      <c r="G13" s="7" t="s">
        <v>2353</v>
      </c>
      <c r="H13" s="7" t="s">
        <v>3896</v>
      </c>
      <c r="I13" s="7" t="s">
        <v>3896</v>
      </c>
      <c r="J13" s="7" t="s">
        <v>3896</v>
      </c>
      <c r="K13" s="7"/>
    </row>
    <row r="14" spans="1:11" ht="15.75" customHeight="1" x14ac:dyDescent="0.15">
      <c r="A14" s="7" t="s">
        <v>15</v>
      </c>
      <c r="B14" s="7" t="s">
        <v>164</v>
      </c>
      <c r="C14" s="7" t="s">
        <v>165</v>
      </c>
      <c r="D14" s="7" t="s">
        <v>166</v>
      </c>
      <c r="E14" s="7" t="s">
        <v>167</v>
      </c>
      <c r="F14" s="7" t="s">
        <v>168</v>
      </c>
      <c r="G14" s="7" t="s">
        <v>2353</v>
      </c>
      <c r="H14" s="7" t="s">
        <v>3896</v>
      </c>
      <c r="I14" s="7" t="s">
        <v>3896</v>
      </c>
      <c r="J14" s="7" t="s">
        <v>3896</v>
      </c>
      <c r="K14" s="7"/>
    </row>
    <row r="15" spans="1:11" ht="15.75" customHeight="1" x14ac:dyDescent="0.15">
      <c r="A15" s="7" t="s">
        <v>15</v>
      </c>
      <c r="B15" s="7" t="s">
        <v>169</v>
      </c>
      <c r="C15" s="7" t="s">
        <v>170</v>
      </c>
      <c r="D15" s="7" t="s">
        <v>171</v>
      </c>
      <c r="E15" s="7" t="s">
        <v>172</v>
      </c>
      <c r="F15" s="7" t="s">
        <v>173</v>
      </c>
      <c r="G15" s="7" t="s">
        <v>2353</v>
      </c>
      <c r="H15" s="7" t="s">
        <v>1</v>
      </c>
      <c r="I15" s="7" t="s">
        <v>3896</v>
      </c>
      <c r="J15" s="7" t="s">
        <v>3896</v>
      </c>
      <c r="K15" s="7"/>
    </row>
    <row r="16" spans="1:11" ht="15.75" customHeight="1" x14ac:dyDescent="0.15">
      <c r="A16" s="7" t="s">
        <v>16</v>
      </c>
      <c r="B16" s="7" t="s">
        <v>174</v>
      </c>
      <c r="C16" s="7" t="s">
        <v>175</v>
      </c>
      <c r="D16" s="7" t="s">
        <v>176</v>
      </c>
      <c r="E16" s="7" t="s">
        <v>177</v>
      </c>
      <c r="F16" s="7" t="s">
        <v>178</v>
      </c>
      <c r="G16" s="7" t="s">
        <v>2352</v>
      </c>
      <c r="H16" s="7" t="s">
        <v>3896</v>
      </c>
      <c r="I16" s="7" t="s">
        <v>3896</v>
      </c>
      <c r="J16" s="7" t="s">
        <v>3896</v>
      </c>
      <c r="K16" s="7"/>
    </row>
    <row r="17" spans="1:11" ht="15.75" customHeight="1" x14ac:dyDescent="0.15">
      <c r="A17" s="7" t="s">
        <v>16</v>
      </c>
      <c r="B17" s="7" t="s">
        <v>179</v>
      </c>
      <c r="C17" s="7" t="s">
        <v>180</v>
      </c>
      <c r="D17" s="7" t="s">
        <v>181</v>
      </c>
      <c r="E17" s="7" t="s">
        <v>182</v>
      </c>
      <c r="F17" s="7" t="s">
        <v>183</v>
      </c>
      <c r="G17" s="7" t="s">
        <v>2353</v>
      </c>
      <c r="H17" s="7" t="s">
        <v>1</v>
      </c>
      <c r="I17" s="7" t="s">
        <v>3896</v>
      </c>
      <c r="J17" s="7" t="s">
        <v>3896</v>
      </c>
      <c r="K17" s="7"/>
    </row>
    <row r="18" spans="1:11" ht="15.75" customHeight="1" x14ac:dyDescent="0.15">
      <c r="A18" s="7" t="s">
        <v>16</v>
      </c>
      <c r="B18" s="7" t="s">
        <v>184</v>
      </c>
      <c r="C18" s="7" t="s">
        <v>185</v>
      </c>
      <c r="D18" s="7" t="s">
        <v>186</v>
      </c>
      <c r="E18" s="7" t="s">
        <v>187</v>
      </c>
      <c r="F18" s="7" t="s">
        <v>188</v>
      </c>
      <c r="G18" s="7" t="s">
        <v>2353</v>
      </c>
      <c r="H18" s="7" t="s">
        <v>1</v>
      </c>
      <c r="I18" s="7" t="s">
        <v>3896</v>
      </c>
      <c r="J18" s="7" t="s">
        <v>3896</v>
      </c>
      <c r="K18" s="7"/>
    </row>
    <row r="19" spans="1:11" ht="15.75" customHeight="1" x14ac:dyDescent="0.15">
      <c r="A19" s="7" t="s">
        <v>16</v>
      </c>
      <c r="B19" s="7" t="s">
        <v>154</v>
      </c>
      <c r="C19" s="7" t="s">
        <v>155</v>
      </c>
      <c r="D19" s="7" t="s">
        <v>189</v>
      </c>
      <c r="E19" s="7" t="s">
        <v>190</v>
      </c>
      <c r="F19" s="7" t="s">
        <v>191</v>
      </c>
      <c r="G19" s="7" t="s">
        <v>2352</v>
      </c>
      <c r="H19" s="7" t="s">
        <v>1</v>
      </c>
      <c r="I19" s="7" t="s">
        <v>3896</v>
      </c>
      <c r="J19" s="7" t="s">
        <v>3896</v>
      </c>
      <c r="K19" s="7"/>
    </row>
    <row r="20" spans="1:11" ht="15.75" customHeight="1" x14ac:dyDescent="0.15">
      <c r="A20" s="7" t="s">
        <v>16</v>
      </c>
      <c r="B20" s="7" t="s">
        <v>192</v>
      </c>
      <c r="C20" s="7" t="s">
        <v>193</v>
      </c>
      <c r="D20" s="7" t="s">
        <v>194</v>
      </c>
      <c r="E20" s="7" t="s">
        <v>195</v>
      </c>
      <c r="F20" s="7" t="s">
        <v>196</v>
      </c>
      <c r="G20" s="7" t="s">
        <v>2353</v>
      </c>
      <c r="H20" s="7" t="s">
        <v>3896</v>
      </c>
      <c r="I20" s="7" t="s">
        <v>3896</v>
      </c>
      <c r="J20" s="7" t="s">
        <v>3896</v>
      </c>
      <c r="K20" s="7"/>
    </row>
    <row r="21" spans="1:11" ht="15.75" customHeight="1" x14ac:dyDescent="0.15">
      <c r="A21" s="7" t="s">
        <v>17</v>
      </c>
      <c r="B21" s="7" t="s">
        <v>197</v>
      </c>
      <c r="C21" s="7" t="s">
        <v>198</v>
      </c>
      <c r="D21" s="7" t="s">
        <v>199</v>
      </c>
      <c r="E21" s="7" t="s">
        <v>200</v>
      </c>
      <c r="F21" s="7" t="s">
        <v>201</v>
      </c>
      <c r="G21" s="7" t="s">
        <v>2352</v>
      </c>
      <c r="H21" s="7" t="s">
        <v>3896</v>
      </c>
      <c r="I21" s="7" t="s">
        <v>3896</v>
      </c>
      <c r="J21" s="7" t="s">
        <v>3896</v>
      </c>
      <c r="K21" s="7"/>
    </row>
    <row r="22" spans="1:11" ht="15.75" customHeight="1" x14ac:dyDescent="0.15">
      <c r="A22" s="7" t="s">
        <v>17</v>
      </c>
      <c r="B22" s="7" t="s">
        <v>1878</v>
      </c>
      <c r="C22" s="7" t="s">
        <v>1879</v>
      </c>
      <c r="D22" s="7" t="s">
        <v>1880</v>
      </c>
      <c r="E22" s="7" t="s">
        <v>1881</v>
      </c>
      <c r="F22" s="7" t="s">
        <v>1882</v>
      </c>
      <c r="G22" s="7" t="s">
        <v>2352</v>
      </c>
      <c r="H22" s="7" t="s">
        <v>1</v>
      </c>
      <c r="I22" s="7" t="s">
        <v>3914</v>
      </c>
      <c r="J22" s="7" t="s">
        <v>3896</v>
      </c>
      <c r="K22" s="7"/>
    </row>
    <row r="23" spans="1:11" ht="15.75" customHeight="1" x14ac:dyDescent="0.15">
      <c r="A23" s="7" t="s">
        <v>17</v>
      </c>
      <c r="B23" s="7" t="s">
        <v>202</v>
      </c>
      <c r="C23" s="7" t="s">
        <v>203</v>
      </c>
      <c r="D23" s="7" t="s">
        <v>204</v>
      </c>
      <c r="E23" s="7" t="s">
        <v>205</v>
      </c>
      <c r="F23" s="7" t="s">
        <v>206</v>
      </c>
      <c r="G23" s="7" t="s">
        <v>2352</v>
      </c>
      <c r="H23" s="7" t="s">
        <v>3896</v>
      </c>
      <c r="I23" s="7" t="s">
        <v>3896</v>
      </c>
      <c r="J23" s="7" t="s">
        <v>3896</v>
      </c>
      <c r="K23" s="7"/>
    </row>
    <row r="24" spans="1:11" ht="15.75" customHeight="1" x14ac:dyDescent="0.15">
      <c r="A24" s="7" t="s">
        <v>17</v>
      </c>
      <c r="B24" s="7" t="s">
        <v>207</v>
      </c>
      <c r="C24" s="7" t="s">
        <v>208</v>
      </c>
      <c r="D24" s="7" t="s">
        <v>209</v>
      </c>
      <c r="E24" s="7" t="s">
        <v>210</v>
      </c>
      <c r="F24" s="7" t="s">
        <v>211</v>
      </c>
      <c r="G24" s="7" t="s">
        <v>2353</v>
      </c>
      <c r="H24" s="7" t="s">
        <v>1</v>
      </c>
      <c r="I24" s="7" t="s">
        <v>3896</v>
      </c>
      <c r="J24" s="7" t="s">
        <v>3896</v>
      </c>
      <c r="K24" s="7"/>
    </row>
    <row r="25" spans="1:11" ht="15.75" customHeight="1" x14ac:dyDescent="0.15">
      <c r="A25" s="7" t="s">
        <v>17</v>
      </c>
      <c r="B25" s="7" t="s">
        <v>212</v>
      </c>
      <c r="C25" s="7" t="s">
        <v>213</v>
      </c>
      <c r="D25" s="7" t="s">
        <v>214</v>
      </c>
      <c r="E25" s="7" t="s">
        <v>215</v>
      </c>
      <c r="F25" s="7" t="s">
        <v>216</v>
      </c>
      <c r="G25" s="7" t="s">
        <v>2352</v>
      </c>
      <c r="H25" s="7" t="s">
        <v>1</v>
      </c>
      <c r="I25" s="7" t="s">
        <v>3896</v>
      </c>
      <c r="J25" s="7" t="s">
        <v>3896</v>
      </c>
      <c r="K25" s="7"/>
    </row>
    <row r="26" spans="1:11" ht="15.75" customHeight="1" x14ac:dyDescent="0.15">
      <c r="A26" s="7" t="s">
        <v>17</v>
      </c>
      <c r="B26" s="7" t="s">
        <v>154</v>
      </c>
      <c r="C26" s="7" t="s">
        <v>155</v>
      </c>
      <c r="D26" s="7" t="s">
        <v>217</v>
      </c>
      <c r="E26" s="7" t="s">
        <v>218</v>
      </c>
      <c r="F26" s="7" t="s">
        <v>219</v>
      </c>
      <c r="G26" s="7" t="s">
        <v>2353</v>
      </c>
      <c r="H26" s="7" t="s">
        <v>1</v>
      </c>
      <c r="I26" s="7" t="s">
        <v>3896</v>
      </c>
      <c r="J26" s="7" t="s">
        <v>3896</v>
      </c>
      <c r="K26" s="7"/>
    </row>
    <row r="27" spans="1:11" ht="15.75" customHeight="1" x14ac:dyDescent="0.15">
      <c r="A27" s="7" t="s">
        <v>17</v>
      </c>
      <c r="B27" s="7" t="s">
        <v>220</v>
      </c>
      <c r="C27" s="7" t="s">
        <v>221</v>
      </c>
      <c r="D27" s="7" t="s">
        <v>222</v>
      </c>
      <c r="E27" s="7" t="s">
        <v>223</v>
      </c>
      <c r="F27" s="7" t="s">
        <v>224</v>
      </c>
      <c r="G27" s="7" t="s">
        <v>2354</v>
      </c>
      <c r="H27" s="7" t="s">
        <v>3896</v>
      </c>
      <c r="I27" s="7" t="s">
        <v>3896</v>
      </c>
      <c r="J27" s="7" t="s">
        <v>3915</v>
      </c>
      <c r="K27" s="7"/>
    </row>
    <row r="28" spans="1:11" ht="15.75" customHeight="1" x14ac:dyDescent="0.15">
      <c r="A28" s="7" t="s">
        <v>17</v>
      </c>
      <c r="B28" s="7" t="s">
        <v>225</v>
      </c>
      <c r="C28" s="7" t="s">
        <v>226</v>
      </c>
      <c r="D28" s="7" t="s">
        <v>227</v>
      </c>
      <c r="E28" s="7" t="s">
        <v>228</v>
      </c>
      <c r="F28" s="7" t="s">
        <v>229</v>
      </c>
      <c r="G28" s="7" t="s">
        <v>2353</v>
      </c>
      <c r="H28" s="7" t="s">
        <v>3896</v>
      </c>
      <c r="I28" s="7" t="s">
        <v>3896</v>
      </c>
      <c r="J28" s="7" t="s">
        <v>3896</v>
      </c>
      <c r="K28" s="7"/>
    </row>
    <row r="29" spans="1:11" ht="15.75" customHeight="1" x14ac:dyDescent="0.15">
      <c r="A29" s="7" t="s">
        <v>17</v>
      </c>
      <c r="B29" s="7" t="s">
        <v>230</v>
      </c>
      <c r="C29" s="7" t="s">
        <v>231</v>
      </c>
      <c r="D29" s="7" t="s">
        <v>232</v>
      </c>
      <c r="E29" s="7" t="s">
        <v>233</v>
      </c>
      <c r="F29" s="7" t="s">
        <v>234</v>
      </c>
      <c r="G29" s="7" t="s">
        <v>2352</v>
      </c>
      <c r="H29" s="7" t="s">
        <v>3896</v>
      </c>
      <c r="I29" s="7" t="s">
        <v>3896</v>
      </c>
      <c r="J29" s="7" t="s">
        <v>3896</v>
      </c>
      <c r="K29" s="7"/>
    </row>
    <row r="30" spans="1:11" ht="15.75" customHeight="1" x14ac:dyDescent="0.15">
      <c r="A30" s="7" t="s">
        <v>18</v>
      </c>
      <c r="B30" s="7" t="s">
        <v>235</v>
      </c>
      <c r="C30" s="7" t="s">
        <v>236</v>
      </c>
      <c r="D30" s="7" t="s">
        <v>237</v>
      </c>
      <c r="E30" s="7" t="s">
        <v>238</v>
      </c>
      <c r="F30" s="7" t="s">
        <v>239</v>
      </c>
      <c r="G30" s="7" t="s">
        <v>2352</v>
      </c>
      <c r="H30" s="7" t="s">
        <v>3896</v>
      </c>
      <c r="I30" s="7" t="s">
        <v>3896</v>
      </c>
      <c r="J30" s="7" t="s">
        <v>3896</v>
      </c>
      <c r="K30" s="7"/>
    </row>
    <row r="31" spans="1:11" ht="15.75" customHeight="1" x14ac:dyDescent="0.15">
      <c r="A31" s="7" t="s">
        <v>18</v>
      </c>
      <c r="B31" s="7" t="s">
        <v>240</v>
      </c>
      <c r="C31" s="7" t="s">
        <v>241</v>
      </c>
      <c r="D31" s="7" t="s">
        <v>242</v>
      </c>
      <c r="E31" s="7" t="s">
        <v>243</v>
      </c>
      <c r="F31" s="7" t="s">
        <v>244</v>
      </c>
      <c r="G31" s="7" t="s">
        <v>2353</v>
      </c>
      <c r="H31" s="7" t="s">
        <v>3896</v>
      </c>
      <c r="I31" s="7" t="s">
        <v>3896</v>
      </c>
      <c r="J31" s="7" t="s">
        <v>3896</v>
      </c>
      <c r="K31" s="7"/>
    </row>
    <row r="32" spans="1:11" ht="15.75" customHeight="1" x14ac:dyDescent="0.15">
      <c r="A32" s="7" t="s">
        <v>18</v>
      </c>
      <c r="B32" s="7" t="s">
        <v>245</v>
      </c>
      <c r="C32" s="7" t="s">
        <v>246</v>
      </c>
      <c r="D32" s="7" t="s">
        <v>247</v>
      </c>
      <c r="E32" s="7" t="s">
        <v>248</v>
      </c>
      <c r="F32" s="7" t="s">
        <v>249</v>
      </c>
      <c r="G32" s="7" t="s">
        <v>2352</v>
      </c>
      <c r="H32" s="7" t="s">
        <v>3896</v>
      </c>
      <c r="I32" s="7" t="s">
        <v>3896</v>
      </c>
      <c r="J32" s="7" t="s">
        <v>3896</v>
      </c>
      <c r="K32" s="7"/>
    </row>
    <row r="33" spans="1:11" ht="15.75" customHeight="1" x14ac:dyDescent="0.15">
      <c r="A33" s="7" t="s">
        <v>18</v>
      </c>
      <c r="B33" s="7" t="s">
        <v>250</v>
      </c>
      <c r="C33" s="7" t="s">
        <v>251</v>
      </c>
      <c r="D33" s="7" t="s">
        <v>252</v>
      </c>
      <c r="E33" s="7" t="s">
        <v>253</v>
      </c>
      <c r="F33" s="7" t="s">
        <v>254</v>
      </c>
      <c r="G33" s="7" t="s">
        <v>2354</v>
      </c>
      <c r="H33" s="7" t="s">
        <v>3896</v>
      </c>
      <c r="I33" s="7" t="s">
        <v>3896</v>
      </c>
      <c r="J33" s="7" t="s">
        <v>3896</v>
      </c>
      <c r="K33" s="7"/>
    </row>
    <row r="34" spans="1:11" ht="15.75" customHeight="1" x14ac:dyDescent="0.15">
      <c r="A34" s="7" t="s">
        <v>18</v>
      </c>
      <c r="B34" s="7" t="s">
        <v>255</v>
      </c>
      <c r="C34" s="7" t="s">
        <v>256</v>
      </c>
      <c r="D34" s="7" t="s">
        <v>257</v>
      </c>
      <c r="E34" s="7" t="s">
        <v>258</v>
      </c>
      <c r="F34" s="7" t="s">
        <v>259</v>
      </c>
      <c r="G34" s="7" t="s">
        <v>2352</v>
      </c>
      <c r="H34" s="7" t="s">
        <v>3896</v>
      </c>
      <c r="I34" s="7" t="s">
        <v>3896</v>
      </c>
      <c r="J34" s="7" t="s">
        <v>3896</v>
      </c>
      <c r="K34" s="7"/>
    </row>
    <row r="35" spans="1:11" ht="15.75" customHeight="1" x14ac:dyDescent="0.15">
      <c r="A35" s="7" t="s">
        <v>18</v>
      </c>
      <c r="B35" s="7" t="s">
        <v>260</v>
      </c>
      <c r="C35" s="7" t="s">
        <v>261</v>
      </c>
      <c r="D35" s="7" t="s">
        <v>262</v>
      </c>
      <c r="E35" s="7" t="s">
        <v>263</v>
      </c>
      <c r="F35" s="7" t="s">
        <v>264</v>
      </c>
      <c r="G35" s="7" t="s">
        <v>2353</v>
      </c>
      <c r="H35" s="7" t="s">
        <v>1</v>
      </c>
      <c r="I35" s="7" t="s">
        <v>3896</v>
      </c>
      <c r="J35" s="7" t="s">
        <v>3896</v>
      </c>
      <c r="K35" s="7"/>
    </row>
    <row r="36" spans="1:11" ht="15.75" customHeight="1" x14ac:dyDescent="0.15">
      <c r="A36" s="7" t="s">
        <v>18</v>
      </c>
      <c r="B36" s="7" t="s">
        <v>265</v>
      </c>
      <c r="C36" s="7" t="s">
        <v>266</v>
      </c>
      <c r="D36" s="7" t="s">
        <v>267</v>
      </c>
      <c r="E36" s="7" t="s">
        <v>268</v>
      </c>
      <c r="F36" s="7" t="s">
        <v>269</v>
      </c>
      <c r="G36" s="7" t="s">
        <v>2353</v>
      </c>
      <c r="H36" s="7" t="s">
        <v>3896</v>
      </c>
      <c r="I36" s="7" t="s">
        <v>3896</v>
      </c>
      <c r="J36" s="7" t="s">
        <v>3896</v>
      </c>
      <c r="K36" s="7"/>
    </row>
    <row r="37" spans="1:11" ht="15.75" customHeight="1" x14ac:dyDescent="0.15">
      <c r="A37" s="7" t="s">
        <v>20</v>
      </c>
      <c r="B37" s="7" t="s">
        <v>270</v>
      </c>
      <c r="C37" s="7" t="s">
        <v>271</v>
      </c>
      <c r="D37" s="7" t="s">
        <v>272</v>
      </c>
      <c r="E37" s="7" t="s">
        <v>273</v>
      </c>
      <c r="F37" s="7" t="s">
        <v>274</v>
      </c>
      <c r="G37" s="7" t="s">
        <v>2352</v>
      </c>
      <c r="H37" s="7" t="s">
        <v>3896</v>
      </c>
      <c r="I37" s="7" t="s">
        <v>3896</v>
      </c>
      <c r="J37" s="7" t="s">
        <v>3896</v>
      </c>
      <c r="K37" s="7"/>
    </row>
    <row r="38" spans="1:11" ht="15.75" customHeight="1" x14ac:dyDescent="0.15">
      <c r="A38" s="7" t="s">
        <v>20</v>
      </c>
      <c r="B38" s="7" t="s">
        <v>275</v>
      </c>
      <c r="C38" s="7" t="s">
        <v>276</v>
      </c>
      <c r="D38" s="7" t="s">
        <v>277</v>
      </c>
      <c r="E38" s="7" t="s">
        <v>278</v>
      </c>
      <c r="F38" s="7" t="s">
        <v>279</v>
      </c>
      <c r="G38" s="7" t="s">
        <v>2352</v>
      </c>
      <c r="H38" s="7" t="s">
        <v>1</v>
      </c>
      <c r="I38" s="7" t="s">
        <v>3896</v>
      </c>
      <c r="J38" s="7" t="s">
        <v>3896</v>
      </c>
      <c r="K38" s="7"/>
    </row>
    <row r="39" spans="1:11" ht="15.75" customHeight="1" x14ac:dyDescent="0.15">
      <c r="A39" s="7" t="s">
        <v>20</v>
      </c>
      <c r="B39" s="7" t="s">
        <v>1888</v>
      </c>
      <c r="C39" s="7" t="s">
        <v>1888</v>
      </c>
      <c r="D39" s="7" t="s">
        <v>1889</v>
      </c>
      <c r="E39" s="7" t="s">
        <v>1890</v>
      </c>
      <c r="F39" s="7" t="s">
        <v>1891</v>
      </c>
      <c r="G39" s="7" t="s">
        <v>2352</v>
      </c>
      <c r="H39" s="7" t="s">
        <v>3896</v>
      </c>
      <c r="I39" s="7" t="s">
        <v>3896</v>
      </c>
      <c r="J39" s="7" t="s">
        <v>3896</v>
      </c>
      <c r="K39" s="7"/>
    </row>
    <row r="40" spans="1:11" ht="15.75" customHeight="1" x14ac:dyDescent="0.15">
      <c r="A40" s="7" t="s">
        <v>20</v>
      </c>
      <c r="B40" s="7" t="s">
        <v>1883</v>
      </c>
      <c r="C40" s="7" t="s">
        <v>1884</v>
      </c>
      <c r="D40" s="7" t="s">
        <v>1885</v>
      </c>
      <c r="E40" s="7" t="s">
        <v>1886</v>
      </c>
      <c r="F40" s="7" t="s">
        <v>1887</v>
      </c>
      <c r="G40" s="7" t="s">
        <v>2352</v>
      </c>
      <c r="H40" s="7" t="s">
        <v>3896</v>
      </c>
      <c r="I40" s="7" t="s">
        <v>3896</v>
      </c>
      <c r="J40" s="7" t="s">
        <v>3896</v>
      </c>
      <c r="K40" s="7"/>
    </row>
    <row r="41" spans="1:11" ht="15.75" customHeight="1" x14ac:dyDescent="0.15">
      <c r="A41" s="7" t="s">
        <v>22</v>
      </c>
      <c r="B41" s="7" t="s">
        <v>144</v>
      </c>
      <c r="C41" s="7" t="s">
        <v>145</v>
      </c>
      <c r="D41" s="7" t="s">
        <v>146</v>
      </c>
      <c r="E41" s="7" t="s">
        <v>147</v>
      </c>
      <c r="F41" s="7" t="s">
        <v>148</v>
      </c>
      <c r="G41" s="7" t="s">
        <v>2352</v>
      </c>
      <c r="H41" s="7" t="s">
        <v>3896</v>
      </c>
      <c r="I41" s="7" t="s">
        <v>3896</v>
      </c>
      <c r="J41" s="7" t="s">
        <v>3896</v>
      </c>
      <c r="K41" s="7"/>
    </row>
    <row r="42" spans="1:11" ht="15.75" customHeight="1" x14ac:dyDescent="0.15">
      <c r="A42" s="7" t="s">
        <v>22</v>
      </c>
      <c r="B42" s="7" t="s">
        <v>1902</v>
      </c>
      <c r="C42" s="7" t="s">
        <v>1902</v>
      </c>
      <c r="D42" s="7" t="s">
        <v>1903</v>
      </c>
      <c r="E42" s="7" t="s">
        <v>1904</v>
      </c>
      <c r="F42" s="7" t="s">
        <v>1905</v>
      </c>
      <c r="G42" s="7" t="s">
        <v>2352</v>
      </c>
      <c r="H42" s="7" t="s">
        <v>3896</v>
      </c>
      <c r="I42" s="7" t="s">
        <v>3896</v>
      </c>
      <c r="J42" s="7" t="s">
        <v>3896</v>
      </c>
      <c r="K42" s="7"/>
    </row>
    <row r="43" spans="1:11" ht="15.75" customHeight="1" x14ac:dyDescent="0.15">
      <c r="A43" s="7" t="s">
        <v>22</v>
      </c>
      <c r="B43" s="7" t="s">
        <v>1897</v>
      </c>
      <c r="C43" s="7" t="s">
        <v>1898</v>
      </c>
      <c r="D43" s="7" t="s">
        <v>1899</v>
      </c>
      <c r="E43" s="7" t="s">
        <v>1900</v>
      </c>
      <c r="F43" s="7" t="s">
        <v>1901</v>
      </c>
      <c r="G43" s="7" t="s">
        <v>2352</v>
      </c>
      <c r="H43" s="7" t="s">
        <v>3896</v>
      </c>
      <c r="I43" s="7" t="s">
        <v>3896</v>
      </c>
      <c r="J43" s="7" t="s">
        <v>3896</v>
      </c>
      <c r="K43" s="7"/>
    </row>
    <row r="44" spans="1:11" ht="15.75" customHeight="1" x14ac:dyDescent="0.15">
      <c r="A44" s="7" t="s">
        <v>22</v>
      </c>
      <c r="B44" s="7" t="s">
        <v>1892</v>
      </c>
      <c r="C44" s="7" t="s">
        <v>1893</v>
      </c>
      <c r="D44" s="7" t="s">
        <v>1894</v>
      </c>
      <c r="E44" s="7" t="s">
        <v>1895</v>
      </c>
      <c r="F44" s="7" t="s">
        <v>1896</v>
      </c>
      <c r="G44" s="7" t="s">
        <v>2353</v>
      </c>
      <c r="H44" s="7" t="s">
        <v>1</v>
      </c>
      <c r="I44" s="7" t="s">
        <v>3896</v>
      </c>
      <c r="J44" s="7" t="s">
        <v>3896</v>
      </c>
      <c r="K44" s="7" t="s">
        <v>2082</v>
      </c>
    </row>
    <row r="45" spans="1:11" ht="15.75" customHeight="1" x14ac:dyDescent="0.15">
      <c r="A45" s="7" t="s">
        <v>22</v>
      </c>
      <c r="B45" s="7" t="s">
        <v>1906</v>
      </c>
      <c r="C45" s="7" t="s">
        <v>1906</v>
      </c>
      <c r="D45" s="7" t="s">
        <v>1907</v>
      </c>
      <c r="E45" s="7" t="s">
        <v>1908</v>
      </c>
      <c r="F45" s="7" t="s">
        <v>1909</v>
      </c>
      <c r="G45" s="7" t="s">
        <v>2352</v>
      </c>
      <c r="H45" s="7" t="s">
        <v>3896</v>
      </c>
      <c r="I45" s="7" t="s">
        <v>3896</v>
      </c>
      <c r="J45" s="7" t="s">
        <v>3896</v>
      </c>
      <c r="K45" s="7"/>
    </row>
    <row r="46" spans="1:11" ht="15.75" customHeight="1" x14ac:dyDescent="0.15">
      <c r="A46" s="7" t="s">
        <v>22</v>
      </c>
      <c r="B46" s="7" t="s">
        <v>280</v>
      </c>
      <c r="C46" s="7" t="s">
        <v>281</v>
      </c>
      <c r="D46" s="7" t="s">
        <v>282</v>
      </c>
      <c r="E46" s="7" t="s">
        <v>283</v>
      </c>
      <c r="F46" s="7" t="s">
        <v>284</v>
      </c>
      <c r="G46" s="7" t="s">
        <v>2352</v>
      </c>
      <c r="H46" s="7" t="s">
        <v>1</v>
      </c>
      <c r="I46" s="7" t="s">
        <v>3896</v>
      </c>
      <c r="J46" s="7" t="s">
        <v>3896</v>
      </c>
      <c r="K46" s="7"/>
    </row>
    <row r="47" spans="1:11" ht="15.75" customHeight="1" x14ac:dyDescent="0.15">
      <c r="A47" s="7" t="s">
        <v>24</v>
      </c>
      <c r="B47" s="7" t="s">
        <v>285</v>
      </c>
      <c r="C47" s="7" t="s">
        <v>286</v>
      </c>
      <c r="D47" s="7" t="s">
        <v>287</v>
      </c>
      <c r="E47" s="7" t="s">
        <v>288</v>
      </c>
      <c r="F47" s="7" t="s">
        <v>289</v>
      </c>
      <c r="G47" s="7" t="s">
        <v>2353</v>
      </c>
      <c r="H47" s="7" t="s">
        <v>3896</v>
      </c>
      <c r="I47" s="7" t="s">
        <v>3896</v>
      </c>
      <c r="J47" s="7" t="s">
        <v>3915</v>
      </c>
      <c r="K47" s="7"/>
    </row>
    <row r="48" spans="1:11" ht="15.75" customHeight="1" x14ac:dyDescent="0.15">
      <c r="A48" s="7" t="s">
        <v>24</v>
      </c>
      <c r="B48" s="7" t="s">
        <v>290</v>
      </c>
      <c r="C48" s="7" t="s">
        <v>291</v>
      </c>
      <c r="D48" s="7" t="s">
        <v>292</v>
      </c>
      <c r="E48" s="7" t="s">
        <v>293</v>
      </c>
      <c r="F48" s="7" t="s">
        <v>294</v>
      </c>
      <c r="G48" s="7" t="s">
        <v>2353</v>
      </c>
      <c r="H48" s="7" t="s">
        <v>1</v>
      </c>
      <c r="I48" s="7" t="s">
        <v>3896</v>
      </c>
      <c r="J48" s="7" t="s">
        <v>3915</v>
      </c>
      <c r="K48" s="7"/>
    </row>
    <row r="49" spans="1:11" ht="15.75" customHeight="1" x14ac:dyDescent="0.15">
      <c r="A49" s="7" t="s">
        <v>24</v>
      </c>
      <c r="B49" s="7" t="s">
        <v>260</v>
      </c>
      <c r="C49" s="7" t="s">
        <v>261</v>
      </c>
      <c r="D49" s="7" t="s">
        <v>295</v>
      </c>
      <c r="E49" s="7" t="s">
        <v>296</v>
      </c>
      <c r="F49" s="7" t="s">
        <v>297</v>
      </c>
      <c r="G49" s="7" t="s">
        <v>2352</v>
      </c>
      <c r="H49" s="7" t="s">
        <v>1</v>
      </c>
      <c r="I49" s="7" t="s">
        <v>3896</v>
      </c>
      <c r="J49" s="7" t="s">
        <v>3896</v>
      </c>
      <c r="K49" s="7"/>
    </row>
    <row r="50" spans="1:11" ht="15.75" customHeight="1" x14ac:dyDescent="0.15">
      <c r="A50" s="7" t="s">
        <v>25</v>
      </c>
      <c r="B50" s="7" t="s">
        <v>139</v>
      </c>
      <c r="C50" s="7" t="s">
        <v>140</v>
      </c>
      <c r="D50" s="7" t="s">
        <v>141</v>
      </c>
      <c r="E50" s="7" t="s">
        <v>142</v>
      </c>
      <c r="F50" s="7" t="s">
        <v>143</v>
      </c>
      <c r="G50" s="7" t="s">
        <v>2352</v>
      </c>
      <c r="H50" s="7" t="s">
        <v>3896</v>
      </c>
      <c r="I50" s="7" t="s">
        <v>3896</v>
      </c>
      <c r="J50" s="7" t="s">
        <v>3896</v>
      </c>
      <c r="K50" s="7"/>
    </row>
    <row r="51" spans="1:11" ht="15.75" customHeight="1" x14ac:dyDescent="0.15">
      <c r="A51" s="7" t="s">
        <v>25</v>
      </c>
      <c r="B51" s="7" t="s">
        <v>1861</v>
      </c>
      <c r="C51" s="7" t="s">
        <v>1861</v>
      </c>
      <c r="D51" s="7" t="s">
        <v>1862</v>
      </c>
      <c r="E51" s="7" t="s">
        <v>1863</v>
      </c>
      <c r="F51" s="7" t="s">
        <v>1864</v>
      </c>
      <c r="G51" s="7" t="s">
        <v>2352</v>
      </c>
      <c r="H51" s="7" t="s">
        <v>3896</v>
      </c>
      <c r="I51" s="7" t="s">
        <v>3896</v>
      </c>
      <c r="J51" s="7" t="s">
        <v>3896</v>
      </c>
      <c r="K51" s="7"/>
    </row>
    <row r="52" spans="1:11" ht="15.75" customHeight="1" x14ac:dyDescent="0.15">
      <c r="A52" s="7" t="s">
        <v>25</v>
      </c>
      <c r="B52" s="7" t="s">
        <v>149</v>
      </c>
      <c r="C52" s="7" t="s">
        <v>150</v>
      </c>
      <c r="D52" s="7" t="s">
        <v>151</v>
      </c>
      <c r="E52" s="7" t="s">
        <v>152</v>
      </c>
      <c r="F52" s="7" t="s">
        <v>153</v>
      </c>
      <c r="G52" s="7" t="s">
        <v>2352</v>
      </c>
      <c r="H52" s="7" t="s">
        <v>3896</v>
      </c>
      <c r="I52" s="7" t="s">
        <v>3896</v>
      </c>
      <c r="J52" s="7" t="s">
        <v>3896</v>
      </c>
      <c r="K52" s="7"/>
    </row>
    <row r="53" spans="1:11" ht="15.75" customHeight="1" x14ac:dyDescent="0.15">
      <c r="A53" s="7" t="s">
        <v>26</v>
      </c>
      <c r="B53" s="7" t="s">
        <v>1910</v>
      </c>
      <c r="C53" s="7" t="s">
        <v>1911</v>
      </c>
      <c r="D53" s="7" t="s">
        <v>1912</v>
      </c>
      <c r="E53" s="7" t="s">
        <v>1913</v>
      </c>
      <c r="F53" s="7" t="s">
        <v>1914</v>
      </c>
      <c r="G53" s="7" t="s">
        <v>2353</v>
      </c>
      <c r="H53" s="7" t="s">
        <v>1</v>
      </c>
      <c r="I53" s="7" t="s">
        <v>3896</v>
      </c>
      <c r="J53" s="7" t="s">
        <v>3896</v>
      </c>
      <c r="K53" s="7"/>
    </row>
    <row r="54" spans="1:11" ht="15.75" customHeight="1" x14ac:dyDescent="0.15">
      <c r="A54" s="7" t="s">
        <v>26</v>
      </c>
      <c r="B54" s="7" t="s">
        <v>298</v>
      </c>
      <c r="C54" s="7" t="s">
        <v>299</v>
      </c>
      <c r="D54" s="7" t="s">
        <v>300</v>
      </c>
      <c r="E54" s="7" t="s">
        <v>301</v>
      </c>
      <c r="F54" s="7" t="s">
        <v>302</v>
      </c>
      <c r="G54" s="7" t="s">
        <v>2352</v>
      </c>
      <c r="H54" s="7" t="s">
        <v>3896</v>
      </c>
      <c r="I54" s="7" t="s">
        <v>3914</v>
      </c>
      <c r="J54" s="7" t="s">
        <v>3896</v>
      </c>
      <c r="K54" s="7"/>
    </row>
    <row r="55" spans="1:11" ht="15.75" customHeight="1" x14ac:dyDescent="0.15">
      <c r="A55" s="7" t="s">
        <v>26</v>
      </c>
      <c r="B55" s="7" t="s">
        <v>303</v>
      </c>
      <c r="C55" s="7" t="s">
        <v>304</v>
      </c>
      <c r="D55" s="7" t="s">
        <v>305</v>
      </c>
      <c r="E55" s="7" t="s">
        <v>306</v>
      </c>
      <c r="F55" s="7" t="s">
        <v>307</v>
      </c>
      <c r="G55" s="7" t="s">
        <v>2352</v>
      </c>
      <c r="H55" s="7" t="s">
        <v>3896</v>
      </c>
      <c r="I55" s="7" t="s">
        <v>3896</v>
      </c>
      <c r="J55" s="7" t="s">
        <v>3896</v>
      </c>
      <c r="K55" s="7"/>
    </row>
    <row r="56" spans="1:11" ht="15.75" customHeight="1" x14ac:dyDescent="0.15">
      <c r="A56" s="7" t="s">
        <v>28</v>
      </c>
      <c r="B56" s="7" t="s">
        <v>207</v>
      </c>
      <c r="C56" s="7" t="s">
        <v>208</v>
      </c>
      <c r="D56" s="7" t="s">
        <v>308</v>
      </c>
      <c r="E56" s="7" t="s">
        <v>309</v>
      </c>
      <c r="F56" s="7" t="s">
        <v>310</v>
      </c>
      <c r="G56" s="7" t="s">
        <v>2353</v>
      </c>
      <c r="H56" s="7" t="s">
        <v>1</v>
      </c>
      <c r="I56" s="7" t="s">
        <v>3896</v>
      </c>
      <c r="J56" s="7" t="s">
        <v>3896</v>
      </c>
      <c r="K56" s="7"/>
    </row>
    <row r="57" spans="1:11" ht="15.75" customHeight="1" x14ac:dyDescent="0.15">
      <c r="A57" s="7" t="s">
        <v>30</v>
      </c>
      <c r="B57" s="7" t="s">
        <v>1870</v>
      </c>
      <c r="C57" s="7" t="s">
        <v>1870</v>
      </c>
      <c r="D57" s="7" t="s">
        <v>1871</v>
      </c>
      <c r="E57" s="7" t="s">
        <v>1872</v>
      </c>
      <c r="F57" s="7" t="s">
        <v>1873</v>
      </c>
      <c r="G57" s="7" t="s">
        <v>2352</v>
      </c>
      <c r="H57" s="7" t="s">
        <v>3896</v>
      </c>
      <c r="I57" s="7" t="s">
        <v>3896</v>
      </c>
      <c r="J57" s="7" t="s">
        <v>3896</v>
      </c>
      <c r="K57" s="7"/>
    </row>
    <row r="58" spans="1:11" ht="15.75" customHeight="1" x14ac:dyDescent="0.15">
      <c r="A58" s="7" t="s">
        <v>30</v>
      </c>
      <c r="B58" s="7" t="s">
        <v>207</v>
      </c>
      <c r="C58" s="7" t="s">
        <v>208</v>
      </c>
      <c r="D58" s="7" t="s">
        <v>308</v>
      </c>
      <c r="E58" s="7" t="s">
        <v>309</v>
      </c>
      <c r="F58" s="7" t="s">
        <v>310</v>
      </c>
      <c r="G58" s="7" t="s">
        <v>2353</v>
      </c>
      <c r="H58" s="7" t="s">
        <v>1</v>
      </c>
      <c r="I58" s="7" t="s">
        <v>3896</v>
      </c>
      <c r="J58" s="7" t="s">
        <v>3896</v>
      </c>
      <c r="K58" s="7"/>
    </row>
    <row r="59" spans="1:11" ht="15.75" customHeight="1" x14ac:dyDescent="0.15">
      <c r="A59" s="7" t="s">
        <v>30</v>
      </c>
      <c r="B59" s="7" t="s">
        <v>1906</v>
      </c>
      <c r="C59" s="7" t="s">
        <v>1906</v>
      </c>
      <c r="D59" s="7" t="s">
        <v>1907</v>
      </c>
      <c r="E59" s="7" t="s">
        <v>1908</v>
      </c>
      <c r="F59" s="7" t="s">
        <v>1909</v>
      </c>
      <c r="G59" s="7" t="s">
        <v>2352</v>
      </c>
      <c r="H59" s="7" t="s">
        <v>3896</v>
      </c>
      <c r="I59" s="7" t="s">
        <v>3896</v>
      </c>
      <c r="J59" s="7" t="s">
        <v>3896</v>
      </c>
      <c r="K59" s="7"/>
    </row>
    <row r="60" spans="1:11" ht="15.75" customHeight="1" x14ac:dyDescent="0.15">
      <c r="A60" s="7" t="s">
        <v>31</v>
      </c>
      <c r="B60" s="7" t="s">
        <v>207</v>
      </c>
      <c r="C60" s="7" t="s">
        <v>208</v>
      </c>
      <c r="D60" s="7" t="s">
        <v>308</v>
      </c>
      <c r="E60" s="7" t="s">
        <v>309</v>
      </c>
      <c r="F60" s="7" t="s">
        <v>310</v>
      </c>
      <c r="G60" s="7" t="s">
        <v>2353</v>
      </c>
      <c r="H60" s="7" t="s">
        <v>1</v>
      </c>
      <c r="I60" s="7" t="s">
        <v>3896</v>
      </c>
      <c r="J60" s="7" t="s">
        <v>3896</v>
      </c>
      <c r="K60" s="7"/>
    </row>
    <row r="61" spans="1:11" ht="15.75" customHeight="1" x14ac:dyDescent="0.15">
      <c r="A61" s="7" t="s">
        <v>31</v>
      </c>
      <c r="B61" s="7" t="s">
        <v>311</v>
      </c>
      <c r="C61" s="7" t="s">
        <v>312</v>
      </c>
      <c r="D61" s="7" t="s">
        <v>313</v>
      </c>
      <c r="E61" s="7" t="s">
        <v>314</v>
      </c>
      <c r="F61" s="7" t="s">
        <v>315</v>
      </c>
      <c r="G61" s="7" t="s">
        <v>2353</v>
      </c>
      <c r="H61" s="7" t="s">
        <v>3896</v>
      </c>
      <c r="I61" s="7" t="s">
        <v>3896</v>
      </c>
      <c r="J61" s="7" t="s">
        <v>3896</v>
      </c>
      <c r="K61" s="7"/>
    </row>
    <row r="62" spans="1:11" ht="15.75" customHeight="1" x14ac:dyDescent="0.15">
      <c r="A62" s="7" t="s">
        <v>32</v>
      </c>
      <c r="B62" s="7" t="s">
        <v>316</v>
      </c>
      <c r="C62" s="7" t="s">
        <v>317</v>
      </c>
      <c r="D62" s="7" t="s">
        <v>318</v>
      </c>
      <c r="E62" s="7" t="s">
        <v>319</v>
      </c>
      <c r="F62" s="7" t="s">
        <v>320</v>
      </c>
      <c r="G62" s="7" t="s">
        <v>2353</v>
      </c>
      <c r="H62" s="7" t="s">
        <v>3896</v>
      </c>
      <c r="I62" s="7" t="s">
        <v>3896</v>
      </c>
      <c r="J62" s="7" t="s">
        <v>3896</v>
      </c>
      <c r="K62" s="7"/>
    </row>
    <row r="63" spans="1:11" ht="15.75" customHeight="1" x14ac:dyDescent="0.15">
      <c r="A63" s="7" t="s">
        <v>40</v>
      </c>
      <c r="B63" s="7" t="s">
        <v>321</v>
      </c>
      <c r="C63" s="7" t="s">
        <v>322</v>
      </c>
      <c r="D63" s="7" t="s">
        <v>323</v>
      </c>
      <c r="E63" s="7" t="s">
        <v>324</v>
      </c>
      <c r="F63" s="7" t="s">
        <v>325</v>
      </c>
      <c r="G63" s="7" t="s">
        <v>2353</v>
      </c>
      <c r="H63" s="7" t="s">
        <v>3896</v>
      </c>
      <c r="I63" s="7" t="s">
        <v>3914</v>
      </c>
      <c r="J63" s="7" t="s">
        <v>3896</v>
      </c>
      <c r="K63" s="7"/>
    </row>
    <row r="64" spans="1:11" ht="15.75" customHeight="1" x14ac:dyDescent="0.15">
      <c r="A64" s="7" t="s">
        <v>40</v>
      </c>
      <c r="B64" s="7" t="s">
        <v>326</v>
      </c>
      <c r="C64" s="7" t="s">
        <v>327</v>
      </c>
      <c r="D64" s="7" t="s">
        <v>328</v>
      </c>
      <c r="E64" s="7" t="s">
        <v>329</v>
      </c>
      <c r="F64" s="7" t="s">
        <v>330</v>
      </c>
      <c r="G64" s="7" t="s">
        <v>2352</v>
      </c>
      <c r="H64" s="7" t="s">
        <v>1</v>
      </c>
      <c r="I64" s="7" t="s">
        <v>3914</v>
      </c>
      <c r="J64" s="7" t="s">
        <v>3896</v>
      </c>
      <c r="K64" s="7"/>
    </row>
    <row r="65" spans="1:11" ht="15.75" customHeight="1" x14ac:dyDescent="0.15">
      <c r="A65" s="7" t="s">
        <v>40</v>
      </c>
      <c r="B65" s="7" t="s">
        <v>331</v>
      </c>
      <c r="C65" s="7" t="s">
        <v>332</v>
      </c>
      <c r="D65" s="7" t="s">
        <v>333</v>
      </c>
      <c r="E65" s="7" t="s">
        <v>334</v>
      </c>
      <c r="F65" s="7" t="s">
        <v>335</v>
      </c>
      <c r="G65" s="7" t="s">
        <v>2354</v>
      </c>
      <c r="H65" s="7" t="s">
        <v>3896</v>
      </c>
      <c r="I65" s="7" t="s">
        <v>3896</v>
      </c>
      <c r="J65" s="7" t="s">
        <v>3896</v>
      </c>
      <c r="K65" s="7"/>
    </row>
    <row r="66" spans="1:11" ht="15.75" customHeight="1" x14ac:dyDescent="0.15">
      <c r="A66" s="7" t="s">
        <v>40</v>
      </c>
      <c r="B66" s="7" t="s">
        <v>336</v>
      </c>
      <c r="C66" s="7" t="s">
        <v>337</v>
      </c>
      <c r="D66" s="7" t="s">
        <v>338</v>
      </c>
      <c r="E66" s="7" t="s">
        <v>1915</v>
      </c>
      <c r="F66" s="7" t="s">
        <v>297</v>
      </c>
      <c r="G66" s="7" t="s">
        <v>2352</v>
      </c>
      <c r="H66" s="7" t="s">
        <v>3896</v>
      </c>
      <c r="I66" s="7" t="s">
        <v>3896</v>
      </c>
      <c r="J66" s="7" t="s">
        <v>3896</v>
      </c>
      <c r="K66" s="7"/>
    </row>
    <row r="67" spans="1:11" ht="15.75" customHeight="1" x14ac:dyDescent="0.15">
      <c r="A67" s="7" t="s">
        <v>33</v>
      </c>
      <c r="B67" s="7" t="s">
        <v>1916</v>
      </c>
      <c r="C67" s="7" t="s">
        <v>1916</v>
      </c>
      <c r="D67" s="7" t="s">
        <v>1917</v>
      </c>
      <c r="E67" s="7" t="s">
        <v>1918</v>
      </c>
      <c r="F67" s="7" t="s">
        <v>1919</v>
      </c>
      <c r="G67" s="7" t="s">
        <v>2353</v>
      </c>
      <c r="H67" s="7" t="s">
        <v>3896</v>
      </c>
      <c r="I67" s="7" t="s">
        <v>3914</v>
      </c>
      <c r="J67" s="7" t="s">
        <v>3896</v>
      </c>
      <c r="K67" s="7"/>
    </row>
    <row r="68" spans="1:11" ht="15.75" customHeight="1" x14ac:dyDescent="0.15">
      <c r="A68" s="7" t="s">
        <v>33</v>
      </c>
      <c r="B68" s="7" t="s">
        <v>339</v>
      </c>
      <c r="C68" s="7" t="s">
        <v>340</v>
      </c>
      <c r="D68" s="7" t="s">
        <v>341</v>
      </c>
      <c r="E68" s="7" t="s">
        <v>342</v>
      </c>
      <c r="F68" s="7" t="s">
        <v>343</v>
      </c>
      <c r="G68" s="7" t="s">
        <v>2353</v>
      </c>
      <c r="H68" s="7" t="s">
        <v>3896</v>
      </c>
      <c r="I68" s="7" t="s">
        <v>3896</v>
      </c>
      <c r="J68" s="7" t="s">
        <v>3896</v>
      </c>
      <c r="K68" s="7"/>
    </row>
    <row r="69" spans="1:11" ht="15.75" customHeight="1" x14ac:dyDescent="0.15">
      <c r="A69" s="7" t="s">
        <v>33</v>
      </c>
      <c r="B69" s="7" t="s">
        <v>344</v>
      </c>
      <c r="C69" s="7" t="s">
        <v>345</v>
      </c>
      <c r="D69" s="7" t="s">
        <v>346</v>
      </c>
      <c r="E69" s="7" t="s">
        <v>347</v>
      </c>
      <c r="F69" s="7" t="s">
        <v>348</v>
      </c>
      <c r="G69" s="7" t="s">
        <v>2353</v>
      </c>
      <c r="H69" s="7" t="s">
        <v>1</v>
      </c>
      <c r="I69" s="7" t="s">
        <v>3896</v>
      </c>
      <c r="J69" s="7" t="s">
        <v>3896</v>
      </c>
      <c r="K69" s="7"/>
    </row>
    <row r="70" spans="1:11" ht="15.75" customHeight="1" x14ac:dyDescent="0.15">
      <c r="A70" s="7" t="s">
        <v>33</v>
      </c>
      <c r="B70" s="7" t="s">
        <v>1920</v>
      </c>
      <c r="C70" s="7" t="s">
        <v>349</v>
      </c>
      <c r="D70" s="7" t="s">
        <v>350</v>
      </c>
      <c r="E70" s="7" t="s">
        <v>1921</v>
      </c>
      <c r="F70" s="7" t="s">
        <v>1922</v>
      </c>
      <c r="G70" s="7" t="s">
        <v>2353</v>
      </c>
      <c r="H70" s="7" t="s">
        <v>1</v>
      </c>
      <c r="I70" s="7" t="s">
        <v>3896</v>
      </c>
      <c r="J70" s="7" t="s">
        <v>3896</v>
      </c>
      <c r="K70" s="7"/>
    </row>
    <row r="71" spans="1:11" ht="15.75" customHeight="1" x14ac:dyDescent="0.15">
      <c r="A71" s="7" t="s">
        <v>33</v>
      </c>
      <c r="B71" s="7" t="s">
        <v>351</v>
      </c>
      <c r="C71" s="7" t="s">
        <v>352</v>
      </c>
      <c r="D71" s="7" t="s">
        <v>353</v>
      </c>
      <c r="E71" s="7" t="s">
        <v>354</v>
      </c>
      <c r="F71" s="7" t="s">
        <v>355</v>
      </c>
      <c r="G71" s="7" t="s">
        <v>2353</v>
      </c>
      <c r="H71" s="7" t="s">
        <v>1</v>
      </c>
      <c r="I71" s="7" t="s">
        <v>3896</v>
      </c>
      <c r="J71" s="7" t="s">
        <v>3896</v>
      </c>
      <c r="K71" s="7"/>
    </row>
    <row r="72" spans="1:11" ht="15.75" customHeight="1" x14ac:dyDescent="0.15">
      <c r="A72" s="7" t="s">
        <v>33</v>
      </c>
      <c r="B72" s="7" t="s">
        <v>356</v>
      </c>
      <c r="C72" s="7" t="s">
        <v>357</v>
      </c>
      <c r="D72" s="7" t="s">
        <v>358</v>
      </c>
      <c r="E72" s="7" t="s">
        <v>359</v>
      </c>
      <c r="F72" s="7" t="s">
        <v>360</v>
      </c>
      <c r="G72" s="7" t="s">
        <v>2353</v>
      </c>
      <c r="H72" s="7" t="s">
        <v>3896</v>
      </c>
      <c r="I72" s="7" t="s">
        <v>3896</v>
      </c>
      <c r="J72" s="7" t="s">
        <v>3896</v>
      </c>
      <c r="K72" s="7"/>
    </row>
    <row r="73" spans="1:11" ht="15.75" customHeight="1" x14ac:dyDescent="0.15">
      <c r="A73" s="7" t="s">
        <v>35</v>
      </c>
      <c r="B73" s="7" t="s">
        <v>361</v>
      </c>
      <c r="C73" s="7" t="s">
        <v>362</v>
      </c>
      <c r="D73" s="7" t="s">
        <v>363</v>
      </c>
      <c r="E73" s="7" t="s">
        <v>364</v>
      </c>
      <c r="F73" s="7" t="s">
        <v>365</v>
      </c>
      <c r="G73" s="7" t="s">
        <v>2352</v>
      </c>
      <c r="H73" s="7" t="s">
        <v>3896</v>
      </c>
      <c r="I73" s="7" t="s">
        <v>3896</v>
      </c>
      <c r="J73" s="7" t="s">
        <v>3896</v>
      </c>
      <c r="K73" s="7"/>
    </row>
    <row r="74" spans="1:11" ht="15.75" customHeight="1" x14ac:dyDescent="0.15">
      <c r="A74" s="7" t="s">
        <v>36</v>
      </c>
      <c r="B74" s="7" t="s">
        <v>366</v>
      </c>
      <c r="C74" s="7" t="s">
        <v>367</v>
      </c>
      <c r="D74" s="7" t="s">
        <v>368</v>
      </c>
      <c r="E74" s="7" t="s">
        <v>369</v>
      </c>
      <c r="F74" s="7" t="s">
        <v>370</v>
      </c>
      <c r="G74" s="7" t="s">
        <v>2352</v>
      </c>
      <c r="H74" s="7" t="s">
        <v>1</v>
      </c>
      <c r="I74" s="7" t="s">
        <v>3896</v>
      </c>
      <c r="J74" s="7" t="s">
        <v>3896</v>
      </c>
      <c r="K74" s="7"/>
    </row>
    <row r="75" spans="1:11" ht="15.75" customHeight="1" x14ac:dyDescent="0.15">
      <c r="A75" s="7" t="s">
        <v>36</v>
      </c>
      <c r="B75" s="7" t="s">
        <v>1878</v>
      </c>
      <c r="C75" s="7" t="s">
        <v>1879</v>
      </c>
      <c r="D75" s="7" t="s">
        <v>1923</v>
      </c>
      <c r="E75" s="7" t="s">
        <v>1924</v>
      </c>
      <c r="F75" s="7" t="s">
        <v>1925</v>
      </c>
      <c r="G75" s="7" t="s">
        <v>2352</v>
      </c>
      <c r="H75" s="7" t="s">
        <v>1</v>
      </c>
      <c r="I75" s="7" t="s">
        <v>3914</v>
      </c>
      <c r="J75" s="7" t="s">
        <v>3896</v>
      </c>
      <c r="K75" s="7"/>
    </row>
    <row r="76" spans="1:11" ht="15.75" customHeight="1" x14ac:dyDescent="0.15">
      <c r="A76" s="7" t="s">
        <v>36</v>
      </c>
      <c r="B76" s="7" t="s">
        <v>371</v>
      </c>
      <c r="C76" s="7" t="s">
        <v>372</v>
      </c>
      <c r="D76" s="7" t="s">
        <v>373</v>
      </c>
      <c r="E76" s="7" t="s">
        <v>374</v>
      </c>
      <c r="F76" s="7" t="s">
        <v>375</v>
      </c>
      <c r="G76" s="7" t="s">
        <v>2353</v>
      </c>
      <c r="H76" s="7" t="s">
        <v>1</v>
      </c>
      <c r="I76" s="7" t="s">
        <v>3896</v>
      </c>
      <c r="J76" s="7" t="s">
        <v>3896</v>
      </c>
      <c r="K76" s="7"/>
    </row>
    <row r="77" spans="1:11" ht="15.75" customHeight="1" x14ac:dyDescent="0.15">
      <c r="A77" s="7" t="s">
        <v>36</v>
      </c>
      <c r="B77" s="7" t="s">
        <v>376</v>
      </c>
      <c r="C77" s="7" t="s">
        <v>377</v>
      </c>
      <c r="D77" s="7" t="s">
        <v>378</v>
      </c>
      <c r="E77" s="7" t="s">
        <v>379</v>
      </c>
      <c r="F77" s="7" t="s">
        <v>380</v>
      </c>
      <c r="G77" s="7" t="s">
        <v>2353</v>
      </c>
      <c r="H77" s="7" t="s">
        <v>3896</v>
      </c>
      <c r="I77" s="7" t="s">
        <v>3896</v>
      </c>
      <c r="J77" s="7" t="s">
        <v>3896</v>
      </c>
      <c r="K77" s="7"/>
    </row>
    <row r="78" spans="1:11" ht="15.75" customHeight="1" x14ac:dyDescent="0.15">
      <c r="A78" s="7" t="s">
        <v>36</v>
      </c>
      <c r="B78" s="7" t="s">
        <v>381</v>
      </c>
      <c r="C78" s="7" t="s">
        <v>382</v>
      </c>
      <c r="D78" s="7" t="s">
        <v>383</v>
      </c>
      <c r="E78" s="7" t="s">
        <v>384</v>
      </c>
      <c r="F78" s="7" t="s">
        <v>385</v>
      </c>
      <c r="G78" s="7" t="s">
        <v>2353</v>
      </c>
      <c r="H78" s="7" t="s">
        <v>1</v>
      </c>
      <c r="I78" s="7" t="s">
        <v>3896</v>
      </c>
      <c r="J78" s="7" t="s">
        <v>3896</v>
      </c>
      <c r="K78" s="7"/>
    </row>
    <row r="79" spans="1:11" ht="15.75" customHeight="1" x14ac:dyDescent="0.15">
      <c r="A79" s="7" t="s">
        <v>36</v>
      </c>
      <c r="B79" s="7" t="s">
        <v>386</v>
      </c>
      <c r="C79" s="7" t="s">
        <v>387</v>
      </c>
      <c r="D79" s="7" t="s">
        <v>388</v>
      </c>
      <c r="E79" s="7" t="s">
        <v>389</v>
      </c>
      <c r="F79" s="7" t="s">
        <v>390</v>
      </c>
      <c r="G79" s="7" t="s">
        <v>2354</v>
      </c>
      <c r="H79" s="7" t="s">
        <v>3896</v>
      </c>
      <c r="I79" s="7" t="s">
        <v>3896</v>
      </c>
      <c r="J79" s="7" t="s">
        <v>3896</v>
      </c>
      <c r="K79" s="7"/>
    </row>
    <row r="80" spans="1:11" ht="15.75" customHeight="1" x14ac:dyDescent="0.15">
      <c r="A80" s="7" t="s">
        <v>36</v>
      </c>
      <c r="B80" s="7" t="s">
        <v>1926</v>
      </c>
      <c r="C80" s="7" t="s">
        <v>1926</v>
      </c>
      <c r="D80" s="7" t="s">
        <v>1927</v>
      </c>
      <c r="E80" s="7" t="s">
        <v>1928</v>
      </c>
      <c r="F80" s="7" t="s">
        <v>1929</v>
      </c>
      <c r="G80" s="7" t="s">
        <v>2353</v>
      </c>
      <c r="H80" s="7" t="s">
        <v>3896</v>
      </c>
      <c r="I80" s="7" t="s">
        <v>3896</v>
      </c>
      <c r="J80" s="7" t="s">
        <v>3896</v>
      </c>
      <c r="K80" s="7"/>
    </row>
    <row r="81" spans="1:11" ht="15.75" customHeight="1" x14ac:dyDescent="0.15">
      <c r="A81" s="7" t="s">
        <v>36</v>
      </c>
      <c r="B81" s="7" t="s">
        <v>1926</v>
      </c>
      <c r="C81" s="7" t="s">
        <v>1926</v>
      </c>
      <c r="D81" s="7" t="s">
        <v>1930</v>
      </c>
      <c r="E81" s="7" t="s">
        <v>1931</v>
      </c>
      <c r="F81" s="7" t="s">
        <v>1932</v>
      </c>
      <c r="G81" s="7" t="s">
        <v>2353</v>
      </c>
      <c r="H81" s="7" t="s">
        <v>3896</v>
      </c>
      <c r="I81" s="7" t="s">
        <v>3896</v>
      </c>
      <c r="J81" s="7" t="s">
        <v>3896</v>
      </c>
      <c r="K81" s="7"/>
    </row>
    <row r="82" spans="1:11" ht="15.75" customHeight="1" x14ac:dyDescent="0.15">
      <c r="A82" s="7" t="s">
        <v>37</v>
      </c>
      <c r="B82" s="7" t="s">
        <v>391</v>
      </c>
      <c r="C82" s="7" t="s">
        <v>392</v>
      </c>
      <c r="D82" s="7" t="s">
        <v>393</v>
      </c>
      <c r="E82" s="7" t="s">
        <v>394</v>
      </c>
      <c r="F82" s="7" t="s">
        <v>395</v>
      </c>
      <c r="G82" s="7" t="s">
        <v>2354</v>
      </c>
      <c r="H82" s="7" t="s">
        <v>3896</v>
      </c>
      <c r="I82" s="7" t="s">
        <v>3896</v>
      </c>
      <c r="J82" s="7" t="s">
        <v>3896</v>
      </c>
      <c r="K82" s="7"/>
    </row>
    <row r="83" spans="1:11" ht="15.75" customHeight="1" x14ac:dyDescent="0.15">
      <c r="A83" s="7" t="s">
        <v>37</v>
      </c>
      <c r="B83" s="7" t="s">
        <v>1933</v>
      </c>
      <c r="C83" s="7" t="s">
        <v>396</v>
      </c>
      <c r="D83" s="7" t="s">
        <v>397</v>
      </c>
      <c r="E83" s="7" t="s">
        <v>398</v>
      </c>
      <c r="F83" s="7" t="s">
        <v>399</v>
      </c>
      <c r="G83" s="7" t="s">
        <v>2353</v>
      </c>
      <c r="H83" s="7" t="s">
        <v>3896</v>
      </c>
      <c r="I83" s="7" t="s">
        <v>3896</v>
      </c>
      <c r="J83" s="7" t="s">
        <v>3896</v>
      </c>
      <c r="K83" s="7"/>
    </row>
    <row r="84" spans="1:11" ht="15.75" customHeight="1" x14ac:dyDescent="0.15">
      <c r="A84" s="7" t="s">
        <v>37</v>
      </c>
      <c r="B84" s="7" t="s">
        <v>400</v>
      </c>
      <c r="C84" s="7" t="s">
        <v>401</v>
      </c>
      <c r="D84" s="7" t="s">
        <v>402</v>
      </c>
      <c r="E84" s="7" t="s">
        <v>403</v>
      </c>
      <c r="F84" s="7" t="s">
        <v>404</v>
      </c>
      <c r="G84" s="7" t="s">
        <v>2352</v>
      </c>
      <c r="H84" s="7" t="s">
        <v>3896</v>
      </c>
      <c r="I84" s="7" t="s">
        <v>3896</v>
      </c>
      <c r="J84" s="7" t="s">
        <v>3896</v>
      </c>
      <c r="K84" s="7"/>
    </row>
    <row r="85" spans="1:11" ht="15.75" customHeight="1" x14ac:dyDescent="0.15">
      <c r="A85" s="7" t="s">
        <v>37</v>
      </c>
      <c r="B85" s="7" t="s">
        <v>405</v>
      </c>
      <c r="C85" s="7" t="s">
        <v>406</v>
      </c>
      <c r="D85" s="7" t="s">
        <v>407</v>
      </c>
      <c r="E85" s="7" t="s">
        <v>408</v>
      </c>
      <c r="F85" s="7" t="s">
        <v>409</v>
      </c>
      <c r="G85" s="7" t="s">
        <v>2353</v>
      </c>
      <c r="H85" s="7" t="s">
        <v>1</v>
      </c>
      <c r="I85" s="7" t="s">
        <v>3914</v>
      </c>
      <c r="J85" s="7" t="s">
        <v>3896</v>
      </c>
      <c r="K85" s="7"/>
    </row>
    <row r="86" spans="1:11" ht="15.75" customHeight="1" x14ac:dyDescent="0.15">
      <c r="A86" s="7" t="s">
        <v>37</v>
      </c>
      <c r="B86" s="7" t="s">
        <v>410</v>
      </c>
      <c r="C86" s="7" t="s">
        <v>411</v>
      </c>
      <c r="D86" s="7" t="s">
        <v>412</v>
      </c>
      <c r="E86" s="7" t="s">
        <v>413</v>
      </c>
      <c r="F86" s="7" t="s">
        <v>414</v>
      </c>
      <c r="G86" s="7" t="s">
        <v>2354</v>
      </c>
      <c r="H86" s="7" t="s">
        <v>3896</v>
      </c>
      <c r="I86" s="7" t="s">
        <v>3896</v>
      </c>
      <c r="J86" s="7" t="s">
        <v>3896</v>
      </c>
      <c r="K86" s="7"/>
    </row>
    <row r="87" spans="1:11" ht="15.75" customHeight="1" x14ac:dyDescent="0.15">
      <c r="A87" s="7" t="s">
        <v>38</v>
      </c>
      <c r="B87" s="7" t="s">
        <v>415</v>
      </c>
      <c r="C87" s="7" t="s">
        <v>416</v>
      </c>
      <c r="D87" s="7" t="s">
        <v>417</v>
      </c>
      <c r="E87" s="7" t="s">
        <v>418</v>
      </c>
      <c r="F87" s="7" t="s">
        <v>419</v>
      </c>
      <c r="G87" s="7" t="s">
        <v>2353</v>
      </c>
      <c r="H87" s="7" t="s">
        <v>1</v>
      </c>
      <c r="I87" s="7" t="s">
        <v>3896</v>
      </c>
      <c r="J87" s="7" t="s">
        <v>3896</v>
      </c>
      <c r="K87" s="7"/>
    </row>
    <row r="88" spans="1:11" ht="15.75" customHeight="1" x14ac:dyDescent="0.15">
      <c r="A88" s="7" t="s">
        <v>38</v>
      </c>
      <c r="B88" s="7" t="s">
        <v>420</v>
      </c>
      <c r="C88" s="7" t="s">
        <v>421</v>
      </c>
      <c r="D88" s="7" t="s">
        <v>422</v>
      </c>
      <c r="E88" s="7" t="s">
        <v>423</v>
      </c>
      <c r="F88" s="7" t="s">
        <v>424</v>
      </c>
      <c r="G88" s="7" t="s">
        <v>2353</v>
      </c>
      <c r="H88" s="7" t="s">
        <v>1</v>
      </c>
      <c r="I88" s="7" t="s">
        <v>3896</v>
      </c>
      <c r="J88" s="7" t="s">
        <v>3915</v>
      </c>
      <c r="K88" s="7"/>
    </row>
    <row r="89" spans="1:11" ht="15.75" customHeight="1" x14ac:dyDescent="0.15">
      <c r="A89" s="7" t="s">
        <v>38</v>
      </c>
      <c r="B89" s="7" t="s">
        <v>425</v>
      </c>
      <c r="C89" s="7" t="s">
        <v>426</v>
      </c>
      <c r="D89" s="7" t="s">
        <v>427</v>
      </c>
      <c r="E89" s="7" t="s">
        <v>428</v>
      </c>
      <c r="F89" s="7" t="s">
        <v>429</v>
      </c>
      <c r="G89" s="7" t="s">
        <v>2353</v>
      </c>
      <c r="H89" s="7" t="s">
        <v>1</v>
      </c>
      <c r="I89" s="7" t="s">
        <v>3896</v>
      </c>
      <c r="J89" s="7" t="s">
        <v>3896</v>
      </c>
      <c r="K89" s="7"/>
    </row>
    <row r="90" spans="1:11" ht="15.75" customHeight="1" x14ac:dyDescent="0.15">
      <c r="A90" s="7" t="s">
        <v>38</v>
      </c>
      <c r="B90" s="7" t="s">
        <v>430</v>
      </c>
      <c r="C90" s="7" t="s">
        <v>431</v>
      </c>
      <c r="D90" s="7" t="s">
        <v>432</v>
      </c>
      <c r="E90" s="7" t="s">
        <v>433</v>
      </c>
      <c r="F90" s="7" t="s">
        <v>434</v>
      </c>
      <c r="G90" s="7" t="s">
        <v>2353</v>
      </c>
      <c r="H90" s="7" t="s">
        <v>1</v>
      </c>
      <c r="I90" s="7" t="s">
        <v>3914</v>
      </c>
      <c r="J90" s="7" t="s">
        <v>3896</v>
      </c>
      <c r="K90" s="7"/>
    </row>
    <row r="91" spans="1:11" ht="15.75" customHeight="1" x14ac:dyDescent="0.15">
      <c r="A91" s="7" t="s">
        <v>38</v>
      </c>
      <c r="B91" s="7" t="s">
        <v>435</v>
      </c>
      <c r="C91" s="7" t="s">
        <v>436</v>
      </c>
      <c r="D91" s="7" t="s">
        <v>437</v>
      </c>
      <c r="E91" s="7" t="s">
        <v>438</v>
      </c>
      <c r="F91" s="7" t="s">
        <v>439</v>
      </c>
      <c r="G91" s="7" t="s">
        <v>2353</v>
      </c>
      <c r="H91" s="7" t="s">
        <v>3896</v>
      </c>
      <c r="I91" s="7" t="s">
        <v>3896</v>
      </c>
      <c r="J91" s="7" t="s">
        <v>3896</v>
      </c>
      <c r="K91" s="7"/>
    </row>
    <row r="92" spans="1:11" ht="15.75" customHeight="1" x14ac:dyDescent="0.15">
      <c r="A92" s="7" t="s">
        <v>38</v>
      </c>
      <c r="B92" s="7" t="s">
        <v>405</v>
      </c>
      <c r="C92" s="7" t="s">
        <v>406</v>
      </c>
      <c r="D92" s="7" t="s">
        <v>440</v>
      </c>
      <c r="E92" s="7" t="s">
        <v>441</v>
      </c>
      <c r="F92" s="7" t="s">
        <v>442</v>
      </c>
      <c r="G92" s="7" t="s">
        <v>2352</v>
      </c>
      <c r="H92" s="7" t="s">
        <v>1</v>
      </c>
      <c r="I92" s="7" t="s">
        <v>3914</v>
      </c>
      <c r="J92" s="7" t="s">
        <v>3896</v>
      </c>
      <c r="K92" s="7"/>
    </row>
    <row r="93" spans="1:11" ht="15.75" customHeight="1" x14ac:dyDescent="0.15">
      <c r="A93" s="7" t="s">
        <v>39</v>
      </c>
      <c r="B93" s="7" t="s">
        <v>443</v>
      </c>
      <c r="C93" s="7" t="s">
        <v>444</v>
      </c>
      <c r="D93" s="7" t="s">
        <v>445</v>
      </c>
      <c r="E93" s="7" t="s">
        <v>446</v>
      </c>
      <c r="F93" s="7" t="s">
        <v>447</v>
      </c>
      <c r="G93" s="7" t="s">
        <v>2353</v>
      </c>
      <c r="H93" s="7" t="s">
        <v>1</v>
      </c>
      <c r="I93" s="7" t="s">
        <v>3896</v>
      </c>
      <c r="J93" s="7" t="s">
        <v>3896</v>
      </c>
      <c r="K93" s="7"/>
    </row>
    <row r="94" spans="1:11" ht="15.75" customHeight="1" x14ac:dyDescent="0.15">
      <c r="A94" s="7" t="s">
        <v>39</v>
      </c>
      <c r="B94" s="7" t="s">
        <v>448</v>
      </c>
      <c r="C94" s="7" t="s">
        <v>449</v>
      </c>
      <c r="D94" s="7" t="s">
        <v>450</v>
      </c>
      <c r="E94" s="7" t="s">
        <v>451</v>
      </c>
      <c r="F94" s="7" t="s">
        <v>452</v>
      </c>
      <c r="G94" s="7" t="s">
        <v>2353</v>
      </c>
      <c r="H94" s="7" t="s">
        <v>3896</v>
      </c>
      <c r="I94" s="7" t="s">
        <v>3896</v>
      </c>
      <c r="J94" s="7" t="s">
        <v>3915</v>
      </c>
      <c r="K94" s="7"/>
    </row>
    <row r="95" spans="1:11" ht="15.75" customHeight="1" x14ac:dyDescent="0.15">
      <c r="A95" s="7" t="s">
        <v>39</v>
      </c>
      <c r="B95" s="7" t="s">
        <v>453</v>
      </c>
      <c r="C95" s="7" t="s">
        <v>454</v>
      </c>
      <c r="D95" s="7" t="s">
        <v>455</v>
      </c>
      <c r="E95" s="7" t="s">
        <v>456</v>
      </c>
      <c r="F95" s="7" t="s">
        <v>457</v>
      </c>
      <c r="G95" s="7" t="s">
        <v>2354</v>
      </c>
      <c r="H95" s="7" t="s">
        <v>1</v>
      </c>
      <c r="I95" s="7" t="s">
        <v>3896</v>
      </c>
      <c r="J95" s="7" t="s">
        <v>3915</v>
      </c>
      <c r="K95" s="7"/>
    </row>
    <row r="96" spans="1:11" ht="15.75" customHeight="1" x14ac:dyDescent="0.15">
      <c r="A96" s="7" t="s">
        <v>39</v>
      </c>
      <c r="B96" s="7" t="s">
        <v>405</v>
      </c>
      <c r="C96" s="7" t="s">
        <v>406</v>
      </c>
      <c r="D96" s="7" t="s">
        <v>458</v>
      </c>
      <c r="E96" s="7" t="s">
        <v>459</v>
      </c>
      <c r="F96" s="7" t="s">
        <v>460</v>
      </c>
      <c r="G96" s="7" t="s">
        <v>2353</v>
      </c>
      <c r="H96" s="7" t="s">
        <v>1</v>
      </c>
      <c r="I96" s="7" t="s">
        <v>3914</v>
      </c>
      <c r="J96" s="7" t="s">
        <v>3896</v>
      </c>
      <c r="K96" s="7"/>
    </row>
    <row r="97" spans="1:11" ht="15.75" customHeight="1" x14ac:dyDescent="0.15">
      <c r="A97" s="7" t="s">
        <v>39</v>
      </c>
      <c r="B97" s="7" t="s">
        <v>351</v>
      </c>
      <c r="C97" s="7" t="s">
        <v>352</v>
      </c>
      <c r="D97" s="7" t="s">
        <v>461</v>
      </c>
      <c r="E97" s="7" t="s">
        <v>462</v>
      </c>
      <c r="F97" s="7" t="s">
        <v>463</v>
      </c>
      <c r="G97" s="7" t="s">
        <v>2353</v>
      </c>
      <c r="H97" s="7" t="s">
        <v>1</v>
      </c>
      <c r="I97" s="7" t="s">
        <v>3896</v>
      </c>
      <c r="J97" s="7" t="s">
        <v>3896</v>
      </c>
      <c r="K97" s="7"/>
    </row>
    <row r="98" spans="1:11" ht="15.75" customHeight="1" x14ac:dyDescent="0.15">
      <c r="A98" s="7" t="s">
        <v>39</v>
      </c>
      <c r="B98" s="7" t="s">
        <v>464</v>
      </c>
      <c r="C98" s="7" t="s">
        <v>465</v>
      </c>
      <c r="D98" s="7" t="s">
        <v>466</v>
      </c>
      <c r="E98" s="7" t="s">
        <v>467</v>
      </c>
      <c r="F98" s="7" t="s">
        <v>468</v>
      </c>
      <c r="G98" s="7" t="s">
        <v>2353</v>
      </c>
      <c r="H98" s="7" t="s">
        <v>3896</v>
      </c>
      <c r="I98" s="7" t="s">
        <v>3896</v>
      </c>
      <c r="J98" s="7" t="s">
        <v>3896</v>
      </c>
      <c r="K98" s="7"/>
    </row>
    <row r="99" spans="1:11" ht="15.75" customHeight="1" x14ac:dyDescent="0.15">
      <c r="A99" s="7" t="s">
        <v>39</v>
      </c>
      <c r="B99" s="7" t="s">
        <v>469</v>
      </c>
      <c r="C99" s="7" t="s">
        <v>470</v>
      </c>
      <c r="D99" s="7" t="s">
        <v>471</v>
      </c>
      <c r="E99" s="7" t="s">
        <v>472</v>
      </c>
      <c r="F99" s="7" t="s">
        <v>473</v>
      </c>
      <c r="G99" s="7" t="s">
        <v>2353</v>
      </c>
      <c r="H99" s="7" t="s">
        <v>3896</v>
      </c>
      <c r="I99" s="7" t="s">
        <v>3896</v>
      </c>
      <c r="J99" s="7" t="s">
        <v>3896</v>
      </c>
      <c r="K99" s="7"/>
    </row>
    <row r="100" spans="1:11" ht="15.75" customHeight="1" x14ac:dyDescent="0.15">
      <c r="A100" s="7" t="s">
        <v>43</v>
      </c>
      <c r="B100" s="7" t="s">
        <v>474</v>
      </c>
      <c r="C100" s="7" t="s">
        <v>475</v>
      </c>
      <c r="D100" s="7" t="s">
        <v>476</v>
      </c>
      <c r="E100" s="7" t="s">
        <v>477</v>
      </c>
      <c r="F100" s="7" t="s">
        <v>478</v>
      </c>
      <c r="G100" s="7" t="s">
        <v>2352</v>
      </c>
      <c r="H100" s="7" t="s">
        <v>1</v>
      </c>
      <c r="I100" s="7" t="s">
        <v>3914</v>
      </c>
      <c r="J100" s="7" t="s">
        <v>3896</v>
      </c>
      <c r="K100" s="7"/>
    </row>
    <row r="101" spans="1:11" ht="15.75" customHeight="1" x14ac:dyDescent="0.15">
      <c r="A101" s="7" t="s">
        <v>43</v>
      </c>
      <c r="B101" s="7" t="s">
        <v>479</v>
      </c>
      <c r="C101" s="7" t="s">
        <v>480</v>
      </c>
      <c r="D101" s="7" t="s">
        <v>481</v>
      </c>
      <c r="E101" s="7" t="s">
        <v>482</v>
      </c>
      <c r="F101" s="7" t="s">
        <v>483</v>
      </c>
      <c r="G101" s="7" t="s">
        <v>2353</v>
      </c>
      <c r="H101" s="7" t="s">
        <v>1</v>
      </c>
      <c r="I101" s="7" t="s">
        <v>3896</v>
      </c>
      <c r="J101" s="7" t="s">
        <v>3896</v>
      </c>
      <c r="K101" s="7"/>
    </row>
    <row r="102" spans="1:11" ht="15.75" customHeight="1" x14ac:dyDescent="0.15">
      <c r="A102" s="7" t="s">
        <v>43</v>
      </c>
      <c r="B102" s="7" t="s">
        <v>484</v>
      </c>
      <c r="C102" s="7" t="s">
        <v>485</v>
      </c>
      <c r="D102" s="7" t="s">
        <v>486</v>
      </c>
      <c r="E102" s="7" t="s">
        <v>487</v>
      </c>
      <c r="F102" s="7" t="s">
        <v>488</v>
      </c>
      <c r="G102" s="7" t="s">
        <v>2354</v>
      </c>
      <c r="H102" s="7" t="s">
        <v>3896</v>
      </c>
      <c r="I102" s="7" t="s">
        <v>3896</v>
      </c>
      <c r="J102" s="7" t="s">
        <v>3896</v>
      </c>
      <c r="K102" s="7"/>
    </row>
    <row r="103" spans="1:11" ht="15.75" customHeight="1" x14ac:dyDescent="0.15">
      <c r="A103" s="7" t="s">
        <v>43</v>
      </c>
      <c r="B103" s="7" t="s">
        <v>489</v>
      </c>
      <c r="C103" s="7" t="s">
        <v>490</v>
      </c>
      <c r="D103" s="7" t="s">
        <v>491</v>
      </c>
      <c r="E103" s="7" t="s">
        <v>492</v>
      </c>
      <c r="F103" s="7" t="s">
        <v>493</v>
      </c>
      <c r="G103" s="7" t="s">
        <v>2352</v>
      </c>
      <c r="H103" s="7" t="s">
        <v>3896</v>
      </c>
      <c r="I103" s="7" t="s">
        <v>3896</v>
      </c>
      <c r="J103" s="7" t="s">
        <v>3896</v>
      </c>
      <c r="K103" s="7"/>
    </row>
    <row r="104" spans="1:11" ht="15.75" customHeight="1" x14ac:dyDescent="0.15">
      <c r="A104" s="7" t="s">
        <v>43</v>
      </c>
      <c r="B104" s="7" t="s">
        <v>494</v>
      </c>
      <c r="C104" s="7" t="s">
        <v>495</v>
      </c>
      <c r="D104" s="7" t="s">
        <v>496</v>
      </c>
      <c r="E104" s="7" t="s">
        <v>497</v>
      </c>
      <c r="F104" s="7" t="s">
        <v>498</v>
      </c>
      <c r="G104" s="7" t="s">
        <v>2353</v>
      </c>
      <c r="H104" s="7" t="s">
        <v>1</v>
      </c>
      <c r="I104" s="7" t="s">
        <v>3896</v>
      </c>
      <c r="J104" s="7" t="s">
        <v>3896</v>
      </c>
      <c r="K104" s="7"/>
    </row>
    <row r="105" spans="1:11" ht="15.75" customHeight="1" x14ac:dyDescent="0.15">
      <c r="A105" s="7" t="s">
        <v>43</v>
      </c>
      <c r="B105" s="7" t="s">
        <v>405</v>
      </c>
      <c r="C105" s="7" t="s">
        <v>406</v>
      </c>
      <c r="D105" s="7" t="s">
        <v>499</v>
      </c>
      <c r="E105" s="7" t="s">
        <v>500</v>
      </c>
      <c r="F105" s="7" t="s">
        <v>501</v>
      </c>
      <c r="G105" s="7" t="s">
        <v>2352</v>
      </c>
      <c r="H105" s="7" t="s">
        <v>1</v>
      </c>
      <c r="I105" s="7" t="s">
        <v>3914</v>
      </c>
      <c r="J105" s="7" t="s">
        <v>3896</v>
      </c>
      <c r="K105" s="7"/>
    </row>
    <row r="106" spans="1:11" ht="15.75" customHeight="1" x14ac:dyDescent="0.15">
      <c r="A106" s="7" t="s">
        <v>41</v>
      </c>
      <c r="B106" s="7" t="s">
        <v>405</v>
      </c>
      <c r="C106" s="7" t="s">
        <v>406</v>
      </c>
      <c r="D106" s="7" t="s">
        <v>502</v>
      </c>
      <c r="E106" s="7" t="s">
        <v>503</v>
      </c>
      <c r="F106" s="7" t="s">
        <v>504</v>
      </c>
      <c r="G106" s="7" t="s">
        <v>2352</v>
      </c>
      <c r="H106" s="7" t="s">
        <v>1</v>
      </c>
      <c r="I106" s="7" t="s">
        <v>3914</v>
      </c>
      <c r="J106" s="7" t="s">
        <v>3896</v>
      </c>
      <c r="K106" s="7"/>
    </row>
    <row r="107" spans="1:11" ht="15.75" customHeight="1" x14ac:dyDescent="0.15">
      <c r="A107" s="7" t="s">
        <v>41</v>
      </c>
      <c r="B107" s="7" t="s">
        <v>405</v>
      </c>
      <c r="C107" s="7" t="s">
        <v>406</v>
      </c>
      <c r="D107" s="7" t="s">
        <v>505</v>
      </c>
      <c r="E107" s="7" t="s">
        <v>506</v>
      </c>
      <c r="F107" s="7" t="s">
        <v>507</v>
      </c>
      <c r="G107" s="7" t="s">
        <v>2353</v>
      </c>
      <c r="H107" s="7" t="s">
        <v>1</v>
      </c>
      <c r="I107" s="7" t="s">
        <v>3914</v>
      </c>
      <c r="J107" s="7" t="s">
        <v>3896</v>
      </c>
      <c r="K107" s="7"/>
    </row>
    <row r="108" spans="1:11" ht="15.75" customHeight="1" x14ac:dyDescent="0.15">
      <c r="A108" s="7" t="s">
        <v>42</v>
      </c>
      <c r="B108" s="7" t="s">
        <v>508</v>
      </c>
      <c r="C108" s="7" t="s">
        <v>509</v>
      </c>
      <c r="D108" s="7" t="s">
        <v>510</v>
      </c>
      <c r="E108" s="7" t="s">
        <v>511</v>
      </c>
      <c r="F108" s="7" t="s">
        <v>512</v>
      </c>
      <c r="G108" s="7" t="s">
        <v>2353</v>
      </c>
      <c r="H108" s="7" t="s">
        <v>3896</v>
      </c>
      <c r="I108" s="7" t="s">
        <v>3896</v>
      </c>
      <c r="J108" s="7" t="s">
        <v>3896</v>
      </c>
      <c r="K108" s="7"/>
    </row>
    <row r="109" spans="1:11" ht="15.75" customHeight="1" x14ac:dyDescent="0.15">
      <c r="A109" s="7" t="s">
        <v>42</v>
      </c>
      <c r="B109" s="7" t="s">
        <v>1878</v>
      </c>
      <c r="C109" s="7" t="s">
        <v>1879</v>
      </c>
      <c r="D109" s="7" t="s">
        <v>1934</v>
      </c>
      <c r="E109" s="7" t="s">
        <v>1935</v>
      </c>
      <c r="F109" s="7" t="s">
        <v>1936</v>
      </c>
      <c r="G109" s="7" t="s">
        <v>2352</v>
      </c>
      <c r="H109" s="7" t="s">
        <v>1</v>
      </c>
      <c r="I109" s="7" t="s">
        <v>3914</v>
      </c>
      <c r="J109" s="7" t="s">
        <v>3896</v>
      </c>
      <c r="K109" s="7"/>
    </row>
    <row r="110" spans="1:11" ht="15.75" customHeight="1" x14ac:dyDescent="0.15">
      <c r="A110" s="7" t="s">
        <v>42</v>
      </c>
      <c r="B110" s="7" t="s">
        <v>513</v>
      </c>
      <c r="C110" s="7" t="s">
        <v>514</v>
      </c>
      <c r="D110" s="7" t="s">
        <v>515</v>
      </c>
      <c r="E110" s="7" t="s">
        <v>516</v>
      </c>
      <c r="F110" s="7" t="s">
        <v>517</v>
      </c>
      <c r="G110" s="7" t="s">
        <v>2353</v>
      </c>
      <c r="H110" s="7" t="s">
        <v>3896</v>
      </c>
      <c r="I110" s="7" t="s">
        <v>3896</v>
      </c>
      <c r="J110" s="7" t="s">
        <v>3896</v>
      </c>
      <c r="K110" s="7"/>
    </row>
    <row r="111" spans="1:11" ht="15.75" customHeight="1" x14ac:dyDescent="0.15">
      <c r="A111" s="7" t="s">
        <v>42</v>
      </c>
      <c r="B111" s="7" t="s">
        <v>518</v>
      </c>
      <c r="C111" s="7" t="s">
        <v>519</v>
      </c>
      <c r="D111" s="7" t="s">
        <v>520</v>
      </c>
      <c r="E111" s="7" t="s">
        <v>521</v>
      </c>
      <c r="F111" s="7" t="s">
        <v>522</v>
      </c>
      <c r="G111" s="7" t="s">
        <v>2354</v>
      </c>
      <c r="H111" s="7" t="s">
        <v>1</v>
      </c>
      <c r="I111" s="7" t="s">
        <v>3896</v>
      </c>
      <c r="J111" s="7" t="s">
        <v>3896</v>
      </c>
      <c r="K111" s="7"/>
    </row>
    <row r="112" spans="1:11" ht="15.75" customHeight="1" x14ac:dyDescent="0.15">
      <c r="A112" s="7" t="s">
        <v>42</v>
      </c>
      <c r="B112" s="7" t="s">
        <v>523</v>
      </c>
      <c r="C112" s="7" t="s">
        <v>524</v>
      </c>
      <c r="D112" s="7" t="s">
        <v>525</v>
      </c>
      <c r="E112" s="7" t="s">
        <v>526</v>
      </c>
      <c r="F112" s="7" t="s">
        <v>527</v>
      </c>
      <c r="G112" s="7" t="s">
        <v>2353</v>
      </c>
      <c r="H112" s="7" t="s">
        <v>1</v>
      </c>
      <c r="I112" s="7" t="s">
        <v>3896</v>
      </c>
      <c r="J112" s="7" t="s">
        <v>3896</v>
      </c>
      <c r="K112" s="7"/>
    </row>
    <row r="113" spans="1:11" ht="15.75" customHeight="1" x14ac:dyDescent="0.15">
      <c r="A113" s="7" t="s">
        <v>45</v>
      </c>
      <c r="B113" s="7" t="s">
        <v>528</v>
      </c>
      <c r="C113" s="7" t="s">
        <v>529</v>
      </c>
      <c r="D113" s="7" t="s">
        <v>530</v>
      </c>
      <c r="E113" s="7" t="s">
        <v>531</v>
      </c>
      <c r="F113" s="7" t="s">
        <v>532</v>
      </c>
      <c r="G113" s="7" t="s">
        <v>2353</v>
      </c>
      <c r="H113" s="7" t="s">
        <v>1</v>
      </c>
      <c r="I113" s="7" t="s">
        <v>3896</v>
      </c>
      <c r="J113" s="7" t="s">
        <v>3896</v>
      </c>
      <c r="K113" s="7"/>
    </row>
    <row r="114" spans="1:11" ht="15.75" customHeight="1" x14ac:dyDescent="0.15">
      <c r="A114" s="7" t="s">
        <v>45</v>
      </c>
      <c r="B114" s="7" t="s">
        <v>1937</v>
      </c>
      <c r="C114" s="7" t="s">
        <v>1938</v>
      </c>
      <c r="D114" s="7" t="s">
        <v>533</v>
      </c>
      <c r="E114" s="7" t="s">
        <v>1939</v>
      </c>
      <c r="F114" s="7" t="s">
        <v>1940</v>
      </c>
      <c r="G114" s="7" t="s">
        <v>2353</v>
      </c>
      <c r="H114" s="7" t="s">
        <v>1</v>
      </c>
      <c r="I114" s="7" t="s">
        <v>3896</v>
      </c>
      <c r="J114" s="7" t="s">
        <v>3896</v>
      </c>
      <c r="K114" s="7"/>
    </row>
    <row r="115" spans="1:11" ht="15.75" customHeight="1" x14ac:dyDescent="0.15">
      <c r="A115" s="7" t="s">
        <v>45</v>
      </c>
      <c r="B115" s="7" t="s">
        <v>534</v>
      </c>
      <c r="C115" s="7" t="s">
        <v>535</v>
      </c>
      <c r="D115" s="7" t="s">
        <v>536</v>
      </c>
      <c r="E115" s="7" t="s">
        <v>537</v>
      </c>
      <c r="F115" s="7" t="s">
        <v>538</v>
      </c>
      <c r="G115" s="7" t="s">
        <v>2353</v>
      </c>
      <c r="H115" s="7" t="s">
        <v>1</v>
      </c>
      <c r="I115" s="7" t="s">
        <v>3896</v>
      </c>
      <c r="J115" s="7" t="s">
        <v>3896</v>
      </c>
      <c r="K115" s="7"/>
    </row>
    <row r="116" spans="1:11" ht="15.75" customHeight="1" x14ac:dyDescent="0.15">
      <c r="A116" s="7" t="s">
        <v>45</v>
      </c>
      <c r="B116" s="7" t="s">
        <v>474</v>
      </c>
      <c r="C116" s="7" t="s">
        <v>475</v>
      </c>
      <c r="D116" s="7" t="s">
        <v>539</v>
      </c>
      <c r="E116" s="7" t="s">
        <v>540</v>
      </c>
      <c r="F116" s="7" t="s">
        <v>541</v>
      </c>
      <c r="G116" s="7" t="s">
        <v>2352</v>
      </c>
      <c r="H116" s="7" t="s">
        <v>1</v>
      </c>
      <c r="I116" s="7" t="s">
        <v>3914</v>
      </c>
      <c r="J116" s="7" t="s">
        <v>3896</v>
      </c>
      <c r="K116" s="7"/>
    </row>
    <row r="117" spans="1:11" ht="15.75" customHeight="1" x14ac:dyDescent="0.15">
      <c r="A117" s="7" t="s">
        <v>45</v>
      </c>
      <c r="B117" s="7" t="s">
        <v>474</v>
      </c>
      <c r="C117" s="7" t="s">
        <v>475</v>
      </c>
      <c r="D117" s="7" t="s">
        <v>542</v>
      </c>
      <c r="E117" s="7" t="s">
        <v>543</v>
      </c>
      <c r="F117" s="7" t="s">
        <v>544</v>
      </c>
      <c r="G117" s="7" t="s">
        <v>2353</v>
      </c>
      <c r="H117" s="7" t="s">
        <v>1</v>
      </c>
      <c r="I117" s="7" t="s">
        <v>3914</v>
      </c>
      <c r="J117" s="7" t="s">
        <v>3896</v>
      </c>
      <c r="K117" s="7"/>
    </row>
    <row r="118" spans="1:11" ht="15.75" customHeight="1" x14ac:dyDescent="0.15">
      <c r="A118" s="7" t="s">
        <v>45</v>
      </c>
      <c r="B118" s="7" t="s">
        <v>545</v>
      </c>
      <c r="C118" s="7" t="s">
        <v>546</v>
      </c>
      <c r="D118" s="7" t="s">
        <v>547</v>
      </c>
      <c r="E118" s="7" t="s">
        <v>548</v>
      </c>
      <c r="F118" s="7" t="s">
        <v>549</v>
      </c>
      <c r="G118" s="7" t="s">
        <v>2353</v>
      </c>
      <c r="H118" s="7" t="s">
        <v>1</v>
      </c>
      <c r="I118" s="7" t="s">
        <v>3896</v>
      </c>
      <c r="J118" s="7" t="s">
        <v>3896</v>
      </c>
      <c r="K118" s="7"/>
    </row>
    <row r="119" spans="1:11" ht="15.75" customHeight="1" x14ac:dyDescent="0.15">
      <c r="A119" s="7" t="s">
        <v>45</v>
      </c>
      <c r="B119" s="7" t="s">
        <v>550</v>
      </c>
      <c r="C119" s="7" t="s">
        <v>551</v>
      </c>
      <c r="D119" s="7" t="s">
        <v>552</v>
      </c>
      <c r="E119" s="7" t="s">
        <v>553</v>
      </c>
      <c r="F119" s="7" t="s">
        <v>554</v>
      </c>
      <c r="G119" s="7" t="s">
        <v>2354</v>
      </c>
      <c r="H119" s="7" t="s">
        <v>3896</v>
      </c>
      <c r="I119" s="7" t="s">
        <v>3896</v>
      </c>
      <c r="J119" s="7" t="s">
        <v>3896</v>
      </c>
      <c r="K119" s="7"/>
    </row>
    <row r="120" spans="1:11" ht="15.75" customHeight="1" x14ac:dyDescent="0.15">
      <c r="A120" s="7" t="s">
        <v>45</v>
      </c>
      <c r="B120" s="7" t="s">
        <v>1941</v>
      </c>
      <c r="C120" s="7" t="s">
        <v>1941</v>
      </c>
      <c r="D120" s="7" t="s">
        <v>1942</v>
      </c>
      <c r="E120" s="7" t="s">
        <v>1943</v>
      </c>
      <c r="F120" s="7" t="s">
        <v>1944</v>
      </c>
      <c r="G120" s="7" t="s">
        <v>2353</v>
      </c>
      <c r="H120" s="7" t="s">
        <v>3896</v>
      </c>
      <c r="I120" s="7" t="s">
        <v>3896</v>
      </c>
      <c r="J120" s="7" t="s">
        <v>3896</v>
      </c>
      <c r="K120" s="7"/>
    </row>
    <row r="121" spans="1:11" ht="15.75" customHeight="1" x14ac:dyDescent="0.15">
      <c r="A121" s="7" t="s">
        <v>46</v>
      </c>
      <c r="B121" s="7" t="s">
        <v>555</v>
      </c>
      <c r="C121" s="7" t="s">
        <v>556</v>
      </c>
      <c r="D121" s="7" t="s">
        <v>557</v>
      </c>
      <c r="E121" s="7" t="s">
        <v>558</v>
      </c>
      <c r="F121" s="7" t="s">
        <v>559</v>
      </c>
      <c r="G121" s="7" t="s">
        <v>2353</v>
      </c>
      <c r="H121" s="7" t="s">
        <v>3896</v>
      </c>
      <c r="I121" s="7" t="s">
        <v>3896</v>
      </c>
      <c r="J121" s="7" t="s">
        <v>3896</v>
      </c>
      <c r="K121" s="7"/>
    </row>
    <row r="122" spans="1:11" ht="15.75" customHeight="1" x14ac:dyDescent="0.15">
      <c r="A122" s="7" t="s">
        <v>46</v>
      </c>
      <c r="B122" s="7" t="s">
        <v>1878</v>
      </c>
      <c r="C122" s="7" t="s">
        <v>1879</v>
      </c>
      <c r="D122" s="7" t="s">
        <v>1945</v>
      </c>
      <c r="E122" s="7" t="s">
        <v>1946</v>
      </c>
      <c r="F122" s="7" t="s">
        <v>1947</v>
      </c>
      <c r="G122" s="7" t="s">
        <v>2352</v>
      </c>
      <c r="H122" s="7" t="s">
        <v>1</v>
      </c>
      <c r="I122" s="7" t="s">
        <v>3914</v>
      </c>
      <c r="J122" s="7" t="s">
        <v>3896</v>
      </c>
      <c r="K122" s="7"/>
    </row>
    <row r="123" spans="1:11" ht="15.75" customHeight="1" x14ac:dyDescent="0.15">
      <c r="A123" s="7" t="s">
        <v>46</v>
      </c>
      <c r="B123" s="7" t="s">
        <v>560</v>
      </c>
      <c r="C123" s="7" t="s">
        <v>561</v>
      </c>
      <c r="D123" s="7" t="s">
        <v>562</v>
      </c>
      <c r="E123" s="7" t="s">
        <v>563</v>
      </c>
      <c r="F123" s="7" t="s">
        <v>564</v>
      </c>
      <c r="G123" s="7" t="s">
        <v>2353</v>
      </c>
      <c r="H123" s="7" t="s">
        <v>3896</v>
      </c>
      <c r="I123" s="7" t="s">
        <v>3896</v>
      </c>
      <c r="J123" s="7" t="s">
        <v>3896</v>
      </c>
      <c r="K123" s="7"/>
    </row>
    <row r="124" spans="1:11" ht="15.75" customHeight="1" x14ac:dyDescent="0.15">
      <c r="A124" s="7" t="s">
        <v>46</v>
      </c>
      <c r="B124" s="7" t="s">
        <v>1888</v>
      </c>
      <c r="C124" s="7" t="s">
        <v>1888</v>
      </c>
      <c r="D124" s="7" t="s">
        <v>1889</v>
      </c>
      <c r="E124" s="7" t="s">
        <v>1890</v>
      </c>
      <c r="F124" s="7" t="s">
        <v>1891</v>
      </c>
      <c r="G124" s="7" t="s">
        <v>2352</v>
      </c>
      <c r="H124" s="7" t="s">
        <v>3896</v>
      </c>
      <c r="I124" s="7" t="s">
        <v>3896</v>
      </c>
      <c r="J124" s="7" t="s">
        <v>3896</v>
      </c>
      <c r="K124" s="7"/>
    </row>
    <row r="125" spans="1:11" ht="15.75" customHeight="1" x14ac:dyDescent="0.15">
      <c r="A125" s="7" t="s">
        <v>47</v>
      </c>
      <c r="B125" s="7" t="s">
        <v>565</v>
      </c>
      <c r="C125" s="7" t="s">
        <v>566</v>
      </c>
      <c r="D125" s="7" t="s">
        <v>567</v>
      </c>
      <c r="E125" s="7" t="s">
        <v>568</v>
      </c>
      <c r="F125" s="7" t="s">
        <v>569</v>
      </c>
      <c r="G125" s="7" t="s">
        <v>2352</v>
      </c>
      <c r="H125" s="7" t="s">
        <v>1</v>
      </c>
      <c r="I125" s="7" t="s">
        <v>3914</v>
      </c>
      <c r="J125" s="7" t="s">
        <v>3896</v>
      </c>
      <c r="K125" s="7"/>
    </row>
    <row r="126" spans="1:11" ht="15.75" customHeight="1" x14ac:dyDescent="0.15">
      <c r="A126" s="7" t="s">
        <v>47</v>
      </c>
      <c r="B126" s="7" t="s">
        <v>570</v>
      </c>
      <c r="C126" s="7" t="s">
        <v>571</v>
      </c>
      <c r="D126" s="7" t="s">
        <v>572</v>
      </c>
      <c r="E126" s="7" t="s">
        <v>573</v>
      </c>
      <c r="F126" s="7" t="s">
        <v>574</v>
      </c>
      <c r="G126" s="7" t="s">
        <v>2353</v>
      </c>
      <c r="H126" s="7" t="s">
        <v>3896</v>
      </c>
      <c r="I126" s="7" t="s">
        <v>3896</v>
      </c>
      <c r="J126" s="7" t="s">
        <v>3896</v>
      </c>
      <c r="K126" s="7"/>
    </row>
    <row r="127" spans="1:11" ht="15.75" customHeight="1" x14ac:dyDescent="0.15">
      <c r="A127" s="7" t="s">
        <v>47</v>
      </c>
      <c r="B127" s="7" t="s">
        <v>575</v>
      </c>
      <c r="C127" s="7" t="s">
        <v>576</v>
      </c>
      <c r="D127" s="7" t="s">
        <v>577</v>
      </c>
      <c r="E127" s="7" t="s">
        <v>578</v>
      </c>
      <c r="F127" s="7" t="s">
        <v>579</v>
      </c>
      <c r="G127" s="7" t="s">
        <v>2353</v>
      </c>
      <c r="H127" s="7" t="s">
        <v>3896</v>
      </c>
      <c r="I127" s="7" t="s">
        <v>3896</v>
      </c>
      <c r="J127" s="7" t="s">
        <v>3896</v>
      </c>
      <c r="K127" s="7"/>
    </row>
    <row r="128" spans="1:11" ht="15.75" customHeight="1" x14ac:dyDescent="0.15">
      <c r="A128" s="7" t="s">
        <v>47</v>
      </c>
      <c r="B128" s="7" t="s">
        <v>1948</v>
      </c>
      <c r="C128" s="7" t="s">
        <v>1949</v>
      </c>
      <c r="D128" s="7" t="s">
        <v>1950</v>
      </c>
      <c r="E128" s="7" t="s">
        <v>1951</v>
      </c>
      <c r="F128" s="7" t="s">
        <v>1952</v>
      </c>
      <c r="G128" s="7" t="s">
        <v>2353</v>
      </c>
      <c r="H128" s="7" t="s">
        <v>3896</v>
      </c>
      <c r="I128" s="7" t="s">
        <v>3896</v>
      </c>
      <c r="J128" s="7" t="s">
        <v>3896</v>
      </c>
      <c r="K128" s="7"/>
    </row>
    <row r="129" spans="1:11" ht="15.75" customHeight="1" x14ac:dyDescent="0.15">
      <c r="A129" s="7" t="s">
        <v>47</v>
      </c>
      <c r="B129" s="7" t="s">
        <v>580</v>
      </c>
      <c r="C129" s="7" t="s">
        <v>581</v>
      </c>
      <c r="D129" s="7" t="s">
        <v>582</v>
      </c>
      <c r="E129" s="7" t="s">
        <v>583</v>
      </c>
      <c r="F129" s="7" t="s">
        <v>584</v>
      </c>
      <c r="G129" s="7" t="s">
        <v>2353</v>
      </c>
      <c r="H129" s="7" t="s">
        <v>3896</v>
      </c>
      <c r="I129" s="7" t="s">
        <v>3914</v>
      </c>
      <c r="J129" s="7" t="s">
        <v>3896</v>
      </c>
      <c r="K129" s="7"/>
    </row>
    <row r="130" spans="1:11" ht="15.75" customHeight="1" x14ac:dyDescent="0.15">
      <c r="A130" s="7" t="s">
        <v>47</v>
      </c>
      <c r="B130" s="7" t="s">
        <v>585</v>
      </c>
      <c r="C130" s="7" t="s">
        <v>586</v>
      </c>
      <c r="D130" s="7" t="s">
        <v>587</v>
      </c>
      <c r="E130" s="7" t="s">
        <v>588</v>
      </c>
      <c r="F130" s="7" t="s">
        <v>589</v>
      </c>
      <c r="G130" s="7" t="s">
        <v>2353</v>
      </c>
      <c r="H130" s="7" t="s">
        <v>1</v>
      </c>
      <c r="I130" s="7" t="s">
        <v>3896</v>
      </c>
      <c r="J130" s="7" t="s">
        <v>3896</v>
      </c>
      <c r="K130" s="7"/>
    </row>
    <row r="131" spans="1:11" ht="15.75" customHeight="1" x14ac:dyDescent="0.15">
      <c r="A131" s="7" t="s">
        <v>48</v>
      </c>
      <c r="B131" s="7" t="s">
        <v>590</v>
      </c>
      <c r="C131" s="7" t="s">
        <v>591</v>
      </c>
      <c r="D131" s="7" t="s">
        <v>592</v>
      </c>
      <c r="E131" s="7" t="s">
        <v>593</v>
      </c>
      <c r="F131" s="7" t="s">
        <v>594</v>
      </c>
      <c r="G131" s="7" t="s">
        <v>2353</v>
      </c>
      <c r="H131" s="7" t="s">
        <v>1</v>
      </c>
      <c r="I131" s="7" t="s">
        <v>3896</v>
      </c>
      <c r="J131" s="7" t="s">
        <v>3896</v>
      </c>
      <c r="K131" s="7"/>
    </row>
    <row r="132" spans="1:11" ht="15.75" customHeight="1" x14ac:dyDescent="0.15">
      <c r="A132" s="7" t="s">
        <v>48</v>
      </c>
      <c r="B132" s="7" t="s">
        <v>595</v>
      </c>
      <c r="C132" s="7" t="s">
        <v>596</v>
      </c>
      <c r="D132" s="7" t="s">
        <v>597</v>
      </c>
      <c r="E132" s="7" t="s">
        <v>598</v>
      </c>
      <c r="F132" s="7" t="s">
        <v>599</v>
      </c>
      <c r="G132" s="7" t="s">
        <v>2352</v>
      </c>
      <c r="H132" s="7" t="s">
        <v>1</v>
      </c>
      <c r="I132" s="7" t="s">
        <v>3914</v>
      </c>
      <c r="J132" s="7" t="s">
        <v>3896</v>
      </c>
      <c r="K132" s="7"/>
    </row>
    <row r="133" spans="1:11" ht="15.75" customHeight="1" x14ac:dyDescent="0.15">
      <c r="A133" s="7" t="s">
        <v>48</v>
      </c>
      <c r="B133" s="7" t="s">
        <v>600</v>
      </c>
      <c r="C133" s="7" t="s">
        <v>601</v>
      </c>
      <c r="D133" s="7" t="s">
        <v>602</v>
      </c>
      <c r="E133" s="7" t="s">
        <v>603</v>
      </c>
      <c r="F133" s="7" t="s">
        <v>604</v>
      </c>
      <c r="G133" s="7" t="s">
        <v>2353</v>
      </c>
      <c r="H133" s="7" t="s">
        <v>3896</v>
      </c>
      <c r="I133" s="7" t="s">
        <v>3896</v>
      </c>
      <c r="J133" s="7" t="s">
        <v>3896</v>
      </c>
      <c r="K133" s="7"/>
    </row>
    <row r="134" spans="1:11" ht="15.75" customHeight="1" x14ac:dyDescent="0.15">
      <c r="A134" s="7" t="s">
        <v>48</v>
      </c>
      <c r="B134" s="7" t="s">
        <v>474</v>
      </c>
      <c r="C134" s="7" t="s">
        <v>475</v>
      </c>
      <c r="D134" s="7" t="s">
        <v>605</v>
      </c>
      <c r="E134" s="7" t="s">
        <v>606</v>
      </c>
      <c r="F134" s="7" t="s">
        <v>607</v>
      </c>
      <c r="G134" s="7" t="s">
        <v>2352</v>
      </c>
      <c r="H134" s="7" t="s">
        <v>1</v>
      </c>
      <c r="I134" s="7" t="s">
        <v>3914</v>
      </c>
      <c r="J134" s="7" t="s">
        <v>3896</v>
      </c>
      <c r="K134" s="7"/>
    </row>
    <row r="135" spans="1:11" ht="15.75" customHeight="1" x14ac:dyDescent="0.15">
      <c r="A135" s="7" t="s">
        <v>48</v>
      </c>
      <c r="B135" s="7" t="s">
        <v>608</v>
      </c>
      <c r="C135" s="7" t="s">
        <v>609</v>
      </c>
      <c r="D135" s="7" t="s">
        <v>610</v>
      </c>
      <c r="E135" s="7" t="s">
        <v>611</v>
      </c>
      <c r="F135" s="7" t="s">
        <v>612</v>
      </c>
      <c r="G135" s="7" t="s">
        <v>2353</v>
      </c>
      <c r="H135" s="7" t="s">
        <v>3896</v>
      </c>
      <c r="I135" s="7" t="s">
        <v>3896</v>
      </c>
      <c r="J135" s="7" t="s">
        <v>3896</v>
      </c>
      <c r="K135" s="7"/>
    </row>
    <row r="136" spans="1:11" ht="15.75" customHeight="1" x14ac:dyDescent="0.15">
      <c r="A136" s="7" t="s">
        <v>48</v>
      </c>
      <c r="B136" s="7" t="s">
        <v>613</v>
      </c>
      <c r="C136" s="7" t="s">
        <v>614</v>
      </c>
      <c r="D136" s="7" t="s">
        <v>615</v>
      </c>
      <c r="E136" s="7" t="s">
        <v>616</v>
      </c>
      <c r="F136" s="7" t="s">
        <v>617</v>
      </c>
      <c r="G136" s="7" t="s">
        <v>2353</v>
      </c>
      <c r="H136" s="7" t="s">
        <v>3896</v>
      </c>
      <c r="I136" s="7" t="s">
        <v>3896</v>
      </c>
      <c r="J136" s="7" t="s">
        <v>3896</v>
      </c>
      <c r="K136" s="7"/>
    </row>
    <row r="137" spans="1:11" ht="15.75" customHeight="1" x14ac:dyDescent="0.15">
      <c r="A137" s="7" t="s">
        <v>48</v>
      </c>
      <c r="B137" s="7" t="s">
        <v>618</v>
      </c>
      <c r="C137" s="7" t="s">
        <v>619</v>
      </c>
      <c r="D137" s="7" t="s">
        <v>620</v>
      </c>
      <c r="E137" s="7" t="s">
        <v>621</v>
      </c>
      <c r="F137" s="7" t="s">
        <v>622</v>
      </c>
      <c r="G137" s="7" t="s">
        <v>2354</v>
      </c>
      <c r="H137" s="7" t="s">
        <v>3896</v>
      </c>
      <c r="I137" s="7" t="s">
        <v>3896</v>
      </c>
      <c r="J137" s="7" t="s">
        <v>3896</v>
      </c>
      <c r="K137" s="7"/>
    </row>
    <row r="138" spans="1:11" ht="15.75" customHeight="1" x14ac:dyDescent="0.15">
      <c r="A138" s="7" t="s">
        <v>48</v>
      </c>
      <c r="B138" s="7" t="s">
        <v>623</v>
      </c>
      <c r="C138" s="7" t="s">
        <v>624</v>
      </c>
      <c r="D138" s="7" t="s">
        <v>625</v>
      </c>
      <c r="E138" s="7" t="s">
        <v>626</v>
      </c>
      <c r="F138" s="7" t="s">
        <v>627</v>
      </c>
      <c r="G138" s="7" t="s">
        <v>2354</v>
      </c>
      <c r="H138" s="7" t="s">
        <v>1</v>
      </c>
      <c r="I138" s="7" t="s">
        <v>3896</v>
      </c>
      <c r="J138" s="7" t="s">
        <v>3896</v>
      </c>
      <c r="K138" s="7"/>
    </row>
    <row r="139" spans="1:11" ht="15.75" customHeight="1" x14ac:dyDescent="0.15">
      <c r="A139" s="7" t="s">
        <v>49</v>
      </c>
      <c r="B139" s="7" t="s">
        <v>628</v>
      </c>
      <c r="C139" s="7" t="s">
        <v>629</v>
      </c>
      <c r="D139" s="7" t="s">
        <v>630</v>
      </c>
      <c r="E139" s="7" t="s">
        <v>631</v>
      </c>
      <c r="F139" s="7" t="s">
        <v>632</v>
      </c>
      <c r="G139" s="7" t="s">
        <v>2353</v>
      </c>
      <c r="H139" s="7" t="s">
        <v>3896</v>
      </c>
      <c r="I139" s="7" t="s">
        <v>3896</v>
      </c>
      <c r="J139" s="7" t="s">
        <v>3915</v>
      </c>
      <c r="K139" s="7"/>
    </row>
    <row r="140" spans="1:11" ht="15.75" customHeight="1" x14ac:dyDescent="0.15">
      <c r="A140" s="7" t="s">
        <v>49</v>
      </c>
      <c r="B140" s="7" t="s">
        <v>513</v>
      </c>
      <c r="C140" s="7" t="s">
        <v>514</v>
      </c>
      <c r="D140" s="7" t="s">
        <v>633</v>
      </c>
      <c r="E140" s="7" t="s">
        <v>634</v>
      </c>
      <c r="F140" s="7" t="s">
        <v>635</v>
      </c>
      <c r="G140" s="7" t="s">
        <v>2353</v>
      </c>
      <c r="H140" s="7" t="s">
        <v>3896</v>
      </c>
      <c r="I140" s="7" t="s">
        <v>3896</v>
      </c>
      <c r="J140" s="7" t="s">
        <v>3896</v>
      </c>
      <c r="K140" s="7"/>
    </row>
    <row r="141" spans="1:11" ht="15.75" customHeight="1" x14ac:dyDescent="0.15">
      <c r="A141" s="7" t="s">
        <v>49</v>
      </c>
      <c r="B141" s="7" t="s">
        <v>154</v>
      </c>
      <c r="C141" s="7" t="s">
        <v>155</v>
      </c>
      <c r="D141" s="7" t="s">
        <v>636</v>
      </c>
      <c r="E141" s="7" t="s">
        <v>637</v>
      </c>
      <c r="F141" s="7" t="s">
        <v>638</v>
      </c>
      <c r="G141" s="7" t="s">
        <v>2353</v>
      </c>
      <c r="H141" s="7" t="s">
        <v>1</v>
      </c>
      <c r="I141" s="7" t="s">
        <v>3896</v>
      </c>
      <c r="J141" s="7" t="s">
        <v>3896</v>
      </c>
      <c r="K141" s="7"/>
    </row>
    <row r="142" spans="1:11" ht="15.75" customHeight="1" x14ac:dyDescent="0.15">
      <c r="A142" s="7" t="s">
        <v>49</v>
      </c>
      <c r="B142" s="7" t="s">
        <v>639</v>
      </c>
      <c r="C142" s="7" t="s">
        <v>640</v>
      </c>
      <c r="D142" s="7" t="s">
        <v>641</v>
      </c>
      <c r="E142" s="7" t="s">
        <v>642</v>
      </c>
      <c r="F142" s="7" t="s">
        <v>643</v>
      </c>
      <c r="G142" s="7" t="s">
        <v>2353</v>
      </c>
      <c r="H142" s="7" t="s">
        <v>1</v>
      </c>
      <c r="I142" s="7" t="s">
        <v>3896</v>
      </c>
      <c r="J142" s="7" t="s">
        <v>3896</v>
      </c>
      <c r="K142" s="7"/>
    </row>
    <row r="143" spans="1:11" ht="15.75" customHeight="1" x14ac:dyDescent="0.15">
      <c r="A143" s="7" t="s">
        <v>49</v>
      </c>
      <c r="B143" s="7" t="s">
        <v>644</v>
      </c>
      <c r="C143" s="7" t="s">
        <v>645</v>
      </c>
      <c r="D143" s="7" t="s">
        <v>646</v>
      </c>
      <c r="E143" s="7" t="s">
        <v>647</v>
      </c>
      <c r="F143" s="7" t="s">
        <v>648</v>
      </c>
      <c r="G143" s="7" t="s">
        <v>2354</v>
      </c>
      <c r="H143" s="7" t="s">
        <v>3896</v>
      </c>
      <c r="I143" s="7" t="s">
        <v>3896</v>
      </c>
      <c r="J143" s="7" t="s">
        <v>3896</v>
      </c>
      <c r="K143" s="7"/>
    </row>
    <row r="144" spans="1:11" ht="15.75" customHeight="1" x14ac:dyDescent="0.15">
      <c r="A144" s="7" t="s">
        <v>50</v>
      </c>
      <c r="B144" s="7" t="s">
        <v>649</v>
      </c>
      <c r="C144" s="7" t="s">
        <v>650</v>
      </c>
      <c r="D144" s="7" t="s">
        <v>651</v>
      </c>
      <c r="E144" s="7" t="s">
        <v>652</v>
      </c>
      <c r="F144" s="7" t="s">
        <v>653</v>
      </c>
      <c r="G144" s="7" t="s">
        <v>2353</v>
      </c>
      <c r="H144" s="7" t="s">
        <v>3896</v>
      </c>
      <c r="I144" s="7" t="s">
        <v>3896</v>
      </c>
      <c r="J144" s="7" t="s">
        <v>3896</v>
      </c>
      <c r="K144" s="7"/>
    </row>
    <row r="145" spans="1:11" ht="15.75" customHeight="1" x14ac:dyDescent="0.15">
      <c r="A145" s="7" t="s">
        <v>50</v>
      </c>
      <c r="B145" s="7" t="s">
        <v>565</v>
      </c>
      <c r="C145" s="7" t="s">
        <v>566</v>
      </c>
      <c r="D145" s="7" t="s">
        <v>654</v>
      </c>
      <c r="E145" s="7" t="s">
        <v>655</v>
      </c>
      <c r="F145" s="7" t="s">
        <v>656</v>
      </c>
      <c r="G145" s="7" t="s">
        <v>2352</v>
      </c>
      <c r="H145" s="7" t="s">
        <v>1</v>
      </c>
      <c r="I145" s="7" t="s">
        <v>3914</v>
      </c>
      <c r="J145" s="7" t="s">
        <v>3896</v>
      </c>
      <c r="K145" s="7"/>
    </row>
    <row r="146" spans="1:11" ht="15.75" customHeight="1" x14ac:dyDescent="0.15">
      <c r="A146" s="7" t="s">
        <v>50</v>
      </c>
      <c r="B146" s="7" t="s">
        <v>657</v>
      </c>
      <c r="C146" s="7" t="s">
        <v>658</v>
      </c>
      <c r="D146" s="7" t="s">
        <v>659</v>
      </c>
      <c r="E146" s="7" t="s">
        <v>660</v>
      </c>
      <c r="F146" s="7" t="s">
        <v>661</v>
      </c>
      <c r="G146" s="7" t="s">
        <v>2354</v>
      </c>
      <c r="H146" s="7" t="s">
        <v>3896</v>
      </c>
      <c r="I146" s="7" t="s">
        <v>3896</v>
      </c>
      <c r="J146" s="7" t="s">
        <v>3896</v>
      </c>
      <c r="K146" s="7"/>
    </row>
    <row r="147" spans="1:11" ht="15.75" customHeight="1" x14ac:dyDescent="0.15">
      <c r="A147" s="7" t="s">
        <v>50</v>
      </c>
      <c r="B147" s="7" t="s">
        <v>662</v>
      </c>
      <c r="C147" s="7" t="s">
        <v>663</v>
      </c>
      <c r="D147" s="7" t="s">
        <v>664</v>
      </c>
      <c r="E147" s="7" t="s">
        <v>665</v>
      </c>
      <c r="F147" s="7" t="s">
        <v>666</v>
      </c>
      <c r="G147" s="7" t="s">
        <v>2352</v>
      </c>
      <c r="H147" s="7" t="s">
        <v>1</v>
      </c>
      <c r="I147" s="7" t="s">
        <v>3896</v>
      </c>
      <c r="J147" s="7" t="s">
        <v>3896</v>
      </c>
      <c r="K147" s="7"/>
    </row>
    <row r="148" spans="1:11" ht="15.75" customHeight="1" x14ac:dyDescent="0.15">
      <c r="A148" s="7" t="s">
        <v>50</v>
      </c>
      <c r="B148" s="7" t="s">
        <v>662</v>
      </c>
      <c r="C148" s="7" t="s">
        <v>663</v>
      </c>
      <c r="D148" s="7" t="s">
        <v>667</v>
      </c>
      <c r="E148" s="7" t="s">
        <v>668</v>
      </c>
      <c r="F148" s="7" t="s">
        <v>669</v>
      </c>
      <c r="G148" s="7" t="s">
        <v>2353</v>
      </c>
      <c r="H148" s="7" t="s">
        <v>1</v>
      </c>
      <c r="I148" s="7" t="s">
        <v>3896</v>
      </c>
      <c r="J148" s="7" t="s">
        <v>3896</v>
      </c>
      <c r="K148" s="7"/>
    </row>
    <row r="149" spans="1:11" ht="15.75" customHeight="1" x14ac:dyDescent="0.15">
      <c r="A149" s="7" t="s">
        <v>51</v>
      </c>
      <c r="B149" s="7" t="s">
        <v>1852</v>
      </c>
      <c r="C149" s="7" t="s">
        <v>1853</v>
      </c>
      <c r="D149" s="7" t="s">
        <v>1953</v>
      </c>
      <c r="E149" s="7" t="s">
        <v>1954</v>
      </c>
      <c r="F149" s="7" t="s">
        <v>1955</v>
      </c>
      <c r="G149" s="7" t="s">
        <v>2353</v>
      </c>
      <c r="H149" s="7" t="s">
        <v>1</v>
      </c>
      <c r="I149" s="7" t="s">
        <v>3896</v>
      </c>
      <c r="J149" s="7" t="s">
        <v>3896</v>
      </c>
      <c r="K149" s="7"/>
    </row>
    <row r="150" spans="1:11" ht="15.75" customHeight="1" x14ac:dyDescent="0.15">
      <c r="A150" s="7" t="s">
        <v>51</v>
      </c>
      <c r="B150" s="7" t="s">
        <v>670</v>
      </c>
      <c r="C150" s="7" t="s">
        <v>671</v>
      </c>
      <c r="D150" s="7" t="s">
        <v>672</v>
      </c>
      <c r="E150" s="7" t="s">
        <v>673</v>
      </c>
      <c r="F150" s="7" t="s">
        <v>674</v>
      </c>
      <c r="G150" s="7" t="s">
        <v>2354</v>
      </c>
      <c r="H150" s="7" t="s">
        <v>3896</v>
      </c>
      <c r="I150" s="7" t="s">
        <v>3896</v>
      </c>
      <c r="J150" s="7" t="s">
        <v>3896</v>
      </c>
      <c r="K150" s="7"/>
    </row>
    <row r="151" spans="1:11" ht="15.75" customHeight="1" x14ac:dyDescent="0.15">
      <c r="A151" s="7" t="s">
        <v>52</v>
      </c>
      <c r="B151" s="7" t="s">
        <v>1852</v>
      </c>
      <c r="C151" s="7" t="s">
        <v>1853</v>
      </c>
      <c r="D151" s="7" t="s">
        <v>1953</v>
      </c>
      <c r="E151" s="7" t="s">
        <v>1954</v>
      </c>
      <c r="F151" s="7" t="s">
        <v>1955</v>
      </c>
      <c r="G151" s="7" t="s">
        <v>2353</v>
      </c>
      <c r="H151" s="7" t="s">
        <v>1</v>
      </c>
      <c r="I151" s="7" t="s">
        <v>3896</v>
      </c>
      <c r="J151" s="7" t="s">
        <v>3896</v>
      </c>
      <c r="K151" s="7"/>
    </row>
    <row r="152" spans="1:11" ht="15.75" customHeight="1" x14ac:dyDescent="0.15">
      <c r="A152" s="7" t="s">
        <v>52</v>
      </c>
      <c r="B152" s="7" t="s">
        <v>675</v>
      </c>
      <c r="C152" s="7" t="s">
        <v>676</v>
      </c>
      <c r="D152" s="7" t="s">
        <v>677</v>
      </c>
      <c r="E152" s="7" t="s">
        <v>678</v>
      </c>
      <c r="F152" s="7" t="s">
        <v>679</v>
      </c>
      <c r="G152" s="7" t="s">
        <v>2353</v>
      </c>
      <c r="H152" s="7" t="s">
        <v>3896</v>
      </c>
      <c r="I152" s="7" t="s">
        <v>3896</v>
      </c>
      <c r="J152" s="7" t="s">
        <v>3896</v>
      </c>
      <c r="K152" s="7"/>
    </row>
    <row r="153" spans="1:11" ht="15.75" customHeight="1" x14ac:dyDescent="0.15">
      <c r="A153" s="7" t="s">
        <v>53</v>
      </c>
      <c r="B153" s="7" t="s">
        <v>1852</v>
      </c>
      <c r="C153" s="7" t="s">
        <v>1853</v>
      </c>
      <c r="D153" s="7" t="s">
        <v>1953</v>
      </c>
      <c r="E153" s="7" t="s">
        <v>1954</v>
      </c>
      <c r="F153" s="7" t="s">
        <v>1955</v>
      </c>
      <c r="G153" s="7" t="s">
        <v>2353</v>
      </c>
      <c r="H153" s="7" t="s">
        <v>1</v>
      </c>
      <c r="I153" s="7" t="s">
        <v>3896</v>
      </c>
      <c r="J153" s="7" t="s">
        <v>3896</v>
      </c>
      <c r="K153" s="7"/>
    </row>
    <row r="154" spans="1:11" ht="15.75" customHeight="1" x14ac:dyDescent="0.15">
      <c r="A154" s="7" t="s">
        <v>53</v>
      </c>
      <c r="B154" s="7" t="s">
        <v>670</v>
      </c>
      <c r="C154" s="7" t="s">
        <v>671</v>
      </c>
      <c r="D154" s="7" t="s">
        <v>672</v>
      </c>
      <c r="E154" s="7" t="s">
        <v>673</v>
      </c>
      <c r="F154" s="7" t="s">
        <v>674</v>
      </c>
      <c r="G154" s="7" t="s">
        <v>2354</v>
      </c>
      <c r="H154" s="7" t="s">
        <v>3896</v>
      </c>
      <c r="I154" s="7" t="s">
        <v>3896</v>
      </c>
      <c r="J154" s="7" t="s">
        <v>3896</v>
      </c>
      <c r="K154" s="7"/>
    </row>
    <row r="155" spans="1:11" ht="15.75" customHeight="1" x14ac:dyDescent="0.15">
      <c r="A155" s="7" t="s">
        <v>54</v>
      </c>
      <c r="B155" s="7" t="s">
        <v>1852</v>
      </c>
      <c r="C155" s="7" t="s">
        <v>1853</v>
      </c>
      <c r="D155" s="7" t="s">
        <v>1953</v>
      </c>
      <c r="E155" s="7" t="s">
        <v>1954</v>
      </c>
      <c r="F155" s="7" t="s">
        <v>1955</v>
      </c>
      <c r="G155" s="7" t="s">
        <v>2353</v>
      </c>
      <c r="H155" s="7" t="s">
        <v>1</v>
      </c>
      <c r="I155" s="7" t="s">
        <v>3896</v>
      </c>
      <c r="J155" s="7" t="s">
        <v>3896</v>
      </c>
      <c r="K155" s="7"/>
    </row>
    <row r="156" spans="1:11" ht="15.75" customHeight="1" x14ac:dyDescent="0.15">
      <c r="A156" s="7" t="s">
        <v>54</v>
      </c>
      <c r="B156" s="7" t="s">
        <v>670</v>
      </c>
      <c r="C156" s="7" t="s">
        <v>671</v>
      </c>
      <c r="D156" s="7" t="s">
        <v>672</v>
      </c>
      <c r="E156" s="7" t="s">
        <v>673</v>
      </c>
      <c r="F156" s="7" t="s">
        <v>674</v>
      </c>
      <c r="G156" s="7" t="s">
        <v>2354</v>
      </c>
      <c r="H156" s="7" t="s">
        <v>3896</v>
      </c>
      <c r="I156" s="7" t="s">
        <v>3896</v>
      </c>
      <c r="J156" s="7" t="s">
        <v>3896</v>
      </c>
      <c r="K156" s="7"/>
    </row>
    <row r="157" spans="1:11" ht="15.75" customHeight="1" x14ac:dyDescent="0.15">
      <c r="A157" s="7" t="s">
        <v>55</v>
      </c>
      <c r="B157" s="7" t="s">
        <v>1852</v>
      </c>
      <c r="C157" s="7" t="s">
        <v>1853</v>
      </c>
      <c r="D157" s="7" t="s">
        <v>1953</v>
      </c>
      <c r="E157" s="7" t="s">
        <v>1954</v>
      </c>
      <c r="F157" s="7" t="s">
        <v>1955</v>
      </c>
      <c r="G157" s="7" t="s">
        <v>2353</v>
      </c>
      <c r="H157" s="7" t="s">
        <v>1</v>
      </c>
      <c r="I157" s="7" t="s">
        <v>3896</v>
      </c>
      <c r="J157" s="7" t="s">
        <v>3896</v>
      </c>
      <c r="K157" s="7"/>
    </row>
    <row r="158" spans="1:11" ht="15.75" customHeight="1" x14ac:dyDescent="0.15">
      <c r="A158" s="7" t="s">
        <v>55</v>
      </c>
      <c r="B158" s="7" t="s">
        <v>675</v>
      </c>
      <c r="C158" s="7" t="s">
        <v>676</v>
      </c>
      <c r="D158" s="7" t="s">
        <v>677</v>
      </c>
      <c r="E158" s="7" t="s">
        <v>678</v>
      </c>
      <c r="F158" s="7" t="s">
        <v>679</v>
      </c>
      <c r="G158" s="7" t="s">
        <v>2353</v>
      </c>
      <c r="H158" s="7" t="s">
        <v>3896</v>
      </c>
      <c r="I158" s="7" t="s">
        <v>3896</v>
      </c>
      <c r="J158" s="7" t="s">
        <v>3896</v>
      </c>
      <c r="K158" s="7"/>
    </row>
    <row r="159" spans="1:11" ht="15.75" customHeight="1" x14ac:dyDescent="0.15">
      <c r="A159" s="7" t="s">
        <v>55</v>
      </c>
      <c r="B159" s="7" t="s">
        <v>680</v>
      </c>
      <c r="C159" s="7" t="s">
        <v>681</v>
      </c>
      <c r="D159" s="7" t="s">
        <v>682</v>
      </c>
      <c r="E159" s="7" t="s">
        <v>683</v>
      </c>
      <c r="F159" s="7" t="s">
        <v>684</v>
      </c>
      <c r="G159" s="7" t="s">
        <v>2353</v>
      </c>
      <c r="H159" s="7" t="s">
        <v>1</v>
      </c>
      <c r="I159" s="7" t="s">
        <v>3896</v>
      </c>
      <c r="J159" s="7" t="s">
        <v>3896</v>
      </c>
      <c r="K159" s="7"/>
    </row>
    <row r="160" spans="1:11" ht="15.75" customHeight="1" x14ac:dyDescent="0.15">
      <c r="A160" s="7" t="s">
        <v>55</v>
      </c>
      <c r="B160" s="7" t="s">
        <v>685</v>
      </c>
      <c r="C160" s="7" t="s">
        <v>686</v>
      </c>
      <c r="D160" s="7" t="s">
        <v>687</v>
      </c>
      <c r="E160" s="7" t="s">
        <v>688</v>
      </c>
      <c r="F160" s="7" t="s">
        <v>689</v>
      </c>
      <c r="G160" s="7" t="s">
        <v>2353</v>
      </c>
      <c r="H160" s="7" t="s">
        <v>1</v>
      </c>
      <c r="I160" s="7" t="s">
        <v>3914</v>
      </c>
      <c r="J160" s="7" t="s">
        <v>3896</v>
      </c>
      <c r="K160" s="7"/>
    </row>
    <row r="161" spans="1:11" ht="15.75" customHeight="1" x14ac:dyDescent="0.15">
      <c r="A161" s="7" t="s">
        <v>55</v>
      </c>
      <c r="B161" s="7" t="s">
        <v>690</v>
      </c>
      <c r="C161" s="7" t="s">
        <v>691</v>
      </c>
      <c r="D161" s="7" t="s">
        <v>692</v>
      </c>
      <c r="E161" s="7" t="s">
        <v>693</v>
      </c>
      <c r="F161" s="7" t="s">
        <v>694</v>
      </c>
      <c r="G161" s="7" t="s">
        <v>2354</v>
      </c>
      <c r="H161" s="7" t="s">
        <v>1</v>
      </c>
      <c r="I161" s="7" t="s">
        <v>3914</v>
      </c>
      <c r="J161" s="7" t="s">
        <v>3896</v>
      </c>
      <c r="K161" s="7"/>
    </row>
    <row r="162" spans="1:11" ht="15.75" customHeight="1" x14ac:dyDescent="0.15">
      <c r="A162" s="7" t="s">
        <v>56</v>
      </c>
      <c r="B162" s="7" t="s">
        <v>695</v>
      </c>
      <c r="C162" s="7" t="s">
        <v>696</v>
      </c>
      <c r="D162" s="7" t="s">
        <v>697</v>
      </c>
      <c r="E162" s="7" t="s">
        <v>698</v>
      </c>
      <c r="F162" s="7" t="s">
        <v>699</v>
      </c>
      <c r="G162" s="7" t="s">
        <v>2353</v>
      </c>
      <c r="H162" s="7" t="s">
        <v>3896</v>
      </c>
      <c r="I162" s="7" t="s">
        <v>3896</v>
      </c>
      <c r="J162" s="7" t="s">
        <v>3896</v>
      </c>
      <c r="K162" s="7"/>
    </row>
    <row r="163" spans="1:11" ht="15.75" customHeight="1" x14ac:dyDescent="0.15">
      <c r="A163" s="7" t="s">
        <v>58</v>
      </c>
      <c r="B163" s="7" t="s">
        <v>1852</v>
      </c>
      <c r="C163" s="7" t="s">
        <v>1853</v>
      </c>
      <c r="D163" s="7" t="s">
        <v>1953</v>
      </c>
      <c r="E163" s="7" t="s">
        <v>1954</v>
      </c>
      <c r="F163" s="7" t="s">
        <v>1955</v>
      </c>
      <c r="G163" s="7" t="s">
        <v>2353</v>
      </c>
      <c r="H163" s="7" t="s">
        <v>1</v>
      </c>
      <c r="I163" s="7" t="s">
        <v>3896</v>
      </c>
      <c r="J163" s="7" t="s">
        <v>3896</v>
      </c>
      <c r="K163" s="7"/>
    </row>
    <row r="164" spans="1:11" ht="15.75" customHeight="1" x14ac:dyDescent="0.15">
      <c r="A164" s="7" t="s">
        <v>58</v>
      </c>
      <c r="B164" s="7" t="s">
        <v>1142</v>
      </c>
      <c r="C164" s="7" t="s">
        <v>1143</v>
      </c>
      <c r="D164" s="7" t="s">
        <v>1956</v>
      </c>
      <c r="E164" s="7" t="s">
        <v>1957</v>
      </c>
      <c r="F164" s="7" t="s">
        <v>1958</v>
      </c>
      <c r="G164" s="7" t="s">
        <v>2353</v>
      </c>
      <c r="H164" s="7" t="s">
        <v>3896</v>
      </c>
      <c r="I164" s="7" t="s">
        <v>3896</v>
      </c>
      <c r="J164" s="7" t="s">
        <v>3896</v>
      </c>
      <c r="K164" s="7"/>
    </row>
    <row r="165" spans="1:11" ht="15.75" customHeight="1" x14ac:dyDescent="0.15">
      <c r="A165" s="7" t="s">
        <v>58</v>
      </c>
      <c r="B165" s="7" t="s">
        <v>675</v>
      </c>
      <c r="C165" s="7" t="s">
        <v>676</v>
      </c>
      <c r="D165" s="7" t="s">
        <v>677</v>
      </c>
      <c r="E165" s="7" t="s">
        <v>678</v>
      </c>
      <c r="F165" s="7" t="s">
        <v>679</v>
      </c>
      <c r="G165" s="7" t="s">
        <v>2353</v>
      </c>
      <c r="H165" s="7" t="s">
        <v>3896</v>
      </c>
      <c r="I165" s="7" t="s">
        <v>3896</v>
      </c>
      <c r="J165" s="7" t="s">
        <v>3896</v>
      </c>
      <c r="K165" s="7"/>
    </row>
    <row r="166" spans="1:11" ht="15.75" customHeight="1" x14ac:dyDescent="0.15">
      <c r="A166" s="7" t="s">
        <v>59</v>
      </c>
      <c r="B166" s="7" t="s">
        <v>700</v>
      </c>
      <c r="C166" s="7" t="s">
        <v>701</v>
      </c>
      <c r="D166" s="7" t="s">
        <v>702</v>
      </c>
      <c r="E166" s="7" t="s">
        <v>703</v>
      </c>
      <c r="F166" s="7" t="s">
        <v>704</v>
      </c>
      <c r="G166" s="7" t="s">
        <v>2353</v>
      </c>
      <c r="H166" s="7" t="s">
        <v>1</v>
      </c>
      <c r="I166" s="7" t="s">
        <v>3896</v>
      </c>
      <c r="J166" s="7" t="s">
        <v>3896</v>
      </c>
      <c r="K166" s="7"/>
    </row>
    <row r="167" spans="1:11" ht="15.75" customHeight="1" x14ac:dyDescent="0.15">
      <c r="A167" s="7" t="s">
        <v>59</v>
      </c>
      <c r="B167" s="7" t="s">
        <v>1852</v>
      </c>
      <c r="C167" s="7" t="s">
        <v>1853</v>
      </c>
      <c r="D167" s="7" t="s">
        <v>1953</v>
      </c>
      <c r="E167" s="7" t="s">
        <v>1954</v>
      </c>
      <c r="F167" s="7" t="s">
        <v>1955</v>
      </c>
      <c r="G167" s="7" t="s">
        <v>2353</v>
      </c>
      <c r="H167" s="7" t="s">
        <v>1</v>
      </c>
      <c r="I167" s="7" t="s">
        <v>3896</v>
      </c>
      <c r="J167" s="7" t="s">
        <v>3896</v>
      </c>
      <c r="K167" s="7"/>
    </row>
    <row r="168" spans="1:11" ht="15.75" customHeight="1" x14ac:dyDescent="0.15">
      <c r="A168" s="7" t="s">
        <v>59</v>
      </c>
      <c r="B168" s="7" t="s">
        <v>705</v>
      </c>
      <c r="C168" s="7" t="s">
        <v>706</v>
      </c>
      <c r="D168" s="7" t="s">
        <v>707</v>
      </c>
      <c r="E168" s="7" t="s">
        <v>708</v>
      </c>
      <c r="F168" s="7" t="s">
        <v>709</v>
      </c>
      <c r="G168" s="7" t="s">
        <v>2353</v>
      </c>
      <c r="H168" s="7" t="s">
        <v>3896</v>
      </c>
      <c r="I168" s="7" t="s">
        <v>3896</v>
      </c>
      <c r="J168" s="7" t="s">
        <v>3896</v>
      </c>
      <c r="K168" s="7"/>
    </row>
    <row r="169" spans="1:11" ht="15.75" customHeight="1" x14ac:dyDescent="0.15">
      <c r="A169" s="7" t="s">
        <v>59</v>
      </c>
      <c r="B169" s="7" t="s">
        <v>675</v>
      </c>
      <c r="C169" s="7" t="s">
        <v>676</v>
      </c>
      <c r="D169" s="7" t="s">
        <v>677</v>
      </c>
      <c r="E169" s="7" t="s">
        <v>678</v>
      </c>
      <c r="F169" s="7" t="s">
        <v>679</v>
      </c>
      <c r="G169" s="7" t="s">
        <v>2353</v>
      </c>
      <c r="H169" s="7" t="s">
        <v>3896</v>
      </c>
      <c r="I169" s="7" t="s">
        <v>3896</v>
      </c>
      <c r="J169" s="7" t="s">
        <v>3896</v>
      </c>
      <c r="K169" s="7"/>
    </row>
    <row r="170" spans="1:11" ht="15.75" customHeight="1" x14ac:dyDescent="0.15">
      <c r="A170" s="7" t="s">
        <v>59</v>
      </c>
      <c r="B170" s="7" t="s">
        <v>710</v>
      </c>
      <c r="C170" s="7" t="s">
        <v>711</v>
      </c>
      <c r="D170" s="7" t="s">
        <v>712</v>
      </c>
      <c r="E170" s="7" t="s">
        <v>713</v>
      </c>
      <c r="F170" s="7" t="s">
        <v>714</v>
      </c>
      <c r="G170" s="7" t="s">
        <v>2354</v>
      </c>
      <c r="H170" s="7" t="s">
        <v>3896</v>
      </c>
      <c r="I170" s="7" t="s">
        <v>3896</v>
      </c>
      <c r="J170" s="7" t="s">
        <v>3896</v>
      </c>
      <c r="K170" s="7"/>
    </row>
    <row r="171" spans="1:11" ht="15.75" customHeight="1" x14ac:dyDescent="0.15">
      <c r="A171" s="7" t="s">
        <v>60</v>
      </c>
      <c r="B171" s="7" t="s">
        <v>513</v>
      </c>
      <c r="C171" s="7" t="s">
        <v>514</v>
      </c>
      <c r="D171" s="7" t="s">
        <v>715</v>
      </c>
      <c r="E171" s="7" t="s">
        <v>716</v>
      </c>
      <c r="F171" s="7" t="s">
        <v>717</v>
      </c>
      <c r="G171" s="7" t="s">
        <v>2353</v>
      </c>
      <c r="H171" s="7" t="s">
        <v>3896</v>
      </c>
      <c r="I171" s="7" t="s">
        <v>3896</v>
      </c>
      <c r="J171" s="7" t="s">
        <v>3896</v>
      </c>
      <c r="K171" s="7"/>
    </row>
    <row r="172" spans="1:11" ht="15.75" customHeight="1" x14ac:dyDescent="0.15">
      <c r="A172" s="7" t="s">
        <v>61</v>
      </c>
      <c r="B172" s="7" t="s">
        <v>1852</v>
      </c>
      <c r="C172" s="7" t="s">
        <v>1853</v>
      </c>
      <c r="D172" s="7" t="s">
        <v>1953</v>
      </c>
      <c r="E172" s="7" t="s">
        <v>1954</v>
      </c>
      <c r="F172" s="7" t="s">
        <v>1955</v>
      </c>
      <c r="G172" s="7" t="s">
        <v>2353</v>
      </c>
      <c r="H172" s="7" t="s">
        <v>1</v>
      </c>
      <c r="I172" s="7" t="s">
        <v>3896</v>
      </c>
      <c r="J172" s="7" t="s">
        <v>3896</v>
      </c>
      <c r="K172" s="7"/>
    </row>
    <row r="173" spans="1:11" ht="15.75" customHeight="1" x14ac:dyDescent="0.15">
      <c r="A173" s="7" t="s">
        <v>61</v>
      </c>
      <c r="B173" s="7" t="s">
        <v>718</v>
      </c>
      <c r="C173" s="7" t="s">
        <v>719</v>
      </c>
      <c r="D173" s="7" t="s">
        <v>720</v>
      </c>
      <c r="E173" s="7" t="s">
        <v>721</v>
      </c>
      <c r="F173" s="7" t="s">
        <v>722</v>
      </c>
      <c r="G173" s="7" t="s">
        <v>2353</v>
      </c>
      <c r="H173" s="7" t="s">
        <v>1</v>
      </c>
      <c r="I173" s="7" t="s">
        <v>3896</v>
      </c>
      <c r="J173" s="7" t="s">
        <v>3915</v>
      </c>
      <c r="K173" s="7"/>
    </row>
    <row r="174" spans="1:11" ht="15.75" customHeight="1" x14ac:dyDescent="0.15">
      <c r="A174" s="7" t="s">
        <v>61</v>
      </c>
      <c r="B174" s="7" t="s">
        <v>670</v>
      </c>
      <c r="C174" s="7" t="s">
        <v>671</v>
      </c>
      <c r="D174" s="7" t="s">
        <v>672</v>
      </c>
      <c r="E174" s="7" t="s">
        <v>673</v>
      </c>
      <c r="F174" s="7" t="s">
        <v>674</v>
      </c>
      <c r="G174" s="7" t="s">
        <v>2354</v>
      </c>
      <c r="H174" s="7" t="s">
        <v>3896</v>
      </c>
      <c r="I174" s="7" t="s">
        <v>3896</v>
      </c>
      <c r="J174" s="7" t="s">
        <v>3896</v>
      </c>
      <c r="K174" s="7"/>
    </row>
    <row r="175" spans="1:11" ht="15.75" customHeight="1" x14ac:dyDescent="0.15">
      <c r="A175" s="7" t="s">
        <v>62</v>
      </c>
      <c r="B175" s="7" t="s">
        <v>202</v>
      </c>
      <c r="C175" s="7" t="s">
        <v>203</v>
      </c>
      <c r="D175" s="7" t="s">
        <v>723</v>
      </c>
      <c r="E175" s="7" t="s">
        <v>724</v>
      </c>
      <c r="F175" s="7" t="s">
        <v>725</v>
      </c>
      <c r="G175" s="7" t="s">
        <v>2353</v>
      </c>
      <c r="H175" s="7" t="s">
        <v>3896</v>
      </c>
      <c r="I175" s="7" t="s">
        <v>3896</v>
      </c>
      <c r="J175" s="7" t="s">
        <v>3896</v>
      </c>
      <c r="K175" s="7"/>
    </row>
    <row r="176" spans="1:11" ht="15.75" customHeight="1" x14ac:dyDescent="0.15">
      <c r="A176" s="7" t="s">
        <v>62</v>
      </c>
      <c r="B176" s="7" t="s">
        <v>726</v>
      </c>
      <c r="C176" s="7" t="s">
        <v>727</v>
      </c>
      <c r="D176" s="7" t="s">
        <v>728</v>
      </c>
      <c r="E176" s="7" t="s">
        <v>729</v>
      </c>
      <c r="F176" s="7" t="s">
        <v>730</v>
      </c>
      <c r="G176" s="7" t="s">
        <v>2354</v>
      </c>
      <c r="H176" s="7" t="s">
        <v>1</v>
      </c>
      <c r="I176" s="7" t="s">
        <v>3896</v>
      </c>
      <c r="J176" s="7" t="s">
        <v>3896</v>
      </c>
      <c r="K176" s="7"/>
    </row>
    <row r="177" spans="1:11" ht="15.75" customHeight="1" x14ac:dyDescent="0.15">
      <c r="A177" s="7" t="s">
        <v>63</v>
      </c>
      <c r="B177" s="7" t="s">
        <v>1852</v>
      </c>
      <c r="C177" s="7" t="s">
        <v>1853</v>
      </c>
      <c r="D177" s="7" t="s">
        <v>1953</v>
      </c>
      <c r="E177" s="7" t="s">
        <v>1954</v>
      </c>
      <c r="F177" s="7" t="s">
        <v>1955</v>
      </c>
      <c r="G177" s="7" t="s">
        <v>2353</v>
      </c>
      <c r="H177" s="7" t="s">
        <v>1</v>
      </c>
      <c r="I177" s="7" t="s">
        <v>3896</v>
      </c>
      <c r="J177" s="7" t="s">
        <v>3896</v>
      </c>
      <c r="K177" s="7"/>
    </row>
    <row r="178" spans="1:11" ht="15.75" customHeight="1" x14ac:dyDescent="0.15">
      <c r="A178" s="7" t="s">
        <v>63</v>
      </c>
      <c r="B178" s="7" t="s">
        <v>731</v>
      </c>
      <c r="C178" s="7" t="s">
        <v>732</v>
      </c>
      <c r="D178" s="7" t="s">
        <v>733</v>
      </c>
      <c r="E178" s="7" t="s">
        <v>734</v>
      </c>
      <c r="F178" s="7" t="s">
        <v>735</v>
      </c>
      <c r="G178" s="7" t="s">
        <v>2354</v>
      </c>
      <c r="H178" s="7" t="s">
        <v>1</v>
      </c>
      <c r="I178" s="7" t="s">
        <v>3896</v>
      </c>
      <c r="J178" s="7" t="s">
        <v>3915</v>
      </c>
      <c r="K178" s="7"/>
    </row>
    <row r="179" spans="1:11" ht="15.75" customHeight="1" x14ac:dyDescent="0.15">
      <c r="A179" s="7" t="s">
        <v>63</v>
      </c>
      <c r="B179" s="7" t="s">
        <v>675</v>
      </c>
      <c r="C179" s="7" t="s">
        <v>676</v>
      </c>
      <c r="D179" s="7" t="s">
        <v>677</v>
      </c>
      <c r="E179" s="7" t="s">
        <v>678</v>
      </c>
      <c r="F179" s="7" t="s">
        <v>679</v>
      </c>
      <c r="G179" s="7" t="s">
        <v>2353</v>
      </c>
      <c r="H179" s="7" t="s">
        <v>3896</v>
      </c>
      <c r="I179" s="7" t="s">
        <v>3896</v>
      </c>
      <c r="J179" s="7" t="s">
        <v>3896</v>
      </c>
      <c r="K179" s="7"/>
    </row>
    <row r="180" spans="1:11" ht="15.75" customHeight="1" x14ac:dyDescent="0.15">
      <c r="A180" s="7" t="s">
        <v>65</v>
      </c>
      <c r="B180" s="7" t="s">
        <v>736</v>
      </c>
      <c r="C180" s="7" t="s">
        <v>737</v>
      </c>
      <c r="D180" s="7" t="s">
        <v>738</v>
      </c>
      <c r="E180" s="7" t="s">
        <v>739</v>
      </c>
      <c r="F180" s="7" t="s">
        <v>740</v>
      </c>
      <c r="G180" s="7" t="s">
        <v>2353</v>
      </c>
      <c r="H180" s="7" t="s">
        <v>1</v>
      </c>
      <c r="I180" s="7" t="s">
        <v>3896</v>
      </c>
      <c r="J180" s="7" t="s">
        <v>3915</v>
      </c>
      <c r="K180" s="7"/>
    </row>
    <row r="181" spans="1:11" ht="15.75" customHeight="1" x14ac:dyDescent="0.15">
      <c r="A181" s="7" t="s">
        <v>65</v>
      </c>
      <c r="B181" s="7" t="s">
        <v>1852</v>
      </c>
      <c r="C181" s="7" t="s">
        <v>1853</v>
      </c>
      <c r="D181" s="7" t="s">
        <v>1953</v>
      </c>
      <c r="E181" s="7" t="s">
        <v>1954</v>
      </c>
      <c r="F181" s="7" t="s">
        <v>1955</v>
      </c>
      <c r="G181" s="7" t="s">
        <v>2353</v>
      </c>
      <c r="H181" s="7" t="s">
        <v>1</v>
      </c>
      <c r="I181" s="7" t="s">
        <v>3896</v>
      </c>
      <c r="J181" s="7" t="s">
        <v>3896</v>
      </c>
      <c r="K181" s="7"/>
    </row>
    <row r="182" spans="1:11" ht="15.75" customHeight="1" x14ac:dyDescent="0.15">
      <c r="A182" s="7" t="s">
        <v>65</v>
      </c>
      <c r="B182" s="7" t="s">
        <v>675</v>
      </c>
      <c r="C182" s="7" t="s">
        <v>676</v>
      </c>
      <c r="D182" s="7" t="s">
        <v>677</v>
      </c>
      <c r="E182" s="7" t="s">
        <v>678</v>
      </c>
      <c r="F182" s="7" t="s">
        <v>679</v>
      </c>
      <c r="G182" s="7" t="s">
        <v>2353</v>
      </c>
      <c r="H182" s="7" t="s">
        <v>3896</v>
      </c>
      <c r="I182" s="7" t="s">
        <v>3896</v>
      </c>
      <c r="J182" s="7" t="s">
        <v>3896</v>
      </c>
      <c r="K182" s="7"/>
    </row>
    <row r="183" spans="1:11" ht="15.75" customHeight="1" x14ac:dyDescent="0.15">
      <c r="A183" s="7" t="s">
        <v>65</v>
      </c>
      <c r="B183" s="7" t="s">
        <v>344</v>
      </c>
      <c r="C183" s="7" t="s">
        <v>345</v>
      </c>
      <c r="D183" s="7" t="s">
        <v>741</v>
      </c>
      <c r="E183" s="7" t="s">
        <v>742</v>
      </c>
      <c r="F183" s="7" t="s">
        <v>743</v>
      </c>
      <c r="G183" s="7" t="s">
        <v>2354</v>
      </c>
      <c r="H183" s="7" t="s">
        <v>1</v>
      </c>
      <c r="I183" s="7" t="s">
        <v>3896</v>
      </c>
      <c r="J183" s="7" t="s">
        <v>3896</v>
      </c>
      <c r="K183" s="7"/>
    </row>
    <row r="184" spans="1:11" ht="15.75" customHeight="1" x14ac:dyDescent="0.15">
      <c r="A184" s="7" t="s">
        <v>66</v>
      </c>
      <c r="B184" s="7" t="s">
        <v>744</v>
      </c>
      <c r="C184" s="7" t="s">
        <v>745</v>
      </c>
      <c r="D184" s="7" t="s">
        <v>746</v>
      </c>
      <c r="E184" s="7" t="s">
        <v>747</v>
      </c>
      <c r="F184" s="7" t="s">
        <v>748</v>
      </c>
      <c r="G184" s="7" t="s">
        <v>2353</v>
      </c>
      <c r="H184" s="7" t="s">
        <v>1</v>
      </c>
      <c r="I184" s="7" t="s">
        <v>3896</v>
      </c>
      <c r="J184" s="7" t="s">
        <v>3896</v>
      </c>
      <c r="K184" s="7"/>
    </row>
    <row r="185" spans="1:11" ht="15.75" customHeight="1" x14ac:dyDescent="0.15">
      <c r="A185" s="7" t="s">
        <v>66</v>
      </c>
      <c r="B185" s="7" t="s">
        <v>749</v>
      </c>
      <c r="C185" s="7" t="s">
        <v>750</v>
      </c>
      <c r="D185" s="7" t="s">
        <v>751</v>
      </c>
      <c r="E185" s="7" t="s">
        <v>752</v>
      </c>
      <c r="F185" s="7" t="s">
        <v>753</v>
      </c>
      <c r="G185" s="7" t="s">
        <v>2353</v>
      </c>
      <c r="H185" s="7" t="s">
        <v>3896</v>
      </c>
      <c r="I185" s="7" t="s">
        <v>3896</v>
      </c>
      <c r="J185" s="7" t="s">
        <v>3896</v>
      </c>
      <c r="K185" s="7"/>
    </row>
    <row r="186" spans="1:11" ht="15.75" customHeight="1" x14ac:dyDescent="0.15">
      <c r="A186" s="7" t="s">
        <v>66</v>
      </c>
      <c r="B186" s="7" t="s">
        <v>754</v>
      </c>
      <c r="C186" s="7" t="s">
        <v>755</v>
      </c>
      <c r="D186" s="7" t="s">
        <v>756</v>
      </c>
      <c r="E186" s="7" t="s">
        <v>757</v>
      </c>
      <c r="F186" s="7" t="s">
        <v>758</v>
      </c>
      <c r="G186" s="7" t="s">
        <v>2352</v>
      </c>
      <c r="H186" s="7" t="s">
        <v>1</v>
      </c>
      <c r="I186" s="7" t="s">
        <v>3896</v>
      </c>
      <c r="J186" s="7" t="s">
        <v>3896</v>
      </c>
      <c r="K186" s="7"/>
    </row>
    <row r="187" spans="1:11" ht="15.75" customHeight="1" x14ac:dyDescent="0.15">
      <c r="A187" s="7" t="s">
        <v>66</v>
      </c>
      <c r="B187" s="7" t="s">
        <v>759</v>
      </c>
      <c r="C187" s="7" t="s">
        <v>760</v>
      </c>
      <c r="D187" s="7" t="s">
        <v>761</v>
      </c>
      <c r="E187" s="7" t="s">
        <v>762</v>
      </c>
      <c r="F187" s="7" t="s">
        <v>763</v>
      </c>
      <c r="G187" s="7" t="s">
        <v>2353</v>
      </c>
      <c r="H187" s="7" t="s">
        <v>3896</v>
      </c>
      <c r="I187" s="7" t="s">
        <v>3896</v>
      </c>
      <c r="J187" s="7" t="s">
        <v>3896</v>
      </c>
      <c r="K187" s="7"/>
    </row>
    <row r="188" spans="1:11" ht="15.75" customHeight="1" x14ac:dyDescent="0.15">
      <c r="A188" s="7" t="s">
        <v>66</v>
      </c>
      <c r="B188" s="7" t="s">
        <v>764</v>
      </c>
      <c r="C188" s="7" t="s">
        <v>765</v>
      </c>
      <c r="D188" s="7" t="s">
        <v>766</v>
      </c>
      <c r="E188" s="7" t="s">
        <v>767</v>
      </c>
      <c r="F188" s="7" t="s">
        <v>768</v>
      </c>
      <c r="G188" s="7" t="s">
        <v>2353</v>
      </c>
      <c r="H188" s="7" t="s">
        <v>3896</v>
      </c>
      <c r="I188" s="7" t="s">
        <v>3896</v>
      </c>
      <c r="J188" s="7" t="s">
        <v>3915</v>
      </c>
      <c r="K188" s="7"/>
    </row>
    <row r="189" spans="1:11" ht="15.75" customHeight="1" x14ac:dyDescent="0.15">
      <c r="A189" s="7" t="s">
        <v>67</v>
      </c>
      <c r="B189" s="7" t="s">
        <v>769</v>
      </c>
      <c r="C189" s="7" t="s">
        <v>770</v>
      </c>
      <c r="D189" s="7" t="s">
        <v>771</v>
      </c>
      <c r="E189" s="7" t="s">
        <v>772</v>
      </c>
      <c r="F189" s="7" t="s">
        <v>773</v>
      </c>
      <c r="G189" s="7" t="s">
        <v>2354</v>
      </c>
      <c r="H189" s="7" t="s">
        <v>1</v>
      </c>
      <c r="I189" s="7" t="s">
        <v>3896</v>
      </c>
      <c r="J189" s="7" t="s">
        <v>3896</v>
      </c>
      <c r="K189" s="7"/>
    </row>
    <row r="190" spans="1:11" ht="15.75" customHeight="1" x14ac:dyDescent="0.15">
      <c r="A190" s="7" t="s">
        <v>67</v>
      </c>
      <c r="B190" s="7" t="s">
        <v>774</v>
      </c>
      <c r="C190" s="7" t="s">
        <v>775</v>
      </c>
      <c r="D190" s="7" t="s">
        <v>776</v>
      </c>
      <c r="E190" s="7" t="s">
        <v>777</v>
      </c>
      <c r="F190" s="7" t="s">
        <v>778</v>
      </c>
      <c r="G190" s="7" t="s">
        <v>2352</v>
      </c>
      <c r="H190" s="7" t="s">
        <v>1</v>
      </c>
      <c r="I190" s="7" t="s">
        <v>3896</v>
      </c>
      <c r="J190" s="7" t="s">
        <v>3896</v>
      </c>
      <c r="K190" s="7"/>
    </row>
    <row r="191" spans="1:11" ht="15.75" customHeight="1" x14ac:dyDescent="0.15">
      <c r="A191" s="7" t="s">
        <v>67</v>
      </c>
      <c r="B191" s="7" t="s">
        <v>534</v>
      </c>
      <c r="C191" s="7" t="s">
        <v>535</v>
      </c>
      <c r="D191" s="7" t="s">
        <v>779</v>
      </c>
      <c r="E191" s="7" t="s">
        <v>780</v>
      </c>
      <c r="F191" s="7" t="s">
        <v>781</v>
      </c>
      <c r="G191" s="7" t="s">
        <v>2353</v>
      </c>
      <c r="H191" s="7" t="s">
        <v>1</v>
      </c>
      <c r="I191" s="7" t="s">
        <v>3896</v>
      </c>
      <c r="J191" s="7" t="s">
        <v>3896</v>
      </c>
      <c r="K191" s="7"/>
    </row>
    <row r="192" spans="1:11" ht="15.75" customHeight="1" x14ac:dyDescent="0.15">
      <c r="A192" s="7" t="s">
        <v>67</v>
      </c>
      <c r="B192" s="7" t="s">
        <v>782</v>
      </c>
      <c r="C192" s="7" t="s">
        <v>783</v>
      </c>
      <c r="D192" s="7" t="s">
        <v>784</v>
      </c>
      <c r="E192" s="7" t="s">
        <v>785</v>
      </c>
      <c r="F192" s="7" t="s">
        <v>786</v>
      </c>
      <c r="G192" s="7" t="s">
        <v>2354</v>
      </c>
      <c r="H192" s="7" t="s">
        <v>3896</v>
      </c>
      <c r="I192" s="7" t="s">
        <v>3896</v>
      </c>
      <c r="J192" s="7" t="s">
        <v>3896</v>
      </c>
      <c r="K192" s="7"/>
    </row>
    <row r="193" spans="1:11" ht="15.75" customHeight="1" x14ac:dyDescent="0.15">
      <c r="A193" s="7" t="s">
        <v>67</v>
      </c>
      <c r="B193" s="7" t="s">
        <v>351</v>
      </c>
      <c r="C193" s="7" t="s">
        <v>352</v>
      </c>
      <c r="D193" s="7" t="s">
        <v>787</v>
      </c>
      <c r="E193" s="7" t="s">
        <v>788</v>
      </c>
      <c r="F193" s="7" t="s">
        <v>789</v>
      </c>
      <c r="G193" s="7" t="s">
        <v>2352</v>
      </c>
      <c r="H193" s="7" t="s">
        <v>1</v>
      </c>
      <c r="I193" s="7" t="s">
        <v>3896</v>
      </c>
      <c r="J193" s="7" t="s">
        <v>3896</v>
      </c>
      <c r="K193" s="7"/>
    </row>
    <row r="194" spans="1:11" ht="15.75" customHeight="1" x14ac:dyDescent="0.15">
      <c r="A194" s="7" t="s">
        <v>68</v>
      </c>
      <c r="B194" s="7" t="s">
        <v>790</v>
      </c>
      <c r="C194" s="7" t="s">
        <v>791</v>
      </c>
      <c r="D194" s="7" t="s">
        <v>792</v>
      </c>
      <c r="E194" s="7" t="s">
        <v>793</v>
      </c>
      <c r="F194" s="7" t="s">
        <v>794</v>
      </c>
      <c r="G194" s="7" t="s">
        <v>2353</v>
      </c>
      <c r="H194" s="7" t="s">
        <v>3896</v>
      </c>
      <c r="I194" s="7" t="s">
        <v>3896</v>
      </c>
      <c r="J194" s="7" t="s">
        <v>3896</v>
      </c>
      <c r="K194" s="7"/>
    </row>
    <row r="195" spans="1:11" ht="15.75" customHeight="1" x14ac:dyDescent="0.15">
      <c r="A195" s="7" t="s">
        <v>68</v>
      </c>
      <c r="B195" s="7" t="s">
        <v>790</v>
      </c>
      <c r="C195" s="7" t="s">
        <v>791</v>
      </c>
      <c r="D195" s="7" t="s">
        <v>795</v>
      </c>
      <c r="E195" s="7" t="s">
        <v>796</v>
      </c>
      <c r="F195" s="7" t="s">
        <v>797</v>
      </c>
      <c r="G195" s="7" t="s">
        <v>2353</v>
      </c>
      <c r="H195" s="7" t="s">
        <v>3896</v>
      </c>
      <c r="I195" s="7" t="s">
        <v>3896</v>
      </c>
      <c r="J195" s="7" t="s">
        <v>3896</v>
      </c>
      <c r="K195" s="7"/>
    </row>
    <row r="196" spans="1:11" ht="15.75" customHeight="1" x14ac:dyDescent="0.15">
      <c r="A196" s="7" t="s">
        <v>68</v>
      </c>
      <c r="B196" s="7" t="s">
        <v>798</v>
      </c>
      <c r="C196" s="7" t="s">
        <v>799</v>
      </c>
      <c r="D196" s="7" t="s">
        <v>800</v>
      </c>
      <c r="E196" s="7" t="s">
        <v>801</v>
      </c>
      <c r="F196" s="7" t="s">
        <v>802</v>
      </c>
      <c r="G196" s="7" t="s">
        <v>2353</v>
      </c>
      <c r="H196" s="7" t="s">
        <v>1</v>
      </c>
      <c r="I196" s="7" t="s">
        <v>3896</v>
      </c>
      <c r="J196" s="7" t="s">
        <v>3896</v>
      </c>
      <c r="K196" s="7"/>
    </row>
    <row r="197" spans="1:11" ht="15.75" customHeight="1" x14ac:dyDescent="0.15">
      <c r="A197" s="7" t="s">
        <v>68</v>
      </c>
      <c r="B197" s="7" t="s">
        <v>803</v>
      </c>
      <c r="C197" s="7" t="s">
        <v>804</v>
      </c>
      <c r="D197" s="7" t="s">
        <v>805</v>
      </c>
      <c r="E197" s="7" t="s">
        <v>806</v>
      </c>
      <c r="F197" s="7" t="s">
        <v>807</v>
      </c>
      <c r="G197" s="7" t="s">
        <v>2353</v>
      </c>
      <c r="H197" s="7" t="s">
        <v>1</v>
      </c>
      <c r="I197" s="7" t="s">
        <v>3896</v>
      </c>
      <c r="J197" s="7" t="s">
        <v>3896</v>
      </c>
      <c r="K197" s="7"/>
    </row>
    <row r="198" spans="1:11" ht="15.75" customHeight="1" x14ac:dyDescent="0.15">
      <c r="A198" s="7" t="s">
        <v>68</v>
      </c>
      <c r="B198" s="7" t="s">
        <v>808</v>
      </c>
      <c r="C198" s="7" t="s">
        <v>809</v>
      </c>
      <c r="D198" s="7" t="s">
        <v>810</v>
      </c>
      <c r="E198" s="7" t="s">
        <v>811</v>
      </c>
      <c r="F198" s="7" t="s">
        <v>812</v>
      </c>
      <c r="G198" s="7" t="s">
        <v>2353</v>
      </c>
      <c r="H198" s="7" t="s">
        <v>3896</v>
      </c>
      <c r="I198" s="7" t="s">
        <v>3896</v>
      </c>
      <c r="J198" s="7" t="s">
        <v>3896</v>
      </c>
      <c r="K198" s="7"/>
    </row>
    <row r="199" spans="1:11" ht="15.75" customHeight="1" x14ac:dyDescent="0.15">
      <c r="A199" s="7" t="s">
        <v>68</v>
      </c>
      <c r="B199" s="7" t="s">
        <v>831</v>
      </c>
      <c r="C199" s="7" t="s">
        <v>832</v>
      </c>
      <c r="D199" s="7" t="s">
        <v>833</v>
      </c>
      <c r="E199" s="7" t="s">
        <v>834</v>
      </c>
      <c r="F199" s="7" t="s">
        <v>835</v>
      </c>
      <c r="G199" s="7" t="s">
        <v>2353</v>
      </c>
      <c r="H199" s="7" t="s">
        <v>1</v>
      </c>
      <c r="I199" s="7" t="s">
        <v>3896</v>
      </c>
      <c r="J199" s="7" t="s">
        <v>3896</v>
      </c>
      <c r="K199" s="7"/>
    </row>
    <row r="200" spans="1:11" ht="15.75" customHeight="1" x14ac:dyDescent="0.15">
      <c r="A200" s="7" t="s">
        <v>68</v>
      </c>
      <c r="B200" s="7" t="s">
        <v>836</v>
      </c>
      <c r="C200" s="7" t="s">
        <v>837</v>
      </c>
      <c r="D200" s="7" t="s">
        <v>838</v>
      </c>
      <c r="E200" s="7" t="s">
        <v>839</v>
      </c>
      <c r="F200" s="7" t="s">
        <v>840</v>
      </c>
      <c r="G200" s="7" t="s">
        <v>2353</v>
      </c>
      <c r="H200" s="7" t="s">
        <v>3896</v>
      </c>
      <c r="I200" s="7" t="s">
        <v>3896</v>
      </c>
      <c r="J200" s="7" t="s">
        <v>3896</v>
      </c>
      <c r="K200" s="7"/>
    </row>
    <row r="201" spans="1:11" ht="15.75" customHeight="1" x14ac:dyDescent="0.15">
      <c r="A201" s="7" t="s">
        <v>68</v>
      </c>
      <c r="B201" s="7" t="s">
        <v>1964</v>
      </c>
      <c r="C201" s="7" t="s">
        <v>1964</v>
      </c>
      <c r="D201" s="7" t="s">
        <v>1965</v>
      </c>
      <c r="E201" s="7" t="s">
        <v>1966</v>
      </c>
      <c r="F201" s="7" t="s">
        <v>1967</v>
      </c>
      <c r="G201" s="7" t="s">
        <v>2353</v>
      </c>
      <c r="H201" s="7" t="s">
        <v>3896</v>
      </c>
      <c r="I201" s="7" t="s">
        <v>3896</v>
      </c>
      <c r="J201" s="7" t="s">
        <v>3896</v>
      </c>
      <c r="K201" s="7"/>
    </row>
    <row r="202" spans="1:11" ht="15.75" customHeight="1" x14ac:dyDescent="0.15">
      <c r="A202" s="7" t="s">
        <v>68</v>
      </c>
      <c r="B202" s="7" t="s">
        <v>813</v>
      </c>
      <c r="C202" s="7" t="s">
        <v>814</v>
      </c>
      <c r="D202" s="7" t="s">
        <v>815</v>
      </c>
      <c r="E202" s="7" t="s">
        <v>816</v>
      </c>
      <c r="F202" s="7" t="s">
        <v>817</v>
      </c>
      <c r="G202" s="7" t="s">
        <v>2353</v>
      </c>
      <c r="H202" s="7" t="s">
        <v>1</v>
      </c>
      <c r="I202" s="7" t="s">
        <v>3896</v>
      </c>
      <c r="J202" s="7" t="s">
        <v>3896</v>
      </c>
      <c r="K202" s="7"/>
    </row>
    <row r="203" spans="1:11" ht="15.75" customHeight="1" x14ac:dyDescent="0.15">
      <c r="A203" s="7" t="s">
        <v>68</v>
      </c>
      <c r="B203" s="7" t="s">
        <v>744</v>
      </c>
      <c r="C203" s="7" t="s">
        <v>745</v>
      </c>
      <c r="D203" s="7" t="s">
        <v>818</v>
      </c>
      <c r="E203" s="7" t="s">
        <v>819</v>
      </c>
      <c r="F203" s="7" t="s">
        <v>820</v>
      </c>
      <c r="G203" s="7" t="s">
        <v>2353</v>
      </c>
      <c r="H203" s="7" t="s">
        <v>1</v>
      </c>
      <c r="I203" s="7" t="s">
        <v>3896</v>
      </c>
      <c r="J203" s="7" t="s">
        <v>3896</v>
      </c>
      <c r="K203" s="7"/>
    </row>
    <row r="204" spans="1:11" ht="15.75" customHeight="1" x14ac:dyDescent="0.15">
      <c r="A204" s="7" t="s">
        <v>68</v>
      </c>
      <c r="B204" s="7" t="s">
        <v>821</v>
      </c>
      <c r="C204" s="7" t="s">
        <v>822</v>
      </c>
      <c r="D204" s="7" t="s">
        <v>823</v>
      </c>
      <c r="E204" s="7" t="s">
        <v>824</v>
      </c>
      <c r="F204" s="7" t="s">
        <v>825</v>
      </c>
      <c r="G204" s="7" t="s">
        <v>2354</v>
      </c>
      <c r="H204" s="7" t="s">
        <v>3896</v>
      </c>
      <c r="I204" s="7" t="s">
        <v>3896</v>
      </c>
      <c r="J204" s="7" t="s">
        <v>3896</v>
      </c>
      <c r="K204" s="7"/>
    </row>
    <row r="205" spans="1:11" ht="15.75" customHeight="1" x14ac:dyDescent="0.15">
      <c r="A205" s="7" t="s">
        <v>68</v>
      </c>
      <c r="B205" s="7" t="s">
        <v>826</v>
      </c>
      <c r="C205" s="7" t="s">
        <v>827</v>
      </c>
      <c r="D205" s="7" t="s">
        <v>828</v>
      </c>
      <c r="E205" s="7" t="s">
        <v>829</v>
      </c>
      <c r="F205" s="7" t="s">
        <v>830</v>
      </c>
      <c r="G205" s="7" t="s">
        <v>2353</v>
      </c>
      <c r="H205" s="7" t="s">
        <v>3896</v>
      </c>
      <c r="I205" s="7" t="s">
        <v>3896</v>
      </c>
      <c r="J205" s="7" t="s">
        <v>3896</v>
      </c>
      <c r="K205" s="7"/>
    </row>
    <row r="206" spans="1:11" ht="15.75" customHeight="1" x14ac:dyDescent="0.15">
      <c r="A206" s="7" t="s">
        <v>68</v>
      </c>
      <c r="B206" s="7" t="s">
        <v>250</v>
      </c>
      <c r="C206" s="7" t="s">
        <v>251</v>
      </c>
      <c r="D206" s="7" t="s">
        <v>859</v>
      </c>
      <c r="E206" s="7" t="s">
        <v>860</v>
      </c>
      <c r="F206" s="7" t="s">
        <v>861</v>
      </c>
      <c r="G206" s="7" t="s">
        <v>2353</v>
      </c>
      <c r="H206" s="7" t="s">
        <v>3896</v>
      </c>
      <c r="I206" s="7" t="s">
        <v>3896</v>
      </c>
      <c r="J206" s="7" t="s">
        <v>3896</v>
      </c>
      <c r="K206" s="7"/>
    </row>
    <row r="207" spans="1:11" ht="15.75" customHeight="1" x14ac:dyDescent="0.15">
      <c r="A207" s="7" t="s">
        <v>68</v>
      </c>
      <c r="B207" s="7" t="s">
        <v>841</v>
      </c>
      <c r="C207" s="7" t="s">
        <v>842</v>
      </c>
      <c r="D207" s="7" t="s">
        <v>843</v>
      </c>
      <c r="E207" s="7" t="s">
        <v>844</v>
      </c>
      <c r="F207" s="7" t="s">
        <v>845</v>
      </c>
      <c r="G207" s="7" t="s">
        <v>2353</v>
      </c>
      <c r="H207" s="7" t="s">
        <v>1</v>
      </c>
      <c r="I207" s="7" t="s">
        <v>3896</v>
      </c>
      <c r="J207" s="7" t="s">
        <v>3896</v>
      </c>
      <c r="K207" s="7"/>
    </row>
    <row r="208" spans="1:11" ht="15.75" customHeight="1" x14ac:dyDescent="0.15">
      <c r="A208" s="7" t="s">
        <v>68</v>
      </c>
      <c r="B208" s="7" t="s">
        <v>846</v>
      </c>
      <c r="C208" s="7" t="s">
        <v>847</v>
      </c>
      <c r="D208" s="7" t="s">
        <v>848</v>
      </c>
      <c r="E208" s="7" t="s">
        <v>849</v>
      </c>
      <c r="F208" s="7" t="s">
        <v>850</v>
      </c>
      <c r="G208" s="7" t="s">
        <v>2353</v>
      </c>
      <c r="H208" s="7" t="s">
        <v>3896</v>
      </c>
      <c r="I208" s="7" t="s">
        <v>3896</v>
      </c>
      <c r="J208" s="7" t="s">
        <v>3896</v>
      </c>
      <c r="K208" s="7"/>
    </row>
    <row r="209" spans="1:11" ht="15.75" customHeight="1" x14ac:dyDescent="0.15">
      <c r="A209" s="7" t="s">
        <v>68</v>
      </c>
      <c r="B209" s="7" t="s">
        <v>846</v>
      </c>
      <c r="C209" s="7" t="s">
        <v>847</v>
      </c>
      <c r="D209" s="7" t="s">
        <v>851</v>
      </c>
      <c r="E209" s="7" t="s">
        <v>852</v>
      </c>
      <c r="F209" s="7" t="s">
        <v>853</v>
      </c>
      <c r="G209" s="7" t="s">
        <v>2353</v>
      </c>
      <c r="H209" s="7" t="s">
        <v>3896</v>
      </c>
      <c r="I209" s="7" t="s">
        <v>3896</v>
      </c>
      <c r="J209" s="7" t="s">
        <v>3896</v>
      </c>
      <c r="K209" s="7"/>
    </row>
    <row r="210" spans="1:11" ht="15.75" customHeight="1" x14ac:dyDescent="0.15">
      <c r="A210" s="7" t="s">
        <v>68</v>
      </c>
      <c r="B210" s="7" t="s">
        <v>854</v>
      </c>
      <c r="C210" s="7" t="s">
        <v>855</v>
      </c>
      <c r="D210" s="7" t="s">
        <v>856</v>
      </c>
      <c r="E210" s="7" t="s">
        <v>857</v>
      </c>
      <c r="F210" s="7" t="s">
        <v>858</v>
      </c>
      <c r="G210" s="7" t="s">
        <v>2353</v>
      </c>
      <c r="H210" s="7" t="s">
        <v>3896</v>
      </c>
      <c r="I210" s="7" t="s">
        <v>3896</v>
      </c>
      <c r="J210" s="7" t="s">
        <v>3896</v>
      </c>
      <c r="K210" s="7"/>
    </row>
    <row r="211" spans="1:11" ht="15.75" customHeight="1" x14ac:dyDescent="0.15">
      <c r="A211" s="7" t="s">
        <v>68</v>
      </c>
      <c r="B211" s="7" t="s">
        <v>1854</v>
      </c>
      <c r="C211" s="7" t="s">
        <v>1854</v>
      </c>
      <c r="D211" s="7" t="s">
        <v>1968</v>
      </c>
      <c r="E211" s="7" t="s">
        <v>1969</v>
      </c>
      <c r="F211" s="7" t="s">
        <v>1970</v>
      </c>
      <c r="G211" s="7" t="s">
        <v>2354</v>
      </c>
      <c r="H211" s="7" t="s">
        <v>3896</v>
      </c>
      <c r="I211" s="7" t="s">
        <v>3896</v>
      </c>
      <c r="J211" s="7" t="s">
        <v>3896</v>
      </c>
      <c r="K211" s="7"/>
    </row>
    <row r="212" spans="1:11" ht="15.75" customHeight="1" x14ac:dyDescent="0.15">
      <c r="A212" s="7" t="s">
        <v>68</v>
      </c>
      <c r="B212" s="7" t="s">
        <v>1854</v>
      </c>
      <c r="C212" s="7" t="s">
        <v>1854</v>
      </c>
      <c r="D212" s="7" t="s">
        <v>1971</v>
      </c>
      <c r="E212" s="7" t="s">
        <v>1972</v>
      </c>
      <c r="F212" s="7" t="s">
        <v>1973</v>
      </c>
      <c r="G212" s="7" t="s">
        <v>2354</v>
      </c>
      <c r="H212" s="7" t="s">
        <v>3896</v>
      </c>
      <c r="I212" s="7" t="s">
        <v>3896</v>
      </c>
      <c r="J212" s="7" t="s">
        <v>3896</v>
      </c>
      <c r="K212" s="7"/>
    </row>
    <row r="213" spans="1:11" ht="15.75" customHeight="1" x14ac:dyDescent="0.15">
      <c r="A213" s="7" t="s">
        <v>68</v>
      </c>
      <c r="B213" s="7" t="s">
        <v>1854</v>
      </c>
      <c r="C213" s="7" t="s">
        <v>1854</v>
      </c>
      <c r="D213" s="7" t="s">
        <v>1974</v>
      </c>
      <c r="E213" s="7" t="s">
        <v>1975</v>
      </c>
      <c r="F213" s="7" t="s">
        <v>1976</v>
      </c>
      <c r="G213" s="7" t="s">
        <v>2354</v>
      </c>
      <c r="H213" s="7" t="s">
        <v>3896</v>
      </c>
      <c r="I213" s="7" t="s">
        <v>3896</v>
      </c>
      <c r="J213" s="7" t="s">
        <v>3896</v>
      </c>
      <c r="K213" s="7"/>
    </row>
    <row r="214" spans="1:11" ht="15.75" customHeight="1" x14ac:dyDescent="0.15">
      <c r="A214" s="7" t="s">
        <v>68</v>
      </c>
      <c r="B214" s="7" t="s">
        <v>862</v>
      </c>
      <c r="C214" s="7" t="s">
        <v>863</v>
      </c>
      <c r="D214" s="7" t="s">
        <v>864</v>
      </c>
      <c r="E214" s="7" t="s">
        <v>865</v>
      </c>
      <c r="F214" s="7" t="s">
        <v>866</v>
      </c>
      <c r="G214" s="7" t="s">
        <v>2354</v>
      </c>
      <c r="H214" s="7" t="s">
        <v>3896</v>
      </c>
      <c r="I214" s="7" t="s">
        <v>3896</v>
      </c>
      <c r="J214" s="7" t="s">
        <v>3896</v>
      </c>
      <c r="K214" s="7"/>
    </row>
    <row r="215" spans="1:11" ht="15.75" customHeight="1" x14ac:dyDescent="0.15">
      <c r="A215" s="7" t="s">
        <v>68</v>
      </c>
      <c r="B215" s="7" t="s">
        <v>867</v>
      </c>
      <c r="C215" s="7" t="s">
        <v>868</v>
      </c>
      <c r="D215" s="7" t="s">
        <v>869</v>
      </c>
      <c r="E215" s="7" t="s">
        <v>870</v>
      </c>
      <c r="F215" s="7" t="s">
        <v>871</v>
      </c>
      <c r="G215" s="7" t="s">
        <v>2353</v>
      </c>
      <c r="H215" s="7" t="s">
        <v>1</v>
      </c>
      <c r="I215" s="7" t="s">
        <v>3896</v>
      </c>
      <c r="J215" s="7" t="s">
        <v>3896</v>
      </c>
      <c r="K215" s="7"/>
    </row>
    <row r="216" spans="1:11" ht="15.75" customHeight="1" x14ac:dyDescent="0.15">
      <c r="A216" s="7" t="s">
        <v>68</v>
      </c>
      <c r="B216" s="7" t="s">
        <v>872</v>
      </c>
      <c r="C216" s="7" t="s">
        <v>873</v>
      </c>
      <c r="D216" s="7" t="s">
        <v>874</v>
      </c>
      <c r="E216" s="7" t="s">
        <v>875</v>
      </c>
      <c r="F216" s="7" t="s">
        <v>876</v>
      </c>
      <c r="G216" s="7" t="s">
        <v>2353</v>
      </c>
      <c r="H216" s="7" t="s">
        <v>3896</v>
      </c>
      <c r="I216" s="7" t="s">
        <v>3896</v>
      </c>
      <c r="J216" s="7" t="s">
        <v>3896</v>
      </c>
      <c r="K216" s="7"/>
    </row>
    <row r="217" spans="1:11" ht="15.75" customHeight="1" x14ac:dyDescent="0.15">
      <c r="A217" s="7" t="s">
        <v>68</v>
      </c>
      <c r="B217" s="7" t="s">
        <v>877</v>
      </c>
      <c r="C217" s="7" t="s">
        <v>878</v>
      </c>
      <c r="D217" s="7" t="s">
        <v>879</v>
      </c>
      <c r="E217" s="7" t="s">
        <v>880</v>
      </c>
      <c r="F217" s="7" t="s">
        <v>881</v>
      </c>
      <c r="G217" s="7" t="s">
        <v>2353</v>
      </c>
      <c r="H217" s="7" t="s">
        <v>3896</v>
      </c>
      <c r="I217" s="7" t="s">
        <v>3896</v>
      </c>
      <c r="J217" s="7" t="s">
        <v>3896</v>
      </c>
      <c r="K217" s="7"/>
    </row>
    <row r="218" spans="1:11" ht="15.75" customHeight="1" x14ac:dyDescent="0.15">
      <c r="A218" s="7" t="s">
        <v>68</v>
      </c>
      <c r="B218" s="7" t="s">
        <v>882</v>
      </c>
      <c r="C218" s="7" t="s">
        <v>883</v>
      </c>
      <c r="D218" s="7" t="s">
        <v>884</v>
      </c>
      <c r="E218" s="7" t="s">
        <v>885</v>
      </c>
      <c r="F218" s="7" t="s">
        <v>886</v>
      </c>
      <c r="G218" s="7" t="s">
        <v>2352</v>
      </c>
      <c r="H218" s="7" t="s">
        <v>3896</v>
      </c>
      <c r="I218" s="7" t="s">
        <v>3896</v>
      </c>
      <c r="J218" s="7" t="s">
        <v>3896</v>
      </c>
      <c r="K218" s="7"/>
    </row>
    <row r="219" spans="1:11" ht="15.75" customHeight="1" x14ac:dyDescent="0.15">
      <c r="A219" s="7" t="s">
        <v>68</v>
      </c>
      <c r="B219" s="7" t="s">
        <v>882</v>
      </c>
      <c r="C219" s="7" t="s">
        <v>883</v>
      </c>
      <c r="D219" s="7" t="s">
        <v>887</v>
      </c>
      <c r="E219" s="7" t="s">
        <v>888</v>
      </c>
      <c r="F219" s="7" t="s">
        <v>889</v>
      </c>
      <c r="G219" s="7" t="s">
        <v>2354</v>
      </c>
      <c r="H219" s="7" t="s">
        <v>3896</v>
      </c>
      <c r="I219" s="7" t="s">
        <v>3896</v>
      </c>
      <c r="J219" s="7" t="s">
        <v>3896</v>
      </c>
      <c r="K219" s="7"/>
    </row>
    <row r="220" spans="1:11" ht="15.75" customHeight="1" x14ac:dyDescent="0.15">
      <c r="A220" s="7" t="s">
        <v>68</v>
      </c>
      <c r="B220" s="7" t="s">
        <v>890</v>
      </c>
      <c r="C220" s="7" t="s">
        <v>891</v>
      </c>
      <c r="D220" s="7" t="s">
        <v>892</v>
      </c>
      <c r="E220" s="7" t="s">
        <v>893</v>
      </c>
      <c r="F220" s="7" t="s">
        <v>894</v>
      </c>
      <c r="G220" s="7" t="s">
        <v>2353</v>
      </c>
      <c r="H220" s="7" t="s">
        <v>1</v>
      </c>
      <c r="I220" s="7" t="s">
        <v>3914</v>
      </c>
      <c r="J220" s="7" t="s">
        <v>3896</v>
      </c>
      <c r="K220" s="7"/>
    </row>
    <row r="221" spans="1:11" ht="15.75" customHeight="1" x14ac:dyDescent="0.15">
      <c r="A221" s="7" t="s">
        <v>68</v>
      </c>
      <c r="B221" s="7" t="s">
        <v>895</v>
      </c>
      <c r="C221" s="7" t="s">
        <v>896</v>
      </c>
      <c r="D221" s="7" t="s">
        <v>897</v>
      </c>
      <c r="E221" s="7" t="s">
        <v>898</v>
      </c>
      <c r="F221" s="7" t="s">
        <v>899</v>
      </c>
      <c r="G221" s="7" t="s">
        <v>2354</v>
      </c>
      <c r="H221" s="7" t="s">
        <v>1</v>
      </c>
      <c r="I221" s="7" t="s">
        <v>3896</v>
      </c>
      <c r="J221" s="7" t="s">
        <v>3896</v>
      </c>
      <c r="K221" s="7"/>
    </row>
    <row r="222" spans="1:11" ht="15.75" customHeight="1" x14ac:dyDescent="0.15">
      <c r="A222" s="7" t="s">
        <v>68</v>
      </c>
      <c r="B222" s="7" t="s">
        <v>900</v>
      </c>
      <c r="C222" s="7" t="s">
        <v>901</v>
      </c>
      <c r="D222" s="7" t="s">
        <v>902</v>
      </c>
      <c r="E222" s="7" t="s">
        <v>903</v>
      </c>
      <c r="F222" s="7" t="s">
        <v>904</v>
      </c>
      <c r="G222" s="7" t="s">
        <v>2352</v>
      </c>
      <c r="H222" s="7" t="s">
        <v>3896</v>
      </c>
      <c r="I222" s="7" t="s">
        <v>3896</v>
      </c>
      <c r="J222" s="7" t="s">
        <v>3896</v>
      </c>
      <c r="K222" s="7"/>
    </row>
    <row r="223" spans="1:11" ht="15.75" customHeight="1" x14ac:dyDescent="0.15">
      <c r="A223" s="7" t="s">
        <v>68</v>
      </c>
      <c r="B223" s="7" t="s">
        <v>905</v>
      </c>
      <c r="C223" s="7" t="s">
        <v>906</v>
      </c>
      <c r="D223" s="7" t="s">
        <v>907</v>
      </c>
      <c r="E223" s="7" t="s">
        <v>908</v>
      </c>
      <c r="F223" s="7" t="s">
        <v>909</v>
      </c>
      <c r="G223" s="7" t="s">
        <v>2352</v>
      </c>
      <c r="H223" s="7" t="s">
        <v>3896</v>
      </c>
      <c r="I223" s="7" t="s">
        <v>3896</v>
      </c>
      <c r="J223" s="7" t="s">
        <v>3915</v>
      </c>
      <c r="K223" s="7"/>
    </row>
    <row r="224" spans="1:11" ht="15.75" customHeight="1" x14ac:dyDescent="0.15">
      <c r="A224" s="7" t="s">
        <v>68</v>
      </c>
      <c r="B224" s="7" t="s">
        <v>910</v>
      </c>
      <c r="C224" s="7" t="s">
        <v>911</v>
      </c>
      <c r="D224" s="7" t="s">
        <v>912</v>
      </c>
      <c r="E224" s="7" t="s">
        <v>913</v>
      </c>
      <c r="F224" s="7" t="s">
        <v>914</v>
      </c>
      <c r="G224" s="7" t="s">
        <v>2353</v>
      </c>
      <c r="H224" s="7" t="s">
        <v>3896</v>
      </c>
      <c r="I224" s="7" t="s">
        <v>3896</v>
      </c>
      <c r="J224" s="7" t="s">
        <v>3896</v>
      </c>
      <c r="K224" s="7"/>
    </row>
    <row r="225" spans="1:11" ht="15.75" customHeight="1" x14ac:dyDescent="0.15">
      <c r="A225" s="7" t="s">
        <v>68</v>
      </c>
      <c r="B225" s="7" t="s">
        <v>915</v>
      </c>
      <c r="C225" s="7" t="s">
        <v>916</v>
      </c>
      <c r="D225" s="7" t="s">
        <v>917</v>
      </c>
      <c r="E225" s="7" t="s">
        <v>918</v>
      </c>
      <c r="F225" s="7" t="s">
        <v>919</v>
      </c>
      <c r="G225" s="7" t="s">
        <v>2353</v>
      </c>
      <c r="H225" s="7" t="s">
        <v>3896</v>
      </c>
      <c r="I225" s="7" t="s">
        <v>3896</v>
      </c>
      <c r="J225" s="7" t="s">
        <v>3896</v>
      </c>
      <c r="K225" s="7"/>
    </row>
    <row r="226" spans="1:11" ht="15.75" customHeight="1" x14ac:dyDescent="0.15">
      <c r="A226" s="7" t="s">
        <v>68</v>
      </c>
      <c r="B226" s="7" t="s">
        <v>920</v>
      </c>
      <c r="C226" s="7" t="s">
        <v>921</v>
      </c>
      <c r="D226" s="7" t="s">
        <v>922</v>
      </c>
      <c r="E226" s="7" t="s">
        <v>923</v>
      </c>
      <c r="F226" s="7" t="s">
        <v>924</v>
      </c>
      <c r="G226" s="7" t="s">
        <v>2354</v>
      </c>
      <c r="H226" s="7" t="s">
        <v>3896</v>
      </c>
      <c r="I226" s="7" t="s">
        <v>3896</v>
      </c>
      <c r="J226" s="7" t="s">
        <v>3896</v>
      </c>
      <c r="K226" s="7"/>
    </row>
    <row r="227" spans="1:11" ht="15.75" customHeight="1" x14ac:dyDescent="0.15">
      <c r="A227" s="7" t="s">
        <v>68</v>
      </c>
      <c r="B227" s="7" t="s">
        <v>925</v>
      </c>
      <c r="C227" s="7" t="s">
        <v>926</v>
      </c>
      <c r="D227" s="7" t="s">
        <v>927</v>
      </c>
      <c r="E227" s="7" t="s">
        <v>928</v>
      </c>
      <c r="F227" s="7" t="s">
        <v>929</v>
      </c>
      <c r="G227" s="7" t="s">
        <v>2354</v>
      </c>
      <c r="H227" s="7" t="s">
        <v>1</v>
      </c>
      <c r="I227" s="7" t="s">
        <v>3896</v>
      </c>
      <c r="J227" s="7" t="s">
        <v>3896</v>
      </c>
      <c r="K227" s="7"/>
    </row>
    <row r="228" spans="1:11" ht="15.75" customHeight="1" x14ac:dyDescent="0.15">
      <c r="A228" s="7" t="s">
        <v>68</v>
      </c>
      <c r="B228" s="7" t="s">
        <v>930</v>
      </c>
      <c r="C228" s="7" t="s">
        <v>931</v>
      </c>
      <c r="D228" s="7" t="s">
        <v>932</v>
      </c>
      <c r="E228" s="7" t="s">
        <v>933</v>
      </c>
      <c r="F228" s="7" t="s">
        <v>934</v>
      </c>
      <c r="G228" s="7" t="s">
        <v>2353</v>
      </c>
      <c r="H228" s="7" t="s">
        <v>1</v>
      </c>
      <c r="I228" s="7" t="s">
        <v>3896</v>
      </c>
      <c r="J228" s="7" t="s">
        <v>3896</v>
      </c>
      <c r="K228" s="7"/>
    </row>
    <row r="229" spans="1:11" ht="15.75" customHeight="1" x14ac:dyDescent="0.15">
      <c r="A229" s="7" t="s">
        <v>68</v>
      </c>
      <c r="B229" s="7" t="s">
        <v>1959</v>
      </c>
      <c r="C229" s="7" t="s">
        <v>1960</v>
      </c>
      <c r="D229" s="7" t="s">
        <v>1961</v>
      </c>
      <c r="E229" s="7" t="s">
        <v>1962</v>
      </c>
      <c r="F229" s="7" t="s">
        <v>1963</v>
      </c>
      <c r="G229" s="7" t="s">
        <v>2353</v>
      </c>
      <c r="H229" s="7" t="s">
        <v>3896</v>
      </c>
      <c r="I229" s="7" t="s">
        <v>3896</v>
      </c>
      <c r="J229" s="7" t="s">
        <v>3896</v>
      </c>
      <c r="K229" s="7"/>
    </row>
    <row r="230" spans="1:11" ht="15.75" customHeight="1" x14ac:dyDescent="0.15">
      <c r="A230" s="7" t="s">
        <v>70</v>
      </c>
      <c r="B230" s="7" t="s">
        <v>935</v>
      </c>
      <c r="C230" s="7" t="s">
        <v>936</v>
      </c>
      <c r="D230" s="7" t="s">
        <v>937</v>
      </c>
      <c r="E230" s="7" t="s">
        <v>938</v>
      </c>
      <c r="F230" s="7" t="s">
        <v>939</v>
      </c>
      <c r="G230" s="7" t="s">
        <v>2352</v>
      </c>
      <c r="H230" s="7" t="s">
        <v>3896</v>
      </c>
      <c r="I230" s="7" t="s">
        <v>3896</v>
      </c>
      <c r="J230" s="7" t="s">
        <v>3896</v>
      </c>
      <c r="K230" s="7"/>
    </row>
    <row r="231" spans="1:11" ht="15.75" customHeight="1" x14ac:dyDescent="0.15">
      <c r="A231" s="7" t="s">
        <v>71</v>
      </c>
      <c r="B231" s="7" t="s">
        <v>940</v>
      </c>
      <c r="C231" s="7" t="s">
        <v>941</v>
      </c>
      <c r="D231" s="7" t="s">
        <v>942</v>
      </c>
      <c r="E231" s="7" t="s">
        <v>943</v>
      </c>
      <c r="F231" s="7" t="s">
        <v>944</v>
      </c>
      <c r="G231" s="7" t="s">
        <v>2353</v>
      </c>
      <c r="H231" s="7" t="s">
        <v>3896</v>
      </c>
      <c r="I231" s="7" t="s">
        <v>3896</v>
      </c>
      <c r="J231" s="7" t="s">
        <v>3915</v>
      </c>
      <c r="K231" s="7"/>
    </row>
    <row r="232" spans="1:11" ht="15.75" customHeight="1" x14ac:dyDescent="0.15">
      <c r="A232" s="7" t="s">
        <v>71</v>
      </c>
      <c r="B232" s="7" t="s">
        <v>945</v>
      </c>
      <c r="C232" s="7" t="s">
        <v>946</v>
      </c>
      <c r="D232" s="7" t="s">
        <v>947</v>
      </c>
      <c r="E232" s="7" t="s">
        <v>948</v>
      </c>
      <c r="F232" s="7" t="s">
        <v>949</v>
      </c>
      <c r="G232" s="7" t="s">
        <v>2354</v>
      </c>
      <c r="H232" s="7" t="s">
        <v>3896</v>
      </c>
      <c r="I232" s="7" t="s">
        <v>3896</v>
      </c>
      <c r="J232" s="7" t="s">
        <v>3896</v>
      </c>
      <c r="K232" s="7"/>
    </row>
    <row r="233" spans="1:11" ht="15.75" customHeight="1" x14ac:dyDescent="0.15">
      <c r="A233" s="7" t="s">
        <v>71</v>
      </c>
      <c r="B233" s="7" t="s">
        <v>351</v>
      </c>
      <c r="C233" s="7" t="s">
        <v>352</v>
      </c>
      <c r="D233" s="7" t="s">
        <v>950</v>
      </c>
      <c r="E233" s="7" t="s">
        <v>951</v>
      </c>
      <c r="F233" s="7" t="s">
        <v>952</v>
      </c>
      <c r="G233" s="7" t="s">
        <v>2352</v>
      </c>
      <c r="H233" s="7" t="s">
        <v>1</v>
      </c>
      <c r="I233" s="7" t="s">
        <v>3896</v>
      </c>
      <c r="J233" s="7" t="s">
        <v>3896</v>
      </c>
      <c r="K233" s="7"/>
    </row>
    <row r="234" spans="1:11" ht="15.75" customHeight="1" x14ac:dyDescent="0.15">
      <c r="A234" s="7" t="s">
        <v>71</v>
      </c>
      <c r="B234" s="7" t="s">
        <v>953</v>
      </c>
      <c r="C234" s="7" t="s">
        <v>954</v>
      </c>
      <c r="D234" s="7" t="s">
        <v>955</v>
      </c>
      <c r="E234" s="7" t="s">
        <v>956</v>
      </c>
      <c r="F234" s="7" t="s">
        <v>957</v>
      </c>
      <c r="G234" s="7" t="s">
        <v>2353</v>
      </c>
      <c r="H234" s="7" t="s">
        <v>3896</v>
      </c>
      <c r="I234" s="7" t="s">
        <v>3896</v>
      </c>
      <c r="J234" s="7" t="s">
        <v>3896</v>
      </c>
      <c r="K234" s="7"/>
    </row>
    <row r="235" spans="1:11" ht="15.75" customHeight="1" x14ac:dyDescent="0.15">
      <c r="A235" s="7" t="s">
        <v>71</v>
      </c>
      <c r="B235" s="7" t="s">
        <v>958</v>
      </c>
      <c r="C235" s="7" t="s">
        <v>959</v>
      </c>
      <c r="D235" s="7" t="s">
        <v>960</v>
      </c>
      <c r="E235" s="7" t="s">
        <v>961</v>
      </c>
      <c r="F235" s="7" t="s">
        <v>962</v>
      </c>
      <c r="G235" s="7" t="s">
        <v>2353</v>
      </c>
      <c r="H235" s="7" t="s">
        <v>3896</v>
      </c>
      <c r="I235" s="7" t="s">
        <v>3896</v>
      </c>
      <c r="J235" s="7" t="s">
        <v>3915</v>
      </c>
      <c r="K235" s="7"/>
    </row>
    <row r="236" spans="1:11" ht="15.75" customHeight="1" x14ac:dyDescent="0.15">
      <c r="A236" s="7" t="s">
        <v>72</v>
      </c>
      <c r="B236" s="7" t="s">
        <v>963</v>
      </c>
      <c r="C236" s="7" t="s">
        <v>964</v>
      </c>
      <c r="D236" s="7" t="s">
        <v>965</v>
      </c>
      <c r="E236" s="7" t="s">
        <v>966</v>
      </c>
      <c r="F236" s="7" t="s">
        <v>967</v>
      </c>
      <c r="G236" s="7" t="s">
        <v>2353</v>
      </c>
      <c r="H236" s="7" t="s">
        <v>3896</v>
      </c>
      <c r="I236" s="7" t="s">
        <v>3896</v>
      </c>
      <c r="J236" s="7" t="s">
        <v>3896</v>
      </c>
      <c r="K236" s="7"/>
    </row>
    <row r="237" spans="1:11" ht="15.75" customHeight="1" x14ac:dyDescent="0.15">
      <c r="A237" s="7" t="s">
        <v>72</v>
      </c>
      <c r="B237" s="7" t="s">
        <v>968</v>
      </c>
      <c r="C237" s="7" t="s">
        <v>969</v>
      </c>
      <c r="D237" s="7" t="s">
        <v>970</v>
      </c>
      <c r="E237" s="7" t="s">
        <v>971</v>
      </c>
      <c r="F237" s="7" t="s">
        <v>972</v>
      </c>
      <c r="G237" s="7" t="s">
        <v>2354</v>
      </c>
      <c r="H237" s="7" t="s">
        <v>3896</v>
      </c>
      <c r="I237" s="7" t="s">
        <v>3914</v>
      </c>
      <c r="J237" s="7" t="s">
        <v>3896</v>
      </c>
      <c r="K237" s="7"/>
    </row>
    <row r="238" spans="1:11" ht="15.75" customHeight="1" x14ac:dyDescent="0.15">
      <c r="A238" s="7" t="s">
        <v>72</v>
      </c>
      <c r="B238" s="7" t="s">
        <v>973</v>
      </c>
      <c r="C238" s="7" t="s">
        <v>974</v>
      </c>
      <c r="D238" s="7" t="s">
        <v>975</v>
      </c>
      <c r="E238" s="7" t="s">
        <v>976</v>
      </c>
      <c r="F238" s="7" t="s">
        <v>977</v>
      </c>
      <c r="G238" s="7" t="s">
        <v>2353</v>
      </c>
      <c r="H238" s="7" t="s">
        <v>3896</v>
      </c>
      <c r="I238" s="7" t="s">
        <v>3914</v>
      </c>
      <c r="J238" s="7" t="s">
        <v>3896</v>
      </c>
      <c r="K238" s="7"/>
    </row>
    <row r="239" spans="1:11" ht="15.75" customHeight="1" x14ac:dyDescent="0.15">
      <c r="A239" s="7" t="s">
        <v>72</v>
      </c>
      <c r="B239" s="7" t="s">
        <v>351</v>
      </c>
      <c r="C239" s="7" t="s">
        <v>352</v>
      </c>
      <c r="D239" s="7" t="s">
        <v>978</v>
      </c>
      <c r="E239" s="7" t="s">
        <v>979</v>
      </c>
      <c r="F239" s="7" t="s">
        <v>980</v>
      </c>
      <c r="G239" s="7" t="s">
        <v>2352</v>
      </c>
      <c r="H239" s="7" t="s">
        <v>1</v>
      </c>
      <c r="I239" s="7" t="s">
        <v>3896</v>
      </c>
      <c r="J239" s="7" t="s">
        <v>3896</v>
      </c>
      <c r="K239" s="7"/>
    </row>
    <row r="240" spans="1:11" ht="15.75" customHeight="1" x14ac:dyDescent="0.15">
      <c r="A240" s="7" t="s">
        <v>73</v>
      </c>
      <c r="B240" s="7" t="s">
        <v>981</v>
      </c>
      <c r="C240" s="7" t="s">
        <v>982</v>
      </c>
      <c r="D240" s="7" t="s">
        <v>983</v>
      </c>
      <c r="E240" s="7" t="s">
        <v>984</v>
      </c>
      <c r="F240" s="7" t="s">
        <v>985</v>
      </c>
      <c r="G240" s="7" t="s">
        <v>2353</v>
      </c>
      <c r="H240" s="7" t="s">
        <v>3896</v>
      </c>
      <c r="I240" s="7" t="s">
        <v>3896</v>
      </c>
      <c r="J240" s="7" t="s">
        <v>3896</v>
      </c>
      <c r="K240" s="7"/>
    </row>
    <row r="241" spans="1:11" ht="15.75" customHeight="1" x14ac:dyDescent="0.15">
      <c r="A241" s="7" t="s">
        <v>73</v>
      </c>
      <c r="B241" s="7" t="s">
        <v>986</v>
      </c>
      <c r="C241" s="7" t="s">
        <v>987</v>
      </c>
      <c r="D241" s="7" t="s">
        <v>988</v>
      </c>
      <c r="E241" s="7" t="s">
        <v>989</v>
      </c>
      <c r="F241" s="7" t="s">
        <v>990</v>
      </c>
      <c r="G241" s="7" t="s">
        <v>2353</v>
      </c>
      <c r="H241" s="7" t="s">
        <v>3896</v>
      </c>
      <c r="I241" s="7" t="s">
        <v>3896</v>
      </c>
      <c r="J241" s="7" t="s">
        <v>3896</v>
      </c>
      <c r="K241" s="7"/>
    </row>
    <row r="242" spans="1:11" ht="15.75" customHeight="1" x14ac:dyDescent="0.15">
      <c r="A242" s="7" t="s">
        <v>73</v>
      </c>
      <c r="B242" s="7" t="s">
        <v>935</v>
      </c>
      <c r="C242" s="7" t="s">
        <v>936</v>
      </c>
      <c r="D242" s="7" t="s">
        <v>991</v>
      </c>
      <c r="E242" s="7" t="s">
        <v>1977</v>
      </c>
      <c r="F242" s="7" t="s">
        <v>992</v>
      </c>
      <c r="G242" s="7" t="s">
        <v>2353</v>
      </c>
      <c r="H242" s="7" t="s">
        <v>3896</v>
      </c>
      <c r="I242" s="7" t="s">
        <v>3896</v>
      </c>
      <c r="J242" s="7" t="s">
        <v>3896</v>
      </c>
      <c r="K242" s="7"/>
    </row>
    <row r="243" spans="1:11" ht="15.75" customHeight="1" x14ac:dyDescent="0.15">
      <c r="A243" s="7" t="s">
        <v>74</v>
      </c>
      <c r="B243" s="7" t="s">
        <v>935</v>
      </c>
      <c r="C243" s="7" t="s">
        <v>936</v>
      </c>
      <c r="D243" s="7" t="s">
        <v>993</v>
      </c>
      <c r="E243" s="7" t="s">
        <v>994</v>
      </c>
      <c r="F243" s="7" t="s">
        <v>995</v>
      </c>
      <c r="G243" s="7" t="s">
        <v>2353</v>
      </c>
      <c r="H243" s="7" t="s">
        <v>3896</v>
      </c>
      <c r="I243" s="7" t="s">
        <v>3896</v>
      </c>
      <c r="J243" s="7" t="s">
        <v>3896</v>
      </c>
      <c r="K243" s="7"/>
    </row>
    <row r="244" spans="1:11" ht="15.75" customHeight="1" x14ac:dyDescent="0.15">
      <c r="A244" s="7" t="s">
        <v>74</v>
      </c>
      <c r="B244" s="7" t="s">
        <v>935</v>
      </c>
      <c r="C244" s="7" t="s">
        <v>936</v>
      </c>
      <c r="D244" s="7" t="s">
        <v>996</v>
      </c>
      <c r="E244" s="7" t="s">
        <v>997</v>
      </c>
      <c r="F244" s="7" t="s">
        <v>998</v>
      </c>
      <c r="G244" s="7" t="s">
        <v>2352</v>
      </c>
      <c r="H244" s="7" t="s">
        <v>3896</v>
      </c>
      <c r="I244" s="7" t="s">
        <v>3896</v>
      </c>
      <c r="J244" s="7" t="s">
        <v>3896</v>
      </c>
      <c r="K244" s="7"/>
    </row>
    <row r="245" spans="1:11" ht="15.75" customHeight="1" x14ac:dyDescent="0.15">
      <c r="A245" s="7" t="s">
        <v>75</v>
      </c>
      <c r="B245" s="7" t="s">
        <v>935</v>
      </c>
      <c r="C245" s="7" t="s">
        <v>936</v>
      </c>
      <c r="D245" s="7" t="s">
        <v>999</v>
      </c>
      <c r="E245" s="7" t="s">
        <v>1000</v>
      </c>
      <c r="F245" s="7" t="s">
        <v>1001</v>
      </c>
      <c r="G245" s="7" t="s">
        <v>2352</v>
      </c>
      <c r="H245" s="7" t="s">
        <v>3896</v>
      </c>
      <c r="I245" s="7" t="s">
        <v>3896</v>
      </c>
      <c r="J245" s="7" t="s">
        <v>3896</v>
      </c>
      <c r="K245" s="7"/>
    </row>
    <row r="246" spans="1:11" ht="15.75" customHeight="1" x14ac:dyDescent="0.15">
      <c r="A246" s="7" t="s">
        <v>76</v>
      </c>
      <c r="B246" s="7" t="s">
        <v>1012</v>
      </c>
      <c r="C246" s="7" t="s">
        <v>1013</v>
      </c>
      <c r="D246" s="7" t="s">
        <v>1014</v>
      </c>
      <c r="E246" s="7" t="s">
        <v>1015</v>
      </c>
      <c r="F246" s="7" t="s">
        <v>1016</v>
      </c>
      <c r="G246" s="7" t="s">
        <v>2353</v>
      </c>
      <c r="H246" s="7" t="s">
        <v>1</v>
      </c>
      <c r="I246" s="7" t="s">
        <v>3896</v>
      </c>
      <c r="J246" s="7" t="s">
        <v>3896</v>
      </c>
      <c r="K246" s="7"/>
    </row>
    <row r="247" spans="1:11" ht="15.75" customHeight="1" x14ac:dyDescent="0.15">
      <c r="A247" s="7" t="s">
        <v>76</v>
      </c>
      <c r="B247" s="7" t="s">
        <v>1002</v>
      </c>
      <c r="C247" s="7" t="s">
        <v>1003</v>
      </c>
      <c r="D247" s="7" t="s">
        <v>1004</v>
      </c>
      <c r="E247" s="7" t="s">
        <v>1005</v>
      </c>
      <c r="F247" s="7" t="s">
        <v>1006</v>
      </c>
      <c r="G247" s="7" t="s">
        <v>2353</v>
      </c>
      <c r="H247" s="7" t="s">
        <v>3896</v>
      </c>
      <c r="I247" s="7" t="s">
        <v>3896</v>
      </c>
      <c r="J247" s="7" t="s">
        <v>3896</v>
      </c>
      <c r="K247" s="7"/>
    </row>
    <row r="248" spans="1:11" ht="15.75" customHeight="1" x14ac:dyDescent="0.15">
      <c r="A248" s="7" t="s">
        <v>76</v>
      </c>
      <c r="B248" s="7" t="s">
        <v>1007</v>
      </c>
      <c r="C248" s="7" t="s">
        <v>1008</v>
      </c>
      <c r="D248" s="7" t="s">
        <v>1009</v>
      </c>
      <c r="E248" s="7" t="s">
        <v>1010</v>
      </c>
      <c r="F248" s="7" t="s">
        <v>1011</v>
      </c>
      <c r="G248" s="7" t="s">
        <v>2353</v>
      </c>
      <c r="H248" s="7" t="s">
        <v>1</v>
      </c>
      <c r="I248" s="7" t="s">
        <v>3896</v>
      </c>
      <c r="J248" s="7" t="s">
        <v>3896</v>
      </c>
      <c r="K248" s="7"/>
    </row>
    <row r="249" spans="1:11" ht="15.75" customHeight="1" x14ac:dyDescent="0.15">
      <c r="A249" s="7" t="s">
        <v>76</v>
      </c>
      <c r="B249" s="7" t="s">
        <v>935</v>
      </c>
      <c r="C249" s="7" t="s">
        <v>936</v>
      </c>
      <c r="D249" s="7" t="s">
        <v>1017</v>
      </c>
      <c r="E249" s="7" t="s">
        <v>1018</v>
      </c>
      <c r="F249" s="7" t="s">
        <v>1019</v>
      </c>
      <c r="G249" s="7" t="s">
        <v>2353</v>
      </c>
      <c r="H249" s="7" t="s">
        <v>3896</v>
      </c>
      <c r="I249" s="7" t="s">
        <v>3896</v>
      </c>
      <c r="J249" s="7" t="s">
        <v>3896</v>
      </c>
      <c r="K249" s="7"/>
    </row>
    <row r="250" spans="1:11" ht="15.75" customHeight="1" x14ac:dyDescent="0.15">
      <c r="A250" s="7" t="s">
        <v>76</v>
      </c>
      <c r="B250" s="7" t="s">
        <v>935</v>
      </c>
      <c r="C250" s="7" t="s">
        <v>936</v>
      </c>
      <c r="D250" s="7" t="s">
        <v>1020</v>
      </c>
      <c r="E250" s="7" t="s">
        <v>1021</v>
      </c>
      <c r="F250" s="7" t="s">
        <v>1022</v>
      </c>
      <c r="G250" s="7" t="s">
        <v>2352</v>
      </c>
      <c r="H250" s="7" t="s">
        <v>3896</v>
      </c>
      <c r="I250" s="7" t="s">
        <v>3896</v>
      </c>
      <c r="J250" s="7" t="s">
        <v>3896</v>
      </c>
      <c r="K250" s="7"/>
    </row>
    <row r="251" spans="1:11" ht="15.75" customHeight="1" x14ac:dyDescent="0.15">
      <c r="A251" s="7" t="s">
        <v>77</v>
      </c>
      <c r="B251" s="7" t="s">
        <v>1023</v>
      </c>
      <c r="C251" s="7" t="s">
        <v>1024</v>
      </c>
      <c r="D251" s="7" t="s">
        <v>1025</v>
      </c>
      <c r="E251" s="7" t="s">
        <v>1026</v>
      </c>
      <c r="F251" s="7" t="s">
        <v>1027</v>
      </c>
      <c r="G251" s="7" t="s">
        <v>2353</v>
      </c>
      <c r="H251" s="7" t="s">
        <v>3896</v>
      </c>
      <c r="I251" s="7" t="s">
        <v>3896</v>
      </c>
      <c r="J251" s="7" t="s">
        <v>3915</v>
      </c>
      <c r="K251" s="7"/>
    </row>
    <row r="252" spans="1:11" ht="15.75" customHeight="1" x14ac:dyDescent="0.15">
      <c r="A252" s="7" t="s">
        <v>77</v>
      </c>
      <c r="B252" s="7" t="s">
        <v>935</v>
      </c>
      <c r="C252" s="7" t="s">
        <v>936</v>
      </c>
      <c r="D252" s="7" t="s">
        <v>1028</v>
      </c>
      <c r="E252" s="7" t="s">
        <v>1029</v>
      </c>
      <c r="F252" s="7" t="s">
        <v>1030</v>
      </c>
      <c r="G252" s="7" t="s">
        <v>2353</v>
      </c>
      <c r="H252" s="7" t="s">
        <v>3896</v>
      </c>
      <c r="I252" s="7" t="s">
        <v>3896</v>
      </c>
      <c r="J252" s="7" t="s">
        <v>3896</v>
      </c>
      <c r="K252" s="7"/>
    </row>
    <row r="253" spans="1:11" ht="15.75" customHeight="1" x14ac:dyDescent="0.15">
      <c r="A253" s="7" t="s">
        <v>77</v>
      </c>
      <c r="B253" s="7" t="s">
        <v>935</v>
      </c>
      <c r="C253" s="7" t="s">
        <v>936</v>
      </c>
      <c r="D253" s="7" t="s">
        <v>1031</v>
      </c>
      <c r="E253" s="7" t="s">
        <v>1032</v>
      </c>
      <c r="F253" s="7" t="s">
        <v>1033</v>
      </c>
      <c r="G253" s="7" t="s">
        <v>2353</v>
      </c>
      <c r="H253" s="7" t="s">
        <v>3896</v>
      </c>
      <c r="I253" s="7" t="s">
        <v>3896</v>
      </c>
      <c r="J253" s="7" t="s">
        <v>3896</v>
      </c>
      <c r="K253" s="7"/>
    </row>
    <row r="254" spans="1:11" ht="15.75" customHeight="1" x14ac:dyDescent="0.15">
      <c r="A254" s="7" t="s">
        <v>77</v>
      </c>
      <c r="B254" s="7" t="s">
        <v>935</v>
      </c>
      <c r="C254" s="7" t="s">
        <v>936</v>
      </c>
      <c r="D254" s="7" t="s">
        <v>1034</v>
      </c>
      <c r="E254" s="7" t="s">
        <v>1035</v>
      </c>
      <c r="F254" s="7" t="s">
        <v>1036</v>
      </c>
      <c r="G254" s="7" t="s">
        <v>2352</v>
      </c>
      <c r="H254" s="7" t="s">
        <v>3896</v>
      </c>
      <c r="I254" s="7" t="s">
        <v>3896</v>
      </c>
      <c r="J254" s="7" t="s">
        <v>3896</v>
      </c>
      <c r="K254" s="7"/>
    </row>
    <row r="255" spans="1:11" ht="15.75" customHeight="1" x14ac:dyDescent="0.15">
      <c r="A255" s="7" t="s">
        <v>78</v>
      </c>
      <c r="B255" s="7" t="s">
        <v>935</v>
      </c>
      <c r="C255" s="7" t="s">
        <v>936</v>
      </c>
      <c r="D255" s="7" t="s">
        <v>1037</v>
      </c>
      <c r="E255" s="7" t="s">
        <v>1038</v>
      </c>
      <c r="F255" s="7" t="s">
        <v>1039</v>
      </c>
      <c r="G255" s="7" t="s">
        <v>2352</v>
      </c>
      <c r="H255" s="7" t="s">
        <v>3896</v>
      </c>
      <c r="I255" s="7" t="s">
        <v>3896</v>
      </c>
      <c r="J255" s="7" t="s">
        <v>3896</v>
      </c>
      <c r="K255" s="7"/>
    </row>
    <row r="256" spans="1:11" ht="15.75" customHeight="1" x14ac:dyDescent="0.15">
      <c r="A256" s="7" t="s">
        <v>78</v>
      </c>
      <c r="B256" s="7" t="s">
        <v>764</v>
      </c>
      <c r="C256" s="7" t="s">
        <v>765</v>
      </c>
      <c r="D256" s="7" t="s">
        <v>1040</v>
      </c>
      <c r="E256" s="7" t="s">
        <v>1041</v>
      </c>
      <c r="F256" s="7" t="s">
        <v>1042</v>
      </c>
      <c r="G256" s="7" t="s">
        <v>2352</v>
      </c>
      <c r="H256" s="7" t="s">
        <v>3896</v>
      </c>
      <c r="I256" s="7" t="s">
        <v>3896</v>
      </c>
      <c r="J256" s="7" t="s">
        <v>3915</v>
      </c>
      <c r="K256" s="7"/>
    </row>
    <row r="257" spans="1:11" ht="15.75" customHeight="1" x14ac:dyDescent="0.15">
      <c r="A257" s="7" t="s">
        <v>79</v>
      </c>
      <c r="B257" s="7" t="s">
        <v>1978</v>
      </c>
      <c r="C257" s="7" t="s">
        <v>1979</v>
      </c>
      <c r="D257" s="7" t="s">
        <v>1980</v>
      </c>
      <c r="E257" s="7" t="s">
        <v>1981</v>
      </c>
      <c r="F257" s="7" t="s">
        <v>1982</v>
      </c>
      <c r="G257" s="7" t="s">
        <v>2353</v>
      </c>
      <c r="H257" s="7" t="s">
        <v>3896</v>
      </c>
      <c r="I257" s="7" t="s">
        <v>3896</v>
      </c>
      <c r="J257" s="7" t="s">
        <v>3896</v>
      </c>
      <c r="K257" s="7"/>
    </row>
    <row r="258" spans="1:11" ht="15.75" customHeight="1" x14ac:dyDescent="0.15">
      <c r="A258" s="7" t="s">
        <v>79</v>
      </c>
      <c r="B258" s="7" t="s">
        <v>935</v>
      </c>
      <c r="C258" s="7" t="s">
        <v>936</v>
      </c>
      <c r="D258" s="7" t="s">
        <v>1043</v>
      </c>
      <c r="E258" s="7" t="s">
        <v>1044</v>
      </c>
      <c r="F258" s="7" t="s">
        <v>1045</v>
      </c>
      <c r="G258" s="7" t="s">
        <v>2352</v>
      </c>
      <c r="H258" s="7" t="s">
        <v>3896</v>
      </c>
      <c r="I258" s="7" t="s">
        <v>3896</v>
      </c>
      <c r="J258" s="7" t="s">
        <v>3896</v>
      </c>
      <c r="K258" s="7"/>
    </row>
    <row r="259" spans="1:11" ht="15.75" customHeight="1" x14ac:dyDescent="0.15">
      <c r="A259" s="7" t="s">
        <v>79</v>
      </c>
      <c r="B259" s="7" t="s">
        <v>1046</v>
      </c>
      <c r="C259" s="7" t="s">
        <v>1047</v>
      </c>
      <c r="D259" s="7" t="s">
        <v>1048</v>
      </c>
      <c r="E259" s="7" t="s">
        <v>1049</v>
      </c>
      <c r="F259" s="7" t="s">
        <v>643</v>
      </c>
      <c r="G259" s="7" t="s">
        <v>2353</v>
      </c>
      <c r="H259" s="7" t="s">
        <v>3896</v>
      </c>
      <c r="I259" s="7" t="s">
        <v>3896</v>
      </c>
      <c r="J259" s="7" t="s">
        <v>3896</v>
      </c>
      <c r="K259" s="7"/>
    </row>
    <row r="260" spans="1:11" ht="15.75" customHeight="1" x14ac:dyDescent="0.15">
      <c r="A260" s="7" t="s">
        <v>80</v>
      </c>
      <c r="B260" s="7" t="s">
        <v>744</v>
      </c>
      <c r="C260" s="7" t="s">
        <v>745</v>
      </c>
      <c r="D260" s="7" t="s">
        <v>1050</v>
      </c>
      <c r="E260" s="7" t="s">
        <v>1051</v>
      </c>
      <c r="F260" s="7" t="s">
        <v>1052</v>
      </c>
      <c r="G260" s="7" t="s">
        <v>2353</v>
      </c>
      <c r="H260" s="7" t="s">
        <v>1</v>
      </c>
      <c r="I260" s="7" t="s">
        <v>3896</v>
      </c>
      <c r="J260" s="7" t="s">
        <v>3896</v>
      </c>
      <c r="K260" s="7"/>
    </row>
    <row r="261" spans="1:11" ht="15.75" customHeight="1" x14ac:dyDescent="0.15">
      <c r="A261" s="7" t="s">
        <v>81</v>
      </c>
      <c r="B261" s="7" t="s">
        <v>744</v>
      </c>
      <c r="C261" s="7" t="s">
        <v>745</v>
      </c>
      <c r="D261" s="7" t="s">
        <v>746</v>
      </c>
      <c r="E261" s="7" t="s">
        <v>747</v>
      </c>
      <c r="F261" s="7" t="s">
        <v>748</v>
      </c>
      <c r="G261" s="7" t="s">
        <v>2353</v>
      </c>
      <c r="H261" s="7" t="s">
        <v>1</v>
      </c>
      <c r="I261" s="7" t="s">
        <v>3896</v>
      </c>
      <c r="J261" s="7" t="s">
        <v>3896</v>
      </c>
      <c r="K261" s="7"/>
    </row>
    <row r="262" spans="1:11" ht="15.75" customHeight="1" x14ac:dyDescent="0.15">
      <c r="A262" s="7" t="s">
        <v>81</v>
      </c>
      <c r="B262" s="7" t="s">
        <v>1053</v>
      </c>
      <c r="C262" s="7" t="s">
        <v>1054</v>
      </c>
      <c r="D262" s="7" t="s">
        <v>1055</v>
      </c>
      <c r="E262" s="7" t="s">
        <v>1056</v>
      </c>
      <c r="F262" s="7" t="s">
        <v>1057</v>
      </c>
      <c r="G262" s="7" t="s">
        <v>2353</v>
      </c>
      <c r="H262" s="7" t="s">
        <v>3896</v>
      </c>
      <c r="I262" s="7" t="s">
        <v>3896</v>
      </c>
      <c r="J262" s="7" t="s">
        <v>3896</v>
      </c>
      <c r="K262" s="7"/>
    </row>
    <row r="263" spans="1:11" ht="15.75" customHeight="1" x14ac:dyDescent="0.15">
      <c r="A263" s="7" t="s">
        <v>81</v>
      </c>
      <c r="B263" s="7" t="s">
        <v>1058</v>
      </c>
      <c r="C263" s="7" t="s">
        <v>1059</v>
      </c>
      <c r="D263" s="7" t="s">
        <v>1060</v>
      </c>
      <c r="E263" s="7" t="s">
        <v>1061</v>
      </c>
      <c r="F263" s="7" t="s">
        <v>1062</v>
      </c>
      <c r="G263" s="7" t="s">
        <v>2353</v>
      </c>
      <c r="H263" s="7" t="s">
        <v>1</v>
      </c>
      <c r="I263" s="7" t="s">
        <v>3896</v>
      </c>
      <c r="J263" s="7" t="s">
        <v>3896</v>
      </c>
      <c r="K263" s="7"/>
    </row>
    <row r="264" spans="1:11" ht="15.75" customHeight="1" x14ac:dyDescent="0.15">
      <c r="A264" s="7" t="s">
        <v>82</v>
      </c>
      <c r="B264" s="7" t="s">
        <v>1063</v>
      </c>
      <c r="C264" s="7" t="s">
        <v>1064</v>
      </c>
      <c r="D264" s="7" t="s">
        <v>1065</v>
      </c>
      <c r="E264" s="7" t="s">
        <v>1066</v>
      </c>
      <c r="F264" s="7" t="s">
        <v>1067</v>
      </c>
      <c r="G264" s="7" t="s">
        <v>2352</v>
      </c>
      <c r="H264" s="7" t="s">
        <v>3896</v>
      </c>
      <c r="I264" s="7" t="s">
        <v>3896</v>
      </c>
      <c r="J264" s="7" t="s">
        <v>3896</v>
      </c>
      <c r="K264" s="7"/>
    </row>
    <row r="265" spans="1:11" ht="15.75" customHeight="1" x14ac:dyDescent="0.15">
      <c r="A265" s="7" t="s">
        <v>82</v>
      </c>
      <c r="B265" s="7" t="s">
        <v>1063</v>
      </c>
      <c r="C265" s="7" t="s">
        <v>1064</v>
      </c>
      <c r="D265" s="7" t="s">
        <v>1068</v>
      </c>
      <c r="E265" s="7" t="s">
        <v>1069</v>
      </c>
      <c r="F265" s="7" t="s">
        <v>1070</v>
      </c>
      <c r="G265" s="7" t="s">
        <v>2354</v>
      </c>
      <c r="H265" s="7" t="s">
        <v>3896</v>
      </c>
      <c r="I265" s="7" t="s">
        <v>3896</v>
      </c>
      <c r="J265" s="7" t="s">
        <v>3896</v>
      </c>
      <c r="K265" s="7"/>
    </row>
    <row r="266" spans="1:11" ht="15.75" customHeight="1" x14ac:dyDescent="0.15">
      <c r="A266" s="7" t="s">
        <v>82</v>
      </c>
      <c r="B266" s="7" t="s">
        <v>1071</v>
      </c>
      <c r="C266" s="7" t="s">
        <v>1072</v>
      </c>
      <c r="D266" s="7" t="s">
        <v>1073</v>
      </c>
      <c r="E266" s="7" t="s">
        <v>1074</v>
      </c>
      <c r="F266" s="7" t="s">
        <v>1075</v>
      </c>
      <c r="G266" s="7" t="s">
        <v>2353</v>
      </c>
      <c r="H266" s="7" t="s">
        <v>3896</v>
      </c>
      <c r="I266" s="7" t="s">
        <v>3896</v>
      </c>
      <c r="J266" s="7" t="s">
        <v>3896</v>
      </c>
      <c r="K266" s="7"/>
    </row>
    <row r="267" spans="1:11" ht="15.75" customHeight="1" x14ac:dyDescent="0.15">
      <c r="A267" s="7" t="s">
        <v>82</v>
      </c>
      <c r="B267" s="7" t="s">
        <v>351</v>
      </c>
      <c r="C267" s="7" t="s">
        <v>352</v>
      </c>
      <c r="D267" s="7" t="s">
        <v>787</v>
      </c>
      <c r="E267" s="7" t="s">
        <v>788</v>
      </c>
      <c r="F267" s="7" t="s">
        <v>789</v>
      </c>
      <c r="G267" s="7" t="s">
        <v>2352</v>
      </c>
      <c r="H267" s="7" t="s">
        <v>1</v>
      </c>
      <c r="I267" s="7" t="s">
        <v>3896</v>
      </c>
      <c r="J267" s="7" t="s">
        <v>3896</v>
      </c>
      <c r="K267" s="7"/>
    </row>
    <row r="268" spans="1:11" ht="15.75" customHeight="1" x14ac:dyDescent="0.15">
      <c r="A268" s="7" t="s">
        <v>83</v>
      </c>
      <c r="B268" s="7" t="s">
        <v>1870</v>
      </c>
      <c r="C268" s="7" t="s">
        <v>1870</v>
      </c>
      <c r="D268" s="7" t="s">
        <v>1871</v>
      </c>
      <c r="E268" s="7" t="s">
        <v>1872</v>
      </c>
      <c r="F268" s="7" t="s">
        <v>1873</v>
      </c>
      <c r="G268" s="7" t="s">
        <v>2352</v>
      </c>
      <c r="H268" s="7" t="s">
        <v>3896</v>
      </c>
      <c r="I268" s="7" t="s">
        <v>3896</v>
      </c>
      <c r="J268" s="7" t="s">
        <v>3896</v>
      </c>
      <c r="K268" s="7"/>
    </row>
    <row r="269" spans="1:11" ht="15.75" customHeight="1" x14ac:dyDescent="0.15">
      <c r="A269" s="7" t="s">
        <v>83</v>
      </c>
      <c r="B269" s="7" t="s">
        <v>1079</v>
      </c>
      <c r="C269" s="7" t="s">
        <v>1080</v>
      </c>
      <c r="D269" s="7" t="s">
        <v>1081</v>
      </c>
      <c r="E269" s="7" t="s">
        <v>1005</v>
      </c>
      <c r="F269" s="7" t="s">
        <v>1082</v>
      </c>
      <c r="G269" s="7" t="s">
        <v>2353</v>
      </c>
      <c r="H269" s="7" t="s">
        <v>1</v>
      </c>
      <c r="I269" s="7" t="s">
        <v>3896</v>
      </c>
      <c r="J269" s="7" t="s">
        <v>3896</v>
      </c>
      <c r="K269" s="7"/>
    </row>
    <row r="270" spans="1:11" ht="15.75" customHeight="1" x14ac:dyDescent="0.15">
      <c r="A270" s="7" t="s">
        <v>83</v>
      </c>
      <c r="B270" s="7" t="s">
        <v>821</v>
      </c>
      <c r="C270" s="7" t="s">
        <v>822</v>
      </c>
      <c r="D270" s="7" t="s">
        <v>1076</v>
      </c>
      <c r="E270" s="7" t="s">
        <v>1077</v>
      </c>
      <c r="F270" s="7" t="s">
        <v>1078</v>
      </c>
      <c r="G270" s="7" t="s">
        <v>2353</v>
      </c>
      <c r="H270" s="7" t="s">
        <v>3896</v>
      </c>
      <c r="I270" s="7" t="s">
        <v>3896</v>
      </c>
      <c r="J270" s="7" t="s">
        <v>3896</v>
      </c>
      <c r="K270" s="7"/>
    </row>
    <row r="271" spans="1:11" ht="15.75" customHeight="1" x14ac:dyDescent="0.15">
      <c r="A271" s="7" t="s">
        <v>83</v>
      </c>
      <c r="B271" s="7" t="s">
        <v>1083</v>
      </c>
      <c r="C271" s="7" t="s">
        <v>1084</v>
      </c>
      <c r="D271" s="7" t="s">
        <v>1085</v>
      </c>
      <c r="E271" s="7" t="s">
        <v>1086</v>
      </c>
      <c r="F271" s="7" t="s">
        <v>1087</v>
      </c>
      <c r="G271" s="7" t="s">
        <v>2353</v>
      </c>
      <c r="H271" s="7" t="s">
        <v>3896</v>
      </c>
      <c r="I271" s="7" t="s">
        <v>3896</v>
      </c>
      <c r="J271" s="7" t="s">
        <v>3896</v>
      </c>
      <c r="K271" s="7"/>
    </row>
    <row r="272" spans="1:11" ht="15.75" customHeight="1" x14ac:dyDescent="0.15">
      <c r="A272" s="7" t="s">
        <v>83</v>
      </c>
      <c r="B272" s="7" t="s">
        <v>1983</v>
      </c>
      <c r="C272" s="7" t="s">
        <v>1984</v>
      </c>
      <c r="D272" s="7" t="s">
        <v>1088</v>
      </c>
      <c r="E272" s="7" t="s">
        <v>1985</v>
      </c>
      <c r="F272" s="7" t="s">
        <v>1986</v>
      </c>
      <c r="G272" s="7" t="s">
        <v>2353</v>
      </c>
      <c r="H272" s="7" t="s">
        <v>3896</v>
      </c>
      <c r="I272" s="7" t="s">
        <v>3896</v>
      </c>
      <c r="J272" s="7" t="s">
        <v>3896</v>
      </c>
      <c r="K272" s="7"/>
    </row>
    <row r="273" spans="1:11" ht="15.75" customHeight="1" x14ac:dyDescent="0.15">
      <c r="A273" s="7" t="s">
        <v>83</v>
      </c>
      <c r="B273" s="7" t="s">
        <v>1089</v>
      </c>
      <c r="C273" s="7" t="s">
        <v>1090</v>
      </c>
      <c r="D273" s="7" t="s">
        <v>1091</v>
      </c>
      <c r="E273" s="7" t="s">
        <v>1092</v>
      </c>
      <c r="F273" s="7" t="s">
        <v>1093</v>
      </c>
      <c r="G273" s="7" t="s">
        <v>2354</v>
      </c>
      <c r="H273" s="7" t="s">
        <v>3896</v>
      </c>
      <c r="I273" s="7" t="s">
        <v>3896</v>
      </c>
      <c r="J273" s="7" t="s">
        <v>3896</v>
      </c>
      <c r="K273" s="7"/>
    </row>
    <row r="274" spans="1:11" ht="15.75" customHeight="1" x14ac:dyDescent="0.15">
      <c r="A274" s="7" t="s">
        <v>83</v>
      </c>
      <c r="B274" s="7" t="s">
        <v>935</v>
      </c>
      <c r="C274" s="7" t="s">
        <v>936</v>
      </c>
      <c r="D274" s="7" t="s">
        <v>1094</v>
      </c>
      <c r="E274" s="7" t="s">
        <v>1095</v>
      </c>
      <c r="F274" s="7" t="s">
        <v>1096</v>
      </c>
      <c r="G274" s="7" t="s">
        <v>2352</v>
      </c>
      <c r="H274" s="7" t="s">
        <v>3896</v>
      </c>
      <c r="I274" s="7" t="s">
        <v>3896</v>
      </c>
      <c r="J274" s="7" t="s">
        <v>3896</v>
      </c>
      <c r="K274" s="7"/>
    </row>
    <row r="275" spans="1:11" ht="15.75" customHeight="1" x14ac:dyDescent="0.15">
      <c r="A275" s="7" t="s">
        <v>83</v>
      </c>
      <c r="B275" s="7" t="s">
        <v>1097</v>
      </c>
      <c r="C275" s="7" t="s">
        <v>1098</v>
      </c>
      <c r="D275" s="7" t="s">
        <v>1099</v>
      </c>
      <c r="E275" s="7" t="s">
        <v>1100</v>
      </c>
      <c r="F275" s="7" t="s">
        <v>1101</v>
      </c>
      <c r="G275" s="7" t="s">
        <v>2353</v>
      </c>
      <c r="H275" s="7" t="s">
        <v>1</v>
      </c>
      <c r="I275" s="7" t="s">
        <v>3896</v>
      </c>
      <c r="J275" s="7" t="s">
        <v>3896</v>
      </c>
      <c r="K275" s="7"/>
    </row>
    <row r="276" spans="1:11" ht="15.75" customHeight="1" x14ac:dyDescent="0.15">
      <c r="A276" s="7" t="s">
        <v>83</v>
      </c>
      <c r="B276" s="7" t="s">
        <v>1102</v>
      </c>
      <c r="C276" s="7" t="s">
        <v>1103</v>
      </c>
      <c r="D276" s="7" t="s">
        <v>1104</v>
      </c>
      <c r="E276" s="7" t="s">
        <v>1105</v>
      </c>
      <c r="F276" s="7" t="s">
        <v>1106</v>
      </c>
      <c r="G276" s="7" t="s">
        <v>2354</v>
      </c>
      <c r="H276" s="7" t="s">
        <v>1</v>
      </c>
      <c r="I276" s="7" t="s">
        <v>3896</v>
      </c>
      <c r="J276" s="7" t="s">
        <v>3896</v>
      </c>
      <c r="K276" s="7"/>
    </row>
    <row r="277" spans="1:11" ht="15.75" customHeight="1" x14ac:dyDescent="0.15">
      <c r="A277" s="7" t="s">
        <v>83</v>
      </c>
      <c r="B277" s="7" t="s">
        <v>1107</v>
      </c>
      <c r="C277" s="7" t="s">
        <v>1108</v>
      </c>
      <c r="D277" s="7" t="s">
        <v>1109</v>
      </c>
      <c r="E277" s="7" t="s">
        <v>1110</v>
      </c>
      <c r="F277" s="7" t="s">
        <v>1111</v>
      </c>
      <c r="G277" s="7" t="s">
        <v>2353</v>
      </c>
      <c r="H277" s="7" t="s">
        <v>1</v>
      </c>
      <c r="I277" s="7" t="s">
        <v>3896</v>
      </c>
      <c r="J277" s="7" t="s">
        <v>3896</v>
      </c>
      <c r="K277" s="7"/>
    </row>
    <row r="278" spans="1:11" ht="15.75" customHeight="1" x14ac:dyDescent="0.15">
      <c r="A278" s="7" t="s">
        <v>83</v>
      </c>
      <c r="B278" s="7" t="s">
        <v>1112</v>
      </c>
      <c r="C278" s="7" t="s">
        <v>1113</v>
      </c>
      <c r="D278" s="7" t="s">
        <v>1114</v>
      </c>
      <c r="E278" s="7" t="s">
        <v>1115</v>
      </c>
      <c r="F278" s="7" t="s">
        <v>1116</v>
      </c>
      <c r="G278" s="7" t="s">
        <v>2353</v>
      </c>
      <c r="H278" s="7" t="s">
        <v>1</v>
      </c>
      <c r="I278" s="7" t="s">
        <v>3896</v>
      </c>
      <c r="J278" s="7" t="s">
        <v>3896</v>
      </c>
      <c r="K278" s="7"/>
    </row>
    <row r="279" spans="1:11" ht="15.75" customHeight="1" x14ac:dyDescent="0.15">
      <c r="A279" s="7" t="s">
        <v>83</v>
      </c>
      <c r="B279" s="7" t="s">
        <v>1987</v>
      </c>
      <c r="C279" s="7" t="s">
        <v>1987</v>
      </c>
      <c r="D279" s="7" t="s">
        <v>1988</v>
      </c>
      <c r="E279" s="7" t="s">
        <v>1989</v>
      </c>
      <c r="F279" s="7" t="s">
        <v>1990</v>
      </c>
      <c r="G279" s="7" t="s">
        <v>2353</v>
      </c>
      <c r="H279" s="7" t="s">
        <v>3896</v>
      </c>
      <c r="I279" s="7" t="s">
        <v>3896</v>
      </c>
      <c r="J279" s="7" t="s">
        <v>3896</v>
      </c>
      <c r="K279" s="7"/>
    </row>
    <row r="280" spans="1:11" ht="15.75" customHeight="1" x14ac:dyDescent="0.15">
      <c r="A280" s="7" t="s">
        <v>83</v>
      </c>
      <c r="B280" s="7" t="s">
        <v>1117</v>
      </c>
      <c r="C280" s="7" t="s">
        <v>1118</v>
      </c>
      <c r="D280" s="7" t="s">
        <v>1119</v>
      </c>
      <c r="E280" s="7" t="s">
        <v>1120</v>
      </c>
      <c r="F280" s="7" t="s">
        <v>1121</v>
      </c>
      <c r="G280" s="7" t="s">
        <v>2354</v>
      </c>
      <c r="H280" s="7" t="s">
        <v>1</v>
      </c>
      <c r="I280" s="7" t="s">
        <v>3896</v>
      </c>
      <c r="J280" s="7" t="s">
        <v>3896</v>
      </c>
      <c r="K280" s="7"/>
    </row>
    <row r="281" spans="1:11" ht="15.75" customHeight="1" x14ac:dyDescent="0.15">
      <c r="A281" s="7" t="s">
        <v>85</v>
      </c>
      <c r="B281" s="7" t="s">
        <v>1122</v>
      </c>
      <c r="C281" s="7" t="s">
        <v>1123</v>
      </c>
      <c r="D281" s="7" t="s">
        <v>1124</v>
      </c>
      <c r="E281" s="7" t="s">
        <v>1125</v>
      </c>
      <c r="F281" s="7" t="s">
        <v>1126</v>
      </c>
      <c r="G281" s="7" t="s">
        <v>2353</v>
      </c>
      <c r="H281" s="7" t="s">
        <v>1</v>
      </c>
      <c r="I281" s="7" t="s">
        <v>3896</v>
      </c>
      <c r="J281" s="7" t="s">
        <v>3896</v>
      </c>
      <c r="K281" s="7"/>
    </row>
    <row r="282" spans="1:11" ht="15.75" customHeight="1" x14ac:dyDescent="0.15">
      <c r="A282" s="7" t="s">
        <v>85</v>
      </c>
      <c r="B282" s="7" t="s">
        <v>1991</v>
      </c>
      <c r="C282" s="7" t="s">
        <v>1991</v>
      </c>
      <c r="D282" s="7" t="s">
        <v>1992</v>
      </c>
      <c r="E282" s="7" t="s">
        <v>1993</v>
      </c>
      <c r="F282" s="7" t="s">
        <v>1994</v>
      </c>
      <c r="G282" s="7" t="s">
        <v>2353</v>
      </c>
      <c r="H282" s="7" t="s">
        <v>3896</v>
      </c>
      <c r="I282" s="7" t="s">
        <v>3896</v>
      </c>
      <c r="J282" s="7" t="s">
        <v>3896</v>
      </c>
      <c r="K282" s="7"/>
    </row>
    <row r="283" spans="1:11" ht="15.75" customHeight="1" x14ac:dyDescent="0.15">
      <c r="A283" s="7" t="s">
        <v>85</v>
      </c>
      <c r="B283" s="7" t="s">
        <v>1127</v>
      </c>
      <c r="C283" s="7" t="s">
        <v>1128</v>
      </c>
      <c r="D283" s="7" t="s">
        <v>1129</v>
      </c>
      <c r="E283" s="7" t="s">
        <v>1130</v>
      </c>
      <c r="F283" s="7" t="s">
        <v>1131</v>
      </c>
      <c r="G283" s="7" t="s">
        <v>2353</v>
      </c>
      <c r="H283" s="7" t="s">
        <v>1</v>
      </c>
      <c r="I283" s="7" t="s">
        <v>3896</v>
      </c>
      <c r="J283" s="7" t="s">
        <v>3896</v>
      </c>
      <c r="K283" s="7"/>
    </row>
    <row r="284" spans="1:11" ht="15.75" customHeight="1" x14ac:dyDescent="0.15">
      <c r="A284" s="7" t="s">
        <v>85</v>
      </c>
      <c r="B284" s="7" t="s">
        <v>1137</v>
      </c>
      <c r="C284" s="7" t="s">
        <v>1138</v>
      </c>
      <c r="D284" s="7" t="s">
        <v>1139</v>
      </c>
      <c r="E284" s="7" t="s">
        <v>1140</v>
      </c>
      <c r="F284" s="7" t="s">
        <v>1141</v>
      </c>
      <c r="G284" s="7" t="s">
        <v>2354</v>
      </c>
      <c r="H284" s="7" t="s">
        <v>3896</v>
      </c>
      <c r="I284" s="7" t="s">
        <v>3896</v>
      </c>
      <c r="J284" s="7" t="s">
        <v>3896</v>
      </c>
      <c r="K284" s="7"/>
    </row>
    <row r="285" spans="1:11" ht="15.75" customHeight="1" x14ac:dyDescent="0.15">
      <c r="A285" s="7" t="s">
        <v>85</v>
      </c>
      <c r="B285" s="7" t="s">
        <v>1132</v>
      </c>
      <c r="C285" s="7" t="s">
        <v>1133</v>
      </c>
      <c r="D285" s="7" t="s">
        <v>1134</v>
      </c>
      <c r="E285" s="7" t="s">
        <v>1135</v>
      </c>
      <c r="F285" s="7" t="s">
        <v>1136</v>
      </c>
      <c r="G285" s="7" t="s">
        <v>2352</v>
      </c>
      <c r="H285" s="7" t="s">
        <v>3896</v>
      </c>
      <c r="I285" s="7" t="s">
        <v>3914</v>
      </c>
      <c r="J285" s="7" t="s">
        <v>3896</v>
      </c>
      <c r="K285" s="7"/>
    </row>
    <row r="286" spans="1:11" ht="15.75" customHeight="1" x14ac:dyDescent="0.15">
      <c r="A286" s="7" t="s">
        <v>86</v>
      </c>
      <c r="B286" s="7" t="s">
        <v>1142</v>
      </c>
      <c r="C286" s="7" t="s">
        <v>1143</v>
      </c>
      <c r="D286" s="7" t="s">
        <v>1144</v>
      </c>
      <c r="E286" s="7" t="s">
        <v>1145</v>
      </c>
      <c r="F286" s="7" t="s">
        <v>1146</v>
      </c>
      <c r="G286" s="7" t="s">
        <v>2352</v>
      </c>
      <c r="H286" s="7" t="s">
        <v>3896</v>
      </c>
      <c r="I286" s="7" t="s">
        <v>3896</v>
      </c>
      <c r="J286" s="7" t="s">
        <v>3896</v>
      </c>
      <c r="K286" s="7"/>
    </row>
    <row r="287" spans="1:11" ht="15.75" customHeight="1" x14ac:dyDescent="0.15">
      <c r="A287" s="7" t="s">
        <v>86</v>
      </c>
      <c r="B287" s="7" t="s">
        <v>1147</v>
      </c>
      <c r="C287" s="7" t="s">
        <v>1148</v>
      </c>
      <c r="D287" s="7" t="s">
        <v>1149</v>
      </c>
      <c r="E287" s="7" t="s">
        <v>1150</v>
      </c>
      <c r="F287" s="7" t="s">
        <v>1151</v>
      </c>
      <c r="G287" s="7" t="s">
        <v>2353</v>
      </c>
      <c r="H287" s="7" t="s">
        <v>3896</v>
      </c>
      <c r="I287" s="7" t="s">
        <v>3896</v>
      </c>
      <c r="J287" s="7" t="s">
        <v>3896</v>
      </c>
      <c r="K287" s="7"/>
    </row>
    <row r="288" spans="1:11" ht="15.75" customHeight="1" x14ac:dyDescent="0.15">
      <c r="A288" s="7" t="s">
        <v>86</v>
      </c>
      <c r="B288" s="7" t="s">
        <v>1906</v>
      </c>
      <c r="C288" s="7" t="s">
        <v>1906</v>
      </c>
      <c r="D288" s="7" t="s">
        <v>1907</v>
      </c>
      <c r="E288" s="7" t="s">
        <v>1908</v>
      </c>
      <c r="F288" s="7" t="s">
        <v>1909</v>
      </c>
      <c r="G288" s="7" t="s">
        <v>2352</v>
      </c>
      <c r="H288" s="7" t="s">
        <v>3896</v>
      </c>
      <c r="I288" s="7" t="s">
        <v>3896</v>
      </c>
      <c r="J288" s="7" t="s">
        <v>3896</v>
      </c>
      <c r="K288" s="7"/>
    </row>
    <row r="289" spans="1:11" ht="15.75" customHeight="1" x14ac:dyDescent="0.15">
      <c r="A289" s="7" t="s">
        <v>86</v>
      </c>
      <c r="B289" s="7" t="s">
        <v>1152</v>
      </c>
      <c r="C289" s="7" t="s">
        <v>1153</v>
      </c>
      <c r="D289" s="7" t="s">
        <v>1154</v>
      </c>
      <c r="E289" s="7" t="s">
        <v>1155</v>
      </c>
      <c r="F289" s="7" t="s">
        <v>1156</v>
      </c>
      <c r="G289" s="7" t="s">
        <v>2353</v>
      </c>
      <c r="H289" s="7" t="s">
        <v>1</v>
      </c>
      <c r="I289" s="7" t="s">
        <v>3896</v>
      </c>
      <c r="J289" s="7" t="s">
        <v>3896</v>
      </c>
      <c r="K289" s="7"/>
    </row>
    <row r="290" spans="1:11" ht="15.75" customHeight="1" x14ac:dyDescent="0.15">
      <c r="A290" s="7" t="s">
        <v>88</v>
      </c>
      <c r="B290" s="7" t="s">
        <v>1157</v>
      </c>
      <c r="C290" s="7" t="s">
        <v>1158</v>
      </c>
      <c r="D290" s="7" t="s">
        <v>1159</v>
      </c>
      <c r="E290" s="7" t="s">
        <v>1160</v>
      </c>
      <c r="F290" s="7" t="s">
        <v>1161</v>
      </c>
      <c r="G290" s="7" t="s">
        <v>2353</v>
      </c>
      <c r="H290" s="7" t="s">
        <v>1</v>
      </c>
      <c r="I290" s="7" t="s">
        <v>3896</v>
      </c>
      <c r="J290" s="7" t="s">
        <v>3896</v>
      </c>
      <c r="K290" s="7"/>
    </row>
    <row r="291" spans="1:11" ht="15.75" customHeight="1" x14ac:dyDescent="0.15">
      <c r="A291" s="7" t="s">
        <v>88</v>
      </c>
      <c r="B291" s="7" t="s">
        <v>1157</v>
      </c>
      <c r="C291" s="7" t="s">
        <v>1158</v>
      </c>
      <c r="D291" s="7" t="s">
        <v>1162</v>
      </c>
      <c r="E291" s="7" t="s">
        <v>1163</v>
      </c>
      <c r="F291" s="7" t="s">
        <v>1164</v>
      </c>
      <c r="G291" s="7" t="s">
        <v>2354</v>
      </c>
      <c r="H291" s="7" t="s">
        <v>1</v>
      </c>
      <c r="I291" s="7" t="s">
        <v>3896</v>
      </c>
      <c r="J291" s="7" t="s">
        <v>3896</v>
      </c>
      <c r="K291" s="7"/>
    </row>
    <row r="292" spans="1:11" ht="15.75" customHeight="1" x14ac:dyDescent="0.15">
      <c r="A292" s="7" t="s">
        <v>88</v>
      </c>
      <c r="B292" s="7" t="s">
        <v>1165</v>
      </c>
      <c r="C292" s="7" t="s">
        <v>1166</v>
      </c>
      <c r="D292" s="7" t="s">
        <v>1167</v>
      </c>
      <c r="E292" s="7" t="s">
        <v>1168</v>
      </c>
      <c r="F292" s="7" t="s">
        <v>1169</v>
      </c>
      <c r="G292" s="7" t="s">
        <v>2354</v>
      </c>
      <c r="H292" s="7" t="s">
        <v>1</v>
      </c>
      <c r="I292" s="7" t="s">
        <v>3896</v>
      </c>
      <c r="J292" s="7" t="s">
        <v>3896</v>
      </c>
      <c r="K292" s="7"/>
    </row>
    <row r="293" spans="1:11" ht="15.75" customHeight="1" x14ac:dyDescent="0.15">
      <c r="A293" s="7" t="s">
        <v>88</v>
      </c>
      <c r="B293" s="7" t="s">
        <v>1170</v>
      </c>
      <c r="C293" s="7" t="s">
        <v>1171</v>
      </c>
      <c r="D293" s="7" t="s">
        <v>1172</v>
      </c>
      <c r="E293" s="7" t="s">
        <v>1173</v>
      </c>
      <c r="F293" s="7" t="s">
        <v>1174</v>
      </c>
      <c r="G293" s="7" t="s">
        <v>2353</v>
      </c>
      <c r="H293" s="7" t="s">
        <v>1</v>
      </c>
      <c r="I293" s="7" t="s">
        <v>3896</v>
      </c>
      <c r="J293" s="7" t="s">
        <v>3896</v>
      </c>
      <c r="K293" s="7"/>
    </row>
    <row r="294" spans="1:11" ht="15.75" customHeight="1" x14ac:dyDescent="0.15">
      <c r="A294" s="7" t="s">
        <v>88</v>
      </c>
      <c r="B294" s="7" t="s">
        <v>1175</v>
      </c>
      <c r="C294" s="7" t="s">
        <v>1176</v>
      </c>
      <c r="D294" s="7" t="s">
        <v>1177</v>
      </c>
      <c r="E294" s="7" t="s">
        <v>1178</v>
      </c>
      <c r="F294" s="7" t="s">
        <v>1179</v>
      </c>
      <c r="G294" s="7" t="s">
        <v>2354</v>
      </c>
      <c r="H294" s="7" t="s">
        <v>3896</v>
      </c>
      <c r="I294" s="7" t="s">
        <v>3896</v>
      </c>
      <c r="J294" s="7" t="s">
        <v>3896</v>
      </c>
      <c r="K294" s="7"/>
    </row>
    <row r="295" spans="1:11" ht="15.75" customHeight="1" x14ac:dyDescent="0.15">
      <c r="A295" s="7" t="s">
        <v>88</v>
      </c>
      <c r="B295" s="7" t="s">
        <v>2014</v>
      </c>
      <c r="C295" s="7" t="s">
        <v>2014</v>
      </c>
      <c r="D295" s="7" t="s">
        <v>2015</v>
      </c>
      <c r="E295" s="7" t="s">
        <v>2016</v>
      </c>
      <c r="F295" s="7" t="s">
        <v>2017</v>
      </c>
      <c r="G295" s="7" t="s">
        <v>2354</v>
      </c>
      <c r="H295" s="7" t="s">
        <v>3896</v>
      </c>
      <c r="I295" s="7" t="s">
        <v>3896</v>
      </c>
      <c r="J295" s="7" t="s">
        <v>3896</v>
      </c>
      <c r="K295" s="7"/>
    </row>
    <row r="296" spans="1:11" ht="15.75" customHeight="1" x14ac:dyDescent="0.15">
      <c r="A296" s="7" t="s">
        <v>88</v>
      </c>
      <c r="B296" s="7" t="s">
        <v>1195</v>
      </c>
      <c r="C296" s="7" t="s">
        <v>1196</v>
      </c>
      <c r="D296" s="7" t="s">
        <v>1197</v>
      </c>
      <c r="E296" s="7" t="s">
        <v>1198</v>
      </c>
      <c r="F296" s="7" t="s">
        <v>1199</v>
      </c>
      <c r="G296" s="7" t="s">
        <v>2353</v>
      </c>
      <c r="H296" s="7" t="s">
        <v>3896</v>
      </c>
      <c r="I296" s="7" t="s">
        <v>3896</v>
      </c>
      <c r="J296" s="7" t="s">
        <v>3915</v>
      </c>
      <c r="K296" s="7"/>
    </row>
    <row r="297" spans="1:11" ht="15.75" customHeight="1" x14ac:dyDescent="0.15">
      <c r="A297" s="7" t="s">
        <v>88</v>
      </c>
      <c r="B297" s="7" t="s">
        <v>366</v>
      </c>
      <c r="C297" s="7" t="s">
        <v>367</v>
      </c>
      <c r="D297" s="7" t="s">
        <v>1200</v>
      </c>
      <c r="E297" s="7" t="s">
        <v>1201</v>
      </c>
      <c r="F297" s="7" t="s">
        <v>1202</v>
      </c>
      <c r="G297" s="7" t="s">
        <v>2353</v>
      </c>
      <c r="H297" s="7" t="s">
        <v>1</v>
      </c>
      <c r="I297" s="7" t="s">
        <v>3896</v>
      </c>
      <c r="J297" s="7" t="s">
        <v>3896</v>
      </c>
      <c r="K297" s="7"/>
    </row>
    <row r="298" spans="1:11" ht="15.75" customHeight="1" x14ac:dyDescent="0.15">
      <c r="A298" s="7" t="s">
        <v>88</v>
      </c>
      <c r="B298" s="7" t="s">
        <v>1203</v>
      </c>
      <c r="C298" s="7" t="s">
        <v>1204</v>
      </c>
      <c r="D298" s="7" t="s">
        <v>1205</v>
      </c>
      <c r="E298" s="7" t="s">
        <v>1206</v>
      </c>
      <c r="F298" s="7" t="s">
        <v>1207</v>
      </c>
      <c r="G298" s="7" t="s">
        <v>2353</v>
      </c>
      <c r="H298" s="7" t="s">
        <v>1</v>
      </c>
      <c r="I298" s="7" t="s">
        <v>3896</v>
      </c>
      <c r="J298" s="7" t="s">
        <v>3896</v>
      </c>
      <c r="K298" s="7"/>
    </row>
    <row r="299" spans="1:11" ht="15.75" customHeight="1" x14ac:dyDescent="0.15">
      <c r="A299" s="7" t="s">
        <v>88</v>
      </c>
      <c r="B299" s="7" t="s">
        <v>2000</v>
      </c>
      <c r="C299" s="7" t="s">
        <v>2001</v>
      </c>
      <c r="D299" s="7" t="s">
        <v>2002</v>
      </c>
      <c r="E299" s="7" t="s">
        <v>2003</v>
      </c>
      <c r="F299" s="7" t="s">
        <v>2004</v>
      </c>
      <c r="G299" s="7" t="s">
        <v>2352</v>
      </c>
      <c r="H299" s="7" t="s">
        <v>1</v>
      </c>
      <c r="I299" s="7" t="s">
        <v>3896</v>
      </c>
      <c r="J299" s="7" t="s">
        <v>3896</v>
      </c>
      <c r="K299" s="7"/>
    </row>
    <row r="300" spans="1:11" ht="15.75" customHeight="1" x14ac:dyDescent="0.15">
      <c r="A300" s="7" t="s">
        <v>88</v>
      </c>
      <c r="B300" s="7" t="s">
        <v>1180</v>
      </c>
      <c r="C300" s="7" t="s">
        <v>1181</v>
      </c>
      <c r="D300" s="7" t="s">
        <v>1182</v>
      </c>
      <c r="E300" s="7" t="s">
        <v>1183</v>
      </c>
      <c r="F300" s="7" t="s">
        <v>1184</v>
      </c>
      <c r="G300" s="7" t="s">
        <v>2353</v>
      </c>
      <c r="H300" s="7" t="s">
        <v>3896</v>
      </c>
      <c r="I300" s="7" t="s">
        <v>3896</v>
      </c>
      <c r="J300" s="7" t="s">
        <v>3896</v>
      </c>
      <c r="K300" s="7"/>
    </row>
    <row r="301" spans="1:11" ht="15.75" customHeight="1" x14ac:dyDescent="0.15">
      <c r="A301" s="7" t="s">
        <v>88</v>
      </c>
      <c r="B301" s="7" t="s">
        <v>1185</v>
      </c>
      <c r="C301" s="7" t="s">
        <v>1186</v>
      </c>
      <c r="D301" s="7" t="s">
        <v>1187</v>
      </c>
      <c r="E301" s="7" t="s">
        <v>1188</v>
      </c>
      <c r="F301" s="7" t="s">
        <v>1189</v>
      </c>
      <c r="G301" s="7" t="s">
        <v>2353</v>
      </c>
      <c r="H301" s="7" t="s">
        <v>3896</v>
      </c>
      <c r="I301" s="7" t="s">
        <v>3896</v>
      </c>
      <c r="J301" s="7" t="s">
        <v>3896</v>
      </c>
      <c r="K301" s="7"/>
    </row>
    <row r="302" spans="1:11" ht="15.75" customHeight="1" x14ac:dyDescent="0.15">
      <c r="A302" s="7" t="s">
        <v>88</v>
      </c>
      <c r="B302" s="7" t="s">
        <v>1190</v>
      </c>
      <c r="C302" s="7" t="s">
        <v>1191</v>
      </c>
      <c r="D302" s="7" t="s">
        <v>1192</v>
      </c>
      <c r="E302" s="7" t="s">
        <v>1193</v>
      </c>
      <c r="F302" s="7" t="s">
        <v>1194</v>
      </c>
      <c r="G302" s="7" t="s">
        <v>2353</v>
      </c>
      <c r="H302" s="7" t="s">
        <v>1</v>
      </c>
      <c r="I302" s="7" t="s">
        <v>3896</v>
      </c>
      <c r="J302" s="7" t="s">
        <v>3896</v>
      </c>
      <c r="K302" s="7"/>
    </row>
    <row r="303" spans="1:11" ht="15.75" customHeight="1" x14ac:dyDescent="0.15">
      <c r="A303" s="7" t="s">
        <v>88</v>
      </c>
      <c r="B303" s="7" t="s">
        <v>1213</v>
      </c>
      <c r="C303" s="7" t="s">
        <v>1214</v>
      </c>
      <c r="D303" s="7" t="s">
        <v>1215</v>
      </c>
      <c r="E303" s="7" t="s">
        <v>1216</v>
      </c>
      <c r="F303" s="7" t="s">
        <v>1217</v>
      </c>
      <c r="G303" s="7" t="s">
        <v>2354</v>
      </c>
      <c r="H303" s="7" t="s">
        <v>3896</v>
      </c>
      <c r="I303" s="7" t="s">
        <v>3896</v>
      </c>
      <c r="J303" s="7" t="s">
        <v>3896</v>
      </c>
      <c r="K303" s="7"/>
    </row>
    <row r="304" spans="1:11" ht="15.75" customHeight="1" x14ac:dyDescent="0.15">
      <c r="A304" s="7" t="s">
        <v>88</v>
      </c>
      <c r="B304" s="7" t="s">
        <v>1218</v>
      </c>
      <c r="C304" s="7" t="s">
        <v>1219</v>
      </c>
      <c r="D304" s="7" t="s">
        <v>1220</v>
      </c>
      <c r="E304" s="7" t="s">
        <v>1221</v>
      </c>
      <c r="F304" s="7" t="s">
        <v>1222</v>
      </c>
      <c r="G304" s="7" t="s">
        <v>2353</v>
      </c>
      <c r="H304" s="7" t="s">
        <v>1</v>
      </c>
      <c r="I304" s="7" t="s">
        <v>3896</v>
      </c>
      <c r="J304" s="7" t="s">
        <v>3896</v>
      </c>
      <c r="K304" s="7"/>
    </row>
    <row r="305" spans="1:11" ht="15.75" customHeight="1" x14ac:dyDescent="0.15">
      <c r="A305" s="7" t="s">
        <v>88</v>
      </c>
      <c r="B305" s="7" t="s">
        <v>1223</v>
      </c>
      <c r="C305" s="7" t="s">
        <v>1224</v>
      </c>
      <c r="D305" s="7" t="s">
        <v>1225</v>
      </c>
      <c r="E305" s="7" t="s">
        <v>1226</v>
      </c>
      <c r="F305" s="7" t="s">
        <v>1227</v>
      </c>
      <c r="G305" s="7" t="s">
        <v>2353</v>
      </c>
      <c r="H305" s="7" t="s">
        <v>3896</v>
      </c>
      <c r="I305" s="7" t="s">
        <v>3896</v>
      </c>
      <c r="J305" s="7" t="s">
        <v>3896</v>
      </c>
      <c r="K305" s="7"/>
    </row>
    <row r="306" spans="1:11" ht="15.75" customHeight="1" x14ac:dyDescent="0.15">
      <c r="A306" s="7" t="s">
        <v>88</v>
      </c>
      <c r="B306" s="7" t="s">
        <v>1228</v>
      </c>
      <c r="C306" s="7" t="s">
        <v>1229</v>
      </c>
      <c r="D306" s="7" t="s">
        <v>1230</v>
      </c>
      <c r="E306" s="7" t="s">
        <v>1231</v>
      </c>
      <c r="F306" s="7" t="s">
        <v>1232</v>
      </c>
      <c r="G306" s="7" t="s">
        <v>2354</v>
      </c>
      <c r="H306" s="7" t="s">
        <v>3896</v>
      </c>
      <c r="I306" s="7" t="s">
        <v>3896</v>
      </c>
      <c r="J306" s="7" t="s">
        <v>3896</v>
      </c>
      <c r="K306" s="7"/>
    </row>
    <row r="307" spans="1:11" ht="15.75" customHeight="1" x14ac:dyDescent="0.15">
      <c r="A307" s="7" t="s">
        <v>88</v>
      </c>
      <c r="B307" s="7" t="s">
        <v>1208</v>
      </c>
      <c r="C307" s="7" t="s">
        <v>1209</v>
      </c>
      <c r="D307" s="7" t="s">
        <v>1210</v>
      </c>
      <c r="E307" s="7" t="s">
        <v>1211</v>
      </c>
      <c r="F307" s="7" t="s">
        <v>1212</v>
      </c>
      <c r="G307" s="7" t="s">
        <v>2353</v>
      </c>
      <c r="H307" s="7" t="s">
        <v>3896</v>
      </c>
      <c r="I307" s="7" t="s">
        <v>3896</v>
      </c>
      <c r="J307" s="7" t="s">
        <v>3896</v>
      </c>
      <c r="K307" s="7"/>
    </row>
    <row r="308" spans="1:11" ht="15.75" customHeight="1" x14ac:dyDescent="0.15">
      <c r="A308" s="7" t="s">
        <v>88</v>
      </c>
      <c r="B308" s="7" t="s">
        <v>1233</v>
      </c>
      <c r="C308" s="7" t="s">
        <v>1234</v>
      </c>
      <c r="D308" s="7" t="s">
        <v>1235</v>
      </c>
      <c r="E308" s="7" t="s">
        <v>1236</v>
      </c>
      <c r="F308" s="7" t="s">
        <v>1237</v>
      </c>
      <c r="G308" s="7" t="s">
        <v>2353</v>
      </c>
      <c r="H308" s="7" t="s">
        <v>3896</v>
      </c>
      <c r="I308" s="7" t="s">
        <v>3896</v>
      </c>
      <c r="J308" s="7" t="s">
        <v>3896</v>
      </c>
      <c r="K308" s="7"/>
    </row>
    <row r="309" spans="1:11" ht="15.75" customHeight="1" x14ac:dyDescent="0.15">
      <c r="A309" s="7" t="s">
        <v>88</v>
      </c>
      <c r="B309" s="7" t="s">
        <v>1238</v>
      </c>
      <c r="C309" s="7" t="s">
        <v>1239</v>
      </c>
      <c r="D309" s="7" t="s">
        <v>1240</v>
      </c>
      <c r="E309" s="7" t="s">
        <v>1241</v>
      </c>
      <c r="F309" s="7" t="s">
        <v>1242</v>
      </c>
      <c r="G309" s="7" t="s">
        <v>2354</v>
      </c>
      <c r="H309" s="7" t="s">
        <v>3896</v>
      </c>
      <c r="I309" s="7" t="s">
        <v>3896</v>
      </c>
      <c r="J309" s="7" t="s">
        <v>3896</v>
      </c>
      <c r="K309" s="7"/>
    </row>
    <row r="310" spans="1:11" ht="15.75" customHeight="1" x14ac:dyDescent="0.15">
      <c r="A310" s="7" t="s">
        <v>88</v>
      </c>
      <c r="B310" s="7" t="s">
        <v>1243</v>
      </c>
      <c r="C310" s="7" t="s">
        <v>1244</v>
      </c>
      <c r="D310" s="7" t="s">
        <v>1245</v>
      </c>
      <c r="E310" s="7" t="s">
        <v>1246</v>
      </c>
      <c r="F310" s="7" t="s">
        <v>1247</v>
      </c>
      <c r="G310" s="7" t="s">
        <v>2354</v>
      </c>
      <c r="H310" s="7" t="s">
        <v>3896</v>
      </c>
      <c r="I310" s="7" t="s">
        <v>3896</v>
      </c>
      <c r="J310" s="7" t="s">
        <v>3896</v>
      </c>
      <c r="K310" s="7"/>
    </row>
    <row r="311" spans="1:11" ht="15.75" customHeight="1" x14ac:dyDescent="0.15">
      <c r="A311" s="7" t="s">
        <v>88</v>
      </c>
      <c r="B311" s="7" t="s">
        <v>1248</v>
      </c>
      <c r="C311" s="7" t="s">
        <v>1249</v>
      </c>
      <c r="D311" s="7" t="s">
        <v>1250</v>
      </c>
      <c r="E311" s="7" t="s">
        <v>1251</v>
      </c>
      <c r="F311" s="7" t="s">
        <v>1252</v>
      </c>
      <c r="G311" s="7" t="s">
        <v>2353</v>
      </c>
      <c r="H311" s="7" t="s">
        <v>3896</v>
      </c>
      <c r="I311" s="7" t="s">
        <v>3896</v>
      </c>
      <c r="J311" s="7" t="s">
        <v>3896</v>
      </c>
      <c r="K311" s="7"/>
    </row>
    <row r="312" spans="1:11" ht="15.75" customHeight="1" x14ac:dyDescent="0.15">
      <c r="A312" s="7" t="s">
        <v>88</v>
      </c>
      <c r="B312" s="7" t="s">
        <v>1253</v>
      </c>
      <c r="C312" s="7" t="s">
        <v>1254</v>
      </c>
      <c r="D312" s="7" t="s">
        <v>1255</v>
      </c>
      <c r="E312" s="7" t="s">
        <v>1256</v>
      </c>
      <c r="F312" s="7" t="s">
        <v>1257</v>
      </c>
      <c r="G312" s="7" t="s">
        <v>2353</v>
      </c>
      <c r="H312" s="7" t="s">
        <v>3896</v>
      </c>
      <c r="I312" s="7" t="s">
        <v>3896</v>
      </c>
      <c r="J312" s="7" t="s">
        <v>3896</v>
      </c>
      <c r="K312" s="7"/>
    </row>
    <row r="313" spans="1:11" ht="15.75" customHeight="1" x14ac:dyDescent="0.15">
      <c r="A313" s="7" t="s">
        <v>88</v>
      </c>
      <c r="B313" s="7" t="s">
        <v>1258</v>
      </c>
      <c r="C313" s="7" t="s">
        <v>1259</v>
      </c>
      <c r="D313" s="7" t="s">
        <v>1260</v>
      </c>
      <c r="E313" s="7" t="s">
        <v>1261</v>
      </c>
      <c r="F313" s="7" t="s">
        <v>1262</v>
      </c>
      <c r="G313" s="7" t="s">
        <v>2353</v>
      </c>
      <c r="H313" s="7" t="s">
        <v>3896</v>
      </c>
      <c r="I313" s="7" t="s">
        <v>3896</v>
      </c>
      <c r="J313" s="7" t="s">
        <v>3896</v>
      </c>
      <c r="K313" s="7"/>
    </row>
    <row r="314" spans="1:11" ht="15.75" customHeight="1" x14ac:dyDescent="0.15">
      <c r="A314" s="7" t="s">
        <v>88</v>
      </c>
      <c r="B314" s="7" t="s">
        <v>1263</v>
      </c>
      <c r="C314" s="7" t="s">
        <v>1264</v>
      </c>
      <c r="D314" s="7" t="s">
        <v>1265</v>
      </c>
      <c r="E314" s="7" t="s">
        <v>1266</v>
      </c>
      <c r="F314" s="7" t="s">
        <v>1267</v>
      </c>
      <c r="G314" s="7" t="s">
        <v>2353</v>
      </c>
      <c r="H314" s="7" t="s">
        <v>1</v>
      </c>
      <c r="I314" s="7" t="s">
        <v>3914</v>
      </c>
      <c r="J314" s="7" t="s">
        <v>3896</v>
      </c>
      <c r="K314" s="7"/>
    </row>
    <row r="315" spans="1:11" ht="15.75" customHeight="1" x14ac:dyDescent="0.15">
      <c r="A315" s="7" t="s">
        <v>88</v>
      </c>
      <c r="B315" s="7" t="s">
        <v>1268</v>
      </c>
      <c r="C315" s="7" t="s">
        <v>1269</v>
      </c>
      <c r="D315" s="7" t="s">
        <v>1270</v>
      </c>
      <c r="E315" s="7" t="s">
        <v>1271</v>
      </c>
      <c r="F315" s="7" t="s">
        <v>1272</v>
      </c>
      <c r="G315" s="7" t="s">
        <v>2353</v>
      </c>
      <c r="H315" s="7" t="s">
        <v>3896</v>
      </c>
      <c r="I315" s="7" t="s">
        <v>3896</v>
      </c>
      <c r="J315" s="7" t="s">
        <v>3896</v>
      </c>
      <c r="K315" s="7"/>
    </row>
    <row r="316" spans="1:11" ht="15.75" customHeight="1" x14ac:dyDescent="0.15">
      <c r="A316" s="7" t="s">
        <v>88</v>
      </c>
      <c r="B316" s="7" t="s">
        <v>1273</v>
      </c>
      <c r="C316" s="7" t="s">
        <v>1274</v>
      </c>
      <c r="D316" s="7" t="s">
        <v>1275</v>
      </c>
      <c r="E316" s="7" t="s">
        <v>1276</v>
      </c>
      <c r="F316" s="7" t="s">
        <v>1277</v>
      </c>
      <c r="G316" s="7" t="s">
        <v>2353</v>
      </c>
      <c r="H316" s="7" t="s">
        <v>3896</v>
      </c>
      <c r="I316" s="7" t="s">
        <v>3896</v>
      </c>
      <c r="J316" s="7" t="s">
        <v>3896</v>
      </c>
      <c r="K316" s="7"/>
    </row>
    <row r="317" spans="1:11" ht="15.75" customHeight="1" x14ac:dyDescent="0.15">
      <c r="A317" s="7" t="s">
        <v>88</v>
      </c>
      <c r="B317" s="7" t="s">
        <v>2022</v>
      </c>
      <c r="C317" s="7" t="s">
        <v>2022</v>
      </c>
      <c r="D317" s="7" t="s">
        <v>2023</v>
      </c>
      <c r="E317" s="7" t="s">
        <v>2024</v>
      </c>
      <c r="F317" s="7" t="s">
        <v>2025</v>
      </c>
      <c r="G317" s="7" t="s">
        <v>2353</v>
      </c>
      <c r="H317" s="7" t="s">
        <v>3896</v>
      </c>
      <c r="I317" s="7" t="s">
        <v>3896</v>
      </c>
      <c r="J317" s="7" t="s">
        <v>3896</v>
      </c>
      <c r="K317" s="7"/>
    </row>
    <row r="318" spans="1:11" ht="15.75" customHeight="1" x14ac:dyDescent="0.15">
      <c r="A318" s="7" t="s">
        <v>88</v>
      </c>
      <c r="B318" s="7" t="s">
        <v>1331</v>
      </c>
      <c r="C318" s="7" t="s">
        <v>1332</v>
      </c>
      <c r="D318" s="7" t="s">
        <v>1333</v>
      </c>
      <c r="E318" s="7" t="s">
        <v>1334</v>
      </c>
      <c r="F318" s="7" t="s">
        <v>1335</v>
      </c>
      <c r="G318" s="7" t="s">
        <v>2354</v>
      </c>
      <c r="H318" s="7" t="s">
        <v>3896</v>
      </c>
      <c r="I318" s="7" t="s">
        <v>3896</v>
      </c>
      <c r="J318" s="7" t="s">
        <v>3896</v>
      </c>
      <c r="K318" s="7"/>
    </row>
    <row r="319" spans="1:11" ht="15.75" customHeight="1" x14ac:dyDescent="0.15">
      <c r="A319" s="7" t="s">
        <v>88</v>
      </c>
      <c r="B319" s="7" t="s">
        <v>250</v>
      </c>
      <c r="C319" s="7" t="s">
        <v>251</v>
      </c>
      <c r="D319" s="7" t="s">
        <v>1336</v>
      </c>
      <c r="E319" s="7" t="s">
        <v>1337</v>
      </c>
      <c r="F319" s="7" t="s">
        <v>1338</v>
      </c>
      <c r="G319" s="7" t="s">
        <v>2353</v>
      </c>
      <c r="H319" s="7" t="s">
        <v>3896</v>
      </c>
      <c r="I319" s="7" t="s">
        <v>3896</v>
      </c>
      <c r="J319" s="7" t="s">
        <v>3896</v>
      </c>
      <c r="K319" s="7"/>
    </row>
    <row r="320" spans="1:11" ht="15.75" customHeight="1" x14ac:dyDescent="0.15">
      <c r="A320" s="7" t="s">
        <v>88</v>
      </c>
      <c r="B320" s="7" t="s">
        <v>1339</v>
      </c>
      <c r="C320" s="7" t="s">
        <v>1340</v>
      </c>
      <c r="D320" s="7" t="s">
        <v>1341</v>
      </c>
      <c r="E320" s="7" t="s">
        <v>1342</v>
      </c>
      <c r="F320" s="7" t="s">
        <v>1343</v>
      </c>
      <c r="G320" s="7" t="s">
        <v>2353</v>
      </c>
      <c r="H320" s="7" t="s">
        <v>3896</v>
      </c>
      <c r="I320" s="7" t="s">
        <v>3896</v>
      </c>
      <c r="J320" s="7" t="s">
        <v>3896</v>
      </c>
      <c r="K320" s="7"/>
    </row>
    <row r="321" spans="1:11" ht="15.75" customHeight="1" x14ac:dyDescent="0.15">
      <c r="A321" s="7" t="s">
        <v>88</v>
      </c>
      <c r="B321" s="7" t="s">
        <v>1278</v>
      </c>
      <c r="C321" s="7" t="s">
        <v>1279</v>
      </c>
      <c r="D321" s="7" t="s">
        <v>1280</v>
      </c>
      <c r="E321" s="7" t="s">
        <v>1281</v>
      </c>
      <c r="F321" s="7" t="s">
        <v>1282</v>
      </c>
      <c r="G321" s="7" t="s">
        <v>2353</v>
      </c>
      <c r="H321" s="7" t="s">
        <v>3896</v>
      </c>
      <c r="I321" s="7" t="s">
        <v>3896</v>
      </c>
      <c r="J321" s="7" t="s">
        <v>3896</v>
      </c>
      <c r="K321" s="7"/>
    </row>
    <row r="322" spans="1:11" ht="15.75" customHeight="1" x14ac:dyDescent="0.15">
      <c r="A322" s="7" t="s">
        <v>88</v>
      </c>
      <c r="B322" s="7" t="s">
        <v>207</v>
      </c>
      <c r="C322" s="7" t="s">
        <v>208</v>
      </c>
      <c r="D322" s="7" t="s">
        <v>1283</v>
      </c>
      <c r="E322" s="7" t="s">
        <v>1284</v>
      </c>
      <c r="F322" s="7" t="s">
        <v>1285</v>
      </c>
      <c r="G322" s="7" t="s">
        <v>2353</v>
      </c>
      <c r="H322" s="7" t="s">
        <v>1</v>
      </c>
      <c r="I322" s="7" t="s">
        <v>3896</v>
      </c>
      <c r="J322" s="7" t="s">
        <v>3896</v>
      </c>
      <c r="K322" s="7"/>
    </row>
    <row r="323" spans="1:11" ht="15.75" customHeight="1" x14ac:dyDescent="0.15">
      <c r="A323" s="7" t="s">
        <v>88</v>
      </c>
      <c r="B323" s="7" t="s">
        <v>1286</v>
      </c>
      <c r="C323" s="7" t="s">
        <v>1287</v>
      </c>
      <c r="D323" s="7" t="s">
        <v>1288</v>
      </c>
      <c r="E323" s="7" t="s">
        <v>1289</v>
      </c>
      <c r="F323" s="7" t="s">
        <v>1290</v>
      </c>
      <c r="G323" s="7" t="s">
        <v>2353</v>
      </c>
      <c r="H323" s="7" t="s">
        <v>3896</v>
      </c>
      <c r="I323" s="7" t="s">
        <v>3896</v>
      </c>
      <c r="J323" s="7" t="s">
        <v>3896</v>
      </c>
      <c r="K323" s="7"/>
    </row>
    <row r="324" spans="1:11" ht="15.75" customHeight="1" x14ac:dyDescent="0.15">
      <c r="A324" s="7" t="s">
        <v>88</v>
      </c>
      <c r="B324" s="7" t="s">
        <v>1291</v>
      </c>
      <c r="C324" s="7" t="s">
        <v>1292</v>
      </c>
      <c r="D324" s="7" t="s">
        <v>1293</v>
      </c>
      <c r="E324" s="7" t="s">
        <v>1294</v>
      </c>
      <c r="F324" s="7" t="s">
        <v>1295</v>
      </c>
      <c r="G324" s="7" t="s">
        <v>2353</v>
      </c>
      <c r="H324" s="7" t="s">
        <v>3896</v>
      </c>
      <c r="I324" s="7" t="s">
        <v>3896</v>
      </c>
      <c r="J324" s="7" t="s">
        <v>3896</v>
      </c>
      <c r="K324" s="7"/>
    </row>
    <row r="325" spans="1:11" ht="15.75" customHeight="1" x14ac:dyDescent="0.15">
      <c r="A325" s="7" t="s">
        <v>88</v>
      </c>
      <c r="B325" s="7" t="s">
        <v>1296</v>
      </c>
      <c r="C325" s="7" t="s">
        <v>1297</v>
      </c>
      <c r="D325" s="7" t="s">
        <v>1298</v>
      </c>
      <c r="E325" s="7" t="s">
        <v>1299</v>
      </c>
      <c r="F325" s="7" t="s">
        <v>1300</v>
      </c>
      <c r="G325" s="7" t="s">
        <v>2352</v>
      </c>
      <c r="H325" s="7" t="s">
        <v>3896</v>
      </c>
      <c r="I325" s="7" t="s">
        <v>3896</v>
      </c>
      <c r="J325" s="7" t="s">
        <v>3896</v>
      </c>
      <c r="K325" s="7"/>
    </row>
    <row r="326" spans="1:11" ht="15.75" customHeight="1" x14ac:dyDescent="0.15">
      <c r="A326" s="7" t="s">
        <v>88</v>
      </c>
      <c r="B326" s="7" t="s">
        <v>1301</v>
      </c>
      <c r="C326" s="7" t="s">
        <v>1302</v>
      </c>
      <c r="D326" s="7" t="s">
        <v>1303</v>
      </c>
      <c r="E326" s="7" t="s">
        <v>1304</v>
      </c>
      <c r="F326" s="7" t="s">
        <v>1305</v>
      </c>
      <c r="G326" s="7" t="s">
        <v>2353</v>
      </c>
      <c r="H326" s="7" t="s">
        <v>3896</v>
      </c>
      <c r="I326" s="7" t="s">
        <v>3896</v>
      </c>
      <c r="J326" s="7" t="s">
        <v>3896</v>
      </c>
      <c r="K326" s="7"/>
    </row>
    <row r="327" spans="1:11" ht="15.75" customHeight="1" x14ac:dyDescent="0.15">
      <c r="A327" s="7" t="s">
        <v>88</v>
      </c>
      <c r="B327" s="7" t="s">
        <v>1306</v>
      </c>
      <c r="C327" s="7" t="s">
        <v>1307</v>
      </c>
      <c r="D327" s="7" t="s">
        <v>1308</v>
      </c>
      <c r="E327" s="7" t="s">
        <v>1309</v>
      </c>
      <c r="F327" s="7" t="s">
        <v>1310</v>
      </c>
      <c r="G327" s="7" t="s">
        <v>2353</v>
      </c>
      <c r="H327" s="7" t="s">
        <v>1</v>
      </c>
      <c r="I327" s="7" t="s">
        <v>3896</v>
      </c>
      <c r="J327" s="7" t="s">
        <v>3896</v>
      </c>
      <c r="K327" s="7"/>
    </row>
    <row r="328" spans="1:11" ht="15.75" customHeight="1" x14ac:dyDescent="0.15">
      <c r="A328" s="7" t="s">
        <v>88</v>
      </c>
      <c r="B328" s="7" t="s">
        <v>1311</v>
      </c>
      <c r="C328" s="7" t="s">
        <v>1312</v>
      </c>
      <c r="D328" s="7" t="s">
        <v>1313</v>
      </c>
      <c r="E328" s="7" t="s">
        <v>1314</v>
      </c>
      <c r="F328" s="7" t="s">
        <v>1315</v>
      </c>
      <c r="G328" s="7" t="s">
        <v>2353</v>
      </c>
      <c r="H328" s="7" t="s">
        <v>3896</v>
      </c>
      <c r="I328" s="7" t="s">
        <v>3896</v>
      </c>
      <c r="J328" s="7" t="s">
        <v>3896</v>
      </c>
      <c r="K328" s="7"/>
    </row>
    <row r="329" spans="1:11" ht="15.75" customHeight="1" x14ac:dyDescent="0.15">
      <c r="A329" s="7" t="s">
        <v>88</v>
      </c>
      <c r="B329" s="7" t="s">
        <v>1316</v>
      </c>
      <c r="C329" s="7" t="s">
        <v>1317</v>
      </c>
      <c r="D329" s="7" t="s">
        <v>1318</v>
      </c>
      <c r="E329" s="7" t="s">
        <v>1319</v>
      </c>
      <c r="F329" s="7" t="s">
        <v>1320</v>
      </c>
      <c r="G329" s="7" t="s">
        <v>2353</v>
      </c>
      <c r="H329" s="7" t="s">
        <v>3896</v>
      </c>
      <c r="I329" s="7" t="s">
        <v>3896</v>
      </c>
      <c r="J329" s="7" t="s">
        <v>3896</v>
      </c>
      <c r="K329" s="7"/>
    </row>
    <row r="330" spans="1:11" ht="15.75" customHeight="1" x14ac:dyDescent="0.15">
      <c r="A330" s="7" t="s">
        <v>88</v>
      </c>
      <c r="B330" s="7" t="s">
        <v>1321</v>
      </c>
      <c r="C330" s="7" t="s">
        <v>1322</v>
      </c>
      <c r="D330" s="7" t="s">
        <v>1323</v>
      </c>
      <c r="E330" s="7" t="s">
        <v>1324</v>
      </c>
      <c r="F330" s="7" t="s">
        <v>1325</v>
      </c>
      <c r="G330" s="7" t="s">
        <v>2354</v>
      </c>
      <c r="H330" s="7" t="s">
        <v>1</v>
      </c>
      <c r="I330" s="7" t="s">
        <v>3896</v>
      </c>
      <c r="J330" s="7" t="s">
        <v>3896</v>
      </c>
      <c r="K330" s="7"/>
    </row>
    <row r="331" spans="1:11" ht="15.75" customHeight="1" x14ac:dyDescent="0.15">
      <c r="A331" s="7" t="s">
        <v>88</v>
      </c>
      <c r="B331" s="7" t="s">
        <v>2018</v>
      </c>
      <c r="C331" s="7" t="s">
        <v>2018</v>
      </c>
      <c r="D331" s="7" t="s">
        <v>2019</v>
      </c>
      <c r="E331" s="7" t="s">
        <v>2020</v>
      </c>
      <c r="F331" s="7" t="s">
        <v>2021</v>
      </c>
      <c r="G331" s="7" t="s">
        <v>2353</v>
      </c>
      <c r="H331" s="7" t="s">
        <v>3896</v>
      </c>
      <c r="I331" s="7" t="s">
        <v>3896</v>
      </c>
      <c r="J331" s="7" t="s">
        <v>3896</v>
      </c>
      <c r="K331" s="7"/>
    </row>
    <row r="332" spans="1:11" ht="15.75" customHeight="1" x14ac:dyDescent="0.15">
      <c r="A332" s="7" t="s">
        <v>88</v>
      </c>
      <c r="B332" s="7" t="s">
        <v>1326</v>
      </c>
      <c r="C332" s="7" t="s">
        <v>1327</v>
      </c>
      <c r="D332" s="7" t="s">
        <v>1328</v>
      </c>
      <c r="E332" s="7" t="s">
        <v>1329</v>
      </c>
      <c r="F332" s="7" t="s">
        <v>1330</v>
      </c>
      <c r="G332" s="7" t="s">
        <v>2353</v>
      </c>
      <c r="H332" s="7" t="s">
        <v>3896</v>
      </c>
      <c r="I332" s="7" t="s">
        <v>3896</v>
      </c>
      <c r="J332" s="7" t="s">
        <v>3896</v>
      </c>
      <c r="K332" s="7"/>
    </row>
    <row r="333" spans="1:11" ht="15.75" customHeight="1" x14ac:dyDescent="0.15">
      <c r="A333" s="7" t="s">
        <v>88</v>
      </c>
      <c r="B333" s="7" t="s">
        <v>1349</v>
      </c>
      <c r="C333" s="7" t="s">
        <v>1350</v>
      </c>
      <c r="D333" s="7" t="s">
        <v>1351</v>
      </c>
      <c r="E333" s="7" t="s">
        <v>1352</v>
      </c>
      <c r="F333" s="7" t="s">
        <v>1353</v>
      </c>
      <c r="G333" s="7" t="s">
        <v>2352</v>
      </c>
      <c r="H333" s="7" t="s">
        <v>1</v>
      </c>
      <c r="I333" s="7" t="s">
        <v>3896</v>
      </c>
      <c r="J333" s="7" t="s">
        <v>3896</v>
      </c>
      <c r="K333" s="7"/>
    </row>
    <row r="334" spans="1:11" ht="15.75" customHeight="1" x14ac:dyDescent="0.15">
      <c r="A334" s="7" t="s">
        <v>88</v>
      </c>
      <c r="B334" s="7" t="s">
        <v>1344</v>
      </c>
      <c r="C334" s="7" t="s">
        <v>1345</v>
      </c>
      <c r="D334" s="7" t="s">
        <v>1346</v>
      </c>
      <c r="E334" s="7" t="s">
        <v>1347</v>
      </c>
      <c r="F334" s="7" t="s">
        <v>1348</v>
      </c>
      <c r="G334" s="7" t="s">
        <v>2354</v>
      </c>
      <c r="H334" s="7" t="s">
        <v>3896</v>
      </c>
      <c r="I334" s="7" t="s">
        <v>3914</v>
      </c>
      <c r="J334" s="7" t="s">
        <v>3896</v>
      </c>
      <c r="K334" s="7"/>
    </row>
    <row r="335" spans="1:11" ht="15.75" customHeight="1" x14ac:dyDescent="0.15">
      <c r="A335" s="7" t="s">
        <v>88</v>
      </c>
      <c r="B335" s="7" t="s">
        <v>1360</v>
      </c>
      <c r="C335" s="7" t="s">
        <v>1361</v>
      </c>
      <c r="D335" s="7" t="s">
        <v>1362</v>
      </c>
      <c r="E335" s="7" t="s">
        <v>1363</v>
      </c>
      <c r="F335" s="7" t="s">
        <v>1364</v>
      </c>
      <c r="G335" s="7" t="s">
        <v>2354</v>
      </c>
      <c r="H335" s="7" t="s">
        <v>3896</v>
      </c>
      <c r="I335" s="7" t="s">
        <v>3914</v>
      </c>
      <c r="J335" s="7" t="s">
        <v>3896</v>
      </c>
      <c r="K335" s="7"/>
    </row>
    <row r="336" spans="1:11" ht="15.75" customHeight="1" x14ac:dyDescent="0.15">
      <c r="A336" s="7" t="s">
        <v>88</v>
      </c>
      <c r="B336" s="7" t="s">
        <v>1365</v>
      </c>
      <c r="C336" s="7" t="s">
        <v>1366</v>
      </c>
      <c r="D336" s="7" t="s">
        <v>1367</v>
      </c>
      <c r="E336" s="7" t="s">
        <v>1368</v>
      </c>
      <c r="F336" s="7" t="s">
        <v>1369</v>
      </c>
      <c r="G336" s="7" t="s">
        <v>2353</v>
      </c>
      <c r="H336" s="7" t="s">
        <v>3896</v>
      </c>
      <c r="I336" s="7" t="s">
        <v>3896</v>
      </c>
      <c r="J336" s="7" t="s">
        <v>3896</v>
      </c>
      <c r="K336" s="7"/>
    </row>
    <row r="337" spans="1:11" ht="15.75" customHeight="1" x14ac:dyDescent="0.15">
      <c r="A337" s="7" t="s">
        <v>88</v>
      </c>
      <c r="B337" s="7" t="s">
        <v>1370</v>
      </c>
      <c r="C337" s="7" t="s">
        <v>1371</v>
      </c>
      <c r="D337" s="7" t="s">
        <v>1372</v>
      </c>
      <c r="E337" s="7" t="s">
        <v>1373</v>
      </c>
      <c r="F337" s="7" t="s">
        <v>1374</v>
      </c>
      <c r="G337" s="7" t="s">
        <v>2353</v>
      </c>
      <c r="H337" s="7" t="s">
        <v>3896</v>
      </c>
      <c r="I337" s="7" t="s">
        <v>3896</v>
      </c>
      <c r="J337" s="7" t="s">
        <v>3896</v>
      </c>
      <c r="K337" s="7"/>
    </row>
    <row r="338" spans="1:11" ht="15.75" customHeight="1" x14ac:dyDescent="0.15">
      <c r="A338" s="7" t="s">
        <v>88</v>
      </c>
      <c r="B338" s="7" t="s">
        <v>1375</v>
      </c>
      <c r="C338" s="7" t="s">
        <v>1376</v>
      </c>
      <c r="D338" s="7" t="s">
        <v>1377</v>
      </c>
      <c r="E338" s="7" t="s">
        <v>1378</v>
      </c>
      <c r="F338" s="7" t="s">
        <v>1379</v>
      </c>
      <c r="G338" s="7" t="s">
        <v>2353</v>
      </c>
      <c r="H338" s="7" t="s">
        <v>3896</v>
      </c>
      <c r="I338" s="7" t="s">
        <v>3896</v>
      </c>
      <c r="J338" s="7" t="s">
        <v>3896</v>
      </c>
      <c r="K338" s="7"/>
    </row>
    <row r="339" spans="1:11" ht="15.75" customHeight="1" x14ac:dyDescent="0.15">
      <c r="A339" s="7" t="s">
        <v>88</v>
      </c>
      <c r="B339" s="7" t="s">
        <v>1380</v>
      </c>
      <c r="C339" s="7" t="s">
        <v>1381</v>
      </c>
      <c r="D339" s="7" t="s">
        <v>1382</v>
      </c>
      <c r="E339" s="7" t="s">
        <v>1383</v>
      </c>
      <c r="F339" s="7" t="s">
        <v>1384</v>
      </c>
      <c r="G339" s="7" t="s">
        <v>2353</v>
      </c>
      <c r="H339" s="7" t="s">
        <v>3896</v>
      </c>
      <c r="I339" s="7" t="s">
        <v>3896</v>
      </c>
      <c r="J339" s="7" t="s">
        <v>3896</v>
      </c>
      <c r="K339" s="7"/>
    </row>
    <row r="340" spans="1:11" ht="15.75" customHeight="1" x14ac:dyDescent="0.15">
      <c r="A340" s="7" t="s">
        <v>88</v>
      </c>
      <c r="B340" s="7" t="s">
        <v>1385</v>
      </c>
      <c r="C340" s="7" t="s">
        <v>1386</v>
      </c>
      <c r="D340" s="7" t="s">
        <v>1387</v>
      </c>
      <c r="E340" s="7" t="s">
        <v>1388</v>
      </c>
      <c r="F340" s="7" t="s">
        <v>1389</v>
      </c>
      <c r="G340" s="7" t="s">
        <v>2352</v>
      </c>
      <c r="H340" s="7" t="s">
        <v>1</v>
      </c>
      <c r="I340" s="7" t="s">
        <v>3896</v>
      </c>
      <c r="J340" s="7" t="s">
        <v>3896</v>
      </c>
      <c r="K340" s="7"/>
    </row>
    <row r="341" spans="1:11" ht="15.75" customHeight="1" x14ac:dyDescent="0.15">
      <c r="A341" s="7" t="s">
        <v>88</v>
      </c>
      <c r="B341" s="7" t="s">
        <v>2010</v>
      </c>
      <c r="C341" s="7" t="s">
        <v>2011</v>
      </c>
      <c r="D341" s="7" t="s">
        <v>1354</v>
      </c>
      <c r="E341" s="7" t="s">
        <v>2012</v>
      </c>
      <c r="F341" s="7" t="s">
        <v>2013</v>
      </c>
      <c r="G341" s="7" t="s">
        <v>2353</v>
      </c>
      <c r="H341" s="7" t="s">
        <v>3896</v>
      </c>
      <c r="I341" s="7" t="s">
        <v>3896</v>
      </c>
      <c r="J341" s="7" t="s">
        <v>3896</v>
      </c>
      <c r="K341" s="7"/>
    </row>
    <row r="342" spans="1:11" ht="15.75" customHeight="1" x14ac:dyDescent="0.15">
      <c r="A342" s="7" t="s">
        <v>88</v>
      </c>
      <c r="B342" s="7" t="s">
        <v>1355</v>
      </c>
      <c r="C342" s="7" t="s">
        <v>1356</v>
      </c>
      <c r="D342" s="7" t="s">
        <v>1357</v>
      </c>
      <c r="E342" s="7" t="s">
        <v>1358</v>
      </c>
      <c r="F342" s="7" t="s">
        <v>1359</v>
      </c>
      <c r="G342" s="7" t="s">
        <v>2353</v>
      </c>
      <c r="H342" s="7" t="s">
        <v>1</v>
      </c>
      <c r="I342" s="7" t="s">
        <v>3896</v>
      </c>
      <c r="J342" s="7" t="s">
        <v>3896</v>
      </c>
      <c r="K342" s="7"/>
    </row>
    <row r="343" spans="1:11" ht="15.75" customHeight="1" x14ac:dyDescent="0.15">
      <c r="A343" s="7" t="s">
        <v>88</v>
      </c>
      <c r="B343" s="7" t="s">
        <v>1390</v>
      </c>
      <c r="C343" s="7" t="s">
        <v>1391</v>
      </c>
      <c r="D343" s="7" t="s">
        <v>1392</v>
      </c>
      <c r="E343" s="7" t="s">
        <v>1393</v>
      </c>
      <c r="F343" s="7" t="s">
        <v>1394</v>
      </c>
      <c r="G343" s="7" t="s">
        <v>2353</v>
      </c>
      <c r="H343" s="7" t="s">
        <v>3896</v>
      </c>
      <c r="I343" s="7" t="s">
        <v>3896</v>
      </c>
      <c r="J343" s="7" t="s">
        <v>3915</v>
      </c>
      <c r="K343" s="7"/>
    </row>
    <row r="344" spans="1:11" ht="15.75" customHeight="1" x14ac:dyDescent="0.15">
      <c r="A344" s="7" t="s">
        <v>88</v>
      </c>
      <c r="B344" s="7" t="s">
        <v>1395</v>
      </c>
      <c r="C344" s="7" t="s">
        <v>1396</v>
      </c>
      <c r="D344" s="7" t="s">
        <v>1397</v>
      </c>
      <c r="E344" s="7" t="s">
        <v>1398</v>
      </c>
      <c r="F344" s="7" t="s">
        <v>1399</v>
      </c>
      <c r="G344" s="7" t="s">
        <v>2353</v>
      </c>
      <c r="H344" s="7" t="s">
        <v>3896</v>
      </c>
      <c r="I344" s="7" t="s">
        <v>3896</v>
      </c>
      <c r="J344" s="7" t="s">
        <v>3915</v>
      </c>
      <c r="K344" s="7"/>
    </row>
    <row r="345" spans="1:11" ht="15.75" customHeight="1" x14ac:dyDescent="0.15">
      <c r="A345" s="7" t="s">
        <v>88</v>
      </c>
      <c r="B345" s="7" t="s">
        <v>1400</v>
      </c>
      <c r="C345" s="7" t="s">
        <v>1401</v>
      </c>
      <c r="D345" s="7" t="s">
        <v>1402</v>
      </c>
      <c r="E345" s="7" t="s">
        <v>655</v>
      </c>
      <c r="F345" s="7" t="s">
        <v>1403</v>
      </c>
      <c r="G345" s="7" t="s">
        <v>2353</v>
      </c>
      <c r="H345" s="7" t="s">
        <v>1</v>
      </c>
      <c r="I345" s="7" t="s">
        <v>3896</v>
      </c>
      <c r="J345" s="7" t="s">
        <v>3896</v>
      </c>
      <c r="K345" s="7"/>
    </row>
    <row r="346" spans="1:11" ht="15.75" customHeight="1" x14ac:dyDescent="0.15">
      <c r="A346" s="7" t="s">
        <v>88</v>
      </c>
      <c r="B346" s="7" t="s">
        <v>1404</v>
      </c>
      <c r="C346" s="7" t="s">
        <v>1405</v>
      </c>
      <c r="D346" s="7" t="s">
        <v>1406</v>
      </c>
      <c r="E346" s="7" t="s">
        <v>1407</v>
      </c>
      <c r="F346" s="7" t="s">
        <v>1408</v>
      </c>
      <c r="G346" s="7" t="s">
        <v>2353</v>
      </c>
      <c r="H346" s="7" t="s">
        <v>3896</v>
      </c>
      <c r="I346" s="7" t="s">
        <v>3896</v>
      </c>
      <c r="J346" s="7" t="s">
        <v>3896</v>
      </c>
      <c r="K346" s="7"/>
    </row>
    <row r="347" spans="1:11" ht="15.75" customHeight="1" x14ac:dyDescent="0.15">
      <c r="A347" s="7" t="s">
        <v>88</v>
      </c>
      <c r="B347" s="7" t="s">
        <v>1417</v>
      </c>
      <c r="C347" s="7" t="s">
        <v>1418</v>
      </c>
      <c r="D347" s="7" t="s">
        <v>1419</v>
      </c>
      <c r="E347" s="7" t="s">
        <v>1420</v>
      </c>
      <c r="F347" s="7" t="s">
        <v>1421</v>
      </c>
      <c r="G347" s="7" t="s">
        <v>2353</v>
      </c>
      <c r="H347" s="7" t="s">
        <v>3896</v>
      </c>
      <c r="I347" s="7" t="s">
        <v>3896</v>
      </c>
      <c r="J347" s="7" t="s">
        <v>3896</v>
      </c>
      <c r="K347" s="7"/>
    </row>
    <row r="348" spans="1:11" ht="15.75" customHeight="1" x14ac:dyDescent="0.15">
      <c r="A348" s="7" t="s">
        <v>88</v>
      </c>
      <c r="B348" s="7" t="s">
        <v>1422</v>
      </c>
      <c r="C348" s="7" t="s">
        <v>1423</v>
      </c>
      <c r="D348" s="7" t="s">
        <v>1424</v>
      </c>
      <c r="E348" s="7" t="s">
        <v>1425</v>
      </c>
      <c r="F348" s="7" t="s">
        <v>1426</v>
      </c>
      <c r="G348" s="7" t="s">
        <v>2354</v>
      </c>
      <c r="H348" s="7" t="s">
        <v>1</v>
      </c>
      <c r="I348" s="7" t="s">
        <v>3896</v>
      </c>
      <c r="J348" s="7" t="s">
        <v>3896</v>
      </c>
      <c r="K348" s="7"/>
    </row>
    <row r="349" spans="1:11" ht="15.75" customHeight="1" x14ac:dyDescent="0.15">
      <c r="A349" s="7" t="s">
        <v>88</v>
      </c>
      <c r="B349" s="7" t="s">
        <v>2005</v>
      </c>
      <c r="C349" s="7" t="s">
        <v>2006</v>
      </c>
      <c r="D349" s="7" t="s">
        <v>2007</v>
      </c>
      <c r="E349" s="7" t="s">
        <v>2008</v>
      </c>
      <c r="F349" s="7" t="s">
        <v>2009</v>
      </c>
      <c r="G349" s="7" t="s">
        <v>2354</v>
      </c>
      <c r="H349" s="7" t="s">
        <v>1</v>
      </c>
      <c r="I349" s="7" t="s">
        <v>3896</v>
      </c>
      <c r="J349" s="7" t="s">
        <v>3896</v>
      </c>
      <c r="K349" s="7"/>
    </row>
    <row r="350" spans="1:11" ht="15.75" customHeight="1" x14ac:dyDescent="0.15">
      <c r="A350" s="7" t="s">
        <v>88</v>
      </c>
      <c r="B350" s="7" t="s">
        <v>1427</v>
      </c>
      <c r="C350" s="7" t="s">
        <v>1428</v>
      </c>
      <c r="D350" s="7" t="s">
        <v>1429</v>
      </c>
      <c r="E350" s="7" t="s">
        <v>1430</v>
      </c>
      <c r="F350" s="7" t="s">
        <v>1431</v>
      </c>
      <c r="G350" s="7" t="s">
        <v>2353</v>
      </c>
      <c r="H350" s="7" t="s">
        <v>3896</v>
      </c>
      <c r="I350" s="7" t="s">
        <v>3896</v>
      </c>
      <c r="J350" s="7" t="s">
        <v>3896</v>
      </c>
      <c r="K350" s="7"/>
    </row>
    <row r="351" spans="1:11" ht="15.75" customHeight="1" x14ac:dyDescent="0.15">
      <c r="A351" s="7" t="s">
        <v>88</v>
      </c>
      <c r="B351" s="7" t="s">
        <v>1409</v>
      </c>
      <c r="C351" s="7" t="s">
        <v>1410</v>
      </c>
      <c r="D351" s="7" t="s">
        <v>1411</v>
      </c>
      <c r="E351" s="7" t="s">
        <v>1412</v>
      </c>
      <c r="F351" s="7" t="s">
        <v>1413</v>
      </c>
      <c r="G351" s="7" t="s">
        <v>2353</v>
      </c>
      <c r="H351" s="7" t="s">
        <v>1</v>
      </c>
      <c r="I351" s="7" t="s">
        <v>3896</v>
      </c>
      <c r="J351" s="7" t="s">
        <v>3896</v>
      </c>
      <c r="K351" s="7"/>
    </row>
    <row r="352" spans="1:11" ht="15.75" customHeight="1" x14ac:dyDescent="0.15">
      <c r="A352" s="7" t="s">
        <v>88</v>
      </c>
      <c r="B352" s="7" t="s">
        <v>1409</v>
      </c>
      <c r="C352" s="7" t="s">
        <v>1410</v>
      </c>
      <c r="D352" s="7" t="s">
        <v>1414</v>
      </c>
      <c r="E352" s="7" t="s">
        <v>1415</v>
      </c>
      <c r="F352" s="7" t="s">
        <v>1416</v>
      </c>
      <c r="G352" s="7" t="s">
        <v>2353</v>
      </c>
      <c r="H352" s="7" t="s">
        <v>1</v>
      </c>
      <c r="I352" s="7" t="s">
        <v>3896</v>
      </c>
      <c r="J352" s="7" t="s">
        <v>3896</v>
      </c>
      <c r="K352" s="7"/>
    </row>
    <row r="353" spans="1:11" ht="15.75" customHeight="1" x14ac:dyDescent="0.15">
      <c r="A353" s="7" t="s">
        <v>88</v>
      </c>
      <c r="B353" s="7" t="s">
        <v>1432</v>
      </c>
      <c r="C353" s="7" t="s">
        <v>1433</v>
      </c>
      <c r="D353" s="7" t="s">
        <v>1434</v>
      </c>
      <c r="E353" s="7" t="s">
        <v>1435</v>
      </c>
      <c r="F353" s="7" t="s">
        <v>1436</v>
      </c>
      <c r="G353" s="7" t="s">
        <v>2354</v>
      </c>
      <c r="H353" s="7" t="s">
        <v>1</v>
      </c>
      <c r="I353" s="7" t="s">
        <v>3896</v>
      </c>
      <c r="J353" s="7" t="s">
        <v>3896</v>
      </c>
      <c r="K353" s="7"/>
    </row>
    <row r="354" spans="1:11" ht="15.75" customHeight="1" x14ac:dyDescent="0.15">
      <c r="A354" s="7" t="s">
        <v>88</v>
      </c>
      <c r="B354" s="7" t="s">
        <v>1437</v>
      </c>
      <c r="C354" s="7" t="s">
        <v>1438</v>
      </c>
      <c r="D354" s="7" t="s">
        <v>1439</v>
      </c>
      <c r="E354" s="7" t="s">
        <v>1440</v>
      </c>
      <c r="F354" s="7" t="s">
        <v>1441</v>
      </c>
      <c r="G354" s="7" t="s">
        <v>2353</v>
      </c>
      <c r="H354" s="7" t="s">
        <v>3896</v>
      </c>
      <c r="I354" s="7" t="s">
        <v>3896</v>
      </c>
      <c r="J354" s="7" t="s">
        <v>3915</v>
      </c>
      <c r="K354" s="7"/>
    </row>
    <row r="355" spans="1:11" ht="15.75" customHeight="1" x14ac:dyDescent="0.15">
      <c r="A355" s="7" t="s">
        <v>88</v>
      </c>
      <c r="B355" s="7" t="s">
        <v>1442</v>
      </c>
      <c r="C355" s="7" t="s">
        <v>1443</v>
      </c>
      <c r="D355" s="7" t="s">
        <v>1444</v>
      </c>
      <c r="E355" s="7" t="s">
        <v>1445</v>
      </c>
      <c r="F355" s="7" t="s">
        <v>1446</v>
      </c>
      <c r="G355" s="7" t="s">
        <v>2354</v>
      </c>
      <c r="H355" s="7" t="s">
        <v>3896</v>
      </c>
      <c r="I355" s="7" t="s">
        <v>3896</v>
      </c>
      <c r="J355" s="7" t="s">
        <v>3915</v>
      </c>
      <c r="K355" s="7"/>
    </row>
    <row r="356" spans="1:11" ht="15.75" customHeight="1" x14ac:dyDescent="0.15">
      <c r="A356" s="7" t="s">
        <v>88</v>
      </c>
      <c r="B356" s="7" t="s">
        <v>1447</v>
      </c>
      <c r="C356" s="7" t="s">
        <v>1448</v>
      </c>
      <c r="D356" s="7" t="s">
        <v>1449</v>
      </c>
      <c r="E356" s="7" t="s">
        <v>1450</v>
      </c>
      <c r="F356" s="7" t="s">
        <v>1451</v>
      </c>
      <c r="G356" s="7" t="s">
        <v>2353</v>
      </c>
      <c r="H356" s="7" t="s">
        <v>3896</v>
      </c>
      <c r="I356" s="7" t="s">
        <v>3896</v>
      </c>
      <c r="J356" s="7" t="s">
        <v>3896</v>
      </c>
      <c r="K356" s="7"/>
    </row>
    <row r="357" spans="1:11" ht="15.75" customHeight="1" x14ac:dyDescent="0.15">
      <c r="A357" s="7" t="s">
        <v>88</v>
      </c>
      <c r="B357" s="7" t="s">
        <v>1452</v>
      </c>
      <c r="C357" s="7" t="s">
        <v>1453</v>
      </c>
      <c r="D357" s="7" t="s">
        <v>1454</v>
      </c>
      <c r="E357" s="7" t="s">
        <v>1455</v>
      </c>
      <c r="F357" s="7" t="s">
        <v>1456</v>
      </c>
      <c r="G357" s="7" t="s">
        <v>2354</v>
      </c>
      <c r="H357" s="7" t="s">
        <v>1</v>
      </c>
      <c r="I357" s="7" t="s">
        <v>3896</v>
      </c>
      <c r="J357" s="7" t="s">
        <v>3915</v>
      </c>
      <c r="K357" s="7"/>
    </row>
    <row r="358" spans="1:11" ht="15.75" customHeight="1" x14ac:dyDescent="0.15">
      <c r="A358" s="7" t="s">
        <v>88</v>
      </c>
      <c r="B358" s="7" t="s">
        <v>1457</v>
      </c>
      <c r="C358" s="7" t="s">
        <v>1458</v>
      </c>
      <c r="D358" s="7" t="s">
        <v>1459</v>
      </c>
      <c r="E358" s="7" t="s">
        <v>1460</v>
      </c>
      <c r="F358" s="7" t="s">
        <v>1461</v>
      </c>
      <c r="G358" s="7" t="s">
        <v>2354</v>
      </c>
      <c r="H358" s="7" t="s">
        <v>3896</v>
      </c>
      <c r="I358" s="7" t="s">
        <v>3896</v>
      </c>
      <c r="J358" s="7" t="s">
        <v>3896</v>
      </c>
      <c r="K358" s="7"/>
    </row>
    <row r="359" spans="1:11" ht="15.75" customHeight="1" x14ac:dyDescent="0.15">
      <c r="A359" s="7" t="s">
        <v>88</v>
      </c>
      <c r="B359" s="7" t="s">
        <v>1467</v>
      </c>
      <c r="C359" s="7" t="s">
        <v>1468</v>
      </c>
      <c r="D359" s="7" t="s">
        <v>1469</v>
      </c>
      <c r="E359" s="7" t="s">
        <v>1470</v>
      </c>
      <c r="F359" s="7" t="s">
        <v>1471</v>
      </c>
      <c r="G359" s="7" t="s">
        <v>2353</v>
      </c>
      <c r="H359" s="7" t="s">
        <v>3896</v>
      </c>
      <c r="I359" s="7" t="s">
        <v>3896</v>
      </c>
      <c r="J359" s="7" t="s">
        <v>3896</v>
      </c>
      <c r="K359" s="7"/>
    </row>
    <row r="360" spans="1:11" ht="15.75" customHeight="1" x14ac:dyDescent="0.15">
      <c r="A360" s="7" t="s">
        <v>88</v>
      </c>
      <c r="B360" s="7" t="s">
        <v>1467</v>
      </c>
      <c r="C360" s="7" t="s">
        <v>1468</v>
      </c>
      <c r="D360" s="7" t="s">
        <v>1472</v>
      </c>
      <c r="E360" s="7" t="s">
        <v>1473</v>
      </c>
      <c r="F360" s="7" t="s">
        <v>1474</v>
      </c>
      <c r="G360" s="7" t="s">
        <v>2353</v>
      </c>
      <c r="H360" s="7" t="s">
        <v>3896</v>
      </c>
      <c r="I360" s="7" t="s">
        <v>3896</v>
      </c>
      <c r="J360" s="7" t="s">
        <v>3896</v>
      </c>
      <c r="K360" s="7"/>
    </row>
    <row r="361" spans="1:11" ht="15.75" customHeight="1" x14ac:dyDescent="0.15">
      <c r="A361" s="7" t="s">
        <v>88</v>
      </c>
      <c r="B361" s="7" t="s">
        <v>1475</v>
      </c>
      <c r="C361" s="7" t="s">
        <v>1476</v>
      </c>
      <c r="D361" s="7" t="s">
        <v>1477</v>
      </c>
      <c r="E361" s="7" t="s">
        <v>1478</v>
      </c>
      <c r="F361" s="7" t="s">
        <v>1479</v>
      </c>
      <c r="G361" s="7" t="s">
        <v>2353</v>
      </c>
      <c r="H361" s="7" t="s">
        <v>3896</v>
      </c>
      <c r="I361" s="7" t="s">
        <v>3896</v>
      </c>
      <c r="J361" s="7" t="s">
        <v>3896</v>
      </c>
      <c r="K361" s="7"/>
    </row>
    <row r="362" spans="1:11" ht="15.75" customHeight="1" x14ac:dyDescent="0.15">
      <c r="A362" s="7" t="s">
        <v>88</v>
      </c>
      <c r="B362" s="7" t="s">
        <v>2026</v>
      </c>
      <c r="C362" s="7" t="s">
        <v>2026</v>
      </c>
      <c r="D362" s="7" t="s">
        <v>2027</v>
      </c>
      <c r="E362" s="7" t="s">
        <v>2028</v>
      </c>
      <c r="F362" s="7" t="s">
        <v>2029</v>
      </c>
      <c r="G362" s="7" t="s">
        <v>2353</v>
      </c>
      <c r="H362" s="7" t="s">
        <v>3896</v>
      </c>
      <c r="I362" s="7" t="s">
        <v>3896</v>
      </c>
      <c r="J362" s="7" t="s">
        <v>3896</v>
      </c>
      <c r="K362" s="7"/>
    </row>
    <row r="363" spans="1:11" ht="15.75" customHeight="1" x14ac:dyDescent="0.15">
      <c r="A363" s="7" t="s">
        <v>88</v>
      </c>
      <c r="B363" s="7" t="s">
        <v>1480</v>
      </c>
      <c r="C363" s="7" t="s">
        <v>1481</v>
      </c>
      <c r="D363" s="7" t="s">
        <v>1482</v>
      </c>
      <c r="E363" s="7" t="s">
        <v>1483</v>
      </c>
      <c r="F363" s="7" t="s">
        <v>1484</v>
      </c>
      <c r="G363" s="7" t="s">
        <v>2354</v>
      </c>
      <c r="H363" s="7" t="s">
        <v>3896</v>
      </c>
      <c r="I363" s="7" t="s">
        <v>3896</v>
      </c>
      <c r="J363" s="7" t="s">
        <v>3896</v>
      </c>
      <c r="K363" s="7"/>
    </row>
    <row r="364" spans="1:11" ht="15.75" customHeight="1" x14ac:dyDescent="0.15">
      <c r="A364" s="7" t="s">
        <v>88</v>
      </c>
      <c r="B364" s="7" t="s">
        <v>1462</v>
      </c>
      <c r="C364" s="7" t="s">
        <v>1463</v>
      </c>
      <c r="D364" s="7" t="s">
        <v>1464</v>
      </c>
      <c r="E364" s="7" t="s">
        <v>1465</v>
      </c>
      <c r="F364" s="7" t="s">
        <v>1466</v>
      </c>
      <c r="G364" s="7" t="s">
        <v>2354</v>
      </c>
      <c r="H364" s="7" t="s">
        <v>3896</v>
      </c>
      <c r="I364" s="7" t="s">
        <v>3896</v>
      </c>
      <c r="J364" s="7" t="s">
        <v>3896</v>
      </c>
      <c r="K364" s="7"/>
    </row>
    <row r="365" spans="1:11" ht="15.75" customHeight="1" x14ac:dyDescent="0.15">
      <c r="A365" s="7" t="s">
        <v>88</v>
      </c>
      <c r="B365" s="7" t="s">
        <v>1485</v>
      </c>
      <c r="C365" s="7" t="s">
        <v>1486</v>
      </c>
      <c r="D365" s="7" t="s">
        <v>1487</v>
      </c>
      <c r="E365" s="7" t="s">
        <v>1488</v>
      </c>
      <c r="F365" s="7" t="s">
        <v>1489</v>
      </c>
      <c r="G365" s="7" t="s">
        <v>2354</v>
      </c>
      <c r="H365" s="7" t="s">
        <v>3896</v>
      </c>
      <c r="I365" s="7" t="s">
        <v>3896</v>
      </c>
      <c r="J365" s="7" t="s">
        <v>3896</v>
      </c>
      <c r="K365" s="7"/>
    </row>
    <row r="366" spans="1:11" ht="15.75" customHeight="1" x14ac:dyDescent="0.15">
      <c r="A366" s="7" t="s">
        <v>88</v>
      </c>
      <c r="B366" s="7" t="s">
        <v>1490</v>
      </c>
      <c r="C366" s="7" t="s">
        <v>1491</v>
      </c>
      <c r="D366" s="7" t="s">
        <v>1492</v>
      </c>
      <c r="E366" s="7" t="s">
        <v>1493</v>
      </c>
      <c r="F366" s="7" t="s">
        <v>1494</v>
      </c>
      <c r="G366" s="7" t="s">
        <v>2354</v>
      </c>
      <c r="H366" s="7" t="s">
        <v>3896</v>
      </c>
      <c r="I366" s="7" t="s">
        <v>3896</v>
      </c>
      <c r="J366" s="7" t="s">
        <v>3896</v>
      </c>
      <c r="K366" s="7"/>
    </row>
    <row r="367" spans="1:11" ht="15.75" customHeight="1" x14ac:dyDescent="0.15">
      <c r="A367" s="7" t="s">
        <v>88</v>
      </c>
      <c r="B367" s="7" t="s">
        <v>1495</v>
      </c>
      <c r="C367" s="7" t="s">
        <v>1496</v>
      </c>
      <c r="D367" s="7" t="s">
        <v>1497</v>
      </c>
      <c r="E367" s="7" t="s">
        <v>1498</v>
      </c>
      <c r="F367" s="7" t="s">
        <v>1499</v>
      </c>
      <c r="G367" s="7" t="s">
        <v>2353</v>
      </c>
      <c r="H367" s="7" t="s">
        <v>3896</v>
      </c>
      <c r="I367" s="7" t="s">
        <v>3896</v>
      </c>
      <c r="J367" s="7" t="s">
        <v>3896</v>
      </c>
      <c r="K367" s="7"/>
    </row>
    <row r="368" spans="1:11" ht="15.75" customHeight="1" x14ac:dyDescent="0.15">
      <c r="A368" s="7" t="s">
        <v>88</v>
      </c>
      <c r="B368" s="7" t="s">
        <v>1500</v>
      </c>
      <c r="C368" s="7" t="s">
        <v>1501</v>
      </c>
      <c r="D368" s="7" t="s">
        <v>1502</v>
      </c>
      <c r="E368" s="7" t="s">
        <v>1503</v>
      </c>
      <c r="F368" s="7" t="s">
        <v>1504</v>
      </c>
      <c r="G368" s="7" t="s">
        <v>2354</v>
      </c>
      <c r="H368" s="7" t="s">
        <v>3896</v>
      </c>
      <c r="I368" s="7" t="s">
        <v>3896</v>
      </c>
      <c r="J368" s="7" t="s">
        <v>3896</v>
      </c>
      <c r="K368" s="7"/>
    </row>
    <row r="369" spans="1:11" ht="15.75" customHeight="1" x14ac:dyDescent="0.15">
      <c r="A369" s="7" t="s">
        <v>88</v>
      </c>
      <c r="B369" s="7" t="s">
        <v>1525</v>
      </c>
      <c r="C369" s="7" t="s">
        <v>1526</v>
      </c>
      <c r="D369" s="7" t="s">
        <v>1527</v>
      </c>
      <c r="E369" s="7" t="s">
        <v>1528</v>
      </c>
      <c r="F369" s="7" t="s">
        <v>1529</v>
      </c>
      <c r="G369" s="7" t="s">
        <v>2353</v>
      </c>
      <c r="H369" s="7" t="s">
        <v>3896</v>
      </c>
      <c r="I369" s="7" t="s">
        <v>3896</v>
      </c>
      <c r="J369" s="7" t="s">
        <v>3915</v>
      </c>
      <c r="K369" s="7"/>
    </row>
    <row r="370" spans="1:11" ht="15.75" customHeight="1" x14ac:dyDescent="0.15">
      <c r="A370" s="7" t="s">
        <v>88</v>
      </c>
      <c r="B370" s="7" t="s">
        <v>1995</v>
      </c>
      <c r="C370" s="7" t="s">
        <v>1996</v>
      </c>
      <c r="D370" s="7" t="s">
        <v>1997</v>
      </c>
      <c r="E370" s="7" t="s">
        <v>1998</v>
      </c>
      <c r="F370" s="7" t="s">
        <v>1999</v>
      </c>
      <c r="G370" s="7" t="s">
        <v>2354</v>
      </c>
      <c r="H370" s="7" t="s">
        <v>3896</v>
      </c>
      <c r="I370" s="7" t="s">
        <v>3896</v>
      </c>
      <c r="J370" s="7" t="s">
        <v>3896</v>
      </c>
      <c r="K370" s="7"/>
    </row>
    <row r="371" spans="1:11" ht="15.75" customHeight="1" x14ac:dyDescent="0.15">
      <c r="A371" s="7" t="s">
        <v>88</v>
      </c>
      <c r="B371" s="7" t="s">
        <v>1505</v>
      </c>
      <c r="C371" s="7" t="s">
        <v>1506</v>
      </c>
      <c r="D371" s="7" t="s">
        <v>1507</v>
      </c>
      <c r="E371" s="7" t="s">
        <v>1508</v>
      </c>
      <c r="F371" s="7" t="s">
        <v>1509</v>
      </c>
      <c r="G371" s="7" t="s">
        <v>2353</v>
      </c>
      <c r="H371" s="7" t="s">
        <v>3896</v>
      </c>
      <c r="I371" s="7" t="s">
        <v>3896</v>
      </c>
      <c r="J371" s="7" t="s">
        <v>3896</v>
      </c>
      <c r="K371" s="7"/>
    </row>
    <row r="372" spans="1:11" ht="15.75" customHeight="1" x14ac:dyDescent="0.15">
      <c r="A372" s="7" t="s">
        <v>88</v>
      </c>
      <c r="B372" s="7" t="s">
        <v>1510</v>
      </c>
      <c r="C372" s="7" t="s">
        <v>1511</v>
      </c>
      <c r="D372" s="7" t="s">
        <v>1512</v>
      </c>
      <c r="E372" s="7" t="s">
        <v>1513</v>
      </c>
      <c r="F372" s="7" t="s">
        <v>1514</v>
      </c>
      <c r="G372" s="7" t="s">
        <v>2354</v>
      </c>
      <c r="H372" s="7" t="s">
        <v>3896</v>
      </c>
      <c r="I372" s="7" t="s">
        <v>3896</v>
      </c>
      <c r="J372" s="7" t="s">
        <v>3896</v>
      </c>
      <c r="K372" s="7"/>
    </row>
    <row r="373" spans="1:11" ht="15.75" customHeight="1" x14ac:dyDescent="0.15">
      <c r="A373" s="7" t="s">
        <v>88</v>
      </c>
      <c r="B373" s="7" t="s">
        <v>1515</v>
      </c>
      <c r="C373" s="7" t="s">
        <v>1516</v>
      </c>
      <c r="D373" s="7" t="s">
        <v>1517</v>
      </c>
      <c r="E373" s="7" t="s">
        <v>1518</v>
      </c>
      <c r="F373" s="7" t="s">
        <v>1519</v>
      </c>
      <c r="G373" s="7" t="s">
        <v>2353</v>
      </c>
      <c r="H373" s="7" t="s">
        <v>3896</v>
      </c>
      <c r="I373" s="7" t="s">
        <v>3896</v>
      </c>
      <c r="J373" s="7" t="s">
        <v>3896</v>
      </c>
      <c r="K373" s="7"/>
    </row>
    <row r="374" spans="1:11" ht="15.75" customHeight="1" x14ac:dyDescent="0.15">
      <c r="A374" s="7" t="s">
        <v>88</v>
      </c>
      <c r="B374" s="7" t="s">
        <v>2030</v>
      </c>
      <c r="C374" s="7" t="s">
        <v>2030</v>
      </c>
      <c r="D374" s="7" t="s">
        <v>2031</v>
      </c>
      <c r="E374" s="7" t="s">
        <v>2032</v>
      </c>
      <c r="F374" s="7" t="s">
        <v>2033</v>
      </c>
      <c r="G374" s="7" t="s">
        <v>2353</v>
      </c>
      <c r="H374" s="7" t="s">
        <v>1</v>
      </c>
      <c r="I374" s="7" t="s">
        <v>3896</v>
      </c>
      <c r="J374" s="7" t="s">
        <v>3896</v>
      </c>
      <c r="K374" s="7"/>
    </row>
    <row r="375" spans="1:11" ht="15.75" customHeight="1" x14ac:dyDescent="0.15">
      <c r="A375" s="7" t="s">
        <v>88</v>
      </c>
      <c r="B375" s="7" t="s">
        <v>1520</v>
      </c>
      <c r="C375" s="7" t="s">
        <v>1521</v>
      </c>
      <c r="D375" s="7" t="s">
        <v>1522</v>
      </c>
      <c r="E375" s="7" t="s">
        <v>1523</v>
      </c>
      <c r="F375" s="7" t="s">
        <v>1524</v>
      </c>
      <c r="G375" s="7" t="s">
        <v>2354</v>
      </c>
      <c r="H375" s="7" t="s">
        <v>3896</v>
      </c>
      <c r="I375" s="7" t="s">
        <v>3896</v>
      </c>
      <c r="J375" s="7" t="s">
        <v>3896</v>
      </c>
      <c r="K375" s="7"/>
    </row>
    <row r="376" spans="1:11" ht="15.75" customHeight="1" x14ac:dyDescent="0.15">
      <c r="A376" s="7" t="s">
        <v>88</v>
      </c>
      <c r="B376" s="7" t="s">
        <v>1530</v>
      </c>
      <c r="C376" s="7" t="s">
        <v>1531</v>
      </c>
      <c r="D376" s="7" t="s">
        <v>1532</v>
      </c>
      <c r="E376" s="7" t="s">
        <v>1533</v>
      </c>
      <c r="F376" s="7" t="s">
        <v>1534</v>
      </c>
      <c r="G376" s="7" t="s">
        <v>2354</v>
      </c>
      <c r="H376" s="7" t="s">
        <v>3896</v>
      </c>
      <c r="I376" s="7" t="s">
        <v>3896</v>
      </c>
      <c r="J376" s="7" t="s">
        <v>3896</v>
      </c>
      <c r="K376" s="7"/>
    </row>
    <row r="377" spans="1:11" ht="15.75" customHeight="1" x14ac:dyDescent="0.15">
      <c r="A377" s="7" t="s">
        <v>88</v>
      </c>
      <c r="B377" s="7" t="s">
        <v>280</v>
      </c>
      <c r="C377" s="7" t="s">
        <v>281</v>
      </c>
      <c r="D377" s="7" t="s">
        <v>1535</v>
      </c>
      <c r="E377" s="7" t="s">
        <v>1536</v>
      </c>
      <c r="F377" s="7" t="s">
        <v>1537</v>
      </c>
      <c r="G377" s="7" t="s">
        <v>2353</v>
      </c>
      <c r="H377" s="7" t="s">
        <v>1</v>
      </c>
      <c r="I377" s="7" t="s">
        <v>3896</v>
      </c>
      <c r="J377" s="7" t="s">
        <v>3896</v>
      </c>
      <c r="K377" s="7"/>
    </row>
    <row r="378" spans="1:11" ht="15.75" customHeight="1" x14ac:dyDescent="0.15">
      <c r="A378" s="7" t="s">
        <v>88</v>
      </c>
      <c r="B378" s="7" t="s">
        <v>1538</v>
      </c>
      <c r="C378" s="7" t="s">
        <v>1539</v>
      </c>
      <c r="D378" s="7" t="s">
        <v>1540</v>
      </c>
      <c r="E378" s="7" t="s">
        <v>1541</v>
      </c>
      <c r="F378" s="7" t="s">
        <v>1542</v>
      </c>
      <c r="G378" s="7" t="s">
        <v>2353</v>
      </c>
      <c r="H378" s="7" t="s">
        <v>3896</v>
      </c>
      <c r="I378" s="7" t="s">
        <v>3896</v>
      </c>
      <c r="J378" s="7" t="s">
        <v>3896</v>
      </c>
      <c r="K378" s="7"/>
    </row>
    <row r="379" spans="1:11" ht="15.75" customHeight="1" x14ac:dyDescent="0.15">
      <c r="A379" s="7" t="s">
        <v>88</v>
      </c>
      <c r="B379" s="7" t="s">
        <v>1543</v>
      </c>
      <c r="C379" s="7" t="s">
        <v>1544</v>
      </c>
      <c r="D379" s="7" t="s">
        <v>1545</v>
      </c>
      <c r="E379" s="7" t="s">
        <v>1546</v>
      </c>
      <c r="F379" s="7" t="s">
        <v>1547</v>
      </c>
      <c r="G379" s="7" t="s">
        <v>2352</v>
      </c>
      <c r="H379" s="7" t="s">
        <v>3896</v>
      </c>
      <c r="I379" s="7" t="s">
        <v>3896</v>
      </c>
      <c r="J379" s="7" t="s">
        <v>3896</v>
      </c>
      <c r="K379" s="7"/>
    </row>
    <row r="380" spans="1:11" ht="15.75" customHeight="1" x14ac:dyDescent="0.15">
      <c r="A380" s="7" t="s">
        <v>88</v>
      </c>
      <c r="B380" s="7" t="s">
        <v>1548</v>
      </c>
      <c r="C380" s="7" t="s">
        <v>1549</v>
      </c>
      <c r="D380" s="7" t="s">
        <v>1550</v>
      </c>
      <c r="E380" s="7" t="s">
        <v>1551</v>
      </c>
      <c r="F380" s="7" t="s">
        <v>1552</v>
      </c>
      <c r="G380" s="7" t="s">
        <v>2353</v>
      </c>
      <c r="H380" s="7" t="s">
        <v>3896</v>
      </c>
      <c r="I380" s="7" t="s">
        <v>3896</v>
      </c>
      <c r="J380" s="7" t="s">
        <v>3915</v>
      </c>
      <c r="K380" s="7"/>
    </row>
    <row r="381" spans="1:11" ht="15.75" customHeight="1" x14ac:dyDescent="0.15">
      <c r="A381" s="7" t="s">
        <v>88</v>
      </c>
      <c r="B381" s="7" t="s">
        <v>1553</v>
      </c>
      <c r="C381" s="7" t="s">
        <v>1554</v>
      </c>
      <c r="D381" s="7" t="s">
        <v>1555</v>
      </c>
      <c r="E381" s="7" t="s">
        <v>1556</v>
      </c>
      <c r="F381" s="7" t="s">
        <v>1557</v>
      </c>
      <c r="G381" s="7" t="s">
        <v>2353</v>
      </c>
      <c r="H381" s="7" t="s">
        <v>1</v>
      </c>
      <c r="I381" s="7" t="s">
        <v>3896</v>
      </c>
      <c r="J381" s="7" t="s">
        <v>3896</v>
      </c>
      <c r="K381" s="7"/>
    </row>
    <row r="382" spans="1:11" ht="15.75" customHeight="1" x14ac:dyDescent="0.15">
      <c r="A382" s="7" t="s">
        <v>88</v>
      </c>
      <c r="B382" s="7" t="s">
        <v>1558</v>
      </c>
      <c r="C382" s="7" t="s">
        <v>1559</v>
      </c>
      <c r="D382" s="7" t="s">
        <v>1560</v>
      </c>
      <c r="E382" s="7" t="s">
        <v>1561</v>
      </c>
      <c r="F382" s="7" t="s">
        <v>1562</v>
      </c>
      <c r="G382" s="7" t="s">
        <v>2353</v>
      </c>
      <c r="H382" s="7" t="s">
        <v>1</v>
      </c>
      <c r="I382" s="7" t="s">
        <v>3896</v>
      </c>
      <c r="J382" s="7" t="s">
        <v>3896</v>
      </c>
      <c r="K382" s="7"/>
    </row>
    <row r="383" spans="1:11" ht="15.75" customHeight="1" x14ac:dyDescent="0.15">
      <c r="A383" s="7" t="s">
        <v>88</v>
      </c>
      <c r="B383" s="7" t="s">
        <v>1563</v>
      </c>
      <c r="C383" s="7" t="s">
        <v>1564</v>
      </c>
      <c r="D383" s="7" t="s">
        <v>1565</v>
      </c>
      <c r="E383" s="7" t="s">
        <v>1566</v>
      </c>
      <c r="F383" s="7" t="s">
        <v>1567</v>
      </c>
      <c r="G383" s="7" t="s">
        <v>2353</v>
      </c>
      <c r="H383" s="7" t="s">
        <v>3896</v>
      </c>
      <c r="I383" s="7" t="s">
        <v>3896</v>
      </c>
      <c r="J383" s="7" t="s">
        <v>3896</v>
      </c>
      <c r="K383" s="7"/>
    </row>
    <row r="384" spans="1:11" ht="15.75" customHeight="1" x14ac:dyDescent="0.15">
      <c r="A384" s="7" t="s">
        <v>88</v>
      </c>
      <c r="B384" s="7" t="s">
        <v>1568</v>
      </c>
      <c r="C384" s="7" t="s">
        <v>1569</v>
      </c>
      <c r="D384" s="7" t="s">
        <v>1570</v>
      </c>
      <c r="E384" s="7" t="s">
        <v>1571</v>
      </c>
      <c r="F384" s="7" t="s">
        <v>1572</v>
      </c>
      <c r="G384" s="7" t="s">
        <v>2353</v>
      </c>
      <c r="H384" s="7" t="s">
        <v>1</v>
      </c>
      <c r="I384" s="7" t="s">
        <v>3896</v>
      </c>
      <c r="J384" s="7" t="s">
        <v>3896</v>
      </c>
      <c r="K384" s="7"/>
    </row>
    <row r="385" spans="1:11" ht="15.75" customHeight="1" x14ac:dyDescent="0.15">
      <c r="A385" s="7" t="s">
        <v>88</v>
      </c>
      <c r="B385" s="7" t="s">
        <v>1573</v>
      </c>
      <c r="C385" s="7" t="s">
        <v>1574</v>
      </c>
      <c r="D385" s="7" t="s">
        <v>1575</v>
      </c>
      <c r="E385" s="7" t="s">
        <v>1576</v>
      </c>
      <c r="F385" s="7" t="s">
        <v>1577</v>
      </c>
      <c r="G385" s="7" t="s">
        <v>2352</v>
      </c>
      <c r="H385" s="7" t="s">
        <v>1</v>
      </c>
      <c r="I385" s="7" t="s">
        <v>3914</v>
      </c>
      <c r="J385" s="7" t="s">
        <v>3896</v>
      </c>
      <c r="K385" s="7"/>
    </row>
    <row r="386" spans="1:11" ht="15.75" customHeight="1" x14ac:dyDescent="0.15">
      <c r="A386" s="7" t="s">
        <v>88</v>
      </c>
      <c r="B386" s="7" t="s">
        <v>1578</v>
      </c>
      <c r="C386" s="7" t="s">
        <v>1579</v>
      </c>
      <c r="D386" s="7" t="s">
        <v>1580</v>
      </c>
      <c r="E386" s="7" t="s">
        <v>1581</v>
      </c>
      <c r="F386" s="7" t="s">
        <v>1582</v>
      </c>
      <c r="G386" s="7" t="s">
        <v>2353</v>
      </c>
      <c r="H386" s="7" t="s">
        <v>3896</v>
      </c>
      <c r="I386" s="7" t="s">
        <v>3896</v>
      </c>
      <c r="J386" s="7" t="s">
        <v>3896</v>
      </c>
      <c r="K386" s="7"/>
    </row>
    <row r="387" spans="1:11" ht="15.75" customHeight="1" x14ac:dyDescent="0.15">
      <c r="A387" s="7" t="s">
        <v>88</v>
      </c>
      <c r="B387" s="7" t="s">
        <v>1583</v>
      </c>
      <c r="C387" s="7" t="s">
        <v>1584</v>
      </c>
      <c r="D387" s="7" t="s">
        <v>1585</v>
      </c>
      <c r="E387" s="7" t="s">
        <v>1586</v>
      </c>
      <c r="F387" s="7" t="s">
        <v>1587</v>
      </c>
      <c r="G387" s="7" t="s">
        <v>2353</v>
      </c>
      <c r="H387" s="7" t="s">
        <v>1</v>
      </c>
      <c r="I387" s="7" t="s">
        <v>3896</v>
      </c>
      <c r="J387" s="7" t="s">
        <v>3896</v>
      </c>
      <c r="K387" s="7"/>
    </row>
    <row r="388" spans="1:11" ht="15.75" customHeight="1" x14ac:dyDescent="0.15">
      <c r="A388" s="7" t="s">
        <v>88</v>
      </c>
      <c r="B388" s="7" t="s">
        <v>1588</v>
      </c>
      <c r="C388" s="7" t="s">
        <v>1589</v>
      </c>
      <c r="D388" s="7" t="s">
        <v>1590</v>
      </c>
      <c r="E388" s="7" t="s">
        <v>1591</v>
      </c>
      <c r="F388" s="7" t="s">
        <v>1592</v>
      </c>
      <c r="G388" s="7" t="s">
        <v>2353</v>
      </c>
      <c r="H388" s="7" t="s">
        <v>3896</v>
      </c>
      <c r="I388" s="7" t="s">
        <v>3896</v>
      </c>
      <c r="J388" s="7" t="s">
        <v>3896</v>
      </c>
      <c r="K388" s="7"/>
    </row>
    <row r="389" spans="1:11" ht="15.75" customHeight="1" x14ac:dyDescent="0.15">
      <c r="A389" s="7" t="s">
        <v>88</v>
      </c>
      <c r="B389" s="7" t="s">
        <v>2034</v>
      </c>
      <c r="C389" s="7" t="s">
        <v>2034</v>
      </c>
      <c r="D389" s="7" t="s">
        <v>2035</v>
      </c>
      <c r="E389" s="7" t="s">
        <v>2036</v>
      </c>
      <c r="F389" s="7" t="s">
        <v>2037</v>
      </c>
      <c r="G389" s="7" t="s">
        <v>2353</v>
      </c>
      <c r="H389" s="7" t="s">
        <v>3896</v>
      </c>
      <c r="I389" s="7" t="s">
        <v>3896</v>
      </c>
      <c r="J389" s="7" t="s">
        <v>3896</v>
      </c>
      <c r="K389" s="7"/>
    </row>
    <row r="390" spans="1:11" ht="15.75" customHeight="1" x14ac:dyDescent="0.15">
      <c r="A390" s="7" t="s">
        <v>88</v>
      </c>
      <c r="B390" s="7" t="s">
        <v>1593</v>
      </c>
      <c r="C390" s="7" t="s">
        <v>1594</v>
      </c>
      <c r="D390" s="7" t="s">
        <v>1595</v>
      </c>
      <c r="E390" s="7" t="s">
        <v>1173</v>
      </c>
      <c r="F390" s="7" t="s">
        <v>1596</v>
      </c>
      <c r="G390" s="7" t="s">
        <v>2353</v>
      </c>
      <c r="H390" s="7" t="s">
        <v>3896</v>
      </c>
      <c r="I390" s="7" t="s">
        <v>3896</v>
      </c>
      <c r="J390" s="7" t="s">
        <v>3896</v>
      </c>
      <c r="K390" s="7"/>
    </row>
    <row r="391" spans="1:11" ht="15.75" customHeight="1" x14ac:dyDescent="0.15">
      <c r="A391" s="7" t="s">
        <v>88</v>
      </c>
      <c r="B391" s="7" t="s">
        <v>1597</v>
      </c>
      <c r="C391" s="7" t="s">
        <v>1598</v>
      </c>
      <c r="D391" s="7" t="s">
        <v>1599</v>
      </c>
      <c r="E391" s="7" t="s">
        <v>1600</v>
      </c>
      <c r="F391" s="7" t="s">
        <v>1601</v>
      </c>
      <c r="G391" s="7" t="s">
        <v>2353</v>
      </c>
      <c r="H391" s="7" t="s">
        <v>1</v>
      </c>
      <c r="I391" s="7" t="s">
        <v>3896</v>
      </c>
      <c r="J391" s="7" t="s">
        <v>3896</v>
      </c>
      <c r="K391" s="7"/>
    </row>
    <row r="392" spans="1:11" ht="15.75" customHeight="1" x14ac:dyDescent="0.15">
      <c r="A392" s="7" t="s">
        <v>89</v>
      </c>
      <c r="B392" s="7" t="s">
        <v>2038</v>
      </c>
      <c r="C392" s="7" t="s">
        <v>2038</v>
      </c>
      <c r="D392" s="7" t="s">
        <v>2039</v>
      </c>
      <c r="E392" s="7" t="s">
        <v>2040</v>
      </c>
      <c r="F392" s="7" t="s">
        <v>2041</v>
      </c>
      <c r="G392" s="7" t="s">
        <v>2353</v>
      </c>
      <c r="H392" s="7" t="s">
        <v>3896</v>
      </c>
      <c r="I392" s="7" t="s">
        <v>3896</v>
      </c>
      <c r="J392" s="7" t="s">
        <v>3896</v>
      </c>
      <c r="K392" s="7"/>
    </row>
    <row r="393" spans="1:11" ht="15.75" customHeight="1" x14ac:dyDescent="0.15">
      <c r="A393" s="7" t="s">
        <v>90</v>
      </c>
      <c r="B393" s="7" t="s">
        <v>1602</v>
      </c>
      <c r="C393" s="7" t="s">
        <v>1603</v>
      </c>
      <c r="D393" s="7" t="s">
        <v>1604</v>
      </c>
      <c r="E393" s="7" t="s">
        <v>1605</v>
      </c>
      <c r="F393" s="7" t="s">
        <v>1606</v>
      </c>
      <c r="G393" s="7" t="s">
        <v>2353</v>
      </c>
      <c r="H393" s="7" t="s">
        <v>1</v>
      </c>
      <c r="I393" s="7" t="s">
        <v>3896</v>
      </c>
      <c r="J393" s="7" t="s">
        <v>3896</v>
      </c>
      <c r="K393" s="7"/>
    </row>
    <row r="394" spans="1:11" ht="15.75" customHeight="1" x14ac:dyDescent="0.15">
      <c r="A394" s="7" t="s">
        <v>90</v>
      </c>
      <c r="B394" s="7" t="s">
        <v>326</v>
      </c>
      <c r="C394" s="7" t="s">
        <v>327</v>
      </c>
      <c r="D394" s="7" t="s">
        <v>1607</v>
      </c>
      <c r="E394" s="7" t="s">
        <v>1693</v>
      </c>
      <c r="F394" s="7" t="s">
        <v>1694</v>
      </c>
      <c r="G394" s="7" t="s">
        <v>2352</v>
      </c>
      <c r="H394" s="7" t="s">
        <v>1</v>
      </c>
      <c r="I394" s="7" t="s">
        <v>3914</v>
      </c>
      <c r="J394" s="7" t="s">
        <v>3896</v>
      </c>
      <c r="K394" s="7"/>
    </row>
    <row r="395" spans="1:11" ht="15.75" customHeight="1" x14ac:dyDescent="0.15">
      <c r="A395" s="7" t="s">
        <v>91</v>
      </c>
      <c r="B395" s="7" t="s">
        <v>1610</v>
      </c>
      <c r="C395" s="7" t="s">
        <v>1611</v>
      </c>
      <c r="D395" s="7" t="s">
        <v>1612</v>
      </c>
      <c r="E395" s="7" t="s">
        <v>1613</v>
      </c>
      <c r="F395" s="7" t="s">
        <v>1614</v>
      </c>
      <c r="G395" s="7" t="s">
        <v>2353</v>
      </c>
      <c r="H395" s="7" t="s">
        <v>3896</v>
      </c>
      <c r="I395" s="7" t="s">
        <v>3896</v>
      </c>
      <c r="J395" s="7" t="s">
        <v>3896</v>
      </c>
      <c r="K395" s="7"/>
    </row>
    <row r="396" spans="1:11" ht="15.75" customHeight="1" x14ac:dyDescent="0.15">
      <c r="A396" s="7" t="s">
        <v>94</v>
      </c>
      <c r="B396" s="7" t="s">
        <v>2014</v>
      </c>
      <c r="C396" s="7" t="s">
        <v>2014</v>
      </c>
      <c r="D396" s="7" t="s">
        <v>2042</v>
      </c>
      <c r="E396" s="7" t="s">
        <v>2043</v>
      </c>
      <c r="F396" s="7" t="s">
        <v>2044</v>
      </c>
      <c r="G396" s="7" t="s">
        <v>2353</v>
      </c>
      <c r="H396" s="7" t="s">
        <v>3896</v>
      </c>
      <c r="I396" s="7" t="s">
        <v>3896</v>
      </c>
      <c r="J396" s="7" t="s">
        <v>3896</v>
      </c>
      <c r="K396" s="7"/>
    </row>
    <row r="397" spans="1:11" ht="15.75" customHeight="1" x14ac:dyDescent="0.15">
      <c r="A397" s="7" t="s">
        <v>95</v>
      </c>
      <c r="B397" s="7" t="s">
        <v>1615</v>
      </c>
      <c r="C397" s="7" t="s">
        <v>1616</v>
      </c>
      <c r="D397" s="7" t="s">
        <v>1617</v>
      </c>
      <c r="E397" s="7" t="s">
        <v>1618</v>
      </c>
      <c r="F397" s="7" t="s">
        <v>1619</v>
      </c>
      <c r="G397" s="7" t="s">
        <v>2353</v>
      </c>
      <c r="H397" s="7" t="s">
        <v>3896</v>
      </c>
      <c r="I397" s="7" t="s">
        <v>3896</v>
      </c>
      <c r="J397" s="7" t="s">
        <v>3896</v>
      </c>
      <c r="K397" s="7"/>
    </row>
    <row r="398" spans="1:11" ht="15.75" customHeight="1" x14ac:dyDescent="0.15">
      <c r="A398" s="7" t="s">
        <v>96</v>
      </c>
      <c r="B398" s="7" t="s">
        <v>1620</v>
      </c>
      <c r="C398" s="7" t="s">
        <v>1621</v>
      </c>
      <c r="D398" s="7" t="s">
        <v>1622</v>
      </c>
      <c r="E398" s="7" t="s">
        <v>1623</v>
      </c>
      <c r="F398" s="7" t="s">
        <v>1624</v>
      </c>
      <c r="G398" s="7" t="s">
        <v>2352</v>
      </c>
      <c r="H398" s="7" t="s">
        <v>3896</v>
      </c>
      <c r="I398" s="7" t="s">
        <v>3914</v>
      </c>
      <c r="J398" s="7" t="s">
        <v>3896</v>
      </c>
      <c r="K398" s="7"/>
    </row>
    <row r="399" spans="1:11" ht="15.75" customHeight="1" x14ac:dyDescent="0.15">
      <c r="A399" s="7" t="s">
        <v>96</v>
      </c>
      <c r="B399" s="7" t="s">
        <v>1625</v>
      </c>
      <c r="C399" s="7" t="s">
        <v>1626</v>
      </c>
      <c r="D399" s="7" t="s">
        <v>1627</v>
      </c>
      <c r="E399" s="7" t="s">
        <v>1628</v>
      </c>
      <c r="F399" s="7" t="s">
        <v>1629</v>
      </c>
      <c r="G399" s="7" t="s">
        <v>2353</v>
      </c>
      <c r="H399" s="7" t="s">
        <v>1</v>
      </c>
      <c r="I399" s="7" t="s">
        <v>3896</v>
      </c>
      <c r="J399" s="7" t="s">
        <v>3896</v>
      </c>
      <c r="K399" s="7"/>
    </row>
    <row r="400" spans="1:11" ht="15.75" customHeight="1" x14ac:dyDescent="0.15">
      <c r="A400" s="7" t="s">
        <v>98</v>
      </c>
      <c r="B400" s="7" t="s">
        <v>555</v>
      </c>
      <c r="C400" s="7" t="s">
        <v>556</v>
      </c>
      <c r="D400" s="7" t="s">
        <v>557</v>
      </c>
      <c r="E400" s="7" t="s">
        <v>558</v>
      </c>
      <c r="F400" s="7" t="s">
        <v>559</v>
      </c>
      <c r="G400" s="7" t="s">
        <v>2353</v>
      </c>
      <c r="H400" s="7" t="s">
        <v>3896</v>
      </c>
      <c r="I400" s="7" t="s">
        <v>3896</v>
      </c>
      <c r="J400" s="7" t="s">
        <v>3896</v>
      </c>
      <c r="K400" s="7"/>
    </row>
    <row r="401" spans="1:11" ht="15.75" customHeight="1" x14ac:dyDescent="0.15">
      <c r="A401" s="7" t="s">
        <v>98</v>
      </c>
      <c r="B401" s="7" t="s">
        <v>1602</v>
      </c>
      <c r="C401" s="7" t="s">
        <v>1603</v>
      </c>
      <c r="D401" s="7" t="s">
        <v>1630</v>
      </c>
      <c r="E401" s="7" t="s">
        <v>1631</v>
      </c>
      <c r="F401" s="7" t="s">
        <v>1632</v>
      </c>
      <c r="G401" s="7" t="s">
        <v>2352</v>
      </c>
      <c r="H401" s="7" t="s">
        <v>1</v>
      </c>
      <c r="I401" s="7" t="s">
        <v>3896</v>
      </c>
      <c r="J401" s="7" t="s">
        <v>3896</v>
      </c>
      <c r="K401" s="7"/>
    </row>
    <row r="402" spans="1:11" ht="15.75" customHeight="1" x14ac:dyDescent="0.15">
      <c r="A402" s="7" t="s">
        <v>98</v>
      </c>
      <c r="B402" s="7" t="s">
        <v>1633</v>
      </c>
      <c r="C402" s="7" t="s">
        <v>1634</v>
      </c>
      <c r="D402" s="7" t="s">
        <v>1635</v>
      </c>
      <c r="E402" s="7" t="s">
        <v>1636</v>
      </c>
      <c r="F402" s="7" t="s">
        <v>1637</v>
      </c>
      <c r="G402" s="7" t="s">
        <v>2354</v>
      </c>
      <c r="H402" s="7" t="s">
        <v>3896</v>
      </c>
      <c r="I402" s="7" t="s">
        <v>3896</v>
      </c>
      <c r="J402" s="7" t="s">
        <v>3896</v>
      </c>
      <c r="K402" s="7"/>
    </row>
    <row r="403" spans="1:11" ht="15.75" customHeight="1" x14ac:dyDescent="0.15">
      <c r="A403" s="7" t="s">
        <v>100</v>
      </c>
      <c r="B403" s="7" t="s">
        <v>1638</v>
      </c>
      <c r="C403" s="7" t="s">
        <v>1639</v>
      </c>
      <c r="D403" s="7" t="s">
        <v>1640</v>
      </c>
      <c r="E403" s="7" t="s">
        <v>1641</v>
      </c>
      <c r="F403" s="7" t="s">
        <v>1642</v>
      </c>
      <c r="G403" s="7" t="s">
        <v>2352</v>
      </c>
      <c r="H403" s="7" t="s">
        <v>1</v>
      </c>
      <c r="I403" s="7" t="s">
        <v>3896</v>
      </c>
      <c r="J403" s="7" t="s">
        <v>3896</v>
      </c>
      <c r="K403" s="7"/>
    </row>
    <row r="404" spans="1:11" ht="15.75" customHeight="1" x14ac:dyDescent="0.15">
      <c r="A404" s="7" t="s">
        <v>101</v>
      </c>
      <c r="B404" s="7" t="s">
        <v>1643</v>
      </c>
      <c r="C404" s="7" t="s">
        <v>1644</v>
      </c>
      <c r="D404" s="7" t="s">
        <v>1645</v>
      </c>
      <c r="E404" s="7" t="s">
        <v>1646</v>
      </c>
      <c r="F404" s="7" t="s">
        <v>1647</v>
      </c>
      <c r="G404" s="7" t="s">
        <v>2352</v>
      </c>
      <c r="H404" s="7" t="s">
        <v>3896</v>
      </c>
      <c r="I404" s="7" t="s">
        <v>3914</v>
      </c>
      <c r="J404" s="7" t="s">
        <v>3896</v>
      </c>
      <c r="K404" s="7"/>
    </row>
    <row r="405" spans="1:11" ht="15.75" customHeight="1" x14ac:dyDescent="0.15">
      <c r="A405" s="7" t="s">
        <v>101</v>
      </c>
      <c r="B405" s="7" t="s">
        <v>1648</v>
      </c>
      <c r="C405" s="7" t="s">
        <v>1649</v>
      </c>
      <c r="D405" s="7" t="s">
        <v>1650</v>
      </c>
      <c r="E405" s="7" t="s">
        <v>1651</v>
      </c>
      <c r="F405" s="7" t="s">
        <v>1652</v>
      </c>
      <c r="G405" s="7" t="s">
        <v>2352</v>
      </c>
      <c r="H405" s="7" t="s">
        <v>1</v>
      </c>
      <c r="I405" s="7" t="s">
        <v>3896</v>
      </c>
      <c r="J405" s="7" t="s">
        <v>3896</v>
      </c>
      <c r="K405" s="7"/>
    </row>
    <row r="406" spans="1:11" ht="15.75" customHeight="1" x14ac:dyDescent="0.15">
      <c r="A406" s="7" t="s">
        <v>103</v>
      </c>
      <c r="B406" s="7" t="s">
        <v>1653</v>
      </c>
      <c r="C406" s="7" t="s">
        <v>1654</v>
      </c>
      <c r="D406" s="7" t="s">
        <v>1655</v>
      </c>
      <c r="E406" s="7" t="s">
        <v>1656</v>
      </c>
      <c r="F406" s="7" t="s">
        <v>1657</v>
      </c>
      <c r="G406" s="7" t="s">
        <v>2352</v>
      </c>
      <c r="H406" s="7" t="s">
        <v>3896</v>
      </c>
      <c r="I406" s="7" t="s">
        <v>3896</v>
      </c>
      <c r="J406" s="7" t="s">
        <v>3896</v>
      </c>
      <c r="K406" s="7"/>
    </row>
    <row r="407" spans="1:11" ht="15.75" customHeight="1" x14ac:dyDescent="0.15">
      <c r="A407" s="7" t="s">
        <v>103</v>
      </c>
      <c r="B407" s="7" t="s">
        <v>1658</v>
      </c>
      <c r="C407" s="7" t="s">
        <v>1659</v>
      </c>
      <c r="D407" s="7" t="s">
        <v>1660</v>
      </c>
      <c r="E407" s="7" t="s">
        <v>243</v>
      </c>
      <c r="F407" s="7" t="s">
        <v>1661</v>
      </c>
      <c r="G407" s="7" t="s">
        <v>2353</v>
      </c>
      <c r="H407" s="7" t="s">
        <v>1</v>
      </c>
      <c r="I407" s="7" t="s">
        <v>3896</v>
      </c>
      <c r="J407" s="7" t="s">
        <v>3896</v>
      </c>
      <c r="K407" s="7"/>
    </row>
    <row r="408" spans="1:11" ht="15.75" customHeight="1" x14ac:dyDescent="0.15">
      <c r="A408" s="7" t="s">
        <v>104</v>
      </c>
      <c r="B408" s="7" t="s">
        <v>1662</v>
      </c>
      <c r="C408" s="7" t="s">
        <v>1663</v>
      </c>
      <c r="D408" s="7" t="s">
        <v>1664</v>
      </c>
      <c r="E408" s="7" t="s">
        <v>1665</v>
      </c>
      <c r="F408" s="7" t="s">
        <v>1666</v>
      </c>
      <c r="G408" s="7" t="s">
        <v>2353</v>
      </c>
      <c r="H408" s="7" t="s">
        <v>1</v>
      </c>
      <c r="I408" s="7" t="s">
        <v>3896</v>
      </c>
      <c r="J408" s="7" t="s">
        <v>3896</v>
      </c>
      <c r="K408" s="7"/>
    </row>
    <row r="409" spans="1:11" ht="15.75" customHeight="1" x14ac:dyDescent="0.15">
      <c r="A409" s="7" t="s">
        <v>104</v>
      </c>
      <c r="B409" s="7" t="s">
        <v>1667</v>
      </c>
      <c r="C409" s="7" t="s">
        <v>1668</v>
      </c>
      <c r="D409" s="7" t="s">
        <v>1669</v>
      </c>
      <c r="E409" s="7" t="s">
        <v>1670</v>
      </c>
      <c r="F409" s="7" t="s">
        <v>1671</v>
      </c>
      <c r="G409" s="7" t="s">
        <v>2353</v>
      </c>
      <c r="H409" s="7" t="s">
        <v>3896</v>
      </c>
      <c r="I409" s="7" t="s">
        <v>3896</v>
      </c>
      <c r="J409" s="7" t="s">
        <v>3896</v>
      </c>
      <c r="K409" s="7"/>
    </row>
    <row r="410" spans="1:11" ht="15.75" customHeight="1" x14ac:dyDescent="0.15">
      <c r="A410" s="7" t="s">
        <v>104</v>
      </c>
      <c r="B410" s="7" t="s">
        <v>1672</v>
      </c>
      <c r="C410" s="7" t="s">
        <v>1673</v>
      </c>
      <c r="D410" s="7" t="s">
        <v>1674</v>
      </c>
      <c r="E410" s="7" t="s">
        <v>1675</v>
      </c>
      <c r="F410" s="7" t="s">
        <v>1676</v>
      </c>
      <c r="G410" s="7" t="s">
        <v>2353</v>
      </c>
      <c r="H410" s="7" t="s">
        <v>3896</v>
      </c>
      <c r="I410" s="7" t="s">
        <v>3896</v>
      </c>
      <c r="J410" s="7" t="s">
        <v>3896</v>
      </c>
      <c r="K410" s="7"/>
    </row>
    <row r="411" spans="1:11" ht="15.75" customHeight="1" x14ac:dyDescent="0.15">
      <c r="A411" s="7" t="s">
        <v>104</v>
      </c>
      <c r="B411" s="7" t="s">
        <v>326</v>
      </c>
      <c r="C411" s="7" t="s">
        <v>327</v>
      </c>
      <c r="D411" s="7" t="s">
        <v>1677</v>
      </c>
      <c r="E411" s="7" t="s">
        <v>1608</v>
      </c>
      <c r="F411" s="7" t="s">
        <v>1609</v>
      </c>
      <c r="G411" s="7" t="s">
        <v>2352</v>
      </c>
      <c r="H411" s="7" t="s">
        <v>1</v>
      </c>
      <c r="I411" s="7" t="s">
        <v>3914</v>
      </c>
      <c r="J411" s="7" t="s">
        <v>3896</v>
      </c>
      <c r="K411" s="7"/>
    </row>
    <row r="412" spans="1:11" ht="15.75" customHeight="1" x14ac:dyDescent="0.15">
      <c r="A412" s="7" t="s">
        <v>105</v>
      </c>
      <c r="B412" s="7" t="s">
        <v>1978</v>
      </c>
      <c r="C412" s="7" t="s">
        <v>1979</v>
      </c>
      <c r="D412" s="7" t="s">
        <v>1980</v>
      </c>
      <c r="E412" s="7" t="s">
        <v>1981</v>
      </c>
      <c r="F412" s="7" t="s">
        <v>1982</v>
      </c>
      <c r="G412" s="7" t="s">
        <v>2353</v>
      </c>
      <c r="H412" s="7" t="s">
        <v>3896</v>
      </c>
      <c r="I412" s="7" t="s">
        <v>3896</v>
      </c>
      <c r="J412" s="7" t="s">
        <v>3896</v>
      </c>
      <c r="K412" s="7"/>
    </row>
    <row r="413" spans="1:11" ht="15.75" customHeight="1" x14ac:dyDescent="0.15">
      <c r="A413" s="7" t="s">
        <v>105</v>
      </c>
      <c r="B413" s="7" t="s">
        <v>1678</v>
      </c>
      <c r="C413" s="7" t="s">
        <v>1679</v>
      </c>
      <c r="D413" s="7" t="s">
        <v>1680</v>
      </c>
      <c r="E413" s="7" t="s">
        <v>1681</v>
      </c>
      <c r="F413" s="7" t="s">
        <v>1682</v>
      </c>
      <c r="G413" s="7" t="s">
        <v>2353</v>
      </c>
      <c r="H413" s="7" t="s">
        <v>1</v>
      </c>
      <c r="I413" s="7" t="s">
        <v>3914</v>
      </c>
      <c r="J413" s="7" t="s">
        <v>3896</v>
      </c>
      <c r="K413" s="7"/>
    </row>
    <row r="414" spans="1:11" ht="15.75" customHeight="1" x14ac:dyDescent="0.15">
      <c r="A414" s="7" t="s">
        <v>105</v>
      </c>
      <c r="B414" s="7" t="s">
        <v>1683</v>
      </c>
      <c r="C414" s="7" t="s">
        <v>1684</v>
      </c>
      <c r="D414" s="7" t="s">
        <v>1685</v>
      </c>
      <c r="E414" s="7" t="s">
        <v>1686</v>
      </c>
      <c r="F414" s="7" t="s">
        <v>1687</v>
      </c>
      <c r="G414" s="7" t="s">
        <v>2353</v>
      </c>
      <c r="H414" s="7" t="s">
        <v>3896</v>
      </c>
      <c r="I414" s="7" t="s">
        <v>3914</v>
      </c>
      <c r="J414" s="7" t="s">
        <v>3896</v>
      </c>
      <c r="K414" s="7"/>
    </row>
    <row r="415" spans="1:11" ht="15.75" customHeight="1" x14ac:dyDescent="0.15">
      <c r="A415" s="7" t="s">
        <v>105</v>
      </c>
      <c r="B415" s="7" t="s">
        <v>1672</v>
      </c>
      <c r="C415" s="7" t="s">
        <v>1673</v>
      </c>
      <c r="D415" s="7" t="s">
        <v>1688</v>
      </c>
      <c r="E415" s="7" t="s">
        <v>1566</v>
      </c>
      <c r="F415" s="7" t="s">
        <v>1689</v>
      </c>
      <c r="G415" s="7" t="s">
        <v>2353</v>
      </c>
      <c r="H415" s="7" t="s">
        <v>3896</v>
      </c>
      <c r="I415" s="7" t="s">
        <v>3896</v>
      </c>
      <c r="J415" s="7" t="s">
        <v>3896</v>
      </c>
      <c r="K415" s="7"/>
    </row>
    <row r="416" spans="1:11" ht="15.75" customHeight="1" x14ac:dyDescent="0.15">
      <c r="A416" s="7" t="s">
        <v>108</v>
      </c>
      <c r="B416" s="7" t="s">
        <v>326</v>
      </c>
      <c r="C416" s="7" t="s">
        <v>327</v>
      </c>
      <c r="D416" s="7" t="s">
        <v>1690</v>
      </c>
      <c r="E416" s="7" t="s">
        <v>1691</v>
      </c>
      <c r="F416" s="7" t="s">
        <v>1692</v>
      </c>
      <c r="G416" s="7" t="s">
        <v>2352</v>
      </c>
      <c r="H416" s="7" t="s">
        <v>1</v>
      </c>
      <c r="I416" s="7" t="s">
        <v>3914</v>
      </c>
      <c r="J416" s="7" t="s">
        <v>3896</v>
      </c>
      <c r="K416" s="7"/>
    </row>
    <row r="417" spans="1:11" ht="15.75" customHeight="1" x14ac:dyDescent="0.15">
      <c r="A417" s="7" t="s">
        <v>109</v>
      </c>
      <c r="B417" s="7" t="s">
        <v>1602</v>
      </c>
      <c r="C417" s="7" t="s">
        <v>1603</v>
      </c>
      <c r="D417" s="7" t="s">
        <v>1604</v>
      </c>
      <c r="E417" s="7" t="s">
        <v>1605</v>
      </c>
      <c r="F417" s="7" t="s">
        <v>1606</v>
      </c>
      <c r="G417" s="7" t="s">
        <v>2353</v>
      </c>
      <c r="H417" s="7" t="s">
        <v>1</v>
      </c>
      <c r="I417" s="7" t="s">
        <v>3896</v>
      </c>
      <c r="J417" s="7" t="s">
        <v>3896</v>
      </c>
      <c r="K417" s="7"/>
    </row>
    <row r="418" spans="1:11" ht="15.75" customHeight="1" x14ac:dyDescent="0.15">
      <c r="A418" s="7" t="s">
        <v>109</v>
      </c>
      <c r="B418" s="7" t="s">
        <v>326</v>
      </c>
      <c r="C418" s="7" t="s">
        <v>327</v>
      </c>
      <c r="D418" s="7" t="s">
        <v>1607</v>
      </c>
      <c r="E418" s="7" t="s">
        <v>1693</v>
      </c>
      <c r="F418" s="7" t="s">
        <v>1694</v>
      </c>
      <c r="G418" s="7" t="s">
        <v>2352</v>
      </c>
      <c r="H418" s="7" t="s">
        <v>1</v>
      </c>
      <c r="I418" s="7" t="s">
        <v>3914</v>
      </c>
      <c r="J418" s="7" t="s">
        <v>3896</v>
      </c>
      <c r="K418" s="7"/>
    </row>
    <row r="419" spans="1:11" ht="15.75" customHeight="1" x14ac:dyDescent="0.15">
      <c r="A419" s="7" t="s">
        <v>110</v>
      </c>
      <c r="B419" s="7" t="s">
        <v>1695</v>
      </c>
      <c r="C419" s="7" t="s">
        <v>1696</v>
      </c>
      <c r="D419" s="7" t="s">
        <v>1697</v>
      </c>
      <c r="E419" s="7" t="s">
        <v>1698</v>
      </c>
      <c r="F419" s="7" t="s">
        <v>1699</v>
      </c>
      <c r="G419" s="7" t="s">
        <v>2353</v>
      </c>
      <c r="H419" s="7" t="s">
        <v>3896</v>
      </c>
      <c r="I419" s="7" t="s">
        <v>3914</v>
      </c>
      <c r="J419" s="7" t="s">
        <v>3896</v>
      </c>
      <c r="K419" s="7"/>
    </row>
    <row r="420" spans="1:11" ht="15.75" customHeight="1" x14ac:dyDescent="0.15">
      <c r="A420" s="7" t="s">
        <v>111</v>
      </c>
      <c r="B420" s="7" t="s">
        <v>1695</v>
      </c>
      <c r="C420" s="7" t="s">
        <v>1696</v>
      </c>
      <c r="D420" s="7" t="s">
        <v>1697</v>
      </c>
      <c r="E420" s="7" t="s">
        <v>1698</v>
      </c>
      <c r="F420" s="7" t="s">
        <v>1699</v>
      </c>
      <c r="G420" s="7" t="s">
        <v>2353</v>
      </c>
      <c r="H420" s="7" t="s">
        <v>3896</v>
      </c>
      <c r="I420" s="7" t="s">
        <v>3914</v>
      </c>
      <c r="J420" s="7" t="s">
        <v>3896</v>
      </c>
      <c r="K420" s="7"/>
    </row>
    <row r="421" spans="1:11" ht="15.75" customHeight="1" x14ac:dyDescent="0.15">
      <c r="A421" s="7" t="s">
        <v>111</v>
      </c>
      <c r="B421" s="7" t="s">
        <v>1883</v>
      </c>
      <c r="C421" s="7" t="s">
        <v>1884</v>
      </c>
      <c r="D421" s="7" t="s">
        <v>1885</v>
      </c>
      <c r="E421" s="7" t="s">
        <v>1886</v>
      </c>
      <c r="F421" s="7" t="s">
        <v>1887</v>
      </c>
      <c r="G421" s="7" t="s">
        <v>2352</v>
      </c>
      <c r="H421" s="7" t="s">
        <v>3896</v>
      </c>
      <c r="I421" s="7" t="s">
        <v>3896</v>
      </c>
      <c r="J421" s="7" t="s">
        <v>3896</v>
      </c>
      <c r="K421" s="7"/>
    </row>
    <row r="422" spans="1:11" ht="15.75" customHeight="1" x14ac:dyDescent="0.15">
      <c r="A422" s="7" t="s">
        <v>112</v>
      </c>
      <c r="B422" s="7" t="s">
        <v>2045</v>
      </c>
      <c r="C422" s="7" t="s">
        <v>2046</v>
      </c>
      <c r="D422" s="7" t="s">
        <v>2047</v>
      </c>
      <c r="E422" s="7" t="s">
        <v>2048</v>
      </c>
      <c r="F422" s="7" t="s">
        <v>2049</v>
      </c>
      <c r="G422" s="7" t="s">
        <v>2353</v>
      </c>
      <c r="H422" s="7" t="s">
        <v>3896</v>
      </c>
      <c r="I422" s="7" t="s">
        <v>3896</v>
      </c>
      <c r="J422" s="7" t="s">
        <v>3896</v>
      </c>
      <c r="K422" s="7"/>
    </row>
    <row r="423" spans="1:11" ht="15.75" customHeight="1" x14ac:dyDescent="0.15">
      <c r="A423" s="7" t="s">
        <v>112</v>
      </c>
      <c r="B423" s="7" t="s">
        <v>1700</v>
      </c>
      <c r="C423" s="7" t="s">
        <v>1701</v>
      </c>
      <c r="D423" s="7" t="s">
        <v>1702</v>
      </c>
      <c r="E423" s="7" t="s">
        <v>1703</v>
      </c>
      <c r="F423" s="7" t="s">
        <v>1704</v>
      </c>
      <c r="G423" s="7" t="s">
        <v>2353</v>
      </c>
      <c r="H423" s="7" t="s">
        <v>1</v>
      </c>
      <c r="I423" s="7" t="s">
        <v>3896</v>
      </c>
      <c r="J423" s="7" t="s">
        <v>3896</v>
      </c>
      <c r="K423" s="7"/>
    </row>
    <row r="424" spans="1:11" ht="15.75" customHeight="1" x14ac:dyDescent="0.15">
      <c r="A424" s="7" t="s">
        <v>112</v>
      </c>
      <c r="B424" s="7" t="s">
        <v>1705</v>
      </c>
      <c r="C424" s="7" t="s">
        <v>1706</v>
      </c>
      <c r="D424" s="7" t="s">
        <v>1707</v>
      </c>
      <c r="E424" s="7" t="s">
        <v>1708</v>
      </c>
      <c r="F424" s="7" t="s">
        <v>1709</v>
      </c>
      <c r="G424" s="7" t="s">
        <v>2353</v>
      </c>
      <c r="H424" s="7" t="s">
        <v>3896</v>
      </c>
      <c r="I424" s="7" t="s">
        <v>3896</v>
      </c>
      <c r="J424" s="7" t="s">
        <v>3896</v>
      </c>
      <c r="K424" s="7"/>
    </row>
    <row r="425" spans="1:11" ht="15.75" customHeight="1" x14ac:dyDescent="0.15">
      <c r="A425" s="7" t="s">
        <v>112</v>
      </c>
      <c r="B425" s="7" t="s">
        <v>1710</v>
      </c>
      <c r="C425" s="7" t="s">
        <v>1711</v>
      </c>
      <c r="D425" s="7" t="s">
        <v>1712</v>
      </c>
      <c r="E425" s="7" t="s">
        <v>1713</v>
      </c>
      <c r="F425" s="7" t="s">
        <v>1714</v>
      </c>
      <c r="G425" s="7" t="s">
        <v>2353</v>
      </c>
      <c r="H425" s="7" t="s">
        <v>3896</v>
      </c>
      <c r="I425" s="7" t="s">
        <v>3896</v>
      </c>
      <c r="J425" s="7" t="s">
        <v>3896</v>
      </c>
      <c r="K425" s="7"/>
    </row>
    <row r="426" spans="1:11" ht="15.75" customHeight="1" x14ac:dyDescent="0.15">
      <c r="A426" s="7" t="s">
        <v>113</v>
      </c>
      <c r="B426" s="7" t="s">
        <v>513</v>
      </c>
      <c r="C426" s="7" t="s">
        <v>514</v>
      </c>
      <c r="D426" s="7" t="s">
        <v>1715</v>
      </c>
      <c r="E426" s="7" t="s">
        <v>1716</v>
      </c>
      <c r="F426" s="7" t="s">
        <v>1717</v>
      </c>
      <c r="G426" s="7" t="s">
        <v>2353</v>
      </c>
      <c r="H426" s="7" t="s">
        <v>3896</v>
      </c>
      <c r="I426" s="7" t="s">
        <v>3896</v>
      </c>
      <c r="J426" s="7" t="s">
        <v>3896</v>
      </c>
      <c r="K426" s="7"/>
    </row>
    <row r="427" spans="1:11" ht="15.75" customHeight="1" x14ac:dyDescent="0.15">
      <c r="A427" s="7" t="s">
        <v>113</v>
      </c>
      <c r="B427" s="7" t="s">
        <v>1147</v>
      </c>
      <c r="C427" s="7" t="s">
        <v>1148</v>
      </c>
      <c r="D427" s="7" t="s">
        <v>1149</v>
      </c>
      <c r="E427" s="7" t="s">
        <v>1150</v>
      </c>
      <c r="F427" s="7" t="s">
        <v>1151</v>
      </c>
      <c r="G427" s="7" t="s">
        <v>2353</v>
      </c>
      <c r="H427" s="7" t="s">
        <v>3896</v>
      </c>
      <c r="I427" s="7" t="s">
        <v>3896</v>
      </c>
      <c r="J427" s="7" t="s">
        <v>3896</v>
      </c>
      <c r="K427" s="7"/>
    </row>
    <row r="428" spans="1:11" ht="15.75" customHeight="1" x14ac:dyDescent="0.15">
      <c r="A428" s="7" t="s">
        <v>114</v>
      </c>
      <c r="B428" s="7" t="s">
        <v>1718</v>
      </c>
      <c r="C428" s="7" t="s">
        <v>1719</v>
      </c>
      <c r="D428" s="7" t="s">
        <v>1720</v>
      </c>
      <c r="E428" s="7" t="s">
        <v>1721</v>
      </c>
      <c r="F428" s="7" t="s">
        <v>1722</v>
      </c>
      <c r="G428" s="7" t="s">
        <v>2352</v>
      </c>
      <c r="H428" s="7" t="s">
        <v>1</v>
      </c>
      <c r="I428" s="7" t="s">
        <v>3896</v>
      </c>
      <c r="J428" s="7" t="s">
        <v>3896</v>
      </c>
      <c r="K428" s="7"/>
    </row>
    <row r="429" spans="1:11" ht="15.75" customHeight="1" x14ac:dyDescent="0.15">
      <c r="A429" s="7" t="s">
        <v>114</v>
      </c>
      <c r="B429" s="7" t="s">
        <v>1906</v>
      </c>
      <c r="C429" s="7" t="s">
        <v>1906</v>
      </c>
      <c r="D429" s="7" t="s">
        <v>2050</v>
      </c>
      <c r="E429" s="7" t="s">
        <v>2051</v>
      </c>
      <c r="F429" s="7" t="s">
        <v>2052</v>
      </c>
      <c r="G429" s="7" t="s">
        <v>2353</v>
      </c>
      <c r="H429" s="7" t="s">
        <v>3896</v>
      </c>
      <c r="I429" s="7" t="s">
        <v>3896</v>
      </c>
      <c r="J429" s="7" t="s">
        <v>3896</v>
      </c>
      <c r="K429" s="7"/>
    </row>
    <row r="430" spans="1:11" ht="15.75" customHeight="1" x14ac:dyDescent="0.15">
      <c r="A430" s="7" t="s">
        <v>116</v>
      </c>
      <c r="B430" s="7" t="s">
        <v>2053</v>
      </c>
      <c r="C430" s="7" t="s">
        <v>2054</v>
      </c>
      <c r="D430" s="7" t="s">
        <v>1723</v>
      </c>
      <c r="E430" s="7" t="s">
        <v>2055</v>
      </c>
      <c r="F430" s="7" t="s">
        <v>2056</v>
      </c>
      <c r="G430" s="7" t="s">
        <v>2354</v>
      </c>
      <c r="H430" s="7" t="s">
        <v>1</v>
      </c>
      <c r="I430" s="7" t="s">
        <v>3896</v>
      </c>
      <c r="J430" s="7" t="s">
        <v>3896</v>
      </c>
      <c r="K430" s="7"/>
    </row>
    <row r="431" spans="1:11" ht="15.75" customHeight="1" x14ac:dyDescent="0.15">
      <c r="A431" s="7" t="s">
        <v>117</v>
      </c>
      <c r="B431" s="7" t="s">
        <v>1724</v>
      </c>
      <c r="C431" s="7" t="s">
        <v>1725</v>
      </c>
      <c r="D431" s="7" t="s">
        <v>1726</v>
      </c>
      <c r="E431" s="7" t="s">
        <v>1727</v>
      </c>
      <c r="F431" s="7" t="s">
        <v>1728</v>
      </c>
      <c r="G431" s="7" t="s">
        <v>2353</v>
      </c>
      <c r="H431" s="7" t="s">
        <v>3896</v>
      </c>
      <c r="I431" s="7" t="s">
        <v>3914</v>
      </c>
      <c r="J431" s="7" t="s">
        <v>3896</v>
      </c>
      <c r="K431" s="7"/>
    </row>
    <row r="432" spans="1:11" ht="15.75" customHeight="1" x14ac:dyDescent="0.15">
      <c r="A432" s="7" t="s">
        <v>117</v>
      </c>
      <c r="B432" s="7" t="s">
        <v>1729</v>
      </c>
      <c r="C432" s="7" t="s">
        <v>1730</v>
      </c>
      <c r="D432" s="7" t="s">
        <v>1731</v>
      </c>
      <c r="E432" s="7" t="s">
        <v>1732</v>
      </c>
      <c r="F432" s="7" t="s">
        <v>1733</v>
      </c>
      <c r="G432" s="7" t="s">
        <v>2353</v>
      </c>
      <c r="H432" s="7" t="s">
        <v>1</v>
      </c>
      <c r="I432" s="7" t="s">
        <v>3896</v>
      </c>
      <c r="J432" s="7" t="s">
        <v>3896</v>
      </c>
      <c r="K432" s="7"/>
    </row>
    <row r="433" spans="1:11" ht="15.75" customHeight="1" x14ac:dyDescent="0.15">
      <c r="A433" s="7" t="s">
        <v>119</v>
      </c>
      <c r="B433" s="7" t="s">
        <v>2057</v>
      </c>
      <c r="C433" s="7" t="s">
        <v>1734</v>
      </c>
      <c r="D433" s="7" t="s">
        <v>1735</v>
      </c>
      <c r="E433" s="7" t="s">
        <v>1736</v>
      </c>
      <c r="F433" s="7" t="s">
        <v>1737</v>
      </c>
      <c r="G433" s="7" t="s">
        <v>2352</v>
      </c>
      <c r="H433" s="7" t="s">
        <v>1</v>
      </c>
      <c r="I433" s="7" t="s">
        <v>3896</v>
      </c>
      <c r="J433" s="7" t="s">
        <v>3896</v>
      </c>
      <c r="K433" s="7"/>
    </row>
    <row r="434" spans="1:11" ht="15.75" customHeight="1" x14ac:dyDescent="0.15">
      <c r="A434" s="7" t="s">
        <v>120</v>
      </c>
      <c r="B434" s="7" t="s">
        <v>513</v>
      </c>
      <c r="C434" s="7" t="s">
        <v>514</v>
      </c>
      <c r="D434" s="7" t="s">
        <v>1738</v>
      </c>
      <c r="E434" s="7" t="s">
        <v>1739</v>
      </c>
      <c r="F434" s="7" t="s">
        <v>1740</v>
      </c>
      <c r="G434" s="7" t="s">
        <v>2353</v>
      </c>
      <c r="H434" s="7" t="s">
        <v>3896</v>
      </c>
      <c r="I434" s="7" t="s">
        <v>3896</v>
      </c>
      <c r="J434" s="7" t="s">
        <v>3896</v>
      </c>
      <c r="K434" s="7"/>
    </row>
    <row r="435" spans="1:11" ht="15.75" customHeight="1" x14ac:dyDescent="0.15">
      <c r="A435" s="7" t="s">
        <v>121</v>
      </c>
      <c r="B435" s="7" t="s">
        <v>1741</v>
      </c>
      <c r="C435" s="7" t="s">
        <v>1742</v>
      </c>
      <c r="D435" s="7" t="s">
        <v>1743</v>
      </c>
      <c r="E435" s="7" t="s">
        <v>1744</v>
      </c>
      <c r="F435" s="7" t="s">
        <v>1745</v>
      </c>
      <c r="G435" s="7" t="s">
        <v>2353</v>
      </c>
      <c r="H435" s="7" t="s">
        <v>1</v>
      </c>
      <c r="I435" s="7" t="s">
        <v>3896</v>
      </c>
      <c r="J435" s="7" t="s">
        <v>3896</v>
      </c>
      <c r="K435" s="7"/>
    </row>
    <row r="436" spans="1:11" ht="15.75" customHeight="1" x14ac:dyDescent="0.15">
      <c r="A436" s="7" t="s">
        <v>123</v>
      </c>
      <c r="B436" s="7" t="s">
        <v>513</v>
      </c>
      <c r="C436" s="7" t="s">
        <v>514</v>
      </c>
      <c r="D436" s="7" t="s">
        <v>1746</v>
      </c>
      <c r="E436" s="7" t="s">
        <v>1747</v>
      </c>
      <c r="F436" s="7" t="s">
        <v>1748</v>
      </c>
      <c r="G436" s="7" t="s">
        <v>2353</v>
      </c>
      <c r="H436" s="7" t="s">
        <v>3896</v>
      </c>
      <c r="I436" s="7" t="s">
        <v>3896</v>
      </c>
      <c r="J436" s="7" t="s">
        <v>3896</v>
      </c>
      <c r="K436" s="7"/>
    </row>
    <row r="437" spans="1:11" ht="15.75" customHeight="1" x14ac:dyDescent="0.15">
      <c r="A437" s="7" t="s">
        <v>124</v>
      </c>
      <c r="B437" s="7" t="s">
        <v>326</v>
      </c>
      <c r="C437" s="7" t="s">
        <v>327</v>
      </c>
      <c r="D437" s="7" t="s">
        <v>328</v>
      </c>
      <c r="E437" s="7" t="s">
        <v>329</v>
      </c>
      <c r="F437" s="7" t="s">
        <v>330</v>
      </c>
      <c r="G437" s="7" t="s">
        <v>2352</v>
      </c>
      <c r="H437" s="7" t="s">
        <v>1</v>
      </c>
      <c r="I437" s="7" t="s">
        <v>3914</v>
      </c>
      <c r="J437" s="7" t="s">
        <v>3896</v>
      </c>
      <c r="K437" s="7"/>
    </row>
    <row r="438" spans="1:11" ht="15.75" customHeight="1" x14ac:dyDescent="0.15">
      <c r="A438" s="7" t="s">
        <v>124</v>
      </c>
      <c r="B438" s="7" t="s">
        <v>336</v>
      </c>
      <c r="C438" s="7" t="s">
        <v>337</v>
      </c>
      <c r="D438" s="7" t="s">
        <v>338</v>
      </c>
      <c r="E438" s="7" t="s">
        <v>1915</v>
      </c>
      <c r="F438" s="7" t="s">
        <v>297</v>
      </c>
      <c r="G438" s="7" t="s">
        <v>2352</v>
      </c>
      <c r="H438" s="7" t="s">
        <v>3896</v>
      </c>
      <c r="I438" s="7" t="s">
        <v>3896</v>
      </c>
      <c r="J438" s="7" t="s">
        <v>3896</v>
      </c>
      <c r="K438" s="7"/>
    </row>
    <row r="439" spans="1:11" ht="15.75" customHeight="1" x14ac:dyDescent="0.15">
      <c r="A439" s="7" t="s">
        <v>125</v>
      </c>
      <c r="B439" s="7" t="s">
        <v>1729</v>
      </c>
      <c r="C439" s="7" t="s">
        <v>1730</v>
      </c>
      <c r="D439" s="7" t="s">
        <v>1749</v>
      </c>
      <c r="E439" s="7" t="s">
        <v>1750</v>
      </c>
      <c r="F439" s="7" t="s">
        <v>1751</v>
      </c>
      <c r="G439" s="7" t="s">
        <v>2353</v>
      </c>
      <c r="H439" s="7" t="s">
        <v>1</v>
      </c>
      <c r="I439" s="7" t="s">
        <v>3896</v>
      </c>
      <c r="J439" s="7" t="s">
        <v>3896</v>
      </c>
      <c r="K439" s="7"/>
    </row>
    <row r="440" spans="1:11" ht="15.75" customHeight="1" x14ac:dyDescent="0.15">
      <c r="A440" s="7" t="s">
        <v>126</v>
      </c>
      <c r="B440" s="7" t="s">
        <v>1291</v>
      </c>
      <c r="C440" s="7" t="s">
        <v>1292</v>
      </c>
      <c r="D440" s="7" t="s">
        <v>1752</v>
      </c>
      <c r="E440" s="7" t="s">
        <v>1753</v>
      </c>
      <c r="F440" s="7" t="s">
        <v>1754</v>
      </c>
      <c r="G440" s="7" t="s">
        <v>2353</v>
      </c>
      <c r="H440" s="7" t="s">
        <v>3896</v>
      </c>
      <c r="I440" s="7" t="s">
        <v>3896</v>
      </c>
      <c r="J440" s="7" t="s">
        <v>3896</v>
      </c>
      <c r="K440" s="7"/>
    </row>
    <row r="441" spans="1:11" ht="15.75" customHeight="1" x14ac:dyDescent="0.15">
      <c r="A441" s="7" t="s">
        <v>126</v>
      </c>
      <c r="B441" s="7" t="s">
        <v>513</v>
      </c>
      <c r="C441" s="7" t="s">
        <v>514</v>
      </c>
      <c r="D441" s="7" t="s">
        <v>1755</v>
      </c>
      <c r="E441" s="7" t="s">
        <v>1756</v>
      </c>
      <c r="F441" s="7" t="s">
        <v>1757</v>
      </c>
      <c r="G441" s="7" t="s">
        <v>2353</v>
      </c>
      <c r="H441" s="7" t="s">
        <v>3896</v>
      </c>
      <c r="I441" s="7" t="s">
        <v>3896</v>
      </c>
      <c r="J441" s="7" t="s">
        <v>3896</v>
      </c>
      <c r="K441" s="7"/>
    </row>
    <row r="442" spans="1:11" ht="15.75" customHeight="1" x14ac:dyDescent="0.15">
      <c r="A442" s="7" t="s">
        <v>127</v>
      </c>
      <c r="B442" s="7" t="s">
        <v>326</v>
      </c>
      <c r="C442" s="7" t="s">
        <v>327</v>
      </c>
      <c r="D442" s="7" t="s">
        <v>1758</v>
      </c>
      <c r="E442" s="7" t="s">
        <v>1759</v>
      </c>
      <c r="F442" s="7" t="s">
        <v>1760</v>
      </c>
      <c r="G442" s="7" t="s">
        <v>2352</v>
      </c>
      <c r="H442" s="7" t="s">
        <v>1</v>
      </c>
      <c r="I442" s="7" t="s">
        <v>3914</v>
      </c>
      <c r="J442" s="7" t="s">
        <v>3896</v>
      </c>
      <c r="K442" s="7"/>
    </row>
    <row r="443" spans="1:11" ht="15.75" customHeight="1" x14ac:dyDescent="0.15">
      <c r="A443" s="7" t="s">
        <v>128</v>
      </c>
      <c r="B443" s="7" t="s">
        <v>1761</v>
      </c>
      <c r="C443" s="7" t="s">
        <v>1762</v>
      </c>
      <c r="D443" s="7" t="s">
        <v>1763</v>
      </c>
      <c r="E443" s="7" t="s">
        <v>1764</v>
      </c>
      <c r="F443" s="7" t="s">
        <v>1765</v>
      </c>
      <c r="G443" s="7" t="s">
        <v>2353</v>
      </c>
      <c r="H443" s="7" t="s">
        <v>3896</v>
      </c>
      <c r="I443" s="7" t="s">
        <v>3896</v>
      </c>
      <c r="J443" s="7" t="s">
        <v>3896</v>
      </c>
      <c r="K443" s="7"/>
    </row>
    <row r="444" spans="1:11" ht="15.75" customHeight="1" x14ac:dyDescent="0.15">
      <c r="A444" s="7" t="s">
        <v>128</v>
      </c>
      <c r="B444" s="7" t="s">
        <v>662</v>
      </c>
      <c r="C444" s="7" t="s">
        <v>663</v>
      </c>
      <c r="D444" s="7" t="s">
        <v>1766</v>
      </c>
      <c r="E444" s="7" t="s">
        <v>1767</v>
      </c>
      <c r="F444" s="7" t="s">
        <v>1768</v>
      </c>
      <c r="G444" s="7" t="s">
        <v>2352</v>
      </c>
      <c r="H444" s="7" t="s">
        <v>1</v>
      </c>
      <c r="I444" s="7" t="s">
        <v>3896</v>
      </c>
      <c r="J444" s="7" t="s">
        <v>3896</v>
      </c>
      <c r="K444" s="7"/>
    </row>
    <row r="445" spans="1:11" ht="15.75" customHeight="1" x14ac:dyDescent="0.15">
      <c r="A445" s="7" t="s">
        <v>128</v>
      </c>
      <c r="B445" s="7" t="s">
        <v>662</v>
      </c>
      <c r="C445" s="7" t="s">
        <v>663</v>
      </c>
      <c r="D445" s="7" t="s">
        <v>1769</v>
      </c>
      <c r="E445" s="7" t="s">
        <v>1770</v>
      </c>
      <c r="F445" s="7" t="s">
        <v>1771</v>
      </c>
      <c r="G445" s="7" t="s">
        <v>2353</v>
      </c>
      <c r="H445" s="7" t="s">
        <v>1</v>
      </c>
      <c r="I445" s="7" t="s">
        <v>3896</v>
      </c>
      <c r="J445" s="7" t="s">
        <v>3896</v>
      </c>
      <c r="K445" s="7"/>
    </row>
    <row r="446" spans="1:11" ht="15.75" customHeight="1" x14ac:dyDescent="0.15">
      <c r="A446" s="7" t="s">
        <v>129</v>
      </c>
      <c r="B446" s="7" t="s">
        <v>1772</v>
      </c>
      <c r="C446" s="7" t="s">
        <v>1773</v>
      </c>
      <c r="D446" s="7" t="s">
        <v>1774</v>
      </c>
      <c r="E446" s="7" t="s">
        <v>1775</v>
      </c>
      <c r="F446" s="7" t="s">
        <v>1776</v>
      </c>
      <c r="G446" s="7" t="s">
        <v>2353</v>
      </c>
      <c r="H446" s="7" t="s">
        <v>3896</v>
      </c>
      <c r="I446" s="7" t="s">
        <v>3896</v>
      </c>
      <c r="J446" s="7" t="s">
        <v>3896</v>
      </c>
      <c r="K446" s="7"/>
    </row>
    <row r="447" spans="1:11" ht="15.75" customHeight="1" x14ac:dyDescent="0.15">
      <c r="A447" s="7" t="s">
        <v>129</v>
      </c>
      <c r="B447" s="7" t="s">
        <v>1777</v>
      </c>
      <c r="C447" s="7" t="s">
        <v>1778</v>
      </c>
      <c r="D447" s="7" t="s">
        <v>1779</v>
      </c>
      <c r="E447" s="7" t="s">
        <v>1780</v>
      </c>
      <c r="F447" s="7" t="s">
        <v>1781</v>
      </c>
      <c r="G447" s="7" t="s">
        <v>2354</v>
      </c>
      <c r="H447" s="7" t="s">
        <v>1</v>
      </c>
      <c r="I447" s="7" t="s">
        <v>3896</v>
      </c>
      <c r="J447" s="7" t="s">
        <v>3896</v>
      </c>
      <c r="K447" s="7"/>
    </row>
    <row r="448" spans="1:11" ht="15.75" customHeight="1" x14ac:dyDescent="0.15">
      <c r="A448" s="7" t="s">
        <v>130</v>
      </c>
      <c r="B448" s="7" t="s">
        <v>1782</v>
      </c>
      <c r="C448" s="7" t="s">
        <v>1783</v>
      </c>
      <c r="D448" s="7" t="s">
        <v>1784</v>
      </c>
      <c r="E448" s="7" t="s">
        <v>1785</v>
      </c>
      <c r="F448" s="7" t="s">
        <v>1786</v>
      </c>
      <c r="G448" s="7" t="s">
        <v>2354</v>
      </c>
      <c r="H448" s="7" t="s">
        <v>1</v>
      </c>
      <c r="I448" s="7" t="s">
        <v>3896</v>
      </c>
      <c r="J448" s="7" t="s">
        <v>3896</v>
      </c>
      <c r="K448" s="7"/>
    </row>
    <row r="449" spans="1:11" ht="15.75" customHeight="1" x14ac:dyDescent="0.15">
      <c r="A449" s="7" t="s">
        <v>130</v>
      </c>
      <c r="B449" s="7" t="s">
        <v>513</v>
      </c>
      <c r="C449" s="7" t="s">
        <v>514</v>
      </c>
      <c r="D449" s="7" t="s">
        <v>1787</v>
      </c>
      <c r="E449" s="7" t="s">
        <v>1788</v>
      </c>
      <c r="F449" s="7" t="s">
        <v>1789</v>
      </c>
      <c r="G449" s="7" t="s">
        <v>2353</v>
      </c>
      <c r="H449" s="7" t="s">
        <v>3896</v>
      </c>
      <c r="I449" s="7" t="s">
        <v>3896</v>
      </c>
      <c r="J449" s="7" t="s">
        <v>3896</v>
      </c>
      <c r="K449" s="7"/>
    </row>
    <row r="450" spans="1:11" ht="15.75" customHeight="1" x14ac:dyDescent="0.15">
      <c r="A450" s="7" t="s">
        <v>130</v>
      </c>
      <c r="B450" s="7" t="s">
        <v>1790</v>
      </c>
      <c r="C450" s="7" t="s">
        <v>1791</v>
      </c>
      <c r="D450" s="7" t="s">
        <v>1792</v>
      </c>
      <c r="E450" s="7" t="s">
        <v>2058</v>
      </c>
      <c r="F450" s="7" t="s">
        <v>1793</v>
      </c>
      <c r="G450" s="7" t="s">
        <v>2353</v>
      </c>
      <c r="H450" s="7" t="s">
        <v>1</v>
      </c>
      <c r="I450" s="7" t="s">
        <v>3896</v>
      </c>
      <c r="J450" s="7" t="s">
        <v>3896</v>
      </c>
      <c r="K450" s="7"/>
    </row>
    <row r="451" spans="1:11" ht="15.75" customHeight="1" x14ac:dyDescent="0.15">
      <c r="A451" s="7" t="s">
        <v>131</v>
      </c>
      <c r="B451" s="7" t="s">
        <v>1782</v>
      </c>
      <c r="C451" s="7" t="s">
        <v>1783</v>
      </c>
      <c r="D451" s="7" t="s">
        <v>1784</v>
      </c>
      <c r="E451" s="7" t="s">
        <v>1785</v>
      </c>
      <c r="F451" s="7" t="s">
        <v>1786</v>
      </c>
      <c r="G451" s="7" t="s">
        <v>2354</v>
      </c>
      <c r="H451" s="7" t="s">
        <v>1</v>
      </c>
      <c r="I451" s="7" t="s">
        <v>3896</v>
      </c>
      <c r="J451" s="7" t="s">
        <v>3896</v>
      </c>
      <c r="K451" s="7"/>
    </row>
    <row r="452" spans="1:11" ht="15.75" customHeight="1" x14ac:dyDescent="0.15">
      <c r="A452" s="7" t="s">
        <v>131</v>
      </c>
      <c r="B452" s="7" t="s">
        <v>513</v>
      </c>
      <c r="C452" s="7" t="s">
        <v>514</v>
      </c>
      <c r="D452" s="7" t="s">
        <v>1787</v>
      </c>
      <c r="E452" s="7" t="s">
        <v>1788</v>
      </c>
      <c r="F452" s="7" t="s">
        <v>1789</v>
      </c>
      <c r="G452" s="7" t="s">
        <v>2353</v>
      </c>
      <c r="H452" s="7" t="s">
        <v>3896</v>
      </c>
      <c r="I452" s="7" t="s">
        <v>3896</v>
      </c>
      <c r="J452" s="7" t="s">
        <v>3896</v>
      </c>
      <c r="K452" s="7"/>
    </row>
    <row r="453" spans="1:11" ht="15.75" customHeight="1" x14ac:dyDescent="0.15">
      <c r="A453" s="7" t="s">
        <v>132</v>
      </c>
      <c r="B453" s="7" t="s">
        <v>662</v>
      </c>
      <c r="C453" s="7" t="s">
        <v>663</v>
      </c>
      <c r="D453" s="7" t="s">
        <v>1794</v>
      </c>
      <c r="E453" s="7" t="s">
        <v>1795</v>
      </c>
      <c r="F453" s="7" t="s">
        <v>1796</v>
      </c>
      <c r="G453" s="7" t="s">
        <v>2352</v>
      </c>
      <c r="H453" s="7" t="s">
        <v>1</v>
      </c>
      <c r="I453" s="7" t="s">
        <v>3896</v>
      </c>
      <c r="J453" s="7" t="s">
        <v>3896</v>
      </c>
      <c r="K453" s="7"/>
    </row>
    <row r="454" spans="1:11" ht="15.75" customHeight="1" x14ac:dyDescent="0.15"/>
    <row r="455" spans="1:11" ht="15.75" customHeight="1" x14ac:dyDescent="0.15">
      <c r="A455" s="6" t="s">
        <v>3935</v>
      </c>
      <c r="C455" s="7"/>
      <c r="E455" s="64"/>
      <c r="F455" s="65" t="s">
        <v>3944</v>
      </c>
      <c r="G455" s="66"/>
      <c r="H455" s="62"/>
      <c r="I455" s="53" t="s">
        <v>3943</v>
      </c>
      <c r="J455" s="62"/>
    </row>
    <row r="456" spans="1:11" ht="15.75" customHeight="1" x14ac:dyDescent="0.15">
      <c r="A456" s="1"/>
      <c r="B456" s="1"/>
      <c r="C456" s="1"/>
      <c r="D456" s="1" t="s">
        <v>3942</v>
      </c>
      <c r="E456" s="7" t="s">
        <v>3897</v>
      </c>
      <c r="F456" t="s">
        <v>3916</v>
      </c>
      <c r="G456" t="s">
        <v>3917</v>
      </c>
      <c r="H456" s="7" t="s">
        <v>3897</v>
      </c>
      <c r="I456" t="s">
        <v>3916</v>
      </c>
      <c r="J456" t="s">
        <v>3917</v>
      </c>
    </row>
    <row r="457" spans="1:11" ht="15.75" customHeight="1" x14ac:dyDescent="0.15">
      <c r="A457" s="7" t="s">
        <v>3891</v>
      </c>
      <c r="B457" s="7" t="s">
        <v>3936</v>
      </c>
      <c r="C457" s="7" t="s">
        <v>1820</v>
      </c>
      <c r="D457" s="63">
        <f>62-4</f>
        <v>58</v>
      </c>
      <c r="E457" s="63">
        <f>COUNTIF(H5:H62,"METAL")</f>
        <v>20</v>
      </c>
      <c r="F457" s="63">
        <f>COUNTIF(I5:I62,"PHO")</f>
        <v>2</v>
      </c>
      <c r="G457" s="63">
        <f>COUNTIF(J5:J62,"REPAIR")</f>
        <v>3</v>
      </c>
      <c r="H457" s="67">
        <f t="shared" ref="H457:H462" si="0">E457/$D457</f>
        <v>0.34482758620689657</v>
      </c>
      <c r="I457" s="67">
        <f t="shared" ref="I457:I462" si="1">F457/$D457</f>
        <v>3.4482758620689655E-2</v>
      </c>
      <c r="J457" s="67">
        <f t="shared" ref="J457:J462" si="2">G457/$D457</f>
        <v>5.1724137931034482E-2</v>
      </c>
    </row>
    <row r="458" spans="1:11" ht="15.75" customHeight="1" x14ac:dyDescent="0.15">
      <c r="B458" s="7" t="s">
        <v>3937</v>
      </c>
      <c r="C458" s="7" t="s">
        <v>1821</v>
      </c>
      <c r="D458" s="63">
        <f>148-62</f>
        <v>86</v>
      </c>
      <c r="E458" s="63">
        <f>COUNTIF(H63:H148,"METAL")</f>
        <v>45</v>
      </c>
      <c r="F458" s="63">
        <f>COUNTIF(I63:I148,"PHO")</f>
        <v>21</v>
      </c>
      <c r="G458" s="63">
        <f>COUNTIF(J63:J148,"REPAIR")</f>
        <v>4</v>
      </c>
      <c r="H458" s="67">
        <f t="shared" si="0"/>
        <v>0.52325581395348841</v>
      </c>
      <c r="I458" s="67">
        <f t="shared" si="1"/>
        <v>0.2441860465116279</v>
      </c>
      <c r="J458" s="67">
        <f t="shared" si="2"/>
        <v>4.6511627906976744E-2</v>
      </c>
    </row>
    <row r="459" spans="1:11" ht="15.75" customHeight="1" x14ac:dyDescent="0.15">
      <c r="B459" s="7" t="s">
        <v>3938</v>
      </c>
      <c r="C459" s="7" t="s">
        <v>1822</v>
      </c>
      <c r="D459" s="63">
        <f>183-148</f>
        <v>35</v>
      </c>
      <c r="E459" s="63">
        <f>COUNTIF(H149:H183,"METAL")</f>
        <v>19</v>
      </c>
      <c r="F459" s="63">
        <f>COUNTIF(I149:I183,"PHO")</f>
        <v>2</v>
      </c>
      <c r="G459" s="63">
        <f>COUNTIF(J149:J183,"REPAIR")</f>
        <v>3</v>
      </c>
      <c r="H459" s="67">
        <f t="shared" si="0"/>
        <v>0.54285714285714282</v>
      </c>
      <c r="I459" s="67">
        <f t="shared" si="1"/>
        <v>5.7142857142857141E-2</v>
      </c>
      <c r="J459" s="67">
        <f t="shared" si="2"/>
        <v>8.5714285714285715E-2</v>
      </c>
    </row>
    <row r="460" spans="1:11" ht="15.75" customHeight="1" x14ac:dyDescent="0.15">
      <c r="B460" s="7" t="s">
        <v>3939</v>
      </c>
      <c r="C460" s="7" t="s">
        <v>1823</v>
      </c>
      <c r="D460" s="63">
        <f>392-183</f>
        <v>209</v>
      </c>
      <c r="E460" s="63">
        <f>COUNTIF(H184:H392,"METAL")</f>
        <v>65</v>
      </c>
      <c r="F460" s="63">
        <f>COUNTIF(I184:I392,"PHO")</f>
        <v>8</v>
      </c>
      <c r="G460" s="63">
        <f>COUNTIF(J184:J392,"REPAIR")</f>
        <v>14</v>
      </c>
      <c r="H460" s="67">
        <f t="shared" si="0"/>
        <v>0.31100478468899523</v>
      </c>
      <c r="I460" s="67">
        <f t="shared" si="1"/>
        <v>3.8277511961722487E-2</v>
      </c>
      <c r="J460" s="67">
        <f t="shared" si="2"/>
        <v>6.6985645933014357E-2</v>
      </c>
    </row>
    <row r="461" spans="1:11" ht="15.75" customHeight="1" x14ac:dyDescent="0.15">
      <c r="B461" s="7" t="s">
        <v>3940</v>
      </c>
      <c r="C461" s="7" t="s">
        <v>1824</v>
      </c>
      <c r="D461" s="63">
        <f>416-392</f>
        <v>24</v>
      </c>
      <c r="E461" s="63">
        <f>COUNTIF(H393:H416,"METAL")</f>
        <v>11</v>
      </c>
      <c r="F461" s="63">
        <f>COUNTIF(I393:I416,"PHO")</f>
        <v>7</v>
      </c>
      <c r="G461" s="63">
        <f>COUNTIF(J393:J416,"REPAIR")</f>
        <v>0</v>
      </c>
      <c r="H461" s="67">
        <f t="shared" si="0"/>
        <v>0.45833333333333331</v>
      </c>
      <c r="I461" s="67">
        <f t="shared" si="1"/>
        <v>0.29166666666666669</v>
      </c>
      <c r="J461" s="67">
        <f t="shared" si="2"/>
        <v>0</v>
      </c>
    </row>
    <row r="462" spans="1:11" ht="15.75" customHeight="1" x14ac:dyDescent="0.15">
      <c r="B462" s="7" t="s">
        <v>3941</v>
      </c>
      <c r="C462" s="7" t="s">
        <v>1825</v>
      </c>
      <c r="D462" s="63">
        <f>453-416</f>
        <v>37</v>
      </c>
      <c r="E462" s="63">
        <f>COUNTIF(H417:H453,"METAL")</f>
        <v>18</v>
      </c>
      <c r="F462" s="63">
        <f>COUNTIF(I417:I453,"PHO")</f>
        <v>6</v>
      </c>
      <c r="G462" s="63">
        <f>COUNTIF(J417:J453,"REPAIR")</f>
        <v>0</v>
      </c>
      <c r="H462" s="67">
        <f t="shared" si="0"/>
        <v>0.48648648648648651</v>
      </c>
      <c r="I462" s="67">
        <f t="shared" si="1"/>
        <v>0.16216216216216217</v>
      </c>
      <c r="J462" s="67">
        <f t="shared" si="2"/>
        <v>0</v>
      </c>
    </row>
    <row r="463" spans="1:11" ht="15.75" customHeight="1" x14ac:dyDescent="0.15">
      <c r="B463" s="7"/>
      <c r="C463" s="7"/>
      <c r="D463" s="63"/>
      <c r="E463" s="63"/>
      <c r="F463" s="63"/>
      <c r="G463" s="63"/>
      <c r="H463" s="67"/>
      <c r="I463" s="67"/>
      <c r="J463" s="67"/>
    </row>
    <row r="464" spans="1:11" ht="15.75" customHeight="1" x14ac:dyDescent="0.15">
      <c r="B464" s="7" t="s">
        <v>3951</v>
      </c>
      <c r="C464" s="68" t="s">
        <v>68</v>
      </c>
      <c r="D464" s="63">
        <f>230-193</f>
        <v>37</v>
      </c>
      <c r="E464" s="63">
        <f>COUNTIF(H194:H230,"METAL")</f>
        <v>11</v>
      </c>
      <c r="F464" s="63">
        <f>COUNTIF(I194:I230,"PHO")</f>
        <v>1</v>
      </c>
      <c r="G464" s="63">
        <f>COUNTIF(J194:J230,"REPAIR")</f>
        <v>1</v>
      </c>
      <c r="H464" s="67">
        <f t="shared" ref="H464:H465" si="3">E464/$D464</f>
        <v>0.29729729729729731</v>
      </c>
      <c r="I464" s="67">
        <f t="shared" ref="I464:I465" si="4">F464/$D464</f>
        <v>2.7027027027027029E-2</v>
      </c>
      <c r="J464" s="67">
        <f t="shared" ref="J464:J465" si="5">G464/$D464</f>
        <v>2.7027027027027029E-2</v>
      </c>
    </row>
    <row r="465" spans="1:14" ht="15.75" customHeight="1" x14ac:dyDescent="0.15">
      <c r="B465" s="7" t="s">
        <v>3952</v>
      </c>
      <c r="C465" s="68" t="s">
        <v>88</v>
      </c>
      <c r="D465" s="68">
        <f>391-289</f>
        <v>102</v>
      </c>
      <c r="E465" s="63">
        <f>COUNTIF(H290:H391,"METAL")</f>
        <v>31</v>
      </c>
      <c r="F465" s="63">
        <f>COUNTIF(I290:I391,"PHO")</f>
        <v>4</v>
      </c>
      <c r="G465" s="63">
        <f>COUNTIF(J290:J391,"REPAIR")</f>
        <v>8</v>
      </c>
      <c r="H465" s="67">
        <f t="shared" si="3"/>
        <v>0.30392156862745096</v>
      </c>
      <c r="I465" s="67">
        <f t="shared" si="4"/>
        <v>3.9215686274509803E-2</v>
      </c>
      <c r="J465" s="67">
        <f t="shared" si="5"/>
        <v>7.8431372549019607E-2</v>
      </c>
    </row>
    <row r="466" spans="1:14" ht="15.75" customHeight="1" x14ac:dyDescent="0.15">
      <c r="E466" s="5"/>
      <c r="F466" s="5"/>
      <c r="G466" s="5"/>
    </row>
    <row r="467" spans="1:14" ht="15.75" customHeight="1" x14ac:dyDescent="0.15">
      <c r="A467" s="6" t="s">
        <v>3834</v>
      </c>
    </row>
    <row r="468" spans="1:14" ht="15.75" customHeight="1" x14ac:dyDescent="0.15">
      <c r="A468" t="s">
        <v>134</v>
      </c>
      <c r="B468" t="s">
        <v>1849</v>
      </c>
      <c r="C468" s="1" t="s">
        <v>136</v>
      </c>
      <c r="D468" s="1" t="s">
        <v>137</v>
      </c>
      <c r="E468" s="1" t="s">
        <v>138</v>
      </c>
      <c r="F468" s="7" t="s">
        <v>3885</v>
      </c>
      <c r="G468" s="7" t="s">
        <v>3901</v>
      </c>
      <c r="H468" t="s">
        <v>3897</v>
      </c>
      <c r="I468" t="s">
        <v>3916</v>
      </c>
      <c r="J468" t="s">
        <v>3917</v>
      </c>
      <c r="K468" s="1" t="s">
        <v>1850</v>
      </c>
      <c r="L468" s="1" t="s">
        <v>1851</v>
      </c>
      <c r="M468" s="1" t="s">
        <v>2771</v>
      </c>
      <c r="N468" s="7" t="s">
        <v>3913</v>
      </c>
    </row>
    <row r="469" spans="1:14" ht="15.75" customHeight="1" x14ac:dyDescent="0.15">
      <c r="A469" t="s">
        <v>1852</v>
      </c>
      <c r="B469" t="s">
        <v>1853</v>
      </c>
      <c r="C469" t="s">
        <v>1953</v>
      </c>
      <c r="D469" t="s">
        <v>1954</v>
      </c>
      <c r="E469" t="s">
        <v>1955</v>
      </c>
      <c r="F469" t="s">
        <v>2353</v>
      </c>
      <c r="G469" s="7" t="s">
        <v>1858</v>
      </c>
      <c r="H469" t="s">
        <v>1</v>
      </c>
      <c r="I469" t="s">
        <v>3896</v>
      </c>
      <c r="J469" t="s">
        <v>3896</v>
      </c>
      <c r="K469">
        <v>38</v>
      </c>
      <c r="L469">
        <v>10</v>
      </c>
      <c r="M469">
        <v>62</v>
      </c>
      <c r="N469" t="s">
        <v>2078</v>
      </c>
    </row>
    <row r="470" spans="1:14" ht="15.75" customHeight="1" x14ac:dyDescent="0.15">
      <c r="A470" t="s">
        <v>675</v>
      </c>
      <c r="B470" t="s">
        <v>676</v>
      </c>
      <c r="C470" t="s">
        <v>677</v>
      </c>
      <c r="D470" t="s">
        <v>678</v>
      </c>
      <c r="E470" t="s">
        <v>679</v>
      </c>
      <c r="F470" t="s">
        <v>2353</v>
      </c>
      <c r="G470" s="7" t="s">
        <v>1858</v>
      </c>
      <c r="H470" t="s">
        <v>3896</v>
      </c>
      <c r="I470" t="s">
        <v>3896</v>
      </c>
      <c r="J470" t="s">
        <v>3896</v>
      </c>
      <c r="K470">
        <v>73</v>
      </c>
      <c r="L470">
        <v>6</v>
      </c>
      <c r="M470">
        <v>31</v>
      </c>
      <c r="N470" t="s">
        <v>2079</v>
      </c>
    </row>
    <row r="471" spans="1:14" ht="15.75" customHeight="1" x14ac:dyDescent="0.15">
      <c r="A471" t="s">
        <v>1854</v>
      </c>
      <c r="B471" t="s">
        <v>1854</v>
      </c>
      <c r="C471" t="s">
        <v>2060</v>
      </c>
      <c r="D471" t="s">
        <v>2061</v>
      </c>
      <c r="E471" t="s">
        <v>2062</v>
      </c>
      <c r="F471" t="s">
        <v>2353</v>
      </c>
      <c r="G471" s="7" t="s">
        <v>1859</v>
      </c>
      <c r="H471" t="s">
        <v>3896</v>
      </c>
      <c r="I471" t="s">
        <v>3896</v>
      </c>
      <c r="J471" t="s">
        <v>3896</v>
      </c>
      <c r="K471">
        <v>23</v>
      </c>
      <c r="L471">
        <v>81</v>
      </c>
      <c r="M471">
        <v>6</v>
      </c>
      <c r="N471" t="s">
        <v>2080</v>
      </c>
    </row>
    <row r="472" spans="1:14" ht="15.75" customHeight="1" x14ac:dyDescent="0.15">
      <c r="A472" t="s">
        <v>1855</v>
      </c>
      <c r="B472" t="s">
        <v>1855</v>
      </c>
      <c r="C472" t="s">
        <v>2063</v>
      </c>
      <c r="D472" t="s">
        <v>2064</v>
      </c>
      <c r="E472" t="s">
        <v>2065</v>
      </c>
      <c r="F472" t="s">
        <v>2352</v>
      </c>
      <c r="G472" s="7" t="s">
        <v>1858</v>
      </c>
      <c r="H472" t="s">
        <v>3896</v>
      </c>
      <c r="I472" t="s">
        <v>3896</v>
      </c>
      <c r="J472" t="s">
        <v>3896</v>
      </c>
      <c r="K472">
        <v>46</v>
      </c>
      <c r="L472">
        <v>8</v>
      </c>
      <c r="M472">
        <v>56</v>
      </c>
      <c r="N472" t="s">
        <v>2081</v>
      </c>
    </row>
    <row r="473" spans="1:14" ht="15.75" customHeight="1" x14ac:dyDescent="0.15">
      <c r="A473" t="s">
        <v>1856</v>
      </c>
      <c r="B473" t="s">
        <v>1856</v>
      </c>
      <c r="C473" t="s">
        <v>2066</v>
      </c>
      <c r="D473" t="s">
        <v>2067</v>
      </c>
      <c r="E473" t="s">
        <v>2068</v>
      </c>
      <c r="F473" t="s">
        <v>2352</v>
      </c>
      <c r="G473" s="7" t="s">
        <v>1859</v>
      </c>
      <c r="H473" t="s">
        <v>3896</v>
      </c>
      <c r="I473" t="s">
        <v>3896</v>
      </c>
      <c r="J473" t="s">
        <v>3896</v>
      </c>
      <c r="K473">
        <v>5</v>
      </c>
      <c r="L473">
        <v>80</v>
      </c>
      <c r="M473">
        <v>25</v>
      </c>
      <c r="N473" t="s">
        <v>2767</v>
      </c>
    </row>
    <row r="474" spans="1:14" ht="15.75" customHeight="1" x14ac:dyDescent="0.15">
      <c r="A474" t="s">
        <v>1856</v>
      </c>
      <c r="B474" t="s">
        <v>1856</v>
      </c>
      <c r="C474" t="s">
        <v>2069</v>
      </c>
      <c r="D474" t="s">
        <v>2070</v>
      </c>
      <c r="E474" t="s">
        <v>2071</v>
      </c>
      <c r="F474" t="s">
        <v>2352</v>
      </c>
      <c r="G474" s="7" t="s">
        <v>1859</v>
      </c>
      <c r="H474" t="s">
        <v>3896</v>
      </c>
      <c r="I474" t="s">
        <v>3896</v>
      </c>
      <c r="J474" t="s">
        <v>3896</v>
      </c>
      <c r="K474">
        <v>6</v>
      </c>
      <c r="L474">
        <v>63</v>
      </c>
      <c r="M474">
        <v>41</v>
      </c>
      <c r="N474" t="s">
        <v>2768</v>
      </c>
    </row>
    <row r="475" spans="1:14" ht="15.75" customHeight="1" x14ac:dyDescent="0.15">
      <c r="A475" t="s">
        <v>1856</v>
      </c>
      <c r="B475" t="s">
        <v>1856</v>
      </c>
      <c r="C475" t="s">
        <v>2072</v>
      </c>
      <c r="D475" t="s">
        <v>2073</v>
      </c>
      <c r="E475" t="s">
        <v>2074</v>
      </c>
      <c r="F475" t="s">
        <v>2354</v>
      </c>
      <c r="G475" s="7" t="s">
        <v>1859</v>
      </c>
      <c r="H475" t="s">
        <v>3896</v>
      </c>
      <c r="I475" t="s">
        <v>3896</v>
      </c>
      <c r="J475" t="s">
        <v>3896</v>
      </c>
      <c r="K475">
        <v>9</v>
      </c>
      <c r="L475">
        <v>60</v>
      </c>
      <c r="M475">
        <v>41</v>
      </c>
      <c r="N475" t="s">
        <v>2769</v>
      </c>
    </row>
    <row r="476" spans="1:14" ht="15.75" customHeight="1" x14ac:dyDescent="0.15">
      <c r="A476" t="s">
        <v>1856</v>
      </c>
      <c r="B476" t="s">
        <v>1856</v>
      </c>
      <c r="C476" t="s">
        <v>2075</v>
      </c>
      <c r="D476" t="s">
        <v>2076</v>
      </c>
      <c r="E476" t="s">
        <v>2077</v>
      </c>
      <c r="F476" t="s">
        <v>2354</v>
      </c>
      <c r="G476" s="7" t="s">
        <v>1859</v>
      </c>
      <c r="H476" t="s">
        <v>3896</v>
      </c>
      <c r="I476" t="s">
        <v>3896</v>
      </c>
      <c r="J476" t="s">
        <v>3896</v>
      </c>
      <c r="K476">
        <v>6</v>
      </c>
      <c r="L476">
        <v>68</v>
      </c>
      <c r="M476">
        <v>36</v>
      </c>
      <c r="N476" t="s">
        <v>2770</v>
      </c>
    </row>
    <row r="477" spans="1:14" ht="15.75" customHeight="1" x14ac:dyDescent="0.15"/>
    <row r="478" spans="1:14" ht="15.75" customHeight="1" x14ac:dyDescent="0.15">
      <c r="A478" s="6" t="s">
        <v>3949</v>
      </c>
      <c r="C478" s="7"/>
      <c r="E478" s="64"/>
      <c r="F478" s="65" t="s">
        <v>3944</v>
      </c>
      <c r="G478" s="66"/>
      <c r="H478" s="62"/>
      <c r="I478" s="53" t="s">
        <v>3943</v>
      </c>
      <c r="J478" s="62"/>
    </row>
    <row r="479" spans="1:14" ht="15.75" customHeight="1" x14ac:dyDescent="0.15">
      <c r="A479" s="1"/>
      <c r="B479" s="1"/>
      <c r="C479" s="1"/>
      <c r="D479" s="1" t="s">
        <v>3942</v>
      </c>
      <c r="E479" s="7" t="s">
        <v>3897</v>
      </c>
      <c r="F479" t="s">
        <v>3916</v>
      </c>
      <c r="G479" t="s">
        <v>3917</v>
      </c>
      <c r="H479" s="7" t="s">
        <v>3897</v>
      </c>
      <c r="I479" t="s">
        <v>3916</v>
      </c>
      <c r="J479" t="s">
        <v>3917</v>
      </c>
    </row>
    <row r="480" spans="1:14" ht="15.75" customHeight="1" x14ac:dyDescent="0.15">
      <c r="A480" s="7" t="s">
        <v>3891</v>
      </c>
      <c r="B480" s="7"/>
      <c r="C480" s="7" t="s">
        <v>1820</v>
      </c>
      <c r="D480" s="63">
        <f>D457</f>
        <v>58</v>
      </c>
      <c r="E480" s="63">
        <f t="shared" ref="E480:G480" si="6">E457</f>
        <v>20</v>
      </c>
      <c r="F480" s="63">
        <f t="shared" si="6"/>
        <v>2</v>
      </c>
      <c r="G480" s="63">
        <f t="shared" si="6"/>
        <v>3</v>
      </c>
      <c r="H480" s="67">
        <f>E480/$D480</f>
        <v>0.34482758620689657</v>
      </c>
      <c r="I480" s="67">
        <f t="shared" ref="I480:I485" si="7">F480/$D480</f>
        <v>3.4482758620689655E-2</v>
      </c>
      <c r="J480" s="67">
        <f t="shared" ref="J480:J485" si="8">G480/$D480</f>
        <v>5.1724137931034482E-2</v>
      </c>
    </row>
    <row r="481" spans="2:10" ht="15.75" customHeight="1" x14ac:dyDescent="0.15">
      <c r="B481" s="7"/>
      <c r="C481" s="7" t="s">
        <v>1821</v>
      </c>
      <c r="D481" s="63">
        <f t="shared" ref="D481:G481" si="9">D458</f>
        <v>86</v>
      </c>
      <c r="E481" s="63">
        <f t="shared" si="9"/>
        <v>45</v>
      </c>
      <c r="F481" s="63">
        <f t="shared" si="9"/>
        <v>21</v>
      </c>
      <c r="G481" s="63">
        <f t="shared" si="9"/>
        <v>4</v>
      </c>
      <c r="H481" s="67">
        <f t="shared" ref="H481:H485" si="10">E481/$D481</f>
        <v>0.52325581395348841</v>
      </c>
      <c r="I481" s="67">
        <f t="shared" si="7"/>
        <v>0.2441860465116279</v>
      </c>
      <c r="J481" s="67">
        <f t="shared" si="8"/>
        <v>4.6511627906976744E-2</v>
      </c>
    </row>
    <row r="482" spans="2:10" ht="15.75" customHeight="1" x14ac:dyDescent="0.15">
      <c r="B482" s="7" t="s">
        <v>3950</v>
      </c>
      <c r="C482" s="7" t="s">
        <v>1822</v>
      </c>
      <c r="D482" s="63">
        <f>D459+16</f>
        <v>51</v>
      </c>
      <c r="E482" s="63">
        <f>E459+16</f>
        <v>35</v>
      </c>
      <c r="F482" s="63">
        <f t="shared" ref="F482:G482" si="11">F459</f>
        <v>2</v>
      </c>
      <c r="G482" s="63">
        <f t="shared" si="11"/>
        <v>3</v>
      </c>
      <c r="H482" s="67">
        <f t="shared" si="10"/>
        <v>0.68627450980392157</v>
      </c>
      <c r="I482" s="67">
        <f t="shared" si="7"/>
        <v>3.9215686274509803E-2</v>
      </c>
      <c r="J482" s="67">
        <f t="shared" si="8"/>
        <v>5.8823529411764705E-2</v>
      </c>
    </row>
    <row r="483" spans="2:10" ht="15.75" customHeight="1" x14ac:dyDescent="0.15">
      <c r="B483" s="7"/>
      <c r="C483" s="7" t="s">
        <v>1823</v>
      </c>
      <c r="D483" s="63">
        <f t="shared" ref="D483:G483" si="12">D460</f>
        <v>209</v>
      </c>
      <c r="E483" s="63">
        <f t="shared" si="12"/>
        <v>65</v>
      </c>
      <c r="F483" s="63">
        <f t="shared" si="12"/>
        <v>8</v>
      </c>
      <c r="G483" s="63">
        <f t="shared" si="12"/>
        <v>14</v>
      </c>
      <c r="H483" s="67">
        <f t="shared" si="10"/>
        <v>0.31100478468899523</v>
      </c>
      <c r="I483" s="67">
        <f t="shared" si="7"/>
        <v>3.8277511961722487E-2</v>
      </c>
      <c r="J483" s="67">
        <f t="shared" si="8"/>
        <v>6.6985645933014357E-2</v>
      </c>
    </row>
    <row r="484" spans="2:10" ht="15.75" customHeight="1" x14ac:dyDescent="0.15">
      <c r="B484" s="7"/>
      <c r="C484" s="7" t="s">
        <v>1824</v>
      </c>
      <c r="D484" s="63">
        <f t="shared" ref="D484:G484" si="13">D461</f>
        <v>24</v>
      </c>
      <c r="E484" s="63">
        <f t="shared" si="13"/>
        <v>11</v>
      </c>
      <c r="F484" s="63">
        <f t="shared" si="13"/>
        <v>7</v>
      </c>
      <c r="G484" s="63">
        <f t="shared" si="13"/>
        <v>0</v>
      </c>
      <c r="H484" s="67">
        <f t="shared" si="10"/>
        <v>0.45833333333333331</v>
      </c>
      <c r="I484" s="67">
        <f t="shared" si="7"/>
        <v>0.29166666666666669</v>
      </c>
      <c r="J484" s="67">
        <f t="shared" si="8"/>
        <v>0</v>
      </c>
    </row>
    <row r="485" spans="2:10" ht="15.75" customHeight="1" x14ac:dyDescent="0.15">
      <c r="B485" s="7"/>
      <c r="C485" s="7" t="s">
        <v>1825</v>
      </c>
      <c r="D485" s="63">
        <f t="shared" ref="D485:G485" si="14">D462</f>
        <v>37</v>
      </c>
      <c r="E485" s="63">
        <f t="shared" si="14"/>
        <v>18</v>
      </c>
      <c r="F485" s="63">
        <f t="shared" si="14"/>
        <v>6</v>
      </c>
      <c r="G485" s="63">
        <f t="shared" si="14"/>
        <v>0</v>
      </c>
      <c r="H485" s="67">
        <f t="shared" si="10"/>
        <v>0.48648648648648651</v>
      </c>
      <c r="I485" s="67">
        <f t="shared" si="7"/>
        <v>0.16216216216216217</v>
      </c>
      <c r="J485" s="67">
        <f t="shared" si="8"/>
        <v>0</v>
      </c>
    </row>
    <row r="486" spans="2:10" ht="15.75" customHeight="1" x14ac:dyDescent="0.15">
      <c r="B486" s="7"/>
      <c r="C486" s="7"/>
      <c r="D486" s="63"/>
      <c r="E486" s="63"/>
      <c r="F486" s="63"/>
      <c r="G486" s="63"/>
      <c r="H486" s="67"/>
      <c r="I486" s="67"/>
      <c r="J486" s="67"/>
    </row>
    <row r="487" spans="2:10" ht="15.75" customHeight="1" x14ac:dyDescent="0.15"/>
    <row r="488" spans="2:10" ht="15.75" customHeight="1" x14ac:dyDescent="0.15"/>
    <row r="489" spans="2:10" ht="15.75" customHeight="1" x14ac:dyDescent="0.15"/>
    <row r="490" spans="2:10" ht="15.75" customHeight="1" x14ac:dyDescent="0.15"/>
    <row r="491" spans="2:10" ht="15.75" customHeight="1" x14ac:dyDescent="0.15"/>
    <row r="492" spans="2:10" ht="15.75" customHeight="1" x14ac:dyDescent="0.15"/>
    <row r="493" spans="2:10" ht="15.75" customHeight="1" x14ac:dyDescent="0.15"/>
    <row r="494" spans="2:10" ht="15.75" customHeight="1" x14ac:dyDescent="0.15"/>
    <row r="495" spans="2:10" ht="15.75" customHeight="1" x14ac:dyDescent="0.15"/>
    <row r="496" spans="2:10"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row r="1009" ht="15.75" customHeight="1" x14ac:dyDescent="0.15"/>
    <row r="1010" ht="15.75" customHeight="1" x14ac:dyDescent="0.15"/>
  </sheetData>
  <sortState xmlns:xlrd2="http://schemas.microsoft.com/office/spreadsheetml/2017/richdata2" ref="A5:F453">
    <sortCondition ref="A5:A453"/>
    <sortCondition ref="D5:D453"/>
  </sortState>
  <phoneticPr fontId="16" type="noConversion"/>
  <pageMargins left="0.7" right="0.7" top="0.75" bottom="0.75" header="0" footer="0"/>
  <pageSetup scale="55" fitToWidth="2" fitToHeight="8"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1D878-1F93-4C43-AF40-8A44D63189C0}">
  <sheetPr>
    <pageSetUpPr fitToPage="1"/>
  </sheetPr>
  <dimension ref="A1:L371"/>
  <sheetViews>
    <sheetView topLeftCell="A369" workbookViewId="0">
      <selection activeCell="L371" sqref="A1:L371"/>
    </sheetView>
  </sheetViews>
  <sheetFormatPr baseColWidth="10" defaultRowHeight="16" x14ac:dyDescent="0.2"/>
  <cols>
    <col min="1" max="1" width="10.83203125" style="109"/>
    <col min="2" max="2" width="44.1640625" style="109" customWidth="1"/>
    <col min="3" max="3" width="45.6640625" style="109" customWidth="1"/>
    <col min="4" max="4" width="38.6640625" style="109" customWidth="1"/>
    <col min="5" max="16384" width="10.83203125" style="109"/>
  </cols>
  <sheetData>
    <row r="1" spans="1:4" ht="71" x14ac:dyDescent="0.2">
      <c r="A1" s="108" t="s">
        <v>2764</v>
      </c>
    </row>
    <row r="3" spans="1:4" ht="17" x14ac:dyDescent="0.2">
      <c r="A3" s="110" t="s">
        <v>2362</v>
      </c>
      <c r="B3" s="110" t="s">
        <v>1828</v>
      </c>
      <c r="C3" s="110" t="s">
        <v>1827</v>
      </c>
      <c r="D3" s="110" t="s">
        <v>1826</v>
      </c>
    </row>
    <row r="4" spans="1:4" ht="29" x14ac:dyDescent="0.2">
      <c r="A4" s="20" t="s">
        <v>700</v>
      </c>
      <c r="B4" s="20" t="s">
        <v>2363</v>
      </c>
      <c r="C4" s="20" t="s">
        <v>2364</v>
      </c>
      <c r="D4" s="20" t="s">
        <v>2365</v>
      </c>
    </row>
    <row r="5" spans="1:4" ht="29" x14ac:dyDescent="0.2">
      <c r="A5" s="20" t="s">
        <v>1321</v>
      </c>
      <c r="B5" s="20" t="s">
        <v>2366</v>
      </c>
      <c r="C5" s="20" t="s">
        <v>2367</v>
      </c>
      <c r="D5" s="20" t="s">
        <v>2368</v>
      </c>
    </row>
    <row r="6" spans="1:4" ht="29" x14ac:dyDescent="0.2">
      <c r="A6" s="20" t="s">
        <v>1695</v>
      </c>
      <c r="B6" s="20" t="s">
        <v>2366</v>
      </c>
      <c r="C6" s="20" t="s">
        <v>2369</v>
      </c>
      <c r="D6" s="20" t="s">
        <v>2370</v>
      </c>
    </row>
    <row r="7" spans="1:4" ht="29" x14ac:dyDescent="0.2">
      <c r="A7" s="20" t="s">
        <v>1724</v>
      </c>
      <c r="B7" s="20" t="s">
        <v>2371</v>
      </c>
      <c r="C7" s="20" t="s">
        <v>2369</v>
      </c>
      <c r="D7" s="20" t="s">
        <v>2160</v>
      </c>
    </row>
    <row r="8" spans="1:4" ht="71" x14ac:dyDescent="0.2">
      <c r="A8" s="20" t="s">
        <v>1007</v>
      </c>
      <c r="B8" s="20" t="s">
        <v>2372</v>
      </c>
      <c r="C8" s="20" t="s">
        <v>2373</v>
      </c>
      <c r="D8" s="20" t="s">
        <v>2374</v>
      </c>
    </row>
    <row r="9" spans="1:4" ht="85" x14ac:dyDescent="0.2">
      <c r="A9" s="20" t="s">
        <v>430</v>
      </c>
      <c r="B9" s="20" t="s">
        <v>2375</v>
      </c>
      <c r="C9" s="20" t="s">
        <v>2376</v>
      </c>
      <c r="D9" s="20" t="s">
        <v>2374</v>
      </c>
    </row>
    <row r="10" spans="1:4" x14ac:dyDescent="0.2">
      <c r="A10" s="20" t="s">
        <v>1063</v>
      </c>
      <c r="B10" s="20" t="s">
        <v>2377</v>
      </c>
      <c r="C10" s="20" t="s">
        <v>2378</v>
      </c>
      <c r="D10" s="20" t="s">
        <v>2379</v>
      </c>
    </row>
    <row r="11" spans="1:4" ht="43" x14ac:dyDescent="0.2">
      <c r="A11" s="20" t="s">
        <v>1865</v>
      </c>
      <c r="B11" s="20" t="s">
        <v>2380</v>
      </c>
      <c r="C11" s="20" t="s">
        <v>2381</v>
      </c>
      <c r="D11" s="20" t="s">
        <v>2322</v>
      </c>
    </row>
    <row r="12" spans="1:4" x14ac:dyDescent="0.2">
      <c r="A12" s="20" t="s">
        <v>981</v>
      </c>
      <c r="B12" s="20" t="s">
        <v>2382</v>
      </c>
      <c r="C12" s="20" t="s">
        <v>2383</v>
      </c>
      <c r="D12" s="20" t="s">
        <v>2384</v>
      </c>
    </row>
    <row r="13" spans="1:4" ht="29" x14ac:dyDescent="0.2">
      <c r="A13" s="20" t="s">
        <v>400</v>
      </c>
      <c r="B13" s="20" t="s">
        <v>2385</v>
      </c>
      <c r="C13" s="20" t="s">
        <v>2386</v>
      </c>
      <c r="D13" s="20" t="s">
        <v>2160</v>
      </c>
    </row>
    <row r="14" spans="1:4" ht="85" x14ac:dyDescent="0.2">
      <c r="A14" s="20" t="s">
        <v>484</v>
      </c>
      <c r="B14" s="20" t="s">
        <v>2387</v>
      </c>
      <c r="C14" s="20" t="s">
        <v>2388</v>
      </c>
      <c r="D14" s="20" t="s">
        <v>2322</v>
      </c>
    </row>
    <row r="15" spans="1:4" x14ac:dyDescent="0.2">
      <c r="A15" s="20" t="s">
        <v>1002</v>
      </c>
      <c r="B15" s="20" t="s">
        <v>2322</v>
      </c>
      <c r="C15" s="20" t="s">
        <v>2322</v>
      </c>
      <c r="D15" s="20" t="s">
        <v>2389</v>
      </c>
    </row>
    <row r="16" spans="1:4" x14ac:dyDescent="0.2">
      <c r="A16" s="20" t="s">
        <v>469</v>
      </c>
      <c r="B16" s="20" t="s">
        <v>2390</v>
      </c>
      <c r="C16" s="20" t="s">
        <v>2369</v>
      </c>
      <c r="D16" s="20" t="s">
        <v>2160</v>
      </c>
    </row>
    <row r="17" spans="1:4" ht="43" x14ac:dyDescent="0.2">
      <c r="A17" s="20" t="s">
        <v>1583</v>
      </c>
      <c r="B17" s="20" t="s">
        <v>2391</v>
      </c>
      <c r="C17" s="20" t="s">
        <v>2322</v>
      </c>
      <c r="D17" s="20" t="s">
        <v>2160</v>
      </c>
    </row>
    <row r="18" spans="1:4" ht="29" x14ac:dyDescent="0.2">
      <c r="A18" s="20" t="s">
        <v>726</v>
      </c>
      <c r="B18" s="20" t="s">
        <v>2392</v>
      </c>
      <c r="C18" s="20" t="s">
        <v>2393</v>
      </c>
      <c r="D18" s="20" t="s">
        <v>2160</v>
      </c>
    </row>
    <row r="19" spans="1:4" x14ac:dyDescent="0.2">
      <c r="A19" s="20" t="s">
        <v>1948</v>
      </c>
      <c r="B19" s="20" t="s">
        <v>2394</v>
      </c>
      <c r="C19" s="20" t="s">
        <v>2381</v>
      </c>
      <c r="D19" s="20" t="s">
        <v>2395</v>
      </c>
    </row>
    <row r="20" spans="1:4" x14ac:dyDescent="0.2">
      <c r="A20" s="20" t="s">
        <v>1505</v>
      </c>
      <c r="B20" s="20" t="s">
        <v>2396</v>
      </c>
      <c r="C20" s="20" t="s">
        <v>2397</v>
      </c>
      <c r="D20" s="20" t="s">
        <v>2322</v>
      </c>
    </row>
    <row r="21" spans="1:4" ht="43" x14ac:dyDescent="0.2">
      <c r="A21" s="20" t="s">
        <v>986</v>
      </c>
      <c r="B21" s="20" t="s">
        <v>2398</v>
      </c>
      <c r="C21" s="20" t="s">
        <v>2399</v>
      </c>
      <c r="D21" s="20" t="s">
        <v>2389</v>
      </c>
    </row>
    <row r="22" spans="1:4" ht="29" x14ac:dyDescent="0.2">
      <c r="A22" s="20" t="s">
        <v>731</v>
      </c>
      <c r="B22" s="20" t="s">
        <v>2400</v>
      </c>
      <c r="C22" s="20" t="s">
        <v>2401</v>
      </c>
      <c r="D22" s="20" t="s">
        <v>2402</v>
      </c>
    </row>
    <row r="23" spans="1:4" ht="29" x14ac:dyDescent="0.2">
      <c r="A23" s="20" t="s">
        <v>298</v>
      </c>
      <c r="B23" s="20" t="s">
        <v>2403</v>
      </c>
      <c r="C23" s="20" t="s">
        <v>2404</v>
      </c>
      <c r="D23" s="20" t="s">
        <v>2374</v>
      </c>
    </row>
    <row r="24" spans="1:4" ht="43" x14ac:dyDescent="0.2">
      <c r="A24" s="20" t="s">
        <v>494</v>
      </c>
      <c r="B24" s="20" t="s">
        <v>2405</v>
      </c>
      <c r="C24" s="20" t="s">
        <v>2322</v>
      </c>
      <c r="D24" s="20" t="s">
        <v>2406</v>
      </c>
    </row>
    <row r="25" spans="1:4" ht="29" x14ac:dyDescent="0.2">
      <c r="A25" s="20" t="s">
        <v>1152</v>
      </c>
      <c r="B25" s="20" t="s">
        <v>2407</v>
      </c>
      <c r="C25" s="20" t="s">
        <v>2322</v>
      </c>
      <c r="D25" s="20" t="s">
        <v>2408</v>
      </c>
    </row>
    <row r="26" spans="1:4" x14ac:dyDescent="0.2">
      <c r="A26" s="20" t="s">
        <v>1258</v>
      </c>
      <c r="B26" s="20" t="s">
        <v>2409</v>
      </c>
      <c r="C26" s="20" t="s">
        <v>2410</v>
      </c>
      <c r="D26" s="20" t="s">
        <v>2402</v>
      </c>
    </row>
    <row r="27" spans="1:4" ht="29" x14ac:dyDescent="0.2">
      <c r="A27" s="20" t="s">
        <v>1602</v>
      </c>
      <c r="B27" s="20" t="s">
        <v>2411</v>
      </c>
      <c r="C27" s="20" t="s">
        <v>2322</v>
      </c>
      <c r="D27" s="20" t="s">
        <v>2412</v>
      </c>
    </row>
    <row r="28" spans="1:4" ht="57" x14ac:dyDescent="0.2">
      <c r="A28" s="20" t="s">
        <v>680</v>
      </c>
      <c r="B28" s="20" t="s">
        <v>2413</v>
      </c>
      <c r="C28" s="20" t="s">
        <v>2388</v>
      </c>
      <c r="D28" s="20" t="s">
        <v>2322</v>
      </c>
    </row>
    <row r="29" spans="1:4" ht="29" x14ac:dyDescent="0.2">
      <c r="A29" s="20" t="s">
        <v>639</v>
      </c>
      <c r="B29" s="20" t="s">
        <v>2414</v>
      </c>
      <c r="C29" s="20" t="s">
        <v>2388</v>
      </c>
      <c r="D29" s="20" t="s">
        <v>2160</v>
      </c>
    </row>
    <row r="30" spans="1:4" x14ac:dyDescent="0.2">
      <c r="A30" s="20" t="s">
        <v>1243</v>
      </c>
      <c r="B30" s="20" t="s">
        <v>2415</v>
      </c>
      <c r="C30" s="20" t="s">
        <v>2322</v>
      </c>
      <c r="D30" s="20" t="s">
        <v>2416</v>
      </c>
    </row>
    <row r="31" spans="1:4" ht="29" x14ac:dyDescent="0.2">
      <c r="A31" s="20" t="s">
        <v>1937</v>
      </c>
      <c r="B31" s="20" t="s">
        <v>2417</v>
      </c>
      <c r="C31" s="20" t="s">
        <v>2418</v>
      </c>
      <c r="D31" s="20" t="s">
        <v>2419</v>
      </c>
    </row>
    <row r="32" spans="1:4" ht="43" x14ac:dyDescent="0.2">
      <c r="A32" s="20" t="s">
        <v>1157</v>
      </c>
      <c r="B32" s="20" t="s">
        <v>2420</v>
      </c>
      <c r="C32" s="20" t="s">
        <v>2421</v>
      </c>
      <c r="D32" s="20" t="s">
        <v>2160</v>
      </c>
    </row>
    <row r="33" spans="1:4" ht="29" x14ac:dyDescent="0.2">
      <c r="A33" s="20" t="s">
        <v>1071</v>
      </c>
      <c r="B33" s="20" t="s">
        <v>2422</v>
      </c>
      <c r="C33" s="20" t="s">
        <v>2423</v>
      </c>
      <c r="D33" s="20" t="s">
        <v>2424</v>
      </c>
    </row>
    <row r="34" spans="1:4" ht="29" x14ac:dyDescent="0.2">
      <c r="A34" s="20" t="s">
        <v>935</v>
      </c>
      <c r="B34" s="20" t="s">
        <v>2425</v>
      </c>
      <c r="C34" s="20" t="s">
        <v>2426</v>
      </c>
      <c r="D34" s="20" t="s">
        <v>2427</v>
      </c>
    </row>
    <row r="35" spans="1:4" x14ac:dyDescent="0.2">
      <c r="A35" s="20" t="s">
        <v>862</v>
      </c>
      <c r="B35" s="20" t="s">
        <v>2322</v>
      </c>
      <c r="C35" s="20" t="s">
        <v>2381</v>
      </c>
      <c r="D35" s="20" t="s">
        <v>2428</v>
      </c>
    </row>
    <row r="36" spans="1:4" ht="71" x14ac:dyDescent="0.2">
      <c r="A36" s="20" t="s">
        <v>813</v>
      </c>
      <c r="B36" s="20" t="s">
        <v>2429</v>
      </c>
      <c r="C36" s="20" t="s">
        <v>2401</v>
      </c>
      <c r="D36" s="20" t="s">
        <v>2374</v>
      </c>
    </row>
    <row r="37" spans="1:4" ht="57" x14ac:dyDescent="0.2">
      <c r="A37" s="20" t="s">
        <v>528</v>
      </c>
      <c r="B37" s="20" t="s">
        <v>2430</v>
      </c>
      <c r="C37" s="20" t="s">
        <v>2401</v>
      </c>
      <c r="D37" s="20" t="s">
        <v>2402</v>
      </c>
    </row>
    <row r="38" spans="1:4" ht="29" x14ac:dyDescent="0.2">
      <c r="A38" s="20" t="s">
        <v>790</v>
      </c>
      <c r="B38" s="20" t="s">
        <v>2431</v>
      </c>
      <c r="C38" s="20" t="s">
        <v>2432</v>
      </c>
      <c r="D38" s="20" t="s">
        <v>2395</v>
      </c>
    </row>
    <row r="39" spans="1:4" x14ac:dyDescent="0.2">
      <c r="A39" s="20" t="s">
        <v>1122</v>
      </c>
      <c r="B39" s="20" t="s">
        <v>2433</v>
      </c>
      <c r="C39" s="20" t="s">
        <v>2381</v>
      </c>
      <c r="D39" s="20" t="s">
        <v>2322</v>
      </c>
    </row>
    <row r="40" spans="1:4" x14ac:dyDescent="0.2">
      <c r="A40" s="20" t="s">
        <v>1253</v>
      </c>
      <c r="B40" s="20" t="s">
        <v>2433</v>
      </c>
      <c r="C40" s="20" t="s">
        <v>2381</v>
      </c>
      <c r="D40" s="20" t="s">
        <v>2322</v>
      </c>
    </row>
    <row r="41" spans="1:4" ht="29" x14ac:dyDescent="0.2">
      <c r="A41" s="20" t="s">
        <v>1978</v>
      </c>
      <c r="B41" s="20" t="s">
        <v>2434</v>
      </c>
      <c r="C41" s="20" t="s">
        <v>2322</v>
      </c>
      <c r="D41" s="20" t="s">
        <v>2435</v>
      </c>
    </row>
    <row r="42" spans="1:4" x14ac:dyDescent="0.2">
      <c r="A42" s="20" t="s">
        <v>695</v>
      </c>
      <c r="B42" s="20" t="s">
        <v>2322</v>
      </c>
      <c r="C42" s="20" t="s">
        <v>2322</v>
      </c>
      <c r="D42" s="20" t="s">
        <v>2384</v>
      </c>
    </row>
    <row r="43" spans="1:4" x14ac:dyDescent="0.2">
      <c r="A43" s="20" t="s">
        <v>1520</v>
      </c>
      <c r="B43" s="20" t="s">
        <v>2390</v>
      </c>
      <c r="C43" s="20" t="s">
        <v>2369</v>
      </c>
      <c r="D43" s="20" t="s">
        <v>2160</v>
      </c>
    </row>
    <row r="44" spans="1:4" ht="43" x14ac:dyDescent="0.2">
      <c r="A44" s="20" t="s">
        <v>220</v>
      </c>
      <c r="B44" s="20" t="s">
        <v>2436</v>
      </c>
      <c r="C44" s="20" t="s">
        <v>2322</v>
      </c>
      <c r="D44" s="20" t="s">
        <v>2374</v>
      </c>
    </row>
    <row r="45" spans="1:4" x14ac:dyDescent="0.2">
      <c r="A45" s="20" t="s">
        <v>1296</v>
      </c>
      <c r="B45" s="20" t="s">
        <v>2437</v>
      </c>
      <c r="C45" s="20" t="s">
        <v>2438</v>
      </c>
      <c r="D45" s="20" t="s">
        <v>2160</v>
      </c>
    </row>
    <row r="46" spans="1:4" x14ac:dyDescent="0.2">
      <c r="A46" s="20" t="s">
        <v>1331</v>
      </c>
      <c r="B46" s="20" t="s">
        <v>2409</v>
      </c>
      <c r="C46" s="20" t="s">
        <v>2322</v>
      </c>
      <c r="D46" s="20" t="s">
        <v>2322</v>
      </c>
    </row>
    <row r="47" spans="1:4" ht="29" x14ac:dyDescent="0.2">
      <c r="A47" s="20" t="s">
        <v>1306</v>
      </c>
      <c r="B47" s="20" t="s">
        <v>2439</v>
      </c>
      <c r="C47" s="20" t="s">
        <v>2440</v>
      </c>
      <c r="D47" s="20" t="s">
        <v>2412</v>
      </c>
    </row>
    <row r="48" spans="1:4" ht="29" x14ac:dyDescent="0.2">
      <c r="A48" s="20" t="s">
        <v>144</v>
      </c>
      <c r="B48" s="20" t="s">
        <v>2441</v>
      </c>
      <c r="C48" s="20" t="s">
        <v>2401</v>
      </c>
      <c r="D48" s="20" t="s">
        <v>2442</v>
      </c>
    </row>
    <row r="49" spans="1:4" x14ac:dyDescent="0.2">
      <c r="A49" s="20" t="s">
        <v>1233</v>
      </c>
      <c r="B49" s="20" t="s">
        <v>2443</v>
      </c>
      <c r="C49" s="20" t="s">
        <v>2444</v>
      </c>
      <c r="D49" s="20" t="s">
        <v>2322</v>
      </c>
    </row>
    <row r="50" spans="1:4" ht="29" x14ac:dyDescent="0.2">
      <c r="A50" s="20" t="s">
        <v>230</v>
      </c>
      <c r="B50" s="20" t="s">
        <v>2445</v>
      </c>
      <c r="C50" s="20" t="s">
        <v>1802</v>
      </c>
      <c r="D50" s="20" t="s">
        <v>2446</v>
      </c>
    </row>
    <row r="51" spans="1:4" ht="29" x14ac:dyDescent="0.2">
      <c r="A51" s="20" t="s">
        <v>2045</v>
      </c>
      <c r="B51" s="20" t="s">
        <v>2447</v>
      </c>
      <c r="C51" s="20" t="s">
        <v>2410</v>
      </c>
      <c r="D51" s="20" t="s">
        <v>2428</v>
      </c>
    </row>
    <row r="52" spans="1:4" x14ac:dyDescent="0.2">
      <c r="A52" s="20" t="s">
        <v>290</v>
      </c>
      <c r="B52" s="20" t="s">
        <v>2448</v>
      </c>
      <c r="C52" s="20" t="s">
        <v>2449</v>
      </c>
      <c r="D52" s="20" t="s">
        <v>2160</v>
      </c>
    </row>
    <row r="53" spans="1:4" ht="43" x14ac:dyDescent="0.2">
      <c r="A53" s="20" t="s">
        <v>202</v>
      </c>
      <c r="B53" s="20" t="s">
        <v>2450</v>
      </c>
      <c r="C53" s="20" t="s">
        <v>2322</v>
      </c>
      <c r="D53" s="20" t="s">
        <v>2451</v>
      </c>
    </row>
    <row r="54" spans="1:4" ht="57" x14ac:dyDescent="0.2">
      <c r="A54" s="20" t="s">
        <v>1718</v>
      </c>
      <c r="B54" s="20" t="s">
        <v>2452</v>
      </c>
      <c r="C54" s="20" t="s">
        <v>2453</v>
      </c>
      <c r="D54" s="20" t="s">
        <v>2384</v>
      </c>
    </row>
    <row r="55" spans="1:4" ht="43" x14ac:dyDescent="0.2">
      <c r="A55" s="20" t="s">
        <v>1248</v>
      </c>
      <c r="B55" s="20" t="s">
        <v>2454</v>
      </c>
      <c r="C55" s="20" t="s">
        <v>2455</v>
      </c>
      <c r="D55" s="20" t="s">
        <v>2374</v>
      </c>
    </row>
    <row r="56" spans="1:4" x14ac:dyDescent="0.2">
      <c r="A56" s="20" t="s">
        <v>1995</v>
      </c>
      <c r="B56" s="20" t="s">
        <v>2322</v>
      </c>
      <c r="C56" s="20" t="s">
        <v>2322</v>
      </c>
      <c r="D56" s="20" t="s">
        <v>2456</v>
      </c>
    </row>
    <row r="57" spans="1:4" x14ac:dyDescent="0.2">
      <c r="A57" s="20" t="s">
        <v>759</v>
      </c>
      <c r="B57" s="20" t="s">
        <v>2322</v>
      </c>
      <c r="C57" s="20" t="s">
        <v>2440</v>
      </c>
      <c r="D57" s="20" t="s">
        <v>2457</v>
      </c>
    </row>
    <row r="58" spans="1:4" x14ac:dyDescent="0.2">
      <c r="A58" s="20" t="s">
        <v>618</v>
      </c>
      <c r="B58" s="20" t="s">
        <v>2458</v>
      </c>
      <c r="C58" s="20" t="s">
        <v>2383</v>
      </c>
      <c r="D58" s="20" t="s">
        <v>2322</v>
      </c>
    </row>
    <row r="59" spans="1:4" ht="29" x14ac:dyDescent="0.2">
      <c r="A59" s="20" t="s">
        <v>649</v>
      </c>
      <c r="B59" s="20" t="s">
        <v>2459</v>
      </c>
      <c r="C59" s="20" t="s">
        <v>2322</v>
      </c>
      <c r="D59" s="20" t="s">
        <v>2160</v>
      </c>
    </row>
    <row r="60" spans="1:4" x14ac:dyDescent="0.2">
      <c r="A60" s="20" t="s">
        <v>1705</v>
      </c>
      <c r="B60" s="20" t="s">
        <v>2322</v>
      </c>
      <c r="C60" s="20" t="s">
        <v>2399</v>
      </c>
      <c r="D60" s="20" t="s">
        <v>2460</v>
      </c>
    </row>
    <row r="61" spans="1:4" ht="43" x14ac:dyDescent="0.2">
      <c r="A61" s="20" t="s">
        <v>1432</v>
      </c>
      <c r="B61" s="20" t="s">
        <v>2461</v>
      </c>
      <c r="C61" s="20" t="s">
        <v>2376</v>
      </c>
      <c r="D61" s="20" t="s">
        <v>2462</v>
      </c>
    </row>
    <row r="62" spans="1:4" x14ac:dyDescent="0.2">
      <c r="A62" s="20" t="s">
        <v>255</v>
      </c>
      <c r="B62" s="20" t="s">
        <v>2322</v>
      </c>
      <c r="C62" s="20" t="s">
        <v>2322</v>
      </c>
      <c r="D62" s="20" t="s">
        <v>2463</v>
      </c>
    </row>
    <row r="63" spans="1:4" ht="29" x14ac:dyDescent="0.2">
      <c r="A63" s="20" t="s">
        <v>2057</v>
      </c>
      <c r="B63" s="20" t="s">
        <v>2464</v>
      </c>
      <c r="C63" s="20" t="s">
        <v>2388</v>
      </c>
      <c r="D63" s="20" t="s">
        <v>2456</v>
      </c>
    </row>
    <row r="64" spans="1:4" x14ac:dyDescent="0.2">
      <c r="A64" s="20" t="s">
        <v>225</v>
      </c>
      <c r="B64" s="20" t="s">
        <v>2465</v>
      </c>
      <c r="C64" s="20" t="s">
        <v>2322</v>
      </c>
      <c r="D64" s="20" t="s">
        <v>2466</v>
      </c>
    </row>
    <row r="65" spans="1:4" x14ac:dyDescent="0.2">
      <c r="A65" s="20" t="s">
        <v>560</v>
      </c>
      <c r="B65" s="20" t="s">
        <v>2467</v>
      </c>
      <c r="C65" s="20" t="s">
        <v>2383</v>
      </c>
      <c r="D65" s="20" t="s">
        <v>2456</v>
      </c>
    </row>
    <row r="66" spans="1:4" ht="29" x14ac:dyDescent="0.2">
      <c r="A66" s="20" t="s">
        <v>749</v>
      </c>
      <c r="B66" s="20" t="s">
        <v>2467</v>
      </c>
      <c r="C66" s="20" t="s">
        <v>2383</v>
      </c>
      <c r="D66" s="20" t="s">
        <v>2468</v>
      </c>
    </row>
    <row r="67" spans="1:4" x14ac:dyDescent="0.2">
      <c r="A67" s="20" t="s">
        <v>877</v>
      </c>
      <c r="B67" s="20" t="s">
        <v>2467</v>
      </c>
      <c r="C67" s="20" t="s">
        <v>2469</v>
      </c>
      <c r="D67" s="20" t="s">
        <v>2322</v>
      </c>
    </row>
    <row r="68" spans="1:4" ht="29" x14ac:dyDescent="0.2">
      <c r="A68" s="20" t="s">
        <v>968</v>
      </c>
      <c r="B68" s="20" t="s">
        <v>2467</v>
      </c>
      <c r="C68" s="20" t="s">
        <v>2322</v>
      </c>
      <c r="D68" s="20" t="s">
        <v>2470</v>
      </c>
    </row>
    <row r="69" spans="1:4" ht="29" x14ac:dyDescent="0.2">
      <c r="A69" s="20" t="s">
        <v>1530</v>
      </c>
      <c r="B69" s="20" t="s">
        <v>2366</v>
      </c>
      <c r="C69" s="20" t="s">
        <v>2471</v>
      </c>
      <c r="D69" s="20" t="s">
        <v>2384</v>
      </c>
    </row>
    <row r="70" spans="1:4" x14ac:dyDescent="0.2">
      <c r="A70" s="20" t="s">
        <v>1268</v>
      </c>
      <c r="B70" s="20" t="s">
        <v>2322</v>
      </c>
      <c r="C70" s="20" t="s">
        <v>2369</v>
      </c>
      <c r="D70" s="20" t="s">
        <v>2384</v>
      </c>
    </row>
    <row r="71" spans="1:4" ht="29" x14ac:dyDescent="0.2">
      <c r="A71" s="20" t="s">
        <v>1653</v>
      </c>
      <c r="B71" s="20" t="s">
        <v>2472</v>
      </c>
      <c r="C71" s="20" t="s">
        <v>2378</v>
      </c>
      <c r="D71" s="20" t="s">
        <v>2473</v>
      </c>
    </row>
    <row r="72" spans="1:4" x14ac:dyDescent="0.2">
      <c r="A72" s="20" t="s">
        <v>260</v>
      </c>
      <c r="B72" s="20" t="s">
        <v>2474</v>
      </c>
      <c r="C72" s="20" t="s">
        <v>2418</v>
      </c>
      <c r="D72" s="20" t="s">
        <v>2475</v>
      </c>
    </row>
    <row r="73" spans="1:4" ht="29" x14ac:dyDescent="0.2">
      <c r="A73" s="20" t="s">
        <v>808</v>
      </c>
      <c r="B73" s="20" t="s">
        <v>2476</v>
      </c>
      <c r="C73" s="20" t="s">
        <v>2322</v>
      </c>
      <c r="D73" s="20" t="s">
        <v>2477</v>
      </c>
    </row>
    <row r="74" spans="1:4" x14ac:dyDescent="0.2">
      <c r="A74" s="20" t="s">
        <v>685</v>
      </c>
      <c r="B74" s="20" t="s">
        <v>2467</v>
      </c>
      <c r="C74" s="20" t="s">
        <v>2478</v>
      </c>
      <c r="D74" s="20" t="s">
        <v>2479</v>
      </c>
    </row>
    <row r="75" spans="1:4" ht="57" x14ac:dyDescent="0.2">
      <c r="A75" s="20" t="s">
        <v>798</v>
      </c>
      <c r="B75" s="20" t="s">
        <v>2480</v>
      </c>
      <c r="C75" s="20" t="s">
        <v>2378</v>
      </c>
      <c r="D75" s="20" t="s">
        <v>2481</v>
      </c>
    </row>
    <row r="76" spans="1:4" ht="29" x14ac:dyDescent="0.2">
      <c r="A76" s="20" t="s">
        <v>1238</v>
      </c>
      <c r="B76" s="20" t="s">
        <v>2322</v>
      </c>
      <c r="C76" s="20" t="s">
        <v>2322</v>
      </c>
      <c r="D76" s="20" t="s">
        <v>2470</v>
      </c>
    </row>
    <row r="77" spans="1:4" x14ac:dyDescent="0.2">
      <c r="A77" s="20" t="s">
        <v>1127</v>
      </c>
      <c r="B77" s="20" t="s">
        <v>2482</v>
      </c>
      <c r="C77" s="20" t="s">
        <v>2383</v>
      </c>
      <c r="D77" s="20" t="s">
        <v>2483</v>
      </c>
    </row>
    <row r="78" spans="1:4" x14ac:dyDescent="0.2">
      <c r="A78" s="20" t="s">
        <v>386</v>
      </c>
      <c r="B78" s="20" t="s">
        <v>2396</v>
      </c>
      <c r="C78" s="20" t="s">
        <v>2322</v>
      </c>
      <c r="D78" s="20" t="s">
        <v>2384</v>
      </c>
    </row>
    <row r="79" spans="1:4" ht="29" x14ac:dyDescent="0.2">
      <c r="A79" s="20" t="s">
        <v>534</v>
      </c>
      <c r="B79" s="20" t="s">
        <v>2484</v>
      </c>
      <c r="C79" s="20" t="s">
        <v>2388</v>
      </c>
      <c r="D79" s="20" t="s">
        <v>2374</v>
      </c>
    </row>
    <row r="80" spans="1:4" x14ac:dyDescent="0.2">
      <c r="A80" s="20" t="s">
        <v>905</v>
      </c>
      <c r="B80" s="20" t="s">
        <v>2448</v>
      </c>
      <c r="C80" s="20" t="s">
        <v>2322</v>
      </c>
      <c r="D80" s="20" t="s">
        <v>2402</v>
      </c>
    </row>
    <row r="81" spans="1:4" ht="43" x14ac:dyDescent="0.2">
      <c r="A81" s="20" t="s">
        <v>1058</v>
      </c>
      <c r="B81" s="20" t="s">
        <v>2485</v>
      </c>
      <c r="C81" s="20" t="s">
        <v>2376</v>
      </c>
      <c r="D81" s="20" t="s">
        <v>2402</v>
      </c>
    </row>
    <row r="82" spans="1:4" ht="29" x14ac:dyDescent="0.2">
      <c r="A82" s="20" t="s">
        <v>1510</v>
      </c>
      <c r="B82" s="20" t="s">
        <v>2486</v>
      </c>
      <c r="C82" s="20" t="s">
        <v>1806</v>
      </c>
      <c r="D82" s="20" t="s">
        <v>2487</v>
      </c>
    </row>
    <row r="83" spans="1:4" ht="29" x14ac:dyDescent="0.2">
      <c r="A83" s="20" t="s">
        <v>1983</v>
      </c>
      <c r="B83" s="20" t="s">
        <v>2488</v>
      </c>
      <c r="C83" s="20" t="s">
        <v>2376</v>
      </c>
      <c r="D83" s="20" t="s">
        <v>2374</v>
      </c>
    </row>
    <row r="84" spans="1:4" ht="29" x14ac:dyDescent="0.2">
      <c r="A84" s="20" t="s">
        <v>435</v>
      </c>
      <c r="B84" s="20" t="s">
        <v>2489</v>
      </c>
      <c r="C84" s="20" t="s">
        <v>2490</v>
      </c>
      <c r="D84" s="20" t="s">
        <v>2322</v>
      </c>
    </row>
    <row r="85" spans="1:4" x14ac:dyDescent="0.2">
      <c r="A85" s="20" t="s">
        <v>2000</v>
      </c>
      <c r="B85" s="20" t="s">
        <v>2491</v>
      </c>
      <c r="C85" s="20" t="s">
        <v>2322</v>
      </c>
      <c r="D85" s="20" t="s">
        <v>2322</v>
      </c>
    </row>
    <row r="86" spans="1:4" ht="57" x14ac:dyDescent="0.2">
      <c r="A86" s="20" t="s">
        <v>1137</v>
      </c>
      <c r="B86" s="20" t="s">
        <v>2492</v>
      </c>
      <c r="C86" s="20" t="s">
        <v>2401</v>
      </c>
      <c r="D86" s="20" t="s">
        <v>2493</v>
      </c>
    </row>
    <row r="87" spans="1:4" ht="43" x14ac:dyDescent="0.2">
      <c r="A87" s="20" t="s">
        <v>415</v>
      </c>
      <c r="B87" s="20" t="s">
        <v>2494</v>
      </c>
      <c r="C87" s="20" t="s">
        <v>2401</v>
      </c>
      <c r="D87" s="20" t="s">
        <v>2495</v>
      </c>
    </row>
    <row r="88" spans="1:4" ht="29" x14ac:dyDescent="0.2">
      <c r="A88" s="20" t="s">
        <v>1597</v>
      </c>
      <c r="B88" s="20" t="s">
        <v>2496</v>
      </c>
      <c r="C88" s="20" t="s">
        <v>2404</v>
      </c>
      <c r="D88" s="20" t="s">
        <v>2160</v>
      </c>
    </row>
    <row r="89" spans="1:4" ht="29" x14ac:dyDescent="0.2">
      <c r="A89" s="20" t="s">
        <v>1316</v>
      </c>
      <c r="B89" s="20" t="s">
        <v>2497</v>
      </c>
      <c r="C89" s="20" t="s">
        <v>2404</v>
      </c>
      <c r="D89" s="20" t="s">
        <v>2498</v>
      </c>
    </row>
    <row r="90" spans="1:4" x14ac:dyDescent="0.2">
      <c r="A90" s="20" t="s">
        <v>1053</v>
      </c>
      <c r="B90" s="20" t="s">
        <v>2499</v>
      </c>
      <c r="C90" s="20" t="s">
        <v>2322</v>
      </c>
      <c r="D90" s="20" t="s">
        <v>2500</v>
      </c>
    </row>
    <row r="91" spans="1:4" x14ac:dyDescent="0.2">
      <c r="A91" s="20" t="s">
        <v>1203</v>
      </c>
      <c r="B91" s="20" t="s">
        <v>2322</v>
      </c>
      <c r="C91" s="20" t="s">
        <v>2322</v>
      </c>
      <c r="D91" s="20" t="s">
        <v>2402</v>
      </c>
    </row>
    <row r="92" spans="1:4" x14ac:dyDescent="0.2">
      <c r="A92" s="20" t="s">
        <v>336</v>
      </c>
      <c r="B92" s="20" t="s">
        <v>2501</v>
      </c>
      <c r="C92" s="20" t="s">
        <v>2455</v>
      </c>
      <c r="D92" s="20" t="s">
        <v>2322</v>
      </c>
    </row>
    <row r="93" spans="1:4" x14ac:dyDescent="0.2">
      <c r="A93" s="20" t="s">
        <v>1741</v>
      </c>
      <c r="B93" s="20" t="s">
        <v>2390</v>
      </c>
      <c r="C93" s="20" t="s">
        <v>2502</v>
      </c>
      <c r="D93" s="20" t="s">
        <v>2160</v>
      </c>
    </row>
    <row r="94" spans="1:4" x14ac:dyDescent="0.2">
      <c r="A94" s="20" t="s">
        <v>164</v>
      </c>
      <c r="B94" s="20" t="s">
        <v>2322</v>
      </c>
      <c r="C94" s="20" t="s">
        <v>2322</v>
      </c>
      <c r="D94" s="20" t="s">
        <v>2503</v>
      </c>
    </row>
    <row r="95" spans="1:4" x14ac:dyDescent="0.2">
      <c r="A95" s="20" t="s">
        <v>235</v>
      </c>
      <c r="B95" s="20" t="s">
        <v>2504</v>
      </c>
      <c r="C95" s="20" t="s">
        <v>2505</v>
      </c>
      <c r="D95" s="20" t="s">
        <v>2402</v>
      </c>
    </row>
    <row r="96" spans="1:4" x14ac:dyDescent="0.2">
      <c r="A96" s="20" t="s">
        <v>1959</v>
      </c>
      <c r="B96" s="20" t="s">
        <v>2322</v>
      </c>
      <c r="C96" s="20" t="s">
        <v>2322</v>
      </c>
      <c r="D96" s="20" t="s">
        <v>2322</v>
      </c>
    </row>
    <row r="97" spans="1:4" ht="29" x14ac:dyDescent="0.2">
      <c r="A97" s="20" t="s">
        <v>1427</v>
      </c>
      <c r="B97" s="20" t="s">
        <v>2506</v>
      </c>
      <c r="C97" s="20" t="s">
        <v>2507</v>
      </c>
      <c r="D97" s="20" t="s">
        <v>2322</v>
      </c>
    </row>
    <row r="98" spans="1:4" ht="29" x14ac:dyDescent="0.2">
      <c r="A98" s="20" t="s">
        <v>479</v>
      </c>
      <c r="B98" s="20" t="s">
        <v>2508</v>
      </c>
      <c r="C98" s="20" t="s">
        <v>1802</v>
      </c>
      <c r="D98" s="20" t="s">
        <v>2408</v>
      </c>
    </row>
    <row r="99" spans="1:4" ht="29" x14ac:dyDescent="0.2">
      <c r="A99" s="20" t="s">
        <v>1772</v>
      </c>
      <c r="B99" s="20" t="s">
        <v>2509</v>
      </c>
      <c r="C99" s="20" t="s">
        <v>2510</v>
      </c>
      <c r="D99" s="20" t="s">
        <v>2374</v>
      </c>
    </row>
    <row r="100" spans="1:4" ht="43" x14ac:dyDescent="0.2">
      <c r="A100" s="20" t="s">
        <v>207</v>
      </c>
      <c r="B100" s="20" t="s">
        <v>2511</v>
      </c>
      <c r="C100" s="20" t="s">
        <v>2388</v>
      </c>
      <c r="D100" s="20" t="s">
        <v>2374</v>
      </c>
    </row>
    <row r="101" spans="1:4" x14ac:dyDescent="0.2">
      <c r="A101" s="20" t="s">
        <v>1083</v>
      </c>
      <c r="B101" s="20" t="s">
        <v>2512</v>
      </c>
      <c r="C101" s="20" t="s">
        <v>2378</v>
      </c>
      <c r="D101" s="20" t="s">
        <v>2456</v>
      </c>
    </row>
    <row r="102" spans="1:4" x14ac:dyDescent="0.2">
      <c r="A102" s="20" t="s">
        <v>1678</v>
      </c>
      <c r="B102" s="20" t="s">
        <v>2390</v>
      </c>
      <c r="C102" s="20" t="s">
        <v>2383</v>
      </c>
      <c r="D102" s="20" t="s">
        <v>2384</v>
      </c>
    </row>
    <row r="103" spans="1:4" ht="29" x14ac:dyDescent="0.2">
      <c r="A103" s="20" t="s">
        <v>1417</v>
      </c>
      <c r="B103" s="20" t="s">
        <v>2513</v>
      </c>
      <c r="C103" s="20" t="s">
        <v>2322</v>
      </c>
      <c r="D103" s="20" t="s">
        <v>2402</v>
      </c>
    </row>
    <row r="104" spans="1:4" x14ac:dyDescent="0.2">
      <c r="A104" s="20" t="s">
        <v>1112</v>
      </c>
      <c r="B104" s="20" t="s">
        <v>2390</v>
      </c>
      <c r="C104" s="20" t="s">
        <v>2514</v>
      </c>
      <c r="D104" s="20" t="s">
        <v>2384</v>
      </c>
    </row>
    <row r="105" spans="1:4" x14ac:dyDescent="0.2">
      <c r="A105" s="20" t="s">
        <v>1339</v>
      </c>
      <c r="B105" s="20" t="s">
        <v>2515</v>
      </c>
      <c r="C105" s="20" t="s">
        <v>2440</v>
      </c>
      <c r="D105" s="20" t="s">
        <v>2384</v>
      </c>
    </row>
    <row r="106" spans="1:4" x14ac:dyDescent="0.2">
      <c r="A106" s="20" t="s">
        <v>303</v>
      </c>
      <c r="B106" s="20" t="s">
        <v>2516</v>
      </c>
      <c r="C106" s="20" t="s">
        <v>2381</v>
      </c>
      <c r="D106" s="20" t="s">
        <v>2517</v>
      </c>
    </row>
    <row r="107" spans="1:4" x14ac:dyDescent="0.2">
      <c r="A107" s="20" t="s">
        <v>376</v>
      </c>
      <c r="B107" s="20" t="s">
        <v>2501</v>
      </c>
      <c r="C107" s="20" t="s">
        <v>2518</v>
      </c>
      <c r="D107" s="20" t="s">
        <v>2322</v>
      </c>
    </row>
    <row r="108" spans="1:4" ht="43" x14ac:dyDescent="0.2">
      <c r="A108" s="20" t="s">
        <v>1500</v>
      </c>
      <c r="B108" s="20" t="s">
        <v>2519</v>
      </c>
      <c r="C108" s="20" t="s">
        <v>2520</v>
      </c>
      <c r="D108" s="20" t="s">
        <v>2402</v>
      </c>
    </row>
    <row r="109" spans="1:4" x14ac:dyDescent="0.2">
      <c r="A109" s="20" t="s">
        <v>1437</v>
      </c>
      <c r="B109" s="20" t="s">
        <v>2521</v>
      </c>
      <c r="C109" s="20" t="s">
        <v>2522</v>
      </c>
      <c r="D109" s="20" t="s">
        <v>2523</v>
      </c>
    </row>
    <row r="110" spans="1:4" x14ac:dyDescent="0.2">
      <c r="A110" s="20" t="s">
        <v>1375</v>
      </c>
      <c r="B110" s="20" t="s">
        <v>2504</v>
      </c>
      <c r="C110" s="20" t="s">
        <v>2322</v>
      </c>
      <c r="D110" s="20" t="s">
        <v>2524</v>
      </c>
    </row>
    <row r="111" spans="1:4" ht="29" x14ac:dyDescent="0.2">
      <c r="A111" s="20" t="s">
        <v>1610</v>
      </c>
      <c r="B111" s="20" t="s">
        <v>2467</v>
      </c>
      <c r="C111" s="20" t="s">
        <v>2393</v>
      </c>
      <c r="D111" s="20" t="s">
        <v>2525</v>
      </c>
    </row>
    <row r="112" spans="1:4" ht="29" x14ac:dyDescent="0.2">
      <c r="A112" s="20" t="s">
        <v>1117</v>
      </c>
      <c r="B112" s="20" t="s">
        <v>2526</v>
      </c>
      <c r="C112" s="20" t="s">
        <v>2399</v>
      </c>
      <c r="D112" s="20" t="s">
        <v>2384</v>
      </c>
    </row>
    <row r="113" spans="1:4" ht="43" x14ac:dyDescent="0.2">
      <c r="A113" s="20" t="s">
        <v>1286</v>
      </c>
      <c r="B113" s="20" t="s">
        <v>2527</v>
      </c>
      <c r="C113" s="20" t="s">
        <v>2322</v>
      </c>
      <c r="D113" s="20" t="s">
        <v>2402</v>
      </c>
    </row>
    <row r="114" spans="1:4" ht="57" x14ac:dyDescent="0.2">
      <c r="A114" s="20" t="s">
        <v>523</v>
      </c>
      <c r="B114" s="20" t="s">
        <v>2528</v>
      </c>
      <c r="C114" s="20" t="s">
        <v>2364</v>
      </c>
      <c r="D114" s="20" t="s">
        <v>2402</v>
      </c>
    </row>
    <row r="115" spans="1:4" x14ac:dyDescent="0.2">
      <c r="A115" s="20" t="s">
        <v>1218</v>
      </c>
      <c r="B115" s="20" t="s">
        <v>2529</v>
      </c>
      <c r="C115" s="20" t="s">
        <v>2383</v>
      </c>
      <c r="D115" s="20" t="s">
        <v>2530</v>
      </c>
    </row>
    <row r="116" spans="1:4" x14ac:dyDescent="0.2">
      <c r="A116" s="20" t="s">
        <v>184</v>
      </c>
      <c r="B116" s="20" t="s">
        <v>2531</v>
      </c>
      <c r="C116" s="20" t="s">
        <v>1802</v>
      </c>
      <c r="D116" s="20" t="s">
        <v>2500</v>
      </c>
    </row>
    <row r="117" spans="1:4" x14ac:dyDescent="0.2">
      <c r="A117" s="20" t="s">
        <v>197</v>
      </c>
      <c r="B117" s="20" t="s">
        <v>2532</v>
      </c>
      <c r="C117" s="20" t="s">
        <v>1802</v>
      </c>
      <c r="D117" s="20" t="s">
        <v>2322</v>
      </c>
    </row>
    <row r="118" spans="1:4" ht="29" x14ac:dyDescent="0.2">
      <c r="A118" s="20" t="s">
        <v>1132</v>
      </c>
      <c r="B118" s="20" t="s">
        <v>2533</v>
      </c>
      <c r="C118" s="20" t="s">
        <v>2404</v>
      </c>
      <c r="D118" s="20" t="s">
        <v>2456</v>
      </c>
    </row>
    <row r="119" spans="1:4" x14ac:dyDescent="0.2">
      <c r="A119" s="20" t="s">
        <v>344</v>
      </c>
      <c r="B119" s="20" t="s">
        <v>2534</v>
      </c>
      <c r="C119" s="20" t="s">
        <v>2535</v>
      </c>
      <c r="D119" s="20" t="s">
        <v>2374</v>
      </c>
    </row>
    <row r="120" spans="1:4" x14ac:dyDescent="0.2">
      <c r="A120" s="20" t="s">
        <v>139</v>
      </c>
      <c r="B120" s="20" t="s">
        <v>2536</v>
      </c>
      <c r="C120" s="20" t="s">
        <v>2404</v>
      </c>
      <c r="D120" s="20" t="s">
        <v>2537</v>
      </c>
    </row>
    <row r="121" spans="1:4" ht="29" x14ac:dyDescent="0.2">
      <c r="A121" s="20" t="s">
        <v>882</v>
      </c>
      <c r="B121" s="20" t="s">
        <v>2538</v>
      </c>
      <c r="C121" s="20" t="s">
        <v>2322</v>
      </c>
      <c r="D121" s="20" t="s">
        <v>2539</v>
      </c>
    </row>
    <row r="122" spans="1:4" x14ac:dyDescent="0.2">
      <c r="A122" s="20" t="s">
        <v>2005</v>
      </c>
      <c r="B122" s="20" t="s">
        <v>2538</v>
      </c>
      <c r="C122" s="20" t="s">
        <v>2322</v>
      </c>
      <c r="D122" s="20" t="s">
        <v>2530</v>
      </c>
    </row>
    <row r="123" spans="1:4" x14ac:dyDescent="0.2">
      <c r="A123" s="20" t="s">
        <v>1633</v>
      </c>
      <c r="B123" s="20" t="s">
        <v>2540</v>
      </c>
      <c r="C123" s="20" t="s">
        <v>2541</v>
      </c>
      <c r="D123" s="20" t="s">
        <v>2389</v>
      </c>
    </row>
    <row r="124" spans="1:4" ht="29" x14ac:dyDescent="0.2">
      <c r="A124" s="20" t="s">
        <v>963</v>
      </c>
      <c r="B124" s="20" t="s">
        <v>2533</v>
      </c>
      <c r="C124" s="20" t="s">
        <v>2542</v>
      </c>
      <c r="D124" s="20" t="s">
        <v>2543</v>
      </c>
    </row>
    <row r="125" spans="1:4" ht="29" x14ac:dyDescent="0.2">
      <c r="A125" s="20" t="s">
        <v>351</v>
      </c>
      <c r="B125" s="20" t="s">
        <v>2544</v>
      </c>
      <c r="C125" s="20" t="s">
        <v>2322</v>
      </c>
      <c r="D125" s="20" t="s">
        <v>2412</v>
      </c>
    </row>
    <row r="126" spans="1:4" x14ac:dyDescent="0.2">
      <c r="A126" s="20" t="s">
        <v>391</v>
      </c>
      <c r="B126" s="20" t="s">
        <v>2545</v>
      </c>
      <c r="C126" s="20" t="s">
        <v>2546</v>
      </c>
      <c r="D126" s="20" t="s">
        <v>2384</v>
      </c>
    </row>
    <row r="127" spans="1:4" ht="43" x14ac:dyDescent="0.2">
      <c r="A127" s="20" t="s">
        <v>453</v>
      </c>
      <c r="B127" s="20" t="s">
        <v>2547</v>
      </c>
      <c r="C127" s="20" t="s">
        <v>2548</v>
      </c>
      <c r="D127" s="20" t="s">
        <v>2322</v>
      </c>
    </row>
    <row r="128" spans="1:4" ht="71" x14ac:dyDescent="0.2">
      <c r="A128" s="20" t="s">
        <v>1442</v>
      </c>
      <c r="B128" s="20" t="s">
        <v>2549</v>
      </c>
      <c r="C128" s="20" t="s">
        <v>2550</v>
      </c>
      <c r="D128" s="20" t="s">
        <v>2551</v>
      </c>
    </row>
    <row r="129" spans="1:4" ht="29" x14ac:dyDescent="0.2">
      <c r="A129" s="20" t="s">
        <v>623</v>
      </c>
      <c r="B129" s="20" t="s">
        <v>2366</v>
      </c>
      <c r="C129" s="20" t="s">
        <v>2388</v>
      </c>
      <c r="D129" s="20" t="s">
        <v>2384</v>
      </c>
    </row>
    <row r="130" spans="1:4" ht="29" x14ac:dyDescent="0.2">
      <c r="A130" s="20" t="s">
        <v>1515</v>
      </c>
      <c r="B130" s="20" t="s">
        <v>2552</v>
      </c>
      <c r="C130" s="20" t="s">
        <v>2383</v>
      </c>
      <c r="D130" s="20" t="s">
        <v>2374</v>
      </c>
    </row>
    <row r="131" spans="1:4" ht="29" x14ac:dyDescent="0.2">
      <c r="A131" s="20" t="s">
        <v>356</v>
      </c>
      <c r="B131" s="20" t="s">
        <v>2553</v>
      </c>
      <c r="C131" s="20" t="s">
        <v>2378</v>
      </c>
      <c r="D131" s="20" t="s">
        <v>2435</v>
      </c>
    </row>
    <row r="132" spans="1:4" ht="57" x14ac:dyDescent="0.2">
      <c r="A132" s="20" t="s">
        <v>895</v>
      </c>
      <c r="B132" s="20" t="s">
        <v>2554</v>
      </c>
      <c r="C132" s="20" t="s">
        <v>2388</v>
      </c>
      <c r="D132" s="20" t="s">
        <v>2523</v>
      </c>
    </row>
    <row r="133" spans="1:4" x14ac:dyDescent="0.2">
      <c r="A133" s="20" t="s">
        <v>945</v>
      </c>
      <c r="B133" s="20" t="s">
        <v>2322</v>
      </c>
      <c r="C133" s="20" t="s">
        <v>2383</v>
      </c>
      <c r="D133" s="20" t="s">
        <v>2322</v>
      </c>
    </row>
    <row r="134" spans="1:4" ht="57" x14ac:dyDescent="0.2">
      <c r="A134" s="20" t="s">
        <v>159</v>
      </c>
      <c r="B134" s="20" t="s">
        <v>2555</v>
      </c>
      <c r="C134" s="20" t="s">
        <v>2438</v>
      </c>
      <c r="D134" s="20" t="s">
        <v>2402</v>
      </c>
    </row>
    <row r="135" spans="1:4" ht="29" x14ac:dyDescent="0.2">
      <c r="A135" s="20" t="s">
        <v>1543</v>
      </c>
      <c r="B135" s="20" t="s">
        <v>2556</v>
      </c>
      <c r="C135" s="20" t="s">
        <v>2557</v>
      </c>
      <c r="D135" s="20" t="s">
        <v>2374</v>
      </c>
    </row>
    <row r="136" spans="1:4" ht="29" x14ac:dyDescent="0.2">
      <c r="A136" s="20" t="s">
        <v>1385</v>
      </c>
      <c r="B136" s="20" t="s">
        <v>2558</v>
      </c>
      <c r="C136" s="20" t="s">
        <v>2423</v>
      </c>
      <c r="D136" s="20" t="s">
        <v>2322</v>
      </c>
    </row>
    <row r="137" spans="1:4" x14ac:dyDescent="0.2">
      <c r="A137" s="20" t="s">
        <v>915</v>
      </c>
      <c r="B137" s="20" t="s">
        <v>2559</v>
      </c>
      <c r="C137" s="20" t="s">
        <v>2421</v>
      </c>
      <c r="D137" s="20" t="s">
        <v>2374</v>
      </c>
    </row>
    <row r="138" spans="1:4" x14ac:dyDescent="0.2">
      <c r="A138" s="20" t="s">
        <v>925</v>
      </c>
      <c r="B138" s="20" t="s">
        <v>2560</v>
      </c>
      <c r="C138" s="20" t="s">
        <v>2322</v>
      </c>
      <c r="D138" s="20" t="s">
        <v>2160</v>
      </c>
    </row>
    <row r="139" spans="1:4" ht="29" x14ac:dyDescent="0.2">
      <c r="A139" s="20" t="s">
        <v>1548</v>
      </c>
      <c r="B139" s="20" t="s">
        <v>2561</v>
      </c>
      <c r="C139" s="20" t="s">
        <v>2562</v>
      </c>
      <c r="D139" s="20" t="s">
        <v>2402</v>
      </c>
    </row>
    <row r="140" spans="1:4" ht="29" x14ac:dyDescent="0.2">
      <c r="A140" s="20" t="s">
        <v>311</v>
      </c>
      <c r="B140" s="20" t="s">
        <v>2563</v>
      </c>
      <c r="C140" s="20" t="s">
        <v>2388</v>
      </c>
      <c r="D140" s="20" t="s">
        <v>2564</v>
      </c>
    </row>
    <row r="141" spans="1:4" ht="43" x14ac:dyDescent="0.2">
      <c r="A141" s="20" t="s">
        <v>736</v>
      </c>
      <c r="B141" s="20" t="s">
        <v>2565</v>
      </c>
      <c r="C141" s="20" t="s">
        <v>2421</v>
      </c>
      <c r="D141" s="20" t="s">
        <v>2322</v>
      </c>
    </row>
    <row r="142" spans="1:4" x14ac:dyDescent="0.2">
      <c r="A142" s="20" t="s">
        <v>1568</v>
      </c>
      <c r="B142" s="20" t="s">
        <v>2536</v>
      </c>
      <c r="C142" s="20" t="s">
        <v>2404</v>
      </c>
      <c r="D142" s="20" t="s">
        <v>2566</v>
      </c>
    </row>
    <row r="143" spans="1:4" ht="43" x14ac:dyDescent="0.2">
      <c r="A143" s="20" t="s">
        <v>1563</v>
      </c>
      <c r="B143" s="20" t="s">
        <v>2567</v>
      </c>
      <c r="C143" s="20" t="s">
        <v>2568</v>
      </c>
      <c r="D143" s="20" t="s">
        <v>2523</v>
      </c>
    </row>
    <row r="144" spans="1:4" x14ac:dyDescent="0.2">
      <c r="A144" s="20" t="s">
        <v>973</v>
      </c>
      <c r="B144" s="20" t="s">
        <v>2322</v>
      </c>
      <c r="C144" s="20" t="s">
        <v>2322</v>
      </c>
      <c r="D144" s="20" t="s">
        <v>2384</v>
      </c>
    </row>
    <row r="145" spans="1:4" x14ac:dyDescent="0.2">
      <c r="A145" s="20" t="s">
        <v>1593</v>
      </c>
      <c r="B145" s="20" t="s">
        <v>2322</v>
      </c>
      <c r="C145" s="20" t="s">
        <v>2322</v>
      </c>
      <c r="D145" s="20" t="s">
        <v>2160</v>
      </c>
    </row>
    <row r="146" spans="1:4" x14ac:dyDescent="0.2">
      <c r="A146" s="20" t="s">
        <v>1165</v>
      </c>
      <c r="B146" s="20" t="s">
        <v>2569</v>
      </c>
      <c r="C146" s="20" t="s">
        <v>2570</v>
      </c>
      <c r="D146" s="20" t="s">
        <v>2384</v>
      </c>
    </row>
    <row r="147" spans="1:4" ht="43" x14ac:dyDescent="0.2">
      <c r="A147" s="20" t="s">
        <v>1046</v>
      </c>
      <c r="B147" s="20" t="s">
        <v>2571</v>
      </c>
      <c r="C147" s="20" t="s">
        <v>2572</v>
      </c>
      <c r="D147" s="20" t="s">
        <v>2384</v>
      </c>
    </row>
    <row r="148" spans="1:4" x14ac:dyDescent="0.2">
      <c r="A148" s="20" t="s">
        <v>821</v>
      </c>
      <c r="B148" s="20" t="s">
        <v>2434</v>
      </c>
      <c r="C148" s="20" t="s">
        <v>2322</v>
      </c>
      <c r="D148" s="20" t="s">
        <v>2384</v>
      </c>
    </row>
    <row r="149" spans="1:4" ht="29" x14ac:dyDescent="0.2">
      <c r="A149" s="20" t="s">
        <v>1380</v>
      </c>
      <c r="B149" s="20" t="s">
        <v>2573</v>
      </c>
      <c r="C149" s="20" t="s">
        <v>2574</v>
      </c>
      <c r="D149" s="20" t="s">
        <v>2466</v>
      </c>
    </row>
    <row r="150" spans="1:4" x14ac:dyDescent="0.2">
      <c r="A150" s="20" t="s">
        <v>1910</v>
      </c>
      <c r="B150" s="20" t="s">
        <v>2529</v>
      </c>
      <c r="C150" s="20" t="s">
        <v>2322</v>
      </c>
      <c r="D150" s="20" t="s">
        <v>2374</v>
      </c>
    </row>
    <row r="151" spans="1:4" ht="43" x14ac:dyDescent="0.2">
      <c r="A151" s="20" t="s">
        <v>169</v>
      </c>
      <c r="B151" s="20" t="s">
        <v>2575</v>
      </c>
      <c r="C151" s="20" t="s">
        <v>2576</v>
      </c>
      <c r="D151" s="20" t="s">
        <v>2577</v>
      </c>
    </row>
    <row r="152" spans="1:4" x14ac:dyDescent="0.2">
      <c r="A152" s="20" t="s">
        <v>1625</v>
      </c>
      <c r="B152" s="20" t="s">
        <v>2409</v>
      </c>
      <c r="C152" s="20" t="s">
        <v>2572</v>
      </c>
      <c r="D152" s="20" t="s">
        <v>2374</v>
      </c>
    </row>
    <row r="153" spans="1:4" x14ac:dyDescent="0.2">
      <c r="A153" s="20" t="s">
        <v>900</v>
      </c>
      <c r="B153" s="20" t="s">
        <v>2322</v>
      </c>
      <c r="C153" s="20" t="s">
        <v>2383</v>
      </c>
      <c r="D153" s="20" t="s">
        <v>2578</v>
      </c>
    </row>
    <row r="154" spans="1:4" x14ac:dyDescent="0.2">
      <c r="A154" s="20" t="s">
        <v>613</v>
      </c>
      <c r="B154" s="20" t="s">
        <v>2322</v>
      </c>
      <c r="C154" s="20" t="s">
        <v>2322</v>
      </c>
      <c r="D154" s="20" t="s">
        <v>2483</v>
      </c>
    </row>
    <row r="155" spans="1:4" x14ac:dyDescent="0.2">
      <c r="A155" s="20" t="s">
        <v>1852</v>
      </c>
      <c r="B155" s="20" t="s">
        <v>2501</v>
      </c>
      <c r="C155" s="20" t="s">
        <v>2388</v>
      </c>
      <c r="D155" s="20" t="s">
        <v>2322</v>
      </c>
    </row>
    <row r="156" spans="1:4" x14ac:dyDescent="0.2">
      <c r="A156" s="20" t="s">
        <v>1538</v>
      </c>
      <c r="B156" s="20" t="s">
        <v>2579</v>
      </c>
      <c r="C156" s="20" t="s">
        <v>2364</v>
      </c>
      <c r="D156" s="20" t="s">
        <v>2322</v>
      </c>
    </row>
    <row r="157" spans="1:4" ht="57" x14ac:dyDescent="0.2">
      <c r="A157" s="20" t="s">
        <v>1012</v>
      </c>
      <c r="B157" s="20" t="s">
        <v>2580</v>
      </c>
      <c r="C157" s="20" t="s">
        <v>2581</v>
      </c>
      <c r="D157" s="20" t="s">
        <v>2374</v>
      </c>
    </row>
    <row r="158" spans="1:4" ht="29" x14ac:dyDescent="0.2">
      <c r="A158" s="20" t="s">
        <v>657</v>
      </c>
      <c r="B158" s="20" t="s">
        <v>2582</v>
      </c>
      <c r="C158" s="20" t="s">
        <v>2583</v>
      </c>
      <c r="D158" s="20" t="s">
        <v>2584</v>
      </c>
    </row>
    <row r="159" spans="1:4" ht="29" x14ac:dyDescent="0.2">
      <c r="A159" s="20" t="s">
        <v>1355</v>
      </c>
      <c r="B159" s="20" t="s">
        <v>2585</v>
      </c>
      <c r="C159" s="20" t="s">
        <v>2421</v>
      </c>
      <c r="D159" s="20" t="s">
        <v>2586</v>
      </c>
    </row>
    <row r="160" spans="1:4" ht="29" x14ac:dyDescent="0.2">
      <c r="A160" s="20" t="s">
        <v>339</v>
      </c>
      <c r="B160" s="20" t="s">
        <v>2587</v>
      </c>
      <c r="C160" s="20" t="s">
        <v>2588</v>
      </c>
      <c r="D160" s="20" t="s">
        <v>2466</v>
      </c>
    </row>
    <row r="161" spans="1:4" ht="43" x14ac:dyDescent="0.2">
      <c r="A161" s="20" t="s">
        <v>803</v>
      </c>
      <c r="B161" s="20" t="s">
        <v>2589</v>
      </c>
      <c r="C161" s="20" t="s">
        <v>2376</v>
      </c>
      <c r="D161" s="20" t="s">
        <v>2322</v>
      </c>
    </row>
    <row r="162" spans="1:4" x14ac:dyDescent="0.2">
      <c r="A162" s="20" t="s">
        <v>508</v>
      </c>
      <c r="B162" s="20" t="s">
        <v>2322</v>
      </c>
      <c r="C162" s="20" t="s">
        <v>2322</v>
      </c>
      <c r="D162" s="20" t="s">
        <v>2160</v>
      </c>
    </row>
    <row r="163" spans="1:4" x14ac:dyDescent="0.2">
      <c r="A163" s="20" t="s">
        <v>361</v>
      </c>
      <c r="B163" s="20" t="s">
        <v>2322</v>
      </c>
      <c r="C163" s="20" t="s">
        <v>2322</v>
      </c>
      <c r="D163" s="20" t="s">
        <v>2160</v>
      </c>
    </row>
    <row r="164" spans="1:4" ht="29" x14ac:dyDescent="0.2">
      <c r="A164" s="20" t="s">
        <v>1344</v>
      </c>
      <c r="B164" s="20" t="s">
        <v>2590</v>
      </c>
      <c r="C164" s="20" t="s">
        <v>2591</v>
      </c>
      <c r="D164" s="20" t="s">
        <v>2592</v>
      </c>
    </row>
    <row r="165" spans="1:4" ht="29" x14ac:dyDescent="0.2">
      <c r="A165" s="20" t="s">
        <v>1185</v>
      </c>
      <c r="B165" s="20" t="s">
        <v>2593</v>
      </c>
      <c r="C165" s="20" t="s">
        <v>2393</v>
      </c>
      <c r="D165" s="20" t="s">
        <v>2594</v>
      </c>
    </row>
    <row r="166" spans="1:4" x14ac:dyDescent="0.2">
      <c r="A166" s="20" t="s">
        <v>179</v>
      </c>
      <c r="B166" s="20" t="s">
        <v>2595</v>
      </c>
      <c r="C166" s="20" t="s">
        <v>2572</v>
      </c>
      <c r="D166" s="20" t="s">
        <v>2374</v>
      </c>
    </row>
    <row r="167" spans="1:4" ht="29" x14ac:dyDescent="0.2">
      <c r="A167" s="20" t="s">
        <v>1729</v>
      </c>
      <c r="B167" s="20" t="s">
        <v>2596</v>
      </c>
      <c r="C167" s="20" t="s">
        <v>2597</v>
      </c>
      <c r="D167" s="20" t="s">
        <v>2446</v>
      </c>
    </row>
    <row r="168" spans="1:4" x14ac:dyDescent="0.2">
      <c r="A168" s="20" t="s">
        <v>872</v>
      </c>
      <c r="B168" s="20" t="s">
        <v>2322</v>
      </c>
      <c r="C168" s="20" t="s">
        <v>2401</v>
      </c>
      <c r="D168" s="20" t="s">
        <v>2402</v>
      </c>
    </row>
    <row r="169" spans="1:4" ht="43" x14ac:dyDescent="0.2">
      <c r="A169" s="20" t="s">
        <v>1263</v>
      </c>
      <c r="B169" s="20" t="s">
        <v>2598</v>
      </c>
      <c r="C169" s="20" t="s">
        <v>2383</v>
      </c>
      <c r="D169" s="20" t="s">
        <v>2384</v>
      </c>
    </row>
    <row r="170" spans="1:4" ht="29" x14ac:dyDescent="0.2">
      <c r="A170" s="20" t="s">
        <v>1142</v>
      </c>
      <c r="B170" s="20" t="s">
        <v>2599</v>
      </c>
      <c r="C170" s="20" t="s">
        <v>2600</v>
      </c>
      <c r="D170" s="20" t="s">
        <v>2402</v>
      </c>
    </row>
    <row r="171" spans="1:4" ht="29" x14ac:dyDescent="0.2">
      <c r="A171" s="20" t="s">
        <v>764</v>
      </c>
      <c r="B171" s="20" t="s">
        <v>2601</v>
      </c>
      <c r="C171" s="20" t="s">
        <v>2378</v>
      </c>
      <c r="D171" s="20" t="s">
        <v>2475</v>
      </c>
    </row>
    <row r="172" spans="1:4" ht="29" x14ac:dyDescent="0.2">
      <c r="A172" s="20" t="s">
        <v>321</v>
      </c>
      <c r="B172" s="20" t="s">
        <v>2602</v>
      </c>
      <c r="C172" s="20" t="s">
        <v>2423</v>
      </c>
      <c r="D172" s="20" t="s">
        <v>2384</v>
      </c>
    </row>
    <row r="173" spans="1:4" ht="29" x14ac:dyDescent="0.2">
      <c r="A173" s="20" t="s">
        <v>1490</v>
      </c>
      <c r="B173" s="20" t="s">
        <v>2603</v>
      </c>
      <c r="C173" s="20" t="s">
        <v>2322</v>
      </c>
      <c r="D173" s="20" t="s">
        <v>2435</v>
      </c>
    </row>
    <row r="174" spans="1:4" x14ac:dyDescent="0.2">
      <c r="A174" s="20" t="s">
        <v>953</v>
      </c>
      <c r="B174" s="20" t="s">
        <v>2322</v>
      </c>
      <c r="C174" s="20" t="s">
        <v>2322</v>
      </c>
      <c r="D174" s="20" t="s">
        <v>2604</v>
      </c>
    </row>
    <row r="175" spans="1:4" ht="43" x14ac:dyDescent="0.2">
      <c r="A175" s="20" t="s">
        <v>2010</v>
      </c>
      <c r="B175" s="20" t="s">
        <v>2605</v>
      </c>
      <c r="C175" s="20" t="s">
        <v>2606</v>
      </c>
      <c r="D175" s="20" t="s">
        <v>2607</v>
      </c>
    </row>
    <row r="176" spans="1:4" x14ac:dyDescent="0.2">
      <c r="A176" s="20" t="s">
        <v>1683</v>
      </c>
      <c r="B176" s="20" t="s">
        <v>2322</v>
      </c>
      <c r="C176" s="20" t="s">
        <v>1802</v>
      </c>
      <c r="D176" s="20" t="s">
        <v>2160</v>
      </c>
    </row>
    <row r="177" spans="1:4" x14ac:dyDescent="0.2">
      <c r="A177" s="20" t="s">
        <v>192</v>
      </c>
      <c r="B177" s="20" t="s">
        <v>2322</v>
      </c>
      <c r="C177" s="20" t="s">
        <v>2322</v>
      </c>
      <c r="D177" s="20" t="s">
        <v>2608</v>
      </c>
    </row>
    <row r="178" spans="1:4" ht="57" x14ac:dyDescent="0.2">
      <c r="A178" s="20" t="s">
        <v>1777</v>
      </c>
      <c r="B178" s="20" t="s">
        <v>2609</v>
      </c>
      <c r="C178" s="20" t="s">
        <v>2610</v>
      </c>
      <c r="D178" s="20" t="s">
        <v>2402</v>
      </c>
    </row>
    <row r="179" spans="1:4" x14ac:dyDescent="0.2">
      <c r="A179" s="20" t="s">
        <v>1643</v>
      </c>
      <c r="B179" s="20" t="s">
        <v>2394</v>
      </c>
      <c r="C179" s="20" t="s">
        <v>2401</v>
      </c>
      <c r="D179" s="20" t="s">
        <v>2374</v>
      </c>
    </row>
    <row r="180" spans="1:4" ht="29" x14ac:dyDescent="0.2">
      <c r="A180" s="20" t="s">
        <v>326</v>
      </c>
      <c r="B180" s="20" t="s">
        <v>2474</v>
      </c>
      <c r="C180" s="20" t="s">
        <v>2418</v>
      </c>
      <c r="D180" s="20" t="s">
        <v>2611</v>
      </c>
    </row>
    <row r="181" spans="1:4" ht="29" x14ac:dyDescent="0.2">
      <c r="A181" s="20" t="s">
        <v>836</v>
      </c>
      <c r="B181" s="20" t="s">
        <v>2612</v>
      </c>
      <c r="C181" s="20" t="s">
        <v>2613</v>
      </c>
      <c r="D181" s="20" t="s">
        <v>2483</v>
      </c>
    </row>
    <row r="182" spans="1:4" x14ac:dyDescent="0.2">
      <c r="A182" s="20" t="s">
        <v>600</v>
      </c>
      <c r="B182" s="20" t="s">
        <v>2322</v>
      </c>
      <c r="C182" s="20" t="s">
        <v>1802</v>
      </c>
      <c r="D182" s="20" t="s">
        <v>2384</v>
      </c>
    </row>
    <row r="183" spans="1:4" x14ac:dyDescent="0.2">
      <c r="A183" s="20" t="s">
        <v>580</v>
      </c>
      <c r="B183" s="20" t="s">
        <v>2467</v>
      </c>
      <c r="C183" s="20" t="s">
        <v>2444</v>
      </c>
      <c r="D183" s="20" t="s">
        <v>2614</v>
      </c>
    </row>
    <row r="184" spans="1:4" ht="29" x14ac:dyDescent="0.2">
      <c r="A184" s="20" t="s">
        <v>513</v>
      </c>
      <c r="B184" s="20" t="s">
        <v>2615</v>
      </c>
      <c r="C184" s="20" t="s">
        <v>2378</v>
      </c>
      <c r="D184" s="20" t="s">
        <v>2616</v>
      </c>
    </row>
    <row r="185" spans="1:4" ht="29" x14ac:dyDescent="0.2">
      <c r="A185" s="20" t="s">
        <v>285</v>
      </c>
      <c r="B185" s="20" t="s">
        <v>2617</v>
      </c>
      <c r="C185" s="20" t="s">
        <v>2618</v>
      </c>
      <c r="D185" s="20" t="s">
        <v>2619</v>
      </c>
    </row>
    <row r="186" spans="1:4" x14ac:dyDescent="0.2">
      <c r="A186" s="20" t="s">
        <v>280</v>
      </c>
      <c r="B186" s="20" t="s">
        <v>2396</v>
      </c>
      <c r="C186" s="20" t="s">
        <v>2478</v>
      </c>
      <c r="D186" s="20" t="s">
        <v>2160</v>
      </c>
    </row>
    <row r="187" spans="1:4" x14ac:dyDescent="0.2">
      <c r="A187" s="20" t="s">
        <v>1495</v>
      </c>
      <c r="B187" s="20" t="s">
        <v>2620</v>
      </c>
      <c r="C187" s="20" t="s">
        <v>2546</v>
      </c>
      <c r="D187" s="20" t="s">
        <v>2621</v>
      </c>
    </row>
    <row r="188" spans="1:4" x14ac:dyDescent="0.2">
      <c r="A188" s="20" t="s">
        <v>1228</v>
      </c>
      <c r="B188" s="20" t="s">
        <v>2622</v>
      </c>
      <c r="C188" s="20" t="s">
        <v>2623</v>
      </c>
      <c r="D188" s="20" t="s">
        <v>2322</v>
      </c>
    </row>
    <row r="189" spans="1:4" x14ac:dyDescent="0.2">
      <c r="A189" s="20" t="s">
        <v>1023</v>
      </c>
      <c r="B189" s="20" t="s">
        <v>2624</v>
      </c>
      <c r="C189" s="20" t="s">
        <v>2625</v>
      </c>
      <c r="D189" s="20" t="s">
        <v>2402</v>
      </c>
    </row>
    <row r="190" spans="1:4" ht="29" x14ac:dyDescent="0.2">
      <c r="A190" s="20" t="s">
        <v>710</v>
      </c>
      <c r="B190" s="20" t="s">
        <v>2626</v>
      </c>
      <c r="C190" s="20" t="s">
        <v>2322</v>
      </c>
      <c r="D190" s="20" t="s">
        <v>2322</v>
      </c>
    </row>
    <row r="191" spans="1:4" x14ac:dyDescent="0.2">
      <c r="A191" s="20" t="s">
        <v>1672</v>
      </c>
      <c r="B191" s="20" t="s">
        <v>2409</v>
      </c>
      <c r="C191" s="20" t="s">
        <v>2627</v>
      </c>
      <c r="D191" s="20" t="s">
        <v>2402</v>
      </c>
    </row>
    <row r="192" spans="1:4" ht="29" x14ac:dyDescent="0.2">
      <c r="A192" s="20" t="s">
        <v>662</v>
      </c>
      <c r="B192" s="20" t="s">
        <v>2628</v>
      </c>
      <c r="C192" s="20" t="s">
        <v>1802</v>
      </c>
      <c r="D192" s="20" t="s">
        <v>2629</v>
      </c>
    </row>
    <row r="193" spans="1:4" x14ac:dyDescent="0.2">
      <c r="A193" s="20" t="s">
        <v>690</v>
      </c>
      <c r="B193" s="20" t="s">
        <v>2382</v>
      </c>
      <c r="C193" s="20" t="s">
        <v>1806</v>
      </c>
      <c r="D193" s="20" t="s">
        <v>2530</v>
      </c>
    </row>
    <row r="194" spans="1:4" ht="29" x14ac:dyDescent="0.2">
      <c r="A194" s="20" t="s">
        <v>826</v>
      </c>
      <c r="B194" s="20" t="s">
        <v>2458</v>
      </c>
      <c r="C194" s="20" t="s">
        <v>2630</v>
      </c>
      <c r="D194" s="20" t="s">
        <v>2384</v>
      </c>
    </row>
    <row r="195" spans="1:4" ht="29" x14ac:dyDescent="0.2">
      <c r="A195" s="20" t="s">
        <v>420</v>
      </c>
      <c r="B195" s="20" t="s">
        <v>2631</v>
      </c>
      <c r="C195" s="20" t="s">
        <v>2606</v>
      </c>
      <c r="D195" s="20" t="s">
        <v>2322</v>
      </c>
    </row>
    <row r="196" spans="1:4" ht="43" x14ac:dyDescent="0.2">
      <c r="A196" s="20" t="s">
        <v>1525</v>
      </c>
      <c r="B196" s="20" t="s">
        <v>2632</v>
      </c>
      <c r="C196" s="20" t="s">
        <v>2455</v>
      </c>
      <c r="D196" s="20" t="s">
        <v>2402</v>
      </c>
    </row>
    <row r="197" spans="1:4" ht="29" x14ac:dyDescent="0.2">
      <c r="A197" s="20" t="s">
        <v>1390</v>
      </c>
      <c r="B197" s="20" t="s">
        <v>2633</v>
      </c>
      <c r="C197" s="20" t="s">
        <v>2322</v>
      </c>
      <c r="D197" s="20" t="s">
        <v>2374</v>
      </c>
    </row>
    <row r="198" spans="1:4" x14ac:dyDescent="0.2">
      <c r="A198" s="20" t="s">
        <v>595</v>
      </c>
      <c r="B198" s="20" t="s">
        <v>2634</v>
      </c>
      <c r="C198" s="20" t="s">
        <v>1802</v>
      </c>
      <c r="D198" s="20" t="s">
        <v>2374</v>
      </c>
    </row>
    <row r="199" spans="1:4" x14ac:dyDescent="0.2">
      <c r="A199" s="20" t="s">
        <v>489</v>
      </c>
      <c r="B199" s="20" t="s">
        <v>2635</v>
      </c>
      <c r="C199" s="20" t="s">
        <v>2546</v>
      </c>
      <c r="D199" s="20" t="s">
        <v>2395</v>
      </c>
    </row>
    <row r="200" spans="1:4" ht="57" x14ac:dyDescent="0.2">
      <c r="A200" s="20" t="s">
        <v>1658</v>
      </c>
      <c r="B200" s="20" t="s">
        <v>2636</v>
      </c>
      <c r="C200" s="20" t="s">
        <v>1802</v>
      </c>
      <c r="D200" s="20" t="s">
        <v>2160</v>
      </c>
    </row>
    <row r="201" spans="1:4" ht="43" x14ac:dyDescent="0.2">
      <c r="A201" s="20" t="s">
        <v>1107</v>
      </c>
      <c r="B201" s="20" t="s">
        <v>2637</v>
      </c>
      <c r="C201" s="20" t="s">
        <v>2399</v>
      </c>
      <c r="D201" s="20" t="s">
        <v>2402</v>
      </c>
    </row>
    <row r="202" spans="1:4" x14ac:dyDescent="0.2">
      <c r="A202" s="20" t="s">
        <v>1447</v>
      </c>
      <c r="B202" s="20" t="s">
        <v>2638</v>
      </c>
      <c r="C202" s="20" t="s">
        <v>2322</v>
      </c>
      <c r="D202" s="20" t="s">
        <v>2322</v>
      </c>
    </row>
    <row r="203" spans="1:4" ht="43" x14ac:dyDescent="0.2">
      <c r="A203" s="20" t="s">
        <v>550</v>
      </c>
      <c r="B203" s="20" t="s">
        <v>2639</v>
      </c>
      <c r="C203" s="20" t="s">
        <v>2640</v>
      </c>
      <c r="D203" s="20" t="s">
        <v>2322</v>
      </c>
    </row>
    <row r="204" spans="1:4" ht="85" x14ac:dyDescent="0.2">
      <c r="A204" s="20" t="s">
        <v>410</v>
      </c>
      <c r="B204" s="20" t="s">
        <v>2641</v>
      </c>
      <c r="C204" s="20" t="s">
        <v>2642</v>
      </c>
      <c r="D204" s="20" t="s">
        <v>2643</v>
      </c>
    </row>
    <row r="205" spans="1:4" x14ac:dyDescent="0.2">
      <c r="A205" s="20" t="s">
        <v>585</v>
      </c>
      <c r="B205" s="20" t="s">
        <v>2644</v>
      </c>
      <c r="C205" s="20" t="s">
        <v>1802</v>
      </c>
      <c r="D205" s="20" t="s">
        <v>2160</v>
      </c>
    </row>
    <row r="206" spans="1:4" ht="57" x14ac:dyDescent="0.2">
      <c r="A206" s="20" t="s">
        <v>1790</v>
      </c>
      <c r="B206" s="20" t="s">
        <v>2645</v>
      </c>
      <c r="C206" s="20" t="s">
        <v>2322</v>
      </c>
      <c r="D206" s="20" t="s">
        <v>2379</v>
      </c>
    </row>
    <row r="207" spans="1:4" x14ac:dyDescent="0.2">
      <c r="A207" s="20" t="s">
        <v>555</v>
      </c>
      <c r="B207" s="20" t="s">
        <v>2646</v>
      </c>
      <c r="C207" s="20" t="s">
        <v>2647</v>
      </c>
      <c r="D207" s="20" t="s">
        <v>2402</v>
      </c>
    </row>
    <row r="208" spans="1:4" x14ac:dyDescent="0.2">
      <c r="A208" s="20" t="s">
        <v>1089</v>
      </c>
      <c r="B208" s="20" t="s">
        <v>2648</v>
      </c>
      <c r="C208" s="20" t="s">
        <v>2649</v>
      </c>
      <c r="D208" s="20" t="s">
        <v>2650</v>
      </c>
    </row>
    <row r="209" spans="1:4" x14ac:dyDescent="0.2">
      <c r="A209" s="20" t="s">
        <v>1553</v>
      </c>
      <c r="B209" s="20" t="s">
        <v>2651</v>
      </c>
      <c r="C209" s="20" t="s">
        <v>2421</v>
      </c>
      <c r="D209" s="20" t="s">
        <v>2652</v>
      </c>
    </row>
    <row r="210" spans="1:4" x14ac:dyDescent="0.2">
      <c r="A210" s="20" t="s">
        <v>705</v>
      </c>
      <c r="B210" s="20" t="s">
        <v>2467</v>
      </c>
      <c r="C210" s="20" t="s">
        <v>2444</v>
      </c>
      <c r="D210" s="20" t="s">
        <v>2374</v>
      </c>
    </row>
    <row r="211" spans="1:4" x14ac:dyDescent="0.2">
      <c r="A211" s="20" t="s">
        <v>1578</v>
      </c>
      <c r="B211" s="20" t="s">
        <v>2653</v>
      </c>
      <c r="C211" s="20" t="s">
        <v>2654</v>
      </c>
      <c r="D211" s="20" t="s">
        <v>2322</v>
      </c>
    </row>
    <row r="212" spans="1:4" ht="29" x14ac:dyDescent="0.2">
      <c r="A212" s="20" t="s">
        <v>1223</v>
      </c>
      <c r="B212" s="20" t="s">
        <v>2655</v>
      </c>
      <c r="C212" s="20" t="s">
        <v>2401</v>
      </c>
      <c r="D212" s="20" t="s">
        <v>2402</v>
      </c>
    </row>
    <row r="213" spans="1:4" x14ac:dyDescent="0.2">
      <c r="A213" s="20" t="s">
        <v>1422</v>
      </c>
      <c r="B213" s="20" t="s">
        <v>2656</v>
      </c>
      <c r="C213" s="20" t="s">
        <v>2570</v>
      </c>
      <c r="D213" s="20" t="s">
        <v>2322</v>
      </c>
    </row>
    <row r="214" spans="1:4" ht="29" x14ac:dyDescent="0.2">
      <c r="A214" s="20" t="s">
        <v>1273</v>
      </c>
      <c r="B214" s="20" t="s">
        <v>2657</v>
      </c>
      <c r="C214" s="20" t="s">
        <v>2570</v>
      </c>
      <c r="D214" s="20" t="s">
        <v>2322</v>
      </c>
    </row>
    <row r="215" spans="1:4" x14ac:dyDescent="0.2">
      <c r="A215" s="20" t="s">
        <v>2053</v>
      </c>
      <c r="B215" s="20" t="s">
        <v>2656</v>
      </c>
      <c r="C215" s="20" t="s">
        <v>2570</v>
      </c>
      <c r="D215" s="20" t="s">
        <v>2322</v>
      </c>
    </row>
    <row r="216" spans="1:4" ht="29" x14ac:dyDescent="0.2">
      <c r="A216" s="20" t="s">
        <v>464</v>
      </c>
      <c r="B216" s="20" t="s">
        <v>2658</v>
      </c>
      <c r="C216" s="20" t="s">
        <v>2570</v>
      </c>
      <c r="D216" s="20" t="s">
        <v>2322</v>
      </c>
    </row>
    <row r="217" spans="1:4" ht="29" x14ac:dyDescent="0.2">
      <c r="A217" s="20" t="s">
        <v>1761</v>
      </c>
      <c r="B217" s="20" t="s">
        <v>2659</v>
      </c>
      <c r="C217" s="20" t="s">
        <v>2660</v>
      </c>
      <c r="D217" s="20" t="s">
        <v>2322</v>
      </c>
    </row>
    <row r="218" spans="1:4" ht="43" x14ac:dyDescent="0.2">
      <c r="A218" s="20" t="s">
        <v>265</v>
      </c>
      <c r="B218" s="20" t="s">
        <v>2661</v>
      </c>
      <c r="C218" s="20" t="s">
        <v>2562</v>
      </c>
      <c r="D218" s="20" t="s">
        <v>2322</v>
      </c>
    </row>
    <row r="219" spans="1:4" x14ac:dyDescent="0.2">
      <c r="A219" s="20" t="s">
        <v>1485</v>
      </c>
      <c r="B219" s="20" t="s">
        <v>2322</v>
      </c>
      <c r="C219" s="20" t="s">
        <v>2432</v>
      </c>
      <c r="D219" s="20" t="s">
        <v>2428</v>
      </c>
    </row>
    <row r="220" spans="1:4" x14ac:dyDescent="0.2">
      <c r="A220" s="20" t="s">
        <v>1883</v>
      </c>
      <c r="B220" s="20" t="s">
        <v>2322</v>
      </c>
      <c r="C220" s="20" t="s">
        <v>2322</v>
      </c>
      <c r="D220" s="20" t="s">
        <v>2384</v>
      </c>
    </row>
    <row r="221" spans="1:4" x14ac:dyDescent="0.2">
      <c r="A221" s="20" t="s">
        <v>1147</v>
      </c>
      <c r="B221" s="20" t="s">
        <v>2648</v>
      </c>
      <c r="C221" s="20" t="s">
        <v>2322</v>
      </c>
      <c r="D221" s="20" t="s">
        <v>2322</v>
      </c>
    </row>
    <row r="222" spans="1:4" ht="43" x14ac:dyDescent="0.2">
      <c r="A222" s="20" t="s">
        <v>644</v>
      </c>
      <c r="B222" s="20" t="s">
        <v>2662</v>
      </c>
      <c r="C222" s="20" t="s">
        <v>2663</v>
      </c>
      <c r="D222" s="20" t="s">
        <v>2466</v>
      </c>
    </row>
    <row r="223" spans="1:4" ht="43" x14ac:dyDescent="0.2">
      <c r="A223" s="20" t="s">
        <v>718</v>
      </c>
      <c r="B223" s="20" t="s">
        <v>2664</v>
      </c>
      <c r="C223" s="20" t="s">
        <v>2322</v>
      </c>
      <c r="D223" s="20" t="s">
        <v>2322</v>
      </c>
    </row>
    <row r="224" spans="1:4" x14ac:dyDescent="0.2">
      <c r="A224" s="20" t="s">
        <v>670</v>
      </c>
      <c r="B224" s="20" t="s">
        <v>2409</v>
      </c>
      <c r="C224" s="20" t="s">
        <v>2665</v>
      </c>
      <c r="D224" s="20" t="s">
        <v>2322</v>
      </c>
    </row>
    <row r="225" spans="1:4" x14ac:dyDescent="0.2">
      <c r="A225" s="20" t="s">
        <v>174</v>
      </c>
      <c r="B225" s="20" t="s">
        <v>2377</v>
      </c>
      <c r="C225" s="20" t="s">
        <v>2378</v>
      </c>
      <c r="D225" s="20" t="s">
        <v>2666</v>
      </c>
    </row>
    <row r="226" spans="1:4" ht="57" x14ac:dyDescent="0.2">
      <c r="A226" s="20" t="s">
        <v>1782</v>
      </c>
      <c r="B226" s="20" t="s">
        <v>2667</v>
      </c>
      <c r="C226" s="20" t="s">
        <v>1802</v>
      </c>
      <c r="D226" s="20" t="s">
        <v>2160</v>
      </c>
    </row>
    <row r="227" spans="1:4" x14ac:dyDescent="0.2">
      <c r="A227" s="20" t="s">
        <v>270</v>
      </c>
      <c r="B227" s="20" t="s">
        <v>2668</v>
      </c>
      <c r="C227" s="20" t="s">
        <v>2322</v>
      </c>
      <c r="D227" s="20" t="s">
        <v>2384</v>
      </c>
    </row>
    <row r="228" spans="1:4" x14ac:dyDescent="0.2">
      <c r="A228" s="20" t="s">
        <v>1079</v>
      </c>
      <c r="B228" s="20" t="s">
        <v>2669</v>
      </c>
      <c r="C228" s="20" t="s">
        <v>2322</v>
      </c>
      <c r="D228" s="20" t="s">
        <v>2670</v>
      </c>
    </row>
    <row r="229" spans="1:4" ht="29" x14ac:dyDescent="0.2">
      <c r="A229" s="20" t="s">
        <v>1588</v>
      </c>
      <c r="B229" s="20" t="s">
        <v>2671</v>
      </c>
      <c r="C229" s="20" t="s">
        <v>2322</v>
      </c>
      <c r="D229" s="20" t="s">
        <v>2672</v>
      </c>
    </row>
    <row r="230" spans="1:4" ht="85" x14ac:dyDescent="0.2">
      <c r="A230" s="20" t="s">
        <v>448</v>
      </c>
      <c r="B230" s="20" t="s">
        <v>2673</v>
      </c>
      <c r="C230" s="20" t="s">
        <v>2674</v>
      </c>
      <c r="D230" s="20" t="s">
        <v>2402</v>
      </c>
    </row>
    <row r="231" spans="1:4" x14ac:dyDescent="0.2">
      <c r="A231" s="20" t="s">
        <v>154</v>
      </c>
      <c r="B231" s="20" t="s">
        <v>2488</v>
      </c>
      <c r="C231" s="20" t="s">
        <v>2600</v>
      </c>
      <c r="D231" s="20" t="s">
        <v>2374</v>
      </c>
    </row>
    <row r="232" spans="1:4" ht="71" x14ac:dyDescent="0.2">
      <c r="A232" s="20" t="s">
        <v>590</v>
      </c>
      <c r="B232" s="20" t="s">
        <v>2675</v>
      </c>
      <c r="C232" s="20" t="s">
        <v>2401</v>
      </c>
      <c r="D232" s="20" t="s">
        <v>2374</v>
      </c>
    </row>
    <row r="233" spans="1:4" x14ac:dyDescent="0.2">
      <c r="A233" s="20" t="s">
        <v>405</v>
      </c>
      <c r="B233" s="20" t="s">
        <v>2491</v>
      </c>
      <c r="C233" s="20" t="s">
        <v>2444</v>
      </c>
      <c r="D233" s="20" t="s">
        <v>2160</v>
      </c>
    </row>
    <row r="234" spans="1:4" ht="29" x14ac:dyDescent="0.2">
      <c r="A234" s="20" t="s">
        <v>1326</v>
      </c>
      <c r="B234" s="20" t="s">
        <v>2676</v>
      </c>
      <c r="C234" s="20" t="s">
        <v>2440</v>
      </c>
      <c r="D234" s="20" t="s">
        <v>2578</v>
      </c>
    </row>
    <row r="235" spans="1:4" ht="57" x14ac:dyDescent="0.2">
      <c r="A235" s="20" t="s">
        <v>1667</v>
      </c>
      <c r="B235" s="20" t="s">
        <v>2677</v>
      </c>
      <c r="C235" s="20" t="s">
        <v>2678</v>
      </c>
      <c r="D235" s="20" t="s">
        <v>2679</v>
      </c>
    </row>
    <row r="236" spans="1:4" ht="43" x14ac:dyDescent="0.2">
      <c r="A236" s="20" t="s">
        <v>769</v>
      </c>
      <c r="B236" s="20" t="s">
        <v>2680</v>
      </c>
      <c r="C236" s="20" t="s">
        <v>2322</v>
      </c>
      <c r="D236" s="20" t="s">
        <v>2681</v>
      </c>
    </row>
    <row r="237" spans="1:4" ht="29" x14ac:dyDescent="0.2">
      <c r="A237" s="20" t="s">
        <v>1638</v>
      </c>
      <c r="B237" s="20" t="s">
        <v>2682</v>
      </c>
      <c r="C237" s="20" t="s">
        <v>2322</v>
      </c>
      <c r="D237" s="20" t="s">
        <v>2493</v>
      </c>
    </row>
    <row r="238" spans="1:4" ht="29" x14ac:dyDescent="0.2">
      <c r="A238" s="20" t="s">
        <v>1291</v>
      </c>
      <c r="B238" s="20" t="s">
        <v>2683</v>
      </c>
      <c r="C238" s="20" t="s">
        <v>2606</v>
      </c>
      <c r="D238" s="20" t="s">
        <v>2374</v>
      </c>
    </row>
    <row r="239" spans="1:4" ht="43" x14ac:dyDescent="0.2">
      <c r="A239" s="20" t="s">
        <v>1301</v>
      </c>
      <c r="B239" s="20" t="s">
        <v>2684</v>
      </c>
      <c r="C239" s="20" t="s">
        <v>2364</v>
      </c>
      <c r="D239" s="20" t="s">
        <v>2384</v>
      </c>
    </row>
    <row r="240" spans="1:4" ht="29" x14ac:dyDescent="0.2">
      <c r="A240" s="20" t="s">
        <v>212</v>
      </c>
      <c r="B240" s="20" t="s">
        <v>2685</v>
      </c>
      <c r="C240" s="20" t="s">
        <v>2322</v>
      </c>
      <c r="D240" s="20" t="s">
        <v>2160</v>
      </c>
    </row>
    <row r="241" spans="1:4" ht="29" x14ac:dyDescent="0.2">
      <c r="A241" s="20" t="s">
        <v>316</v>
      </c>
      <c r="B241" s="20" t="s">
        <v>2486</v>
      </c>
      <c r="C241" s="20" t="s">
        <v>2322</v>
      </c>
      <c r="D241" s="20" t="s">
        <v>2322</v>
      </c>
    </row>
    <row r="242" spans="1:4" x14ac:dyDescent="0.2">
      <c r="A242" s="20" t="s">
        <v>1892</v>
      </c>
      <c r="B242" s="20" t="s">
        <v>2322</v>
      </c>
      <c r="C242" s="20" t="s">
        <v>2322</v>
      </c>
      <c r="D242" s="20" t="s">
        <v>2428</v>
      </c>
    </row>
    <row r="243" spans="1:4" ht="29" x14ac:dyDescent="0.2">
      <c r="A243" s="20" t="s">
        <v>1558</v>
      </c>
      <c r="B243" s="20" t="s">
        <v>2686</v>
      </c>
      <c r="C243" s="20" t="s">
        <v>2399</v>
      </c>
      <c r="D243" s="20" t="s">
        <v>2160</v>
      </c>
    </row>
    <row r="244" spans="1:4" ht="43" x14ac:dyDescent="0.2">
      <c r="A244" s="20" t="s">
        <v>754</v>
      </c>
      <c r="B244" s="20" t="s">
        <v>2687</v>
      </c>
      <c r="C244" s="20" t="s">
        <v>2688</v>
      </c>
      <c r="D244" s="20" t="s">
        <v>2689</v>
      </c>
    </row>
    <row r="245" spans="1:4" x14ac:dyDescent="0.2">
      <c r="A245" s="20" t="s">
        <v>371</v>
      </c>
      <c r="B245" s="20" t="s">
        <v>2690</v>
      </c>
      <c r="C245" s="20" t="s">
        <v>2691</v>
      </c>
      <c r="D245" s="20" t="s">
        <v>2384</v>
      </c>
    </row>
    <row r="246" spans="1:4" ht="29" x14ac:dyDescent="0.2">
      <c r="A246" s="20" t="s">
        <v>867</v>
      </c>
      <c r="B246" s="20" t="s">
        <v>2692</v>
      </c>
      <c r="C246" s="20" t="s">
        <v>2432</v>
      </c>
      <c r="D246" s="20" t="s">
        <v>2160</v>
      </c>
    </row>
    <row r="247" spans="1:4" ht="43" x14ac:dyDescent="0.2">
      <c r="A247" s="20" t="s">
        <v>1700</v>
      </c>
      <c r="B247" s="20" t="s">
        <v>2693</v>
      </c>
      <c r="C247" s="20" t="s">
        <v>2591</v>
      </c>
      <c r="D247" s="20" t="s">
        <v>2694</v>
      </c>
    </row>
    <row r="248" spans="1:4" x14ac:dyDescent="0.2">
      <c r="A248" s="20" t="s">
        <v>518</v>
      </c>
      <c r="B248" s="20" t="s">
        <v>2322</v>
      </c>
      <c r="C248" s="20" t="s">
        <v>2695</v>
      </c>
      <c r="D248" s="20" t="s">
        <v>2402</v>
      </c>
    </row>
    <row r="249" spans="1:4" x14ac:dyDescent="0.2">
      <c r="A249" s="20" t="s">
        <v>1311</v>
      </c>
      <c r="B249" s="20" t="s">
        <v>2536</v>
      </c>
      <c r="C249" s="20" t="s">
        <v>2404</v>
      </c>
      <c r="D249" s="20" t="s">
        <v>2456</v>
      </c>
    </row>
    <row r="250" spans="1:4" ht="71" x14ac:dyDescent="0.2">
      <c r="A250" s="20" t="s">
        <v>940</v>
      </c>
      <c r="B250" s="20" t="s">
        <v>2696</v>
      </c>
      <c r="C250" s="20" t="s">
        <v>2697</v>
      </c>
      <c r="D250" s="20" t="s">
        <v>2551</v>
      </c>
    </row>
    <row r="251" spans="1:4" ht="29" x14ac:dyDescent="0.2">
      <c r="A251" s="20" t="s">
        <v>1208</v>
      </c>
      <c r="B251" s="20" t="s">
        <v>2698</v>
      </c>
      <c r="C251" s="20" t="s">
        <v>2440</v>
      </c>
      <c r="D251" s="20" t="s">
        <v>2699</v>
      </c>
    </row>
    <row r="252" spans="1:4" ht="43" x14ac:dyDescent="0.2">
      <c r="A252" s="20" t="s">
        <v>831</v>
      </c>
      <c r="B252" s="20" t="s">
        <v>2700</v>
      </c>
      <c r="C252" s="20" t="s">
        <v>2701</v>
      </c>
      <c r="D252" s="20" t="s">
        <v>2402</v>
      </c>
    </row>
    <row r="253" spans="1:4" x14ac:dyDescent="0.2">
      <c r="A253" s="20" t="s">
        <v>1170</v>
      </c>
      <c r="B253" s="20" t="s">
        <v>2501</v>
      </c>
      <c r="C253" s="20" t="s">
        <v>2322</v>
      </c>
      <c r="D253" s="20" t="s">
        <v>2402</v>
      </c>
    </row>
    <row r="254" spans="1:4" x14ac:dyDescent="0.2">
      <c r="A254" s="20" t="s">
        <v>920</v>
      </c>
      <c r="B254" s="20" t="s">
        <v>2569</v>
      </c>
      <c r="C254" s="20" t="s">
        <v>2570</v>
      </c>
      <c r="D254" s="20" t="s">
        <v>2702</v>
      </c>
    </row>
    <row r="255" spans="1:4" x14ac:dyDescent="0.2">
      <c r="A255" s="20" t="s">
        <v>1710</v>
      </c>
      <c r="B255" s="20" t="s">
        <v>2703</v>
      </c>
      <c r="C255" s="20" t="s">
        <v>2421</v>
      </c>
      <c r="D255" s="20" t="s">
        <v>2374</v>
      </c>
    </row>
    <row r="256" spans="1:4" x14ac:dyDescent="0.2">
      <c r="A256" s="20" t="s">
        <v>854</v>
      </c>
      <c r="B256" s="20" t="s">
        <v>2409</v>
      </c>
      <c r="C256" s="20" t="s">
        <v>2322</v>
      </c>
      <c r="D256" s="20" t="s">
        <v>2402</v>
      </c>
    </row>
    <row r="257" spans="1:4" ht="29" x14ac:dyDescent="0.2">
      <c r="A257" s="20" t="s">
        <v>443</v>
      </c>
      <c r="B257" s="20" t="s">
        <v>2322</v>
      </c>
      <c r="C257" s="20" t="s">
        <v>2322</v>
      </c>
      <c r="D257" s="20" t="s">
        <v>2704</v>
      </c>
    </row>
    <row r="258" spans="1:4" x14ac:dyDescent="0.2">
      <c r="A258" s="20" t="s">
        <v>331</v>
      </c>
      <c r="B258" s="20" t="s">
        <v>2488</v>
      </c>
      <c r="C258" s="20" t="s">
        <v>2322</v>
      </c>
      <c r="D258" s="20" t="s">
        <v>2402</v>
      </c>
    </row>
    <row r="259" spans="1:4" ht="29" x14ac:dyDescent="0.2">
      <c r="A259" s="20" t="s">
        <v>1395</v>
      </c>
      <c r="B259" s="20" t="s">
        <v>2705</v>
      </c>
      <c r="C259" s="20" t="s">
        <v>2455</v>
      </c>
      <c r="D259" s="20" t="s">
        <v>2374</v>
      </c>
    </row>
    <row r="260" spans="1:4" ht="29" x14ac:dyDescent="0.2">
      <c r="A260" s="20" t="s">
        <v>1213</v>
      </c>
      <c r="B260" s="20" t="s">
        <v>2706</v>
      </c>
      <c r="C260" s="20" t="s">
        <v>2322</v>
      </c>
      <c r="D260" s="20" t="s">
        <v>2707</v>
      </c>
    </row>
    <row r="261" spans="1:4" ht="29" x14ac:dyDescent="0.2">
      <c r="A261" s="20" t="s">
        <v>1648</v>
      </c>
      <c r="B261" s="20" t="s">
        <v>2708</v>
      </c>
      <c r="C261" s="20" t="s">
        <v>2322</v>
      </c>
      <c r="D261" s="20" t="s">
        <v>2483</v>
      </c>
    </row>
    <row r="262" spans="1:4" ht="29" x14ac:dyDescent="0.2">
      <c r="A262" s="20" t="s">
        <v>628</v>
      </c>
      <c r="B262" s="20" t="s">
        <v>2709</v>
      </c>
      <c r="C262" s="20" t="s">
        <v>2393</v>
      </c>
      <c r="D262" s="20" t="s">
        <v>2402</v>
      </c>
    </row>
    <row r="263" spans="1:4" ht="43" x14ac:dyDescent="0.2">
      <c r="A263" s="20" t="s">
        <v>675</v>
      </c>
      <c r="B263" s="20" t="s">
        <v>2710</v>
      </c>
      <c r="C263" s="20" t="s">
        <v>2401</v>
      </c>
      <c r="D263" s="20" t="s">
        <v>2322</v>
      </c>
    </row>
    <row r="264" spans="1:4" x14ac:dyDescent="0.2">
      <c r="A264" s="20" t="s">
        <v>1370</v>
      </c>
      <c r="B264" s="20" t="s">
        <v>2711</v>
      </c>
      <c r="C264" s="20" t="s">
        <v>2378</v>
      </c>
      <c r="D264" s="20" t="s">
        <v>2384</v>
      </c>
    </row>
    <row r="265" spans="1:4" ht="71" x14ac:dyDescent="0.2">
      <c r="A265" s="20" t="s">
        <v>366</v>
      </c>
      <c r="B265" s="20" t="s">
        <v>2712</v>
      </c>
      <c r="C265" s="20" t="s">
        <v>2388</v>
      </c>
      <c r="D265" s="20" t="s">
        <v>2466</v>
      </c>
    </row>
    <row r="266" spans="1:4" ht="85" x14ac:dyDescent="0.2">
      <c r="A266" s="20" t="s">
        <v>930</v>
      </c>
      <c r="B266" s="20" t="s">
        <v>2713</v>
      </c>
      <c r="C266" s="20" t="s">
        <v>2469</v>
      </c>
      <c r="D266" s="20" t="s">
        <v>2466</v>
      </c>
    </row>
    <row r="267" spans="1:4" ht="57" x14ac:dyDescent="0.2">
      <c r="A267" s="20" t="s">
        <v>910</v>
      </c>
      <c r="B267" s="20" t="s">
        <v>2714</v>
      </c>
      <c r="C267" s="20" t="s">
        <v>2469</v>
      </c>
      <c r="D267" s="20" t="s">
        <v>2715</v>
      </c>
    </row>
    <row r="268" spans="1:4" x14ac:dyDescent="0.2">
      <c r="A268" s="20" t="s">
        <v>1278</v>
      </c>
      <c r="B268" s="20" t="s">
        <v>2394</v>
      </c>
      <c r="C268" s="20" t="s">
        <v>1802</v>
      </c>
      <c r="D268" s="20" t="s">
        <v>2564</v>
      </c>
    </row>
    <row r="269" spans="1:4" ht="29" x14ac:dyDescent="0.2">
      <c r="A269" s="20" t="s">
        <v>381</v>
      </c>
      <c r="B269" s="20" t="s">
        <v>2515</v>
      </c>
      <c r="C269" s="20" t="s">
        <v>2716</v>
      </c>
      <c r="D269" s="20" t="s">
        <v>2160</v>
      </c>
    </row>
    <row r="270" spans="1:4" x14ac:dyDescent="0.2">
      <c r="A270" s="20" t="s">
        <v>545</v>
      </c>
      <c r="B270" s="20" t="s">
        <v>2690</v>
      </c>
      <c r="C270" s="20" t="s">
        <v>2378</v>
      </c>
      <c r="D270" s="20" t="s">
        <v>2500</v>
      </c>
    </row>
    <row r="271" spans="1:4" ht="29" x14ac:dyDescent="0.2">
      <c r="A271" s="20" t="s">
        <v>1933</v>
      </c>
      <c r="B271" s="20" t="s">
        <v>2717</v>
      </c>
      <c r="C271" s="20" t="s">
        <v>2718</v>
      </c>
      <c r="D271" s="20" t="s">
        <v>2462</v>
      </c>
    </row>
    <row r="272" spans="1:4" ht="43" x14ac:dyDescent="0.2">
      <c r="A272" s="20" t="s">
        <v>1102</v>
      </c>
      <c r="B272" s="20" t="s">
        <v>2719</v>
      </c>
      <c r="C272" s="20" t="s">
        <v>2426</v>
      </c>
      <c r="D272" s="20" t="s">
        <v>2720</v>
      </c>
    </row>
    <row r="273" spans="1:4" ht="29" x14ac:dyDescent="0.2">
      <c r="A273" s="20" t="s">
        <v>240</v>
      </c>
      <c r="B273" s="20" t="s">
        <v>2721</v>
      </c>
      <c r="C273" s="20" t="s">
        <v>2388</v>
      </c>
      <c r="D273" s="20" t="s">
        <v>2322</v>
      </c>
    </row>
    <row r="274" spans="1:4" ht="29" x14ac:dyDescent="0.2">
      <c r="A274" s="20" t="s">
        <v>782</v>
      </c>
      <c r="B274" s="20" t="s">
        <v>2414</v>
      </c>
      <c r="C274" s="20" t="s">
        <v>2453</v>
      </c>
      <c r="D274" s="20" t="s">
        <v>2720</v>
      </c>
    </row>
    <row r="275" spans="1:4" ht="43" x14ac:dyDescent="0.2">
      <c r="A275" s="20" t="s">
        <v>275</v>
      </c>
      <c r="B275" s="20" t="s">
        <v>2722</v>
      </c>
      <c r="C275" s="20" t="s">
        <v>2606</v>
      </c>
      <c r="D275" s="20" t="s">
        <v>2160</v>
      </c>
    </row>
    <row r="276" spans="1:4" ht="29" x14ac:dyDescent="0.2">
      <c r="A276" s="20" t="s">
        <v>1662</v>
      </c>
      <c r="B276" s="20" t="s">
        <v>2723</v>
      </c>
      <c r="C276" s="20" t="s">
        <v>2322</v>
      </c>
      <c r="D276" s="20" t="s">
        <v>2456</v>
      </c>
    </row>
    <row r="277" spans="1:4" ht="29" x14ac:dyDescent="0.2">
      <c r="A277" s="20" t="s">
        <v>1180</v>
      </c>
      <c r="B277" s="20" t="s">
        <v>2724</v>
      </c>
      <c r="C277" s="20" t="s">
        <v>2725</v>
      </c>
      <c r="D277" s="20" t="s">
        <v>2402</v>
      </c>
    </row>
    <row r="278" spans="1:4" x14ac:dyDescent="0.2">
      <c r="A278" s="20" t="s">
        <v>1615</v>
      </c>
      <c r="B278" s="20" t="s">
        <v>2377</v>
      </c>
      <c r="C278" s="20" t="s">
        <v>2378</v>
      </c>
      <c r="D278" s="20" t="s">
        <v>2483</v>
      </c>
    </row>
    <row r="279" spans="1:4" x14ac:dyDescent="0.2">
      <c r="A279" s="20" t="s">
        <v>1404</v>
      </c>
      <c r="B279" s="20" t="s">
        <v>2322</v>
      </c>
      <c r="C279" s="20" t="s">
        <v>2322</v>
      </c>
      <c r="D279" s="20" t="s">
        <v>2460</v>
      </c>
    </row>
    <row r="280" spans="1:4" x14ac:dyDescent="0.2">
      <c r="A280" s="20" t="s">
        <v>958</v>
      </c>
      <c r="B280" s="20" t="s">
        <v>2501</v>
      </c>
      <c r="C280" s="20" t="s">
        <v>2726</v>
      </c>
      <c r="D280" s="20" t="s">
        <v>2727</v>
      </c>
    </row>
    <row r="281" spans="1:4" ht="57" x14ac:dyDescent="0.2">
      <c r="A281" s="20" t="s">
        <v>425</v>
      </c>
      <c r="B281" s="20" t="s">
        <v>2728</v>
      </c>
      <c r="C281" s="20" t="s">
        <v>2729</v>
      </c>
      <c r="D281" s="20" t="s">
        <v>2322</v>
      </c>
    </row>
    <row r="282" spans="1:4" ht="29" x14ac:dyDescent="0.2">
      <c r="A282" s="20" t="s">
        <v>1360</v>
      </c>
      <c r="B282" s="20" t="s">
        <v>2403</v>
      </c>
      <c r="C282" s="20" t="s">
        <v>2730</v>
      </c>
      <c r="D282" s="20" t="s">
        <v>2731</v>
      </c>
    </row>
    <row r="283" spans="1:4" x14ac:dyDescent="0.2">
      <c r="A283" s="20" t="s">
        <v>608</v>
      </c>
      <c r="B283" s="20" t="s">
        <v>2465</v>
      </c>
      <c r="C283" s="20" t="s">
        <v>2572</v>
      </c>
      <c r="D283" s="20" t="s">
        <v>2428</v>
      </c>
    </row>
    <row r="284" spans="1:4" ht="57" x14ac:dyDescent="0.2">
      <c r="A284" s="20" t="s">
        <v>1475</v>
      </c>
      <c r="B284" s="20" t="s">
        <v>2732</v>
      </c>
      <c r="C284" s="20" t="s">
        <v>2322</v>
      </c>
      <c r="D284" s="20" t="s">
        <v>2395</v>
      </c>
    </row>
    <row r="285" spans="1:4" x14ac:dyDescent="0.2">
      <c r="A285" s="20" t="s">
        <v>1457</v>
      </c>
      <c r="B285" s="20" t="s">
        <v>2733</v>
      </c>
      <c r="C285" s="20" t="s">
        <v>2322</v>
      </c>
      <c r="D285" s="20" t="s">
        <v>2466</v>
      </c>
    </row>
    <row r="286" spans="1:4" ht="43" x14ac:dyDescent="0.2">
      <c r="A286" s="20" t="s">
        <v>846</v>
      </c>
      <c r="B286" s="20" t="s">
        <v>2734</v>
      </c>
      <c r="C286" s="20" t="s">
        <v>2665</v>
      </c>
      <c r="D286" s="20" t="s">
        <v>2428</v>
      </c>
    </row>
    <row r="287" spans="1:4" x14ac:dyDescent="0.2">
      <c r="A287" s="20" t="s">
        <v>1480</v>
      </c>
      <c r="B287" s="20" t="s">
        <v>2735</v>
      </c>
      <c r="C287" s="20" t="s">
        <v>2378</v>
      </c>
      <c r="D287" s="20" t="s">
        <v>2483</v>
      </c>
    </row>
    <row r="288" spans="1:4" ht="29" x14ac:dyDescent="0.2">
      <c r="A288" s="20" t="s">
        <v>744</v>
      </c>
      <c r="B288" s="20" t="s">
        <v>2417</v>
      </c>
      <c r="C288" s="20" t="s">
        <v>2378</v>
      </c>
      <c r="D288" s="20" t="s">
        <v>2483</v>
      </c>
    </row>
    <row r="289" spans="1:4" x14ac:dyDescent="0.2">
      <c r="A289" s="20" t="s">
        <v>1897</v>
      </c>
      <c r="B289" s="20" t="s">
        <v>2322</v>
      </c>
      <c r="C289" s="20" t="s">
        <v>2322</v>
      </c>
      <c r="D289" s="20" t="s">
        <v>2374</v>
      </c>
    </row>
    <row r="290" spans="1:4" x14ac:dyDescent="0.2">
      <c r="A290" s="20" t="s">
        <v>1452</v>
      </c>
      <c r="B290" s="20" t="s">
        <v>2501</v>
      </c>
      <c r="C290" s="20" t="s">
        <v>2695</v>
      </c>
      <c r="D290" s="20" t="s">
        <v>2416</v>
      </c>
    </row>
    <row r="291" spans="1:4" ht="43" x14ac:dyDescent="0.2">
      <c r="A291" s="20" t="s">
        <v>1409</v>
      </c>
      <c r="B291" s="20" t="s">
        <v>2736</v>
      </c>
      <c r="C291" s="20" t="s">
        <v>2393</v>
      </c>
      <c r="D291" s="20" t="s">
        <v>2737</v>
      </c>
    </row>
    <row r="292" spans="1:4" x14ac:dyDescent="0.2">
      <c r="A292" s="20" t="s">
        <v>774</v>
      </c>
      <c r="B292" s="20" t="s">
        <v>2738</v>
      </c>
      <c r="C292" s="20" t="s">
        <v>2739</v>
      </c>
      <c r="D292" s="20" t="s">
        <v>2740</v>
      </c>
    </row>
    <row r="293" spans="1:4" ht="43" x14ac:dyDescent="0.2">
      <c r="A293" s="20" t="s">
        <v>1097</v>
      </c>
      <c r="B293" s="20" t="s">
        <v>2741</v>
      </c>
      <c r="C293" s="20" t="s">
        <v>2364</v>
      </c>
      <c r="D293" s="20" t="s">
        <v>2408</v>
      </c>
    </row>
    <row r="294" spans="1:4" x14ac:dyDescent="0.2">
      <c r="A294" s="20" t="s">
        <v>565</v>
      </c>
      <c r="B294" s="20" t="s">
        <v>2742</v>
      </c>
      <c r="C294" s="20" t="s">
        <v>2572</v>
      </c>
      <c r="D294" s="20" t="s">
        <v>2412</v>
      </c>
    </row>
    <row r="295" spans="1:4" x14ac:dyDescent="0.2">
      <c r="A295" s="20" t="s">
        <v>1573</v>
      </c>
      <c r="B295" s="20" t="s">
        <v>2742</v>
      </c>
      <c r="C295" s="20" t="s">
        <v>2322</v>
      </c>
      <c r="D295" s="20" t="s">
        <v>2412</v>
      </c>
    </row>
    <row r="296" spans="1:4" x14ac:dyDescent="0.2">
      <c r="A296" s="20" t="s">
        <v>474</v>
      </c>
      <c r="B296" s="20" t="s">
        <v>2322</v>
      </c>
      <c r="C296" s="20" t="s">
        <v>2743</v>
      </c>
      <c r="D296" s="20" t="s">
        <v>2412</v>
      </c>
    </row>
    <row r="297" spans="1:4" x14ac:dyDescent="0.2">
      <c r="A297" s="20" t="s">
        <v>1878</v>
      </c>
      <c r="B297" s="20" t="s">
        <v>2322</v>
      </c>
      <c r="C297" s="20" t="s">
        <v>2322</v>
      </c>
      <c r="D297" s="20" t="s">
        <v>2483</v>
      </c>
    </row>
    <row r="298" spans="1:4" x14ac:dyDescent="0.2">
      <c r="A298" s="20" t="s">
        <v>1467</v>
      </c>
      <c r="B298" s="20" t="s">
        <v>2488</v>
      </c>
      <c r="C298" s="20" t="s">
        <v>2701</v>
      </c>
      <c r="D298" s="20" t="s">
        <v>2523</v>
      </c>
    </row>
    <row r="299" spans="1:4" ht="29" x14ac:dyDescent="0.2">
      <c r="A299" s="20" t="s">
        <v>245</v>
      </c>
      <c r="B299" s="20" t="s">
        <v>2488</v>
      </c>
      <c r="C299" s="20" t="s">
        <v>2744</v>
      </c>
      <c r="D299" s="20" t="s">
        <v>2402</v>
      </c>
    </row>
    <row r="300" spans="1:4" ht="29" x14ac:dyDescent="0.2">
      <c r="A300" s="20" t="s">
        <v>1916</v>
      </c>
      <c r="B300" s="20" t="s">
        <v>2371</v>
      </c>
      <c r="C300" s="20" t="s">
        <v>2745</v>
      </c>
      <c r="D300" s="20" t="s">
        <v>2374</v>
      </c>
    </row>
    <row r="301" spans="1:4" x14ac:dyDescent="0.2">
      <c r="A301" s="20" t="s">
        <v>1870</v>
      </c>
      <c r="B301" s="20" t="s">
        <v>2322</v>
      </c>
      <c r="C301" s="20" t="s">
        <v>2322</v>
      </c>
      <c r="D301" s="20" t="s">
        <v>2322</v>
      </c>
    </row>
    <row r="302" spans="1:4" ht="29" x14ac:dyDescent="0.2">
      <c r="A302" s="20" t="s">
        <v>1190</v>
      </c>
      <c r="B302" s="20" t="s">
        <v>2746</v>
      </c>
      <c r="C302" s="20" t="s">
        <v>2378</v>
      </c>
      <c r="D302" s="20" t="s">
        <v>2483</v>
      </c>
    </row>
    <row r="303" spans="1:4" ht="29" x14ac:dyDescent="0.2">
      <c r="A303" s="20" t="s">
        <v>1349</v>
      </c>
      <c r="B303" s="20" t="s">
        <v>2747</v>
      </c>
      <c r="C303" s="20" t="s">
        <v>1802</v>
      </c>
      <c r="D303" s="20" t="s">
        <v>2748</v>
      </c>
    </row>
    <row r="304" spans="1:4" x14ac:dyDescent="0.2">
      <c r="A304" s="20" t="s">
        <v>570</v>
      </c>
      <c r="B304" s="20" t="s">
        <v>2735</v>
      </c>
      <c r="C304" s="20" t="s">
        <v>2378</v>
      </c>
      <c r="D304" s="20" t="s">
        <v>2456</v>
      </c>
    </row>
    <row r="305" spans="1:4" x14ac:dyDescent="0.2">
      <c r="A305" s="20" t="s">
        <v>2014</v>
      </c>
      <c r="B305" s="20" t="s">
        <v>2553</v>
      </c>
      <c r="C305" s="20" t="s">
        <v>2378</v>
      </c>
      <c r="D305" s="20" t="s">
        <v>2483</v>
      </c>
    </row>
    <row r="306" spans="1:4" x14ac:dyDescent="0.2">
      <c r="A306" s="20" t="s">
        <v>1861</v>
      </c>
      <c r="B306" s="20" t="s">
        <v>2322</v>
      </c>
      <c r="C306" s="20" t="s">
        <v>2322</v>
      </c>
      <c r="D306" s="20" t="s">
        <v>2322</v>
      </c>
    </row>
    <row r="307" spans="1:4" x14ac:dyDescent="0.2">
      <c r="A307" s="20" t="s">
        <v>1874</v>
      </c>
      <c r="B307" s="20" t="s">
        <v>2322</v>
      </c>
      <c r="C307" s="20" t="s">
        <v>2322</v>
      </c>
      <c r="D307" s="20" t="s">
        <v>2322</v>
      </c>
    </row>
    <row r="308" spans="1:4" x14ac:dyDescent="0.2">
      <c r="A308" s="20" t="s">
        <v>1964</v>
      </c>
      <c r="B308" s="20" t="s">
        <v>2396</v>
      </c>
      <c r="C308" s="20" t="s">
        <v>2383</v>
      </c>
      <c r="D308" s="20" t="s">
        <v>2322</v>
      </c>
    </row>
    <row r="309" spans="1:4" ht="29" x14ac:dyDescent="0.2">
      <c r="A309" s="20" t="s">
        <v>1620</v>
      </c>
      <c r="B309" s="20" t="s">
        <v>2371</v>
      </c>
      <c r="C309" s="20" t="s">
        <v>1802</v>
      </c>
      <c r="D309" s="20" t="s">
        <v>2322</v>
      </c>
    </row>
    <row r="310" spans="1:4" x14ac:dyDescent="0.2">
      <c r="A310" s="20" t="s">
        <v>2018</v>
      </c>
      <c r="B310" s="20" t="s">
        <v>2322</v>
      </c>
      <c r="C310" s="20" t="s">
        <v>2322</v>
      </c>
      <c r="D310" s="20" t="s">
        <v>2374</v>
      </c>
    </row>
    <row r="311" spans="1:4" x14ac:dyDescent="0.2">
      <c r="A311" s="20" t="s">
        <v>1854</v>
      </c>
      <c r="B311" s="20" t="s">
        <v>2394</v>
      </c>
      <c r="C311" s="20" t="s">
        <v>2322</v>
      </c>
      <c r="D311" s="20" t="s">
        <v>2160</v>
      </c>
    </row>
    <row r="312" spans="1:4" ht="29" x14ac:dyDescent="0.2">
      <c r="A312" s="20" t="s">
        <v>2022</v>
      </c>
      <c r="B312" s="20" t="s">
        <v>2322</v>
      </c>
      <c r="C312" s="20" t="s">
        <v>2322</v>
      </c>
      <c r="D312" s="20" t="s">
        <v>2749</v>
      </c>
    </row>
    <row r="313" spans="1:4" x14ac:dyDescent="0.2">
      <c r="A313" s="20" t="s">
        <v>575</v>
      </c>
      <c r="B313" s="20" t="s">
        <v>2409</v>
      </c>
      <c r="C313" s="20" t="s">
        <v>2750</v>
      </c>
      <c r="D313" s="20" t="s">
        <v>2322</v>
      </c>
    </row>
    <row r="314" spans="1:4" ht="29" x14ac:dyDescent="0.2">
      <c r="A314" s="20" t="s">
        <v>1365</v>
      </c>
      <c r="B314" s="20" t="s">
        <v>2751</v>
      </c>
      <c r="C314" s="20" t="s">
        <v>2322</v>
      </c>
      <c r="D314" s="20" t="s">
        <v>2460</v>
      </c>
    </row>
    <row r="315" spans="1:4" ht="29" x14ac:dyDescent="0.2">
      <c r="A315" s="20" t="s">
        <v>1175</v>
      </c>
      <c r="B315" s="20" t="s">
        <v>2752</v>
      </c>
      <c r="C315" s="20" t="s">
        <v>2753</v>
      </c>
      <c r="D315" s="20" t="s">
        <v>2374</v>
      </c>
    </row>
    <row r="316" spans="1:4" x14ac:dyDescent="0.2">
      <c r="A316" s="20" t="s">
        <v>1902</v>
      </c>
      <c r="B316" s="20" t="s">
        <v>2322</v>
      </c>
      <c r="C316" s="20" t="s">
        <v>2322</v>
      </c>
      <c r="D316" s="20" t="s">
        <v>2374</v>
      </c>
    </row>
    <row r="317" spans="1:4" x14ac:dyDescent="0.2">
      <c r="A317" s="20" t="s">
        <v>1991</v>
      </c>
      <c r="B317" s="20" t="s">
        <v>2322</v>
      </c>
      <c r="C317" s="20" t="s">
        <v>2322</v>
      </c>
      <c r="D317" s="20" t="s">
        <v>2402</v>
      </c>
    </row>
    <row r="318" spans="1:4" x14ac:dyDescent="0.2">
      <c r="A318" s="20" t="s">
        <v>1906</v>
      </c>
      <c r="B318" s="20" t="s">
        <v>2322</v>
      </c>
      <c r="C318" s="20" t="s">
        <v>2322</v>
      </c>
      <c r="D318" s="20" t="s">
        <v>2322</v>
      </c>
    </row>
    <row r="319" spans="1:4" x14ac:dyDescent="0.2">
      <c r="A319" s="20" t="s">
        <v>2026</v>
      </c>
      <c r="B319" s="20" t="s">
        <v>2322</v>
      </c>
      <c r="C319" s="20" t="s">
        <v>2322</v>
      </c>
      <c r="D319" s="20" t="s">
        <v>2160</v>
      </c>
    </row>
    <row r="320" spans="1:4" x14ac:dyDescent="0.2">
      <c r="A320" s="20" t="s">
        <v>2038</v>
      </c>
      <c r="B320" s="20" t="s">
        <v>2322</v>
      </c>
      <c r="C320" s="20" t="s">
        <v>2478</v>
      </c>
      <c r="D320" s="20" t="s">
        <v>2374</v>
      </c>
    </row>
    <row r="321" spans="1:4" x14ac:dyDescent="0.2">
      <c r="A321" s="20" t="s">
        <v>1888</v>
      </c>
      <c r="B321" s="20" t="s">
        <v>2322</v>
      </c>
      <c r="C321" s="20" t="s">
        <v>2322</v>
      </c>
      <c r="D321" s="20" t="s">
        <v>2322</v>
      </c>
    </row>
    <row r="322" spans="1:4" x14ac:dyDescent="0.2">
      <c r="A322" s="20" t="s">
        <v>250</v>
      </c>
      <c r="B322" s="20" t="s">
        <v>2322</v>
      </c>
      <c r="C322" s="20" t="s">
        <v>2378</v>
      </c>
      <c r="D322" s="20" t="s">
        <v>2500</v>
      </c>
    </row>
    <row r="323" spans="1:4" x14ac:dyDescent="0.2">
      <c r="A323" s="20" t="s">
        <v>2030</v>
      </c>
      <c r="B323" s="20" t="s">
        <v>2322</v>
      </c>
      <c r="C323" s="20" t="s">
        <v>2322</v>
      </c>
      <c r="D323" s="20" t="s">
        <v>2160</v>
      </c>
    </row>
    <row r="324" spans="1:4" x14ac:dyDescent="0.2">
      <c r="A324" s="20" t="s">
        <v>1987</v>
      </c>
      <c r="B324" s="20" t="s">
        <v>2322</v>
      </c>
      <c r="C324" s="20" t="s">
        <v>2322</v>
      </c>
      <c r="D324" s="20" t="s">
        <v>2322</v>
      </c>
    </row>
    <row r="325" spans="1:4" ht="43" x14ac:dyDescent="0.2">
      <c r="A325" s="20" t="s">
        <v>890</v>
      </c>
      <c r="B325" s="20" t="s">
        <v>2754</v>
      </c>
      <c r="C325" s="20" t="s">
        <v>1802</v>
      </c>
      <c r="D325" s="20" t="s">
        <v>2755</v>
      </c>
    </row>
    <row r="326" spans="1:4" x14ac:dyDescent="0.2">
      <c r="A326" s="20" t="s">
        <v>1941</v>
      </c>
      <c r="B326" s="20" t="s">
        <v>2322</v>
      </c>
      <c r="C326" s="20" t="s">
        <v>2383</v>
      </c>
      <c r="D326" s="20" t="s">
        <v>2322</v>
      </c>
    </row>
    <row r="327" spans="1:4" x14ac:dyDescent="0.2">
      <c r="A327" s="20" t="s">
        <v>2034</v>
      </c>
      <c r="B327" s="20" t="s">
        <v>2322</v>
      </c>
      <c r="C327" s="20" t="s">
        <v>2322</v>
      </c>
      <c r="D327" s="20" t="s">
        <v>2322</v>
      </c>
    </row>
    <row r="328" spans="1:4" x14ac:dyDescent="0.2">
      <c r="A328" s="20" t="s">
        <v>1926</v>
      </c>
      <c r="B328" s="20" t="s">
        <v>2322</v>
      </c>
      <c r="C328" s="20" t="s">
        <v>2322</v>
      </c>
      <c r="D328" s="20" t="s">
        <v>2322</v>
      </c>
    </row>
    <row r="329" spans="1:4" ht="43" x14ac:dyDescent="0.2">
      <c r="A329" s="20" t="s">
        <v>1920</v>
      </c>
      <c r="B329" s="20" t="s">
        <v>2756</v>
      </c>
      <c r="C329" s="20" t="s">
        <v>2757</v>
      </c>
      <c r="D329" s="20" t="s">
        <v>2758</v>
      </c>
    </row>
    <row r="330" spans="1:4" ht="29" x14ac:dyDescent="0.2">
      <c r="A330" s="20" t="s">
        <v>1195</v>
      </c>
      <c r="B330" s="20" t="s">
        <v>2759</v>
      </c>
      <c r="C330" s="20" t="s">
        <v>2760</v>
      </c>
      <c r="D330" s="20" t="s">
        <v>2322</v>
      </c>
    </row>
    <row r="331" spans="1:4" x14ac:dyDescent="0.2">
      <c r="A331" s="20" t="s">
        <v>149</v>
      </c>
      <c r="B331" s="20" t="s">
        <v>2761</v>
      </c>
      <c r="C331" s="20" t="s">
        <v>2322</v>
      </c>
      <c r="D331" s="20" t="s">
        <v>2402</v>
      </c>
    </row>
    <row r="332" spans="1:4" ht="29" x14ac:dyDescent="0.2">
      <c r="A332" s="20" t="s">
        <v>1462</v>
      </c>
      <c r="B332" s="20" t="s">
        <v>2762</v>
      </c>
      <c r="C332" s="20" t="s">
        <v>2322</v>
      </c>
      <c r="D332" s="20" t="s">
        <v>2446</v>
      </c>
    </row>
    <row r="333" spans="1:4" x14ac:dyDescent="0.2">
      <c r="A333" s="20" t="s">
        <v>841</v>
      </c>
      <c r="B333" s="20" t="s">
        <v>2474</v>
      </c>
      <c r="C333" s="20" t="s">
        <v>2418</v>
      </c>
      <c r="D333" s="20" t="s">
        <v>2379</v>
      </c>
    </row>
    <row r="334" spans="1:4" ht="29" x14ac:dyDescent="0.2">
      <c r="A334" s="20" t="s">
        <v>1400</v>
      </c>
      <c r="B334" s="20" t="s">
        <v>2763</v>
      </c>
      <c r="C334" s="20" t="s">
        <v>2418</v>
      </c>
      <c r="D334" s="20" t="s">
        <v>2412</v>
      </c>
    </row>
    <row r="335" spans="1:4" x14ac:dyDescent="0.2">
      <c r="A335" s="20"/>
      <c r="B335" s="20"/>
      <c r="C335" s="20"/>
      <c r="D335" s="20"/>
    </row>
    <row r="336" spans="1:4" x14ac:dyDescent="0.2">
      <c r="A336" s="20"/>
      <c r="B336" s="20"/>
      <c r="C336" s="20"/>
      <c r="D336" s="20"/>
    </row>
    <row r="337" spans="1:12" ht="211" x14ac:dyDescent="0.2">
      <c r="A337" s="108" t="s">
        <v>2765</v>
      </c>
      <c r="B337" s="20"/>
      <c r="C337" s="20"/>
      <c r="D337" s="20"/>
      <c r="E337" s="20"/>
      <c r="F337" s="20"/>
      <c r="G337" s="20"/>
      <c r="H337" s="20"/>
      <c r="I337" s="20"/>
      <c r="J337" s="20"/>
      <c r="K337" s="20"/>
      <c r="L337" s="20"/>
    </row>
    <row r="338" spans="1:12" x14ac:dyDescent="0.2">
      <c r="A338" s="20"/>
      <c r="B338" s="20"/>
      <c r="C338" s="20"/>
      <c r="D338" s="20"/>
      <c r="E338" s="20"/>
      <c r="F338" s="20"/>
      <c r="G338" s="20"/>
      <c r="H338" s="20"/>
      <c r="I338" s="20"/>
      <c r="J338" s="20"/>
      <c r="K338" s="20"/>
      <c r="L338" s="20"/>
    </row>
    <row r="339" spans="1:12" ht="43" x14ac:dyDescent="0.2">
      <c r="A339" s="111" t="s">
        <v>2318</v>
      </c>
      <c r="B339" s="20" t="s">
        <v>2094</v>
      </c>
      <c r="C339" s="20" t="s">
        <v>2095</v>
      </c>
      <c r="D339" s="20" t="s">
        <v>2096</v>
      </c>
      <c r="E339" s="20" t="s">
        <v>2097</v>
      </c>
      <c r="F339" s="20" t="s">
        <v>2098</v>
      </c>
      <c r="G339" s="20" t="s">
        <v>2099</v>
      </c>
      <c r="H339" s="20" t="s">
        <v>2100</v>
      </c>
      <c r="I339" s="20" t="s">
        <v>2101</v>
      </c>
      <c r="J339" s="20" t="s">
        <v>2102</v>
      </c>
      <c r="K339" s="20" t="s">
        <v>2103</v>
      </c>
      <c r="L339" s="20" t="s">
        <v>2104</v>
      </c>
    </row>
    <row r="340" spans="1:12" ht="409.6" x14ac:dyDescent="0.2">
      <c r="A340" s="111" t="s">
        <v>2319</v>
      </c>
      <c r="B340" s="20" t="s">
        <v>2105</v>
      </c>
      <c r="C340" s="20" t="s">
        <v>1808</v>
      </c>
      <c r="D340" s="112">
        <v>2.7870531608141499E-5</v>
      </c>
      <c r="E340" s="112">
        <v>3.4408063713755003E-8</v>
      </c>
      <c r="F340" s="20">
        <v>186</v>
      </c>
      <c r="G340" s="20">
        <v>209</v>
      </c>
      <c r="H340" s="20">
        <v>5292</v>
      </c>
      <c r="I340" s="20">
        <v>7166</v>
      </c>
      <c r="J340" s="113">
        <v>0</v>
      </c>
      <c r="K340" s="20">
        <v>0</v>
      </c>
      <c r="L340" s="20" t="s">
        <v>2106</v>
      </c>
    </row>
    <row r="341" spans="1:12" ht="409.6" x14ac:dyDescent="0.2">
      <c r="A341" s="111" t="s">
        <v>2319</v>
      </c>
      <c r="B341" s="20" t="s">
        <v>2107</v>
      </c>
      <c r="C341" s="20" t="s">
        <v>1810</v>
      </c>
      <c r="D341" s="114">
        <v>3.9659140829034198E-4</v>
      </c>
      <c r="E341" s="112">
        <v>4.8961902258066905E-7</v>
      </c>
      <c r="F341" s="20">
        <v>83</v>
      </c>
      <c r="G341" s="20">
        <v>209</v>
      </c>
      <c r="H341" s="20">
        <v>1749</v>
      </c>
      <c r="I341" s="20">
        <v>7166</v>
      </c>
      <c r="J341" s="113">
        <v>0</v>
      </c>
      <c r="K341" s="20">
        <v>0</v>
      </c>
      <c r="L341" s="20" t="s">
        <v>2108</v>
      </c>
    </row>
    <row r="342" spans="1:12" ht="409.6" x14ac:dyDescent="0.2">
      <c r="A342" s="111" t="s">
        <v>2319</v>
      </c>
      <c r="B342" s="20" t="s">
        <v>2109</v>
      </c>
      <c r="C342" s="20" t="s">
        <v>1812</v>
      </c>
      <c r="D342" s="114">
        <v>1.0572614893443501E-3</v>
      </c>
      <c r="E342" s="112">
        <v>1.3052610979559801E-6</v>
      </c>
      <c r="F342" s="20">
        <v>56</v>
      </c>
      <c r="G342" s="20">
        <v>209</v>
      </c>
      <c r="H342" s="20">
        <v>1028</v>
      </c>
      <c r="I342" s="20">
        <v>7166</v>
      </c>
      <c r="J342" s="113">
        <v>0</v>
      </c>
      <c r="K342" s="20">
        <v>0</v>
      </c>
      <c r="L342" s="20" t="s">
        <v>2110</v>
      </c>
    </row>
    <row r="343" spans="1:12" ht="409.6" x14ac:dyDescent="0.2">
      <c r="A343" s="111" t="s">
        <v>2319</v>
      </c>
      <c r="B343" s="20" t="s">
        <v>2122</v>
      </c>
      <c r="C343" s="20" t="s">
        <v>1813</v>
      </c>
      <c r="D343" s="114">
        <v>1.80634335933434E-3</v>
      </c>
      <c r="E343" s="112">
        <v>2.2300535300424002E-6</v>
      </c>
      <c r="F343" s="20">
        <v>92</v>
      </c>
      <c r="G343" s="20">
        <v>209</v>
      </c>
      <c r="H343" s="20">
        <v>2083</v>
      </c>
      <c r="I343" s="20">
        <v>7166</v>
      </c>
      <c r="J343" s="113">
        <v>0</v>
      </c>
      <c r="K343" s="20">
        <v>0</v>
      </c>
      <c r="L343" s="20" t="s">
        <v>2123</v>
      </c>
    </row>
    <row r="344" spans="1:12" ht="409.6" x14ac:dyDescent="0.2">
      <c r="A344" s="111" t="s">
        <v>2319</v>
      </c>
      <c r="B344" s="20" t="s">
        <v>2124</v>
      </c>
      <c r="C344" s="20" t="s">
        <v>1814</v>
      </c>
      <c r="D344" s="114">
        <v>1.8160543332070599E-3</v>
      </c>
      <c r="E344" s="112">
        <v>2.2420423866753899E-6</v>
      </c>
      <c r="F344" s="20">
        <v>59</v>
      </c>
      <c r="G344" s="20">
        <v>209</v>
      </c>
      <c r="H344" s="20">
        <v>1126</v>
      </c>
      <c r="I344" s="20">
        <v>7166</v>
      </c>
      <c r="J344" s="113">
        <v>0</v>
      </c>
      <c r="K344" s="20">
        <v>0</v>
      </c>
      <c r="L344" s="20" t="s">
        <v>2125</v>
      </c>
    </row>
    <row r="345" spans="1:12" ht="409.6" x14ac:dyDescent="0.2">
      <c r="A345" s="111" t="s">
        <v>2319</v>
      </c>
      <c r="B345" s="20" t="s">
        <v>2111</v>
      </c>
      <c r="C345" s="20" t="s">
        <v>1811</v>
      </c>
      <c r="D345" s="114">
        <v>1.8616832328858901E-3</v>
      </c>
      <c r="E345" s="112">
        <v>2.2983743615875202E-6</v>
      </c>
      <c r="F345" s="20">
        <v>75</v>
      </c>
      <c r="G345" s="20">
        <v>209</v>
      </c>
      <c r="H345" s="20">
        <v>1576</v>
      </c>
      <c r="I345" s="20">
        <v>7166</v>
      </c>
      <c r="J345" s="113">
        <v>0</v>
      </c>
      <c r="K345" s="20">
        <v>0</v>
      </c>
      <c r="L345" s="20" t="s">
        <v>2112</v>
      </c>
    </row>
    <row r="346" spans="1:12" ht="409.6" x14ac:dyDescent="0.2">
      <c r="A346" s="111" t="s">
        <v>2319</v>
      </c>
      <c r="B346" s="20" t="s">
        <v>2113</v>
      </c>
      <c r="C346" s="20" t="s">
        <v>1816</v>
      </c>
      <c r="D346" s="114">
        <v>1.0354690137471201E-2</v>
      </c>
      <c r="E346" s="112">
        <v>1.2783568070952099E-5</v>
      </c>
      <c r="F346" s="20">
        <v>69</v>
      </c>
      <c r="G346" s="20">
        <v>209</v>
      </c>
      <c r="H346" s="20">
        <v>1472</v>
      </c>
      <c r="I346" s="20">
        <v>7166</v>
      </c>
      <c r="J346" s="113">
        <v>0</v>
      </c>
      <c r="K346" s="20">
        <v>0</v>
      </c>
      <c r="L346" s="20" t="s">
        <v>2114</v>
      </c>
    </row>
    <row r="347" spans="1:12" ht="409.6" x14ac:dyDescent="0.2">
      <c r="A347" s="111" t="s">
        <v>2319</v>
      </c>
      <c r="B347" s="20" t="s">
        <v>2120</v>
      </c>
      <c r="C347" s="20" t="s">
        <v>1815</v>
      </c>
      <c r="D347" s="114">
        <v>1.2526023921604399E-2</v>
      </c>
      <c r="E347" s="112">
        <v>1.5464227063709099E-5</v>
      </c>
      <c r="F347" s="20">
        <v>69</v>
      </c>
      <c r="G347" s="20">
        <v>209</v>
      </c>
      <c r="H347" s="20">
        <v>1480</v>
      </c>
      <c r="I347" s="20">
        <v>7166</v>
      </c>
      <c r="J347" s="113">
        <v>0</v>
      </c>
      <c r="K347" s="20">
        <v>0</v>
      </c>
      <c r="L347" s="20" t="s">
        <v>2121</v>
      </c>
    </row>
    <row r="348" spans="1:12" ht="113" x14ac:dyDescent="0.2">
      <c r="A348" s="111" t="s">
        <v>2319</v>
      </c>
      <c r="B348" s="20" t="s">
        <v>2115</v>
      </c>
      <c r="C348" s="20" t="s">
        <v>1809</v>
      </c>
      <c r="D348" s="114">
        <v>1.5468208342188801E-2</v>
      </c>
      <c r="E348" s="112">
        <v>1.9096553508875102E-5</v>
      </c>
      <c r="F348" s="20">
        <v>8</v>
      </c>
      <c r="G348" s="20">
        <v>209</v>
      </c>
      <c r="H348" s="20">
        <v>41</v>
      </c>
      <c r="I348" s="20">
        <v>7166</v>
      </c>
      <c r="J348" s="113">
        <v>0</v>
      </c>
      <c r="K348" s="20">
        <v>0</v>
      </c>
      <c r="L348" s="20" t="s">
        <v>2116</v>
      </c>
    </row>
    <row r="349" spans="1:12" ht="29" x14ac:dyDescent="0.2">
      <c r="A349" s="111" t="s">
        <v>2319</v>
      </c>
      <c r="B349" s="20" t="s">
        <v>2117</v>
      </c>
      <c r="C349" s="20" t="s">
        <v>2118</v>
      </c>
      <c r="D349" s="114">
        <v>1.9816018985437101E-2</v>
      </c>
      <c r="E349" s="112">
        <v>2.44642209696754E-5</v>
      </c>
      <c r="F349" s="20">
        <v>3</v>
      </c>
      <c r="G349" s="20">
        <v>209</v>
      </c>
      <c r="H349" s="20">
        <v>3</v>
      </c>
      <c r="I349" s="20">
        <v>7166</v>
      </c>
      <c r="J349" s="113">
        <v>0</v>
      </c>
      <c r="K349" s="20">
        <v>0</v>
      </c>
      <c r="L349" s="20" t="s">
        <v>2119</v>
      </c>
    </row>
    <row r="350" spans="1:12" ht="253" x14ac:dyDescent="0.2">
      <c r="A350" s="111" t="s">
        <v>2320</v>
      </c>
      <c r="B350" s="20" t="s">
        <v>2126</v>
      </c>
      <c r="C350" s="20" t="s">
        <v>1801</v>
      </c>
      <c r="D350" s="114">
        <v>1.0191697138817199E-3</v>
      </c>
      <c r="E350" s="112">
        <v>5.1734503242727E-6</v>
      </c>
      <c r="F350" s="20">
        <v>18</v>
      </c>
      <c r="G350" s="20">
        <v>209</v>
      </c>
      <c r="H350" s="20">
        <v>182</v>
      </c>
      <c r="I350" s="20">
        <v>7166</v>
      </c>
      <c r="J350" s="113">
        <v>0</v>
      </c>
      <c r="K350" s="20">
        <v>0</v>
      </c>
      <c r="L350" s="20" t="s">
        <v>2127</v>
      </c>
    </row>
    <row r="351" spans="1:12" ht="239" x14ac:dyDescent="0.2">
      <c r="A351" s="111" t="s">
        <v>2320</v>
      </c>
      <c r="B351" s="20" t="s">
        <v>2147</v>
      </c>
      <c r="C351" s="20" t="s">
        <v>1802</v>
      </c>
      <c r="D351" s="114">
        <v>3.5395622951703001E-3</v>
      </c>
      <c r="E351" s="112">
        <v>1.7967321295280701E-5</v>
      </c>
      <c r="F351" s="20">
        <v>18</v>
      </c>
      <c r="G351" s="20">
        <v>209</v>
      </c>
      <c r="H351" s="20">
        <v>199</v>
      </c>
      <c r="I351" s="20">
        <v>7166</v>
      </c>
      <c r="J351" s="113">
        <v>0</v>
      </c>
      <c r="K351" s="20">
        <v>0</v>
      </c>
      <c r="L351" s="20" t="s">
        <v>2148</v>
      </c>
    </row>
    <row r="352" spans="1:12" ht="409.6" x14ac:dyDescent="0.2">
      <c r="A352" s="111" t="s">
        <v>2320</v>
      </c>
      <c r="B352" s="20" t="s">
        <v>2128</v>
      </c>
      <c r="C352" s="19" t="s">
        <v>1806</v>
      </c>
      <c r="D352" s="114">
        <v>5.8900549478101997E-3</v>
      </c>
      <c r="E352" s="112">
        <v>2.9898756080254798E-5</v>
      </c>
      <c r="F352" s="20">
        <v>45</v>
      </c>
      <c r="G352" s="20">
        <v>209</v>
      </c>
      <c r="H352" s="20">
        <v>840</v>
      </c>
      <c r="I352" s="20">
        <v>7166</v>
      </c>
      <c r="J352" s="113">
        <v>6.7000000000000002E-3</v>
      </c>
      <c r="K352" s="20">
        <v>0.02</v>
      </c>
      <c r="L352" s="20" t="s">
        <v>2129</v>
      </c>
    </row>
    <row r="353" spans="1:12" ht="409.6" x14ac:dyDescent="0.2">
      <c r="A353" s="111" t="s">
        <v>2320</v>
      </c>
      <c r="B353" s="20" t="s">
        <v>2130</v>
      </c>
      <c r="C353" s="20" t="s">
        <v>1803</v>
      </c>
      <c r="D353" s="114">
        <v>8.6062196917417195E-3</v>
      </c>
      <c r="E353" s="112">
        <v>4.3686394374323401E-5</v>
      </c>
      <c r="F353" s="20">
        <v>87</v>
      </c>
      <c r="G353" s="20">
        <v>209</v>
      </c>
      <c r="H353" s="20">
        <v>2070</v>
      </c>
      <c r="I353" s="20">
        <v>7166</v>
      </c>
      <c r="J353" s="113">
        <v>5.0000000000000001E-3</v>
      </c>
      <c r="K353" s="20">
        <v>0.02</v>
      </c>
      <c r="L353" s="20" t="s">
        <v>2131</v>
      </c>
    </row>
    <row r="354" spans="1:12" ht="183" x14ac:dyDescent="0.2">
      <c r="A354" s="111" t="s">
        <v>2320</v>
      </c>
      <c r="B354" s="20" t="s">
        <v>2132</v>
      </c>
      <c r="C354" s="20" t="s">
        <v>1804</v>
      </c>
      <c r="D354" s="114">
        <v>1.9363480849551199E-2</v>
      </c>
      <c r="E354" s="112">
        <v>9.8291780962189094E-5</v>
      </c>
      <c r="F354" s="20">
        <v>13</v>
      </c>
      <c r="G354" s="20">
        <v>209</v>
      </c>
      <c r="H354" s="20">
        <v>130</v>
      </c>
      <c r="I354" s="20">
        <v>7166</v>
      </c>
      <c r="J354" s="113">
        <v>8.0000000000000002E-3</v>
      </c>
      <c r="K354" s="20">
        <v>0.04</v>
      </c>
      <c r="L354" s="20" t="s">
        <v>2133</v>
      </c>
    </row>
    <row r="355" spans="1:12" ht="127" x14ac:dyDescent="0.2">
      <c r="A355" s="111" t="s">
        <v>2320</v>
      </c>
      <c r="B355" s="20" t="s">
        <v>2134</v>
      </c>
      <c r="C355" s="20" t="s">
        <v>1805</v>
      </c>
      <c r="D355" s="114">
        <v>2.6820224671627299E-2</v>
      </c>
      <c r="E355" s="20">
        <v>1.3614327244480901E-4</v>
      </c>
      <c r="F355" s="20">
        <v>10</v>
      </c>
      <c r="G355" s="20">
        <v>209</v>
      </c>
      <c r="H355" s="20">
        <v>83</v>
      </c>
      <c r="I355" s="20">
        <v>7166</v>
      </c>
      <c r="J355" s="113">
        <v>6.7000000000000002E-3</v>
      </c>
      <c r="K355" s="20">
        <v>0.04</v>
      </c>
      <c r="L355" s="20" t="s">
        <v>2135</v>
      </c>
    </row>
    <row r="356" spans="1:12" ht="281" x14ac:dyDescent="0.2">
      <c r="A356" s="111" t="s">
        <v>2320</v>
      </c>
      <c r="B356" s="20" t="s">
        <v>2136</v>
      </c>
      <c r="C356" s="20" t="s">
        <v>2137</v>
      </c>
      <c r="D356" s="114">
        <v>3.0525457911863601E-2</v>
      </c>
      <c r="E356" s="20">
        <v>1.5495156300438401E-4</v>
      </c>
      <c r="F356" s="20">
        <v>20</v>
      </c>
      <c r="G356" s="20">
        <v>209</v>
      </c>
      <c r="H356" s="20">
        <v>277</v>
      </c>
      <c r="I356" s="20">
        <v>7166</v>
      </c>
      <c r="J356" s="113">
        <v>5.7000000000000002E-3</v>
      </c>
      <c r="K356" s="20">
        <v>0.04</v>
      </c>
      <c r="L356" s="20" t="s">
        <v>2138</v>
      </c>
    </row>
    <row r="357" spans="1:12" ht="409.6" x14ac:dyDescent="0.2">
      <c r="A357" s="111" t="s">
        <v>2320</v>
      </c>
      <c r="B357" s="20" t="s">
        <v>2139</v>
      </c>
      <c r="C357" s="20" t="s">
        <v>2140</v>
      </c>
      <c r="D357" s="114">
        <v>3.7200575107531199E-2</v>
      </c>
      <c r="E357" s="20">
        <v>1.8883540663721399E-4</v>
      </c>
      <c r="F357" s="20">
        <v>31</v>
      </c>
      <c r="G357" s="20">
        <v>209</v>
      </c>
      <c r="H357" s="20">
        <v>540</v>
      </c>
      <c r="I357" s="20">
        <v>7166</v>
      </c>
      <c r="J357" s="113">
        <v>5.0000000000000001E-3</v>
      </c>
      <c r="K357" s="20">
        <v>0.04</v>
      </c>
      <c r="L357" s="20" t="s">
        <v>2141</v>
      </c>
    </row>
    <row r="358" spans="1:12" ht="43" x14ac:dyDescent="0.2">
      <c r="A358" s="111" t="s">
        <v>2320</v>
      </c>
      <c r="B358" s="20" t="s">
        <v>2142</v>
      </c>
      <c r="C358" s="20" t="s">
        <v>2143</v>
      </c>
      <c r="D358" s="114">
        <v>4.6139286940305203E-2</v>
      </c>
      <c r="E358" s="20">
        <v>2.3420957837718399E-4</v>
      </c>
      <c r="F358" s="20">
        <v>3</v>
      </c>
      <c r="G358" s="20">
        <v>209</v>
      </c>
      <c r="H358" s="20">
        <v>5</v>
      </c>
      <c r="I358" s="20">
        <v>7166</v>
      </c>
      <c r="J358" s="113">
        <v>6.7000000000000002E-3</v>
      </c>
      <c r="K358" s="20">
        <v>0.06</v>
      </c>
      <c r="L358" s="20" t="s">
        <v>2144</v>
      </c>
    </row>
    <row r="359" spans="1:12" ht="29" x14ac:dyDescent="0.2">
      <c r="A359" s="111" t="s">
        <v>2320</v>
      </c>
      <c r="B359" s="20" t="s">
        <v>2145</v>
      </c>
      <c r="C359" s="20" t="s">
        <v>1807</v>
      </c>
      <c r="D359" s="114">
        <v>4.6139286940305203E-2</v>
      </c>
      <c r="E359" s="20">
        <v>2.3420957837718399E-4</v>
      </c>
      <c r="F359" s="20">
        <v>3</v>
      </c>
      <c r="G359" s="20">
        <v>209</v>
      </c>
      <c r="H359" s="20">
        <v>5</v>
      </c>
      <c r="I359" s="20">
        <v>7166</v>
      </c>
      <c r="J359" s="113">
        <v>6.0000000000000001E-3</v>
      </c>
      <c r="K359" s="20">
        <v>0.06</v>
      </c>
      <c r="L359" s="20" t="s">
        <v>2146</v>
      </c>
    </row>
    <row r="360" spans="1:12" ht="409.6" x14ac:dyDescent="0.2">
      <c r="A360" s="111" t="s">
        <v>2321</v>
      </c>
      <c r="B360" s="20" t="s">
        <v>2149</v>
      </c>
      <c r="C360" s="20" t="s">
        <v>2150</v>
      </c>
      <c r="D360" s="114">
        <v>2.1041356491221299E-4</v>
      </c>
      <c r="E360" s="112">
        <v>1.2752337267406899E-6</v>
      </c>
      <c r="F360" s="20">
        <v>192</v>
      </c>
      <c r="G360" s="20">
        <v>209</v>
      </c>
      <c r="H360" s="20">
        <v>5726</v>
      </c>
      <c r="I360" s="20">
        <v>7166</v>
      </c>
      <c r="J360" s="113">
        <v>0</v>
      </c>
      <c r="K360" s="20">
        <v>0</v>
      </c>
      <c r="L360" s="20" t="s">
        <v>2151</v>
      </c>
    </row>
    <row r="361" spans="1:12" ht="409.6" x14ac:dyDescent="0.2">
      <c r="A361" s="111" t="s">
        <v>2321</v>
      </c>
      <c r="B361" s="20" t="s">
        <v>2165</v>
      </c>
      <c r="C361" s="20" t="s">
        <v>1797</v>
      </c>
      <c r="D361" s="114">
        <v>3.2329570471669599E-3</v>
      </c>
      <c r="E361" s="112">
        <v>1.95936790737392E-5</v>
      </c>
      <c r="F361" s="20">
        <v>184</v>
      </c>
      <c r="G361" s="20">
        <v>209</v>
      </c>
      <c r="H361" s="20">
        <v>5496</v>
      </c>
      <c r="I361" s="20">
        <v>7166</v>
      </c>
      <c r="J361" s="113">
        <v>0</v>
      </c>
      <c r="K361" s="20">
        <v>0</v>
      </c>
      <c r="L361" s="20" t="s">
        <v>2166</v>
      </c>
    </row>
    <row r="362" spans="1:12" ht="409.6" x14ac:dyDescent="0.2">
      <c r="A362" s="111" t="s">
        <v>2321</v>
      </c>
      <c r="B362" s="20" t="s">
        <v>2178</v>
      </c>
      <c r="C362" s="20" t="s">
        <v>2179</v>
      </c>
      <c r="D362" s="114">
        <v>3.8641931710836899E-3</v>
      </c>
      <c r="E362" s="112">
        <v>2.34193525520224E-5</v>
      </c>
      <c r="F362" s="20">
        <v>162</v>
      </c>
      <c r="G362" s="20">
        <v>209</v>
      </c>
      <c r="H362" s="20">
        <v>4616</v>
      </c>
      <c r="I362" s="20">
        <v>7166</v>
      </c>
      <c r="J362" s="113">
        <v>0</v>
      </c>
      <c r="K362" s="20">
        <v>0</v>
      </c>
      <c r="L362" s="20" t="s">
        <v>2180</v>
      </c>
    </row>
    <row r="363" spans="1:12" ht="409.6" x14ac:dyDescent="0.2">
      <c r="A363" s="111" t="s">
        <v>2321</v>
      </c>
      <c r="B363" s="20" t="s">
        <v>2167</v>
      </c>
      <c r="C363" s="20" t="s">
        <v>2168</v>
      </c>
      <c r="D363" s="114">
        <v>4.07484897688356E-3</v>
      </c>
      <c r="E363" s="112">
        <v>2.4696054405354901E-5</v>
      </c>
      <c r="F363" s="20">
        <v>162</v>
      </c>
      <c r="G363" s="20">
        <v>209</v>
      </c>
      <c r="H363" s="20">
        <v>4619</v>
      </c>
      <c r="I363" s="20">
        <v>7166</v>
      </c>
      <c r="J363" s="113">
        <v>0</v>
      </c>
      <c r="K363" s="20">
        <v>0</v>
      </c>
      <c r="L363" s="20" t="s">
        <v>2169</v>
      </c>
    </row>
    <row r="364" spans="1:12" ht="239" x14ac:dyDescent="0.2">
      <c r="A364" s="111" t="s">
        <v>2321</v>
      </c>
      <c r="B364" s="20" t="s">
        <v>2152</v>
      </c>
      <c r="C364" s="20" t="s">
        <v>1799</v>
      </c>
      <c r="D364" s="114">
        <v>6.9597078951831697E-3</v>
      </c>
      <c r="E364" s="112">
        <v>4.2180047849595E-5</v>
      </c>
      <c r="F364" s="20">
        <v>18</v>
      </c>
      <c r="G364" s="20">
        <v>209</v>
      </c>
      <c r="H364" s="20">
        <v>212</v>
      </c>
      <c r="I364" s="20">
        <v>7166</v>
      </c>
      <c r="J364" s="113">
        <v>0</v>
      </c>
      <c r="K364" s="20">
        <v>0</v>
      </c>
      <c r="L364" s="20" t="s">
        <v>2153</v>
      </c>
    </row>
    <row r="365" spans="1:12" ht="239" x14ac:dyDescent="0.2">
      <c r="A365" s="111" t="s">
        <v>2321</v>
      </c>
      <c r="B365" s="20" t="s">
        <v>2176</v>
      </c>
      <c r="C365" s="20" t="s">
        <v>1798</v>
      </c>
      <c r="D365" s="114">
        <v>6.9597078951831697E-3</v>
      </c>
      <c r="E365" s="112">
        <v>4.2180047849595E-5</v>
      </c>
      <c r="F365" s="20">
        <v>18</v>
      </c>
      <c r="G365" s="20">
        <v>209</v>
      </c>
      <c r="H365" s="20">
        <v>212</v>
      </c>
      <c r="I365" s="20">
        <v>7166</v>
      </c>
      <c r="J365" s="113">
        <v>0</v>
      </c>
      <c r="K365" s="20">
        <v>0</v>
      </c>
      <c r="L365" s="20" t="s">
        <v>2177</v>
      </c>
    </row>
    <row r="366" spans="1:12" ht="409.6" x14ac:dyDescent="0.2">
      <c r="A366" s="111" t="s">
        <v>2321</v>
      </c>
      <c r="B366" s="20" t="s">
        <v>2154</v>
      </c>
      <c r="C366" s="20" t="s">
        <v>2155</v>
      </c>
      <c r="D366" s="114">
        <v>1.53626883142257E-2</v>
      </c>
      <c r="E366" s="112">
        <v>9.3107201904398001E-5</v>
      </c>
      <c r="F366" s="20">
        <v>149</v>
      </c>
      <c r="G366" s="20">
        <v>209</v>
      </c>
      <c r="H366" s="20">
        <v>4210</v>
      </c>
      <c r="I366" s="20">
        <v>7166</v>
      </c>
      <c r="J366" s="113">
        <v>2.8999999999999998E-3</v>
      </c>
      <c r="K366" s="20">
        <v>0.02</v>
      </c>
      <c r="L366" s="20" t="s">
        <v>2156</v>
      </c>
    </row>
    <row r="367" spans="1:12" ht="409.6" x14ac:dyDescent="0.2">
      <c r="A367" s="111" t="s">
        <v>2321</v>
      </c>
      <c r="B367" s="20" t="s">
        <v>2170</v>
      </c>
      <c r="C367" s="20" t="s">
        <v>2171</v>
      </c>
      <c r="D367" s="114">
        <v>1.56134645283543E-2</v>
      </c>
      <c r="E367" s="112">
        <v>9.4627057747601799E-5</v>
      </c>
      <c r="F367" s="20">
        <v>149</v>
      </c>
      <c r="G367" s="20">
        <v>209</v>
      </c>
      <c r="H367" s="20">
        <v>4211</v>
      </c>
      <c r="I367" s="20">
        <v>7166</v>
      </c>
      <c r="J367" s="113">
        <v>2.5000000000000001E-3</v>
      </c>
      <c r="K367" s="20">
        <v>0.02</v>
      </c>
      <c r="L367" s="20" t="s">
        <v>2172</v>
      </c>
    </row>
    <row r="368" spans="1:12" ht="409.6" x14ac:dyDescent="0.2">
      <c r="A368" s="111" t="s">
        <v>2321</v>
      </c>
      <c r="B368" s="20" t="s">
        <v>2159</v>
      </c>
      <c r="C368" s="20" t="s">
        <v>2160</v>
      </c>
      <c r="D368" s="114">
        <v>1.8494953438755301E-2</v>
      </c>
      <c r="E368" s="20">
        <v>1.12090626901547E-4</v>
      </c>
      <c r="F368" s="20">
        <v>152</v>
      </c>
      <c r="G368" s="20">
        <v>209</v>
      </c>
      <c r="H368" s="20">
        <v>4332</v>
      </c>
      <c r="I368" s="20">
        <v>7166</v>
      </c>
      <c r="J368" s="113">
        <v>2.2000000000000001E-3</v>
      </c>
      <c r="K368" s="20">
        <v>0.02</v>
      </c>
      <c r="L368" s="20" t="s">
        <v>2161</v>
      </c>
    </row>
    <row r="369" spans="1:12" ht="113" x14ac:dyDescent="0.2">
      <c r="A369" s="111" t="s">
        <v>2321</v>
      </c>
      <c r="B369" s="20" t="s">
        <v>2157</v>
      </c>
      <c r="C369" s="20" t="s">
        <v>1800</v>
      </c>
      <c r="D369" s="114">
        <v>2.34780130405998E-2</v>
      </c>
      <c r="E369" s="20">
        <v>1.42290988124847E-4</v>
      </c>
      <c r="F369" s="20">
        <v>9</v>
      </c>
      <c r="G369" s="20">
        <v>209</v>
      </c>
      <c r="H369" s="20">
        <v>68</v>
      </c>
      <c r="I369" s="20">
        <v>7166</v>
      </c>
      <c r="J369" s="113">
        <v>2E-3</v>
      </c>
      <c r="K369" s="20">
        <v>0.02</v>
      </c>
      <c r="L369" s="20" t="s">
        <v>2158</v>
      </c>
    </row>
    <row r="370" spans="1:12" ht="239" x14ac:dyDescent="0.2">
      <c r="A370" s="111" t="s">
        <v>2321</v>
      </c>
      <c r="B370" s="20" t="s">
        <v>2173</v>
      </c>
      <c r="C370" s="20" t="s">
        <v>2174</v>
      </c>
      <c r="D370" s="114">
        <v>2.50504556815727E-2</v>
      </c>
      <c r="E370" s="20">
        <v>1.5182094352468299E-4</v>
      </c>
      <c r="F370" s="20">
        <v>18</v>
      </c>
      <c r="G370" s="20">
        <v>209</v>
      </c>
      <c r="H370" s="20">
        <v>234</v>
      </c>
      <c r="I370" s="20">
        <v>7166</v>
      </c>
      <c r="J370" s="113">
        <v>1.8E-3</v>
      </c>
      <c r="K370" s="20">
        <v>0.02</v>
      </c>
      <c r="L370" s="20" t="s">
        <v>2175</v>
      </c>
    </row>
    <row r="371" spans="1:12" ht="29" x14ac:dyDescent="0.2">
      <c r="A371" s="111" t="s">
        <v>2321</v>
      </c>
      <c r="B371" s="20" t="s">
        <v>2162</v>
      </c>
      <c r="C371" s="20" t="s">
        <v>2163</v>
      </c>
      <c r="D371" s="114">
        <v>3.8644580432235301E-2</v>
      </c>
      <c r="E371" s="20">
        <v>2.3420957837718399E-4</v>
      </c>
      <c r="F371" s="20">
        <v>3</v>
      </c>
      <c r="G371" s="20">
        <v>209</v>
      </c>
      <c r="H371" s="20">
        <v>5</v>
      </c>
      <c r="I371" s="20">
        <v>7166</v>
      </c>
      <c r="J371" s="113">
        <v>5.0000000000000001E-3</v>
      </c>
      <c r="K371" s="20">
        <v>0.06</v>
      </c>
      <c r="L371" s="20" t="s">
        <v>2164</v>
      </c>
    </row>
  </sheetData>
  <pageMargins left="0.7" right="0.7" top="0.75" bottom="0.75" header="0.3" footer="0.3"/>
  <pageSetup paperSize="9" scale="36" fitToHeight="10"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C1004"/>
  <sheetViews>
    <sheetView workbookViewId="0">
      <selection sqref="A1:C24"/>
    </sheetView>
  </sheetViews>
  <sheetFormatPr baseColWidth="10" defaultColWidth="12.6640625" defaultRowHeight="15" customHeight="1" x14ac:dyDescent="0.15"/>
  <cols>
    <col min="1" max="1" width="46.83203125" bestFit="1" customWidth="1"/>
    <col min="2" max="2" width="31.1640625" customWidth="1"/>
    <col min="3" max="3" width="49.5" customWidth="1"/>
    <col min="4" max="26" width="10.6640625" customWidth="1"/>
  </cols>
  <sheetData>
    <row r="1" spans="1:3" ht="15" customHeight="1" x14ac:dyDescent="0.15">
      <c r="A1" s="6" t="s">
        <v>3918</v>
      </c>
    </row>
    <row r="2" spans="1:3" ht="6" customHeight="1" x14ac:dyDescent="0.15">
      <c r="A2" s="7"/>
    </row>
    <row r="3" spans="1:3" ht="1" customHeight="1" x14ac:dyDescent="0.15">
      <c r="A3" s="17"/>
      <c r="B3" s="18"/>
      <c r="C3" s="18"/>
    </row>
    <row r="5" spans="1:3" ht="15" customHeight="1" x14ac:dyDescent="0.15">
      <c r="A5" s="2" t="s">
        <v>3956</v>
      </c>
    </row>
    <row r="6" spans="1:3" ht="12.75" customHeight="1" x14ac:dyDescent="0.15">
      <c r="A6" s="2"/>
    </row>
    <row r="7" spans="1:3" ht="12.75" customHeight="1" x14ac:dyDescent="0.15">
      <c r="B7" s="8" t="s">
        <v>3967</v>
      </c>
      <c r="C7" s="8" t="s">
        <v>3968</v>
      </c>
    </row>
    <row r="8" spans="1:3" ht="12.75" customHeight="1" x14ac:dyDescent="0.15">
      <c r="A8" s="8" t="s">
        <v>1819</v>
      </c>
      <c r="B8" s="19" t="s">
        <v>3964</v>
      </c>
      <c r="C8" s="20" t="s">
        <v>2322</v>
      </c>
    </row>
    <row r="9" spans="1:3" ht="12.75" customHeight="1" x14ac:dyDescent="0.15">
      <c r="B9" t="s">
        <v>3965</v>
      </c>
    </row>
    <row r="10" spans="1:3" ht="12" customHeight="1" x14ac:dyDescent="0.15">
      <c r="B10" t="s">
        <v>3966</v>
      </c>
    </row>
    <row r="11" spans="1:3" ht="12.75" customHeight="1" x14ac:dyDescent="0.15">
      <c r="A11" s="8" t="s">
        <v>1818</v>
      </c>
      <c r="B11" s="19" t="s">
        <v>2388</v>
      </c>
      <c r="C11" s="20" t="s">
        <v>2322</v>
      </c>
    </row>
    <row r="12" spans="1:3" ht="12.75" customHeight="1" x14ac:dyDescent="0.15">
      <c r="B12" t="s">
        <v>3960</v>
      </c>
    </row>
    <row r="13" spans="1:3" ht="12.75" customHeight="1" x14ac:dyDescent="0.15">
      <c r="B13" t="s">
        <v>2140</v>
      </c>
    </row>
    <row r="14" spans="1:3" ht="12.75" customHeight="1" x14ac:dyDescent="0.15">
      <c r="B14" t="s">
        <v>1802</v>
      </c>
    </row>
    <row r="15" spans="1:3" ht="12.75" customHeight="1" x14ac:dyDescent="0.15">
      <c r="B15" t="s">
        <v>1806</v>
      </c>
    </row>
    <row r="16" spans="1:3" ht="12.75" customHeight="1" x14ac:dyDescent="0.15">
      <c r="B16" t="s">
        <v>3961</v>
      </c>
    </row>
    <row r="17" spans="1:3" ht="12.75" customHeight="1" x14ac:dyDescent="0.15">
      <c r="B17" t="s">
        <v>3962</v>
      </c>
    </row>
    <row r="18" spans="1:3" ht="12.75" customHeight="1" x14ac:dyDescent="0.15">
      <c r="B18" t="s">
        <v>1805</v>
      </c>
    </row>
    <row r="19" spans="1:3" ht="12.75" customHeight="1" x14ac:dyDescent="0.15">
      <c r="B19" s="7" t="s">
        <v>3963</v>
      </c>
    </row>
    <row r="20" spans="1:3" ht="12.75" customHeight="1" x14ac:dyDescent="0.15">
      <c r="A20" s="8" t="s">
        <v>1817</v>
      </c>
      <c r="B20" s="19" t="s">
        <v>2150</v>
      </c>
      <c r="C20" s="19" t="s">
        <v>2150</v>
      </c>
    </row>
    <row r="21" spans="1:3" ht="12.75" customHeight="1" x14ac:dyDescent="0.15">
      <c r="B21" t="s">
        <v>1797</v>
      </c>
      <c r="C21" t="s">
        <v>2500</v>
      </c>
    </row>
    <row r="22" spans="1:3" ht="12.75" customHeight="1" x14ac:dyDescent="0.15">
      <c r="B22" t="s">
        <v>3958</v>
      </c>
    </row>
    <row r="23" spans="1:3" ht="13" x14ac:dyDescent="0.15">
      <c r="B23" t="s">
        <v>3959</v>
      </c>
    </row>
    <row r="24" spans="1:3" ht="13" x14ac:dyDescent="0.15"/>
    <row r="25" spans="1:3" ht="13" x14ac:dyDescent="0.15"/>
    <row r="26" spans="1:3" ht="12.75" customHeight="1" x14ac:dyDescent="0.15"/>
    <row r="27" spans="1:3" ht="12.75" customHeight="1" x14ac:dyDescent="0.15"/>
    <row r="28" spans="1:3" ht="12.75" customHeight="1" x14ac:dyDescent="0.15"/>
    <row r="29" spans="1:3" ht="12.75" customHeight="1" x14ac:dyDescent="0.15"/>
    <row r="30" spans="1:3" ht="12.75" customHeight="1" x14ac:dyDescent="0.15"/>
    <row r="31" spans="1:3" ht="12.75" customHeight="1" x14ac:dyDescent="0.15"/>
    <row r="32" spans="1:3"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row r="1001" ht="12.75" customHeight="1" x14ac:dyDescent="0.15"/>
    <row r="1002" ht="12.75" customHeight="1" x14ac:dyDescent="0.15"/>
    <row r="1003" ht="12.75" customHeight="1" x14ac:dyDescent="0.15"/>
    <row r="1004" ht="12.75" customHeight="1" x14ac:dyDescent="0.15"/>
  </sheetData>
  <pageMargins left="0.7" right="0.7" top="0.75" bottom="0.75" header="0" footer="0"/>
  <pageSetup scale="90"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D1001"/>
  <sheetViews>
    <sheetView workbookViewId="0">
      <selection activeCell="D9" sqref="A1:D9"/>
    </sheetView>
  </sheetViews>
  <sheetFormatPr baseColWidth="10" defaultColWidth="12.6640625" defaultRowHeight="15" customHeight="1" x14ac:dyDescent="0.15"/>
  <cols>
    <col min="1" max="1" width="10.6640625" customWidth="1"/>
    <col min="2" max="2" width="46.5" customWidth="1"/>
    <col min="3" max="3" width="59.6640625" customWidth="1"/>
    <col min="4" max="4" width="51" customWidth="1"/>
    <col min="5" max="26" width="10.6640625" customWidth="1"/>
  </cols>
  <sheetData>
    <row r="1" spans="1:4" ht="13" x14ac:dyDescent="0.15">
      <c r="A1" s="6" t="s">
        <v>2323</v>
      </c>
    </row>
    <row r="2" spans="1:4" ht="13" x14ac:dyDescent="0.15"/>
    <row r="3" spans="1:4" ht="13" x14ac:dyDescent="0.15">
      <c r="A3" s="7"/>
      <c r="B3" s="6" t="s">
        <v>1828</v>
      </c>
      <c r="C3" s="6" t="s">
        <v>1827</v>
      </c>
      <c r="D3" s="6" t="s">
        <v>1826</v>
      </c>
    </row>
    <row r="4" spans="1:4" ht="14" x14ac:dyDescent="0.15">
      <c r="A4" s="21" t="s">
        <v>1820</v>
      </c>
      <c r="B4" s="22" t="s">
        <v>2324</v>
      </c>
      <c r="C4" s="22" t="s">
        <v>2324</v>
      </c>
      <c r="D4" s="23" t="s">
        <v>2324</v>
      </c>
    </row>
    <row r="5" spans="1:4" ht="126" x14ac:dyDescent="0.15">
      <c r="A5" s="24" t="s">
        <v>1821</v>
      </c>
      <c r="B5" s="25" t="s">
        <v>2325</v>
      </c>
      <c r="C5" s="25" t="s">
        <v>2326</v>
      </c>
      <c r="D5" s="26" t="s">
        <v>2327</v>
      </c>
    </row>
    <row r="6" spans="1:4" ht="28" x14ac:dyDescent="0.15">
      <c r="A6" s="27" t="s">
        <v>1822</v>
      </c>
      <c r="B6" s="28" t="s">
        <v>2328</v>
      </c>
      <c r="C6" s="28" t="s">
        <v>2329</v>
      </c>
      <c r="D6" s="29" t="s">
        <v>2330</v>
      </c>
    </row>
    <row r="7" spans="1:4" ht="56" x14ac:dyDescent="0.15">
      <c r="A7" s="30" t="s">
        <v>1823</v>
      </c>
      <c r="B7" s="31" t="s">
        <v>2324</v>
      </c>
      <c r="C7" s="31" t="s">
        <v>2324</v>
      </c>
      <c r="D7" s="31" t="s">
        <v>2331</v>
      </c>
    </row>
    <row r="8" spans="1:4" ht="112" x14ac:dyDescent="0.15">
      <c r="A8" s="32" t="s">
        <v>1824</v>
      </c>
      <c r="B8" s="33" t="s">
        <v>2332</v>
      </c>
      <c r="C8" s="33" t="s">
        <v>2333</v>
      </c>
      <c r="D8" s="34" t="s">
        <v>2334</v>
      </c>
    </row>
    <row r="9" spans="1:4" ht="56" customHeight="1" x14ac:dyDescent="0.15">
      <c r="A9" s="35" t="s">
        <v>1825</v>
      </c>
      <c r="B9" s="36" t="s">
        <v>2335</v>
      </c>
      <c r="C9" s="36" t="s">
        <v>2336</v>
      </c>
      <c r="D9" s="37" t="s">
        <v>2324</v>
      </c>
    </row>
    <row r="10" spans="1:4" ht="12.75" customHeight="1" x14ac:dyDescent="0.15"/>
    <row r="11" spans="1:4" ht="12.75" customHeight="1" x14ac:dyDescent="0.15"/>
    <row r="12" spans="1:4" ht="12.75" customHeight="1" x14ac:dyDescent="0.15"/>
    <row r="13" spans="1:4" ht="12.75" customHeight="1" x14ac:dyDescent="0.15"/>
    <row r="14" spans="1:4" ht="12.75" customHeight="1" x14ac:dyDescent="0.15"/>
    <row r="15" spans="1:4" ht="12.75" customHeight="1" x14ac:dyDescent="0.15"/>
    <row r="16" spans="1:4"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row r="1001" ht="12.75" customHeight="1" x14ac:dyDescent="0.15"/>
  </sheetData>
  <pageMargins left="0.7" right="0.7" top="0.75" bottom="0.75" header="0" footer="0"/>
  <pageSetup scale="68"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E2DB5-964F-F849-B741-B16C9481858F}">
  <sheetPr>
    <pageSetUpPr fitToPage="1"/>
  </sheetPr>
  <dimension ref="A1:G30"/>
  <sheetViews>
    <sheetView workbookViewId="0">
      <selection sqref="A1:F32"/>
    </sheetView>
  </sheetViews>
  <sheetFormatPr baseColWidth="10" defaultRowHeight="13" x14ac:dyDescent="0.15"/>
  <cols>
    <col min="1" max="1" width="33.83203125" customWidth="1"/>
    <col min="5" max="5" width="30.1640625" customWidth="1"/>
  </cols>
  <sheetData>
    <row r="1" spans="1:7" x14ac:dyDescent="0.15">
      <c r="A1" s="6" t="s">
        <v>3919</v>
      </c>
    </row>
    <row r="3" spans="1:7" x14ac:dyDescent="0.15">
      <c r="A3" s="7" t="s">
        <v>2351</v>
      </c>
    </row>
    <row r="4" spans="1:7" x14ac:dyDescent="0.15">
      <c r="A4" s="7" t="s">
        <v>2352</v>
      </c>
      <c r="B4">
        <v>0.22666</v>
      </c>
    </row>
    <row r="5" spans="1:7" x14ac:dyDescent="0.15">
      <c r="A5" s="7" t="s">
        <v>2353</v>
      </c>
      <c r="B5">
        <v>0.61111000000000004</v>
      </c>
    </row>
    <row r="6" spans="1:7" x14ac:dyDescent="0.15">
      <c r="A6" s="7" t="s">
        <v>2354</v>
      </c>
      <c r="B6">
        <v>0.16222</v>
      </c>
    </row>
    <row r="8" spans="1:7" x14ac:dyDescent="0.15">
      <c r="A8" s="7" t="s">
        <v>2355</v>
      </c>
      <c r="B8" s="7" t="s">
        <v>2356</v>
      </c>
      <c r="C8" s="7" t="s">
        <v>2357</v>
      </c>
      <c r="D8" s="7" t="s">
        <v>2358</v>
      </c>
      <c r="E8" s="7" t="s">
        <v>3957</v>
      </c>
      <c r="F8" s="7" t="s">
        <v>2359</v>
      </c>
    </row>
    <row r="9" spans="1:7" x14ac:dyDescent="0.15">
      <c r="A9" s="7" t="s">
        <v>1808</v>
      </c>
      <c r="B9" s="75">
        <v>4.2817999999999996</v>
      </c>
      <c r="C9">
        <v>2</v>
      </c>
      <c r="D9" s="5">
        <v>0.1176</v>
      </c>
      <c r="E9" t="str">
        <f>IF(D9&lt;$F$9,"YES","")</f>
        <v/>
      </c>
      <c r="F9">
        <v>2.2699999999999999E-3</v>
      </c>
    </row>
    <row r="10" spans="1:7" x14ac:dyDescent="0.15">
      <c r="A10" s="7" t="s">
        <v>1810</v>
      </c>
      <c r="B10" s="75">
        <v>0.11139</v>
      </c>
      <c r="C10">
        <v>2</v>
      </c>
      <c r="D10" s="5">
        <v>0.94579999999999997</v>
      </c>
      <c r="E10" t="str">
        <f t="shared" ref="E10:E30" si="0">IF(D10&lt;$F$9,"YES","")</f>
        <v/>
      </c>
    </row>
    <row r="11" spans="1:7" x14ac:dyDescent="0.15">
      <c r="A11" s="7" t="s">
        <v>1812</v>
      </c>
      <c r="B11" s="75">
        <v>1.131</v>
      </c>
      <c r="C11">
        <v>2</v>
      </c>
      <c r="D11" s="5">
        <v>0.56810000000000005</v>
      </c>
      <c r="E11" t="str">
        <f t="shared" si="0"/>
        <v/>
      </c>
    </row>
    <row r="12" spans="1:7" x14ac:dyDescent="0.15">
      <c r="A12" s="7" t="s">
        <v>1811</v>
      </c>
      <c r="B12" s="75">
        <v>0.69057999999999997</v>
      </c>
      <c r="C12">
        <v>2</v>
      </c>
      <c r="D12" s="5">
        <v>0.70799999999999996</v>
      </c>
      <c r="E12" t="str">
        <f t="shared" si="0"/>
        <v/>
      </c>
    </row>
    <row r="13" spans="1:7" x14ac:dyDescent="0.15">
      <c r="A13" s="7" t="s">
        <v>1816</v>
      </c>
      <c r="B13" s="75">
        <v>0.35120000000000001</v>
      </c>
      <c r="C13">
        <v>2</v>
      </c>
      <c r="D13" s="5">
        <v>0.83899999999999997</v>
      </c>
      <c r="E13" t="str">
        <f t="shared" si="0"/>
        <v/>
      </c>
    </row>
    <row r="14" spans="1:7" x14ac:dyDescent="0.15">
      <c r="A14" s="7" t="s">
        <v>1809</v>
      </c>
      <c r="B14" s="75">
        <v>3.2124999999999999</v>
      </c>
      <c r="C14">
        <v>2</v>
      </c>
      <c r="D14" s="5">
        <v>0.2006</v>
      </c>
      <c r="E14" t="str">
        <f t="shared" si="0"/>
        <v/>
      </c>
    </row>
    <row r="15" spans="1:7" x14ac:dyDescent="0.15">
      <c r="A15" s="7" t="s">
        <v>2118</v>
      </c>
      <c r="B15" s="75">
        <v>25.899000000000001</v>
      </c>
      <c r="C15">
        <v>2</v>
      </c>
      <c r="D15" s="14">
        <v>2.3769999999999999E-6</v>
      </c>
      <c r="E15" s="7" t="s">
        <v>3970</v>
      </c>
      <c r="G15" s="7" t="s">
        <v>3969</v>
      </c>
    </row>
    <row r="16" spans="1:7" x14ac:dyDescent="0.15">
      <c r="A16" s="7" t="s">
        <v>2360</v>
      </c>
      <c r="B16" s="75">
        <v>1.8839999999999999</v>
      </c>
      <c r="C16">
        <v>2</v>
      </c>
      <c r="D16" s="5">
        <v>0.38990000000000002</v>
      </c>
      <c r="E16" t="str">
        <f t="shared" si="0"/>
        <v/>
      </c>
    </row>
    <row r="17" spans="1:5" x14ac:dyDescent="0.15">
      <c r="A17" s="7" t="s">
        <v>1806</v>
      </c>
      <c r="B17" s="75">
        <v>1.5022</v>
      </c>
      <c r="C17">
        <v>2</v>
      </c>
      <c r="D17" s="5">
        <v>0.47189999999999999</v>
      </c>
      <c r="E17" t="str">
        <f t="shared" si="0"/>
        <v/>
      </c>
    </row>
    <row r="18" spans="1:5" x14ac:dyDescent="0.15">
      <c r="A18" s="7" t="s">
        <v>1803</v>
      </c>
      <c r="B18" s="75">
        <v>3.1118000000000001</v>
      </c>
      <c r="C18">
        <v>2</v>
      </c>
      <c r="D18" s="5">
        <v>0.21099999999999999</v>
      </c>
      <c r="E18" t="str">
        <f t="shared" si="0"/>
        <v/>
      </c>
    </row>
    <row r="19" spans="1:5" x14ac:dyDescent="0.15">
      <c r="A19" s="7" t="s">
        <v>1804</v>
      </c>
      <c r="B19" s="75">
        <v>1.0545</v>
      </c>
      <c r="C19">
        <v>2</v>
      </c>
      <c r="D19" s="5">
        <v>0.59019999999999995</v>
      </c>
      <c r="E19" t="str">
        <f t="shared" si="0"/>
        <v/>
      </c>
    </row>
    <row r="20" spans="1:5" x14ac:dyDescent="0.15">
      <c r="A20" s="7" t="s">
        <v>1805</v>
      </c>
      <c r="B20" s="75">
        <v>3.2669999999999999</v>
      </c>
      <c r="C20">
        <v>2</v>
      </c>
      <c r="D20" s="5">
        <v>0.19520000000000001</v>
      </c>
      <c r="E20" t="str">
        <f t="shared" si="0"/>
        <v/>
      </c>
    </row>
    <row r="21" spans="1:5" x14ac:dyDescent="0.15">
      <c r="A21" s="7" t="s">
        <v>2361</v>
      </c>
      <c r="B21" s="75">
        <v>9.4129000000000005</v>
      </c>
      <c r="C21">
        <v>2</v>
      </c>
      <c r="D21" s="15">
        <v>9.0369999999999999E-3</v>
      </c>
      <c r="E21" t="str">
        <f t="shared" si="0"/>
        <v/>
      </c>
    </row>
    <row r="22" spans="1:5" x14ac:dyDescent="0.15">
      <c r="A22" s="7" t="s">
        <v>2140</v>
      </c>
      <c r="B22" s="75">
        <v>1.1212</v>
      </c>
      <c r="C22">
        <v>2</v>
      </c>
      <c r="D22" s="5">
        <v>0.57089999999999996</v>
      </c>
      <c r="E22" t="str">
        <f t="shared" si="0"/>
        <v/>
      </c>
    </row>
    <row r="23" spans="1:5" x14ac:dyDescent="0.15">
      <c r="A23" s="7" t="s">
        <v>2143</v>
      </c>
      <c r="B23" s="75">
        <v>2.5455000000000001</v>
      </c>
      <c r="C23">
        <v>2</v>
      </c>
      <c r="D23" s="5">
        <v>0.28010000000000002</v>
      </c>
      <c r="E23" t="str">
        <f t="shared" si="0"/>
        <v/>
      </c>
    </row>
    <row r="24" spans="1:5" x14ac:dyDescent="0.15">
      <c r="A24" s="7" t="s">
        <v>1807</v>
      </c>
      <c r="B24" s="75">
        <v>4.4545000000000003</v>
      </c>
      <c r="C24">
        <v>2</v>
      </c>
      <c r="D24" s="5">
        <v>0.10780000000000001</v>
      </c>
      <c r="E24" t="str">
        <f t="shared" si="0"/>
        <v/>
      </c>
    </row>
    <row r="25" spans="1:5" x14ac:dyDescent="0.15">
      <c r="A25" s="7" t="s">
        <v>2150</v>
      </c>
      <c r="B25" s="75">
        <v>5.1619000000000002</v>
      </c>
      <c r="C25">
        <v>2</v>
      </c>
      <c r="D25" s="5">
        <v>7.5700000000000003E-2</v>
      </c>
      <c r="E25" t="str">
        <f t="shared" si="0"/>
        <v/>
      </c>
    </row>
    <row r="26" spans="1:5" x14ac:dyDescent="0.15">
      <c r="A26" s="7" t="s">
        <v>1799</v>
      </c>
      <c r="B26" s="75">
        <v>18.033000000000001</v>
      </c>
      <c r="C26">
        <v>2</v>
      </c>
      <c r="D26" s="77">
        <v>1.214E-4</v>
      </c>
      <c r="E26" t="str">
        <f t="shared" si="0"/>
        <v>YES</v>
      </c>
    </row>
    <row r="27" spans="1:5" x14ac:dyDescent="0.15">
      <c r="A27" s="7" t="s">
        <v>2155</v>
      </c>
      <c r="B27" s="75">
        <v>7.3358999999999996</v>
      </c>
      <c r="C27">
        <v>2</v>
      </c>
      <c r="D27" s="5">
        <v>2.5530000000000001E-2</v>
      </c>
      <c r="E27" t="str">
        <f t="shared" si="0"/>
        <v/>
      </c>
    </row>
    <row r="28" spans="1:5" x14ac:dyDescent="0.15">
      <c r="A28" s="7" t="s">
        <v>1800</v>
      </c>
      <c r="B28" s="75">
        <v>2.2000000000000002</v>
      </c>
      <c r="C28">
        <v>2</v>
      </c>
      <c r="D28" s="5">
        <v>0.33289999999999997</v>
      </c>
      <c r="E28" t="str">
        <f t="shared" si="0"/>
        <v/>
      </c>
    </row>
    <row r="29" spans="1:5" x14ac:dyDescent="0.15">
      <c r="A29" s="7" t="s">
        <v>2160</v>
      </c>
      <c r="B29" s="75">
        <v>15.451000000000001</v>
      </c>
      <c r="C29">
        <v>2</v>
      </c>
      <c r="D29" s="77">
        <v>4.415E-4</v>
      </c>
      <c r="E29" t="str">
        <f t="shared" si="0"/>
        <v>YES</v>
      </c>
    </row>
    <row r="30" spans="1:5" x14ac:dyDescent="0.15">
      <c r="A30" s="7" t="s">
        <v>2163</v>
      </c>
      <c r="B30" s="75">
        <v>25.899000000000001</v>
      </c>
      <c r="C30">
        <v>2</v>
      </c>
      <c r="D30" s="14">
        <v>2.3769999999999999E-6</v>
      </c>
      <c r="E30" t="str">
        <f t="shared" si="0"/>
        <v>YES</v>
      </c>
    </row>
  </sheetData>
  <pageMargins left="0.7" right="0.7" top="0.75" bottom="0.75" header="0.3" footer="0.3"/>
  <pageSetup paperSize="9" scale="76"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pageSetUpPr fitToPage="1"/>
  </sheetPr>
  <dimension ref="A1:G1001"/>
  <sheetViews>
    <sheetView workbookViewId="0">
      <selection sqref="A1:G22"/>
    </sheetView>
  </sheetViews>
  <sheetFormatPr baseColWidth="10" defaultColWidth="12.6640625" defaultRowHeight="15" customHeight="1" x14ac:dyDescent="0.15"/>
  <cols>
    <col min="1" max="2" width="12.6640625" customWidth="1"/>
    <col min="3" max="3" width="25.6640625" customWidth="1"/>
    <col min="4" max="4" width="63.6640625" customWidth="1"/>
    <col min="5" max="5" width="18.1640625" customWidth="1"/>
    <col min="6" max="6" width="27.6640625" customWidth="1"/>
    <col min="7" max="7" width="17.1640625" customWidth="1"/>
  </cols>
  <sheetData>
    <row r="1" spans="1:7" ht="15.75" customHeight="1" x14ac:dyDescent="0.15">
      <c r="A1" s="59" t="s">
        <v>2084</v>
      </c>
    </row>
    <row r="2" spans="1:7" ht="15.75" customHeight="1" x14ac:dyDescent="0.15">
      <c r="A2" s="7" t="s">
        <v>3886</v>
      </c>
    </row>
    <row r="3" spans="1:7" ht="15" customHeight="1" x14ac:dyDescent="0.15">
      <c r="E3" s="69"/>
      <c r="F3" s="76" t="s">
        <v>3954</v>
      </c>
      <c r="G3" s="72"/>
    </row>
    <row r="4" spans="1:7" ht="15.75" customHeight="1" x14ac:dyDescent="0.15">
      <c r="A4" s="59" t="s">
        <v>1829</v>
      </c>
      <c r="B4" s="59" t="s">
        <v>1</v>
      </c>
      <c r="C4" s="59" t="s">
        <v>2083</v>
      </c>
      <c r="D4" s="59" t="s">
        <v>1830</v>
      </c>
      <c r="E4" s="7" t="s">
        <v>3897</v>
      </c>
      <c r="F4" s="7" t="s">
        <v>3916</v>
      </c>
      <c r="G4" s="7" t="s">
        <v>3955</v>
      </c>
    </row>
    <row r="5" spans="1:7" ht="15.75" customHeight="1" x14ac:dyDescent="0.15">
      <c r="A5" s="1" t="s">
        <v>935</v>
      </c>
      <c r="B5" s="1" t="s">
        <v>1823</v>
      </c>
      <c r="C5" s="9">
        <v>13</v>
      </c>
      <c r="D5" s="1" t="s">
        <v>1831</v>
      </c>
      <c r="E5" t="s">
        <v>3953</v>
      </c>
      <c r="F5" t="s">
        <v>3953</v>
      </c>
      <c r="G5" t="s">
        <v>3953</v>
      </c>
    </row>
    <row r="6" spans="1:7" ht="15.75" customHeight="1" x14ac:dyDescent="0.15">
      <c r="A6" s="1" t="s">
        <v>207</v>
      </c>
      <c r="B6" s="1" t="s">
        <v>1832</v>
      </c>
      <c r="C6" s="10" t="s">
        <v>3932</v>
      </c>
      <c r="D6" s="1" t="s">
        <v>1833</v>
      </c>
      <c r="E6" t="s">
        <v>1</v>
      </c>
      <c r="F6" t="s">
        <v>3953</v>
      </c>
      <c r="G6" t="s">
        <v>3953</v>
      </c>
    </row>
    <row r="7" spans="1:7" ht="15.75" customHeight="1" x14ac:dyDescent="0.15">
      <c r="A7" s="1" t="s">
        <v>351</v>
      </c>
      <c r="B7" s="1" t="s">
        <v>1834</v>
      </c>
      <c r="C7" s="10" t="s">
        <v>1846</v>
      </c>
      <c r="D7" s="1" t="s">
        <v>1835</v>
      </c>
      <c r="E7" t="s">
        <v>1</v>
      </c>
      <c r="F7" t="s">
        <v>3953</v>
      </c>
      <c r="G7" t="s">
        <v>3953</v>
      </c>
    </row>
    <row r="8" spans="1:7" ht="15.75" customHeight="1" x14ac:dyDescent="0.15">
      <c r="A8" s="1" t="s">
        <v>326</v>
      </c>
      <c r="B8" s="1" t="s">
        <v>1842</v>
      </c>
      <c r="C8" s="10" t="s">
        <v>2089</v>
      </c>
      <c r="D8" s="1" t="s">
        <v>1843</v>
      </c>
      <c r="E8" t="s">
        <v>1</v>
      </c>
      <c r="F8" t="s">
        <v>3914</v>
      </c>
      <c r="G8" t="s">
        <v>3953</v>
      </c>
    </row>
    <row r="9" spans="1:7" ht="15.75" customHeight="1" x14ac:dyDescent="0.15">
      <c r="A9" s="1" t="s">
        <v>513</v>
      </c>
      <c r="B9" s="1" t="s">
        <v>1844</v>
      </c>
      <c r="C9" s="10" t="s">
        <v>2088</v>
      </c>
      <c r="D9" s="1" t="s">
        <v>1845</v>
      </c>
      <c r="E9" t="s">
        <v>3953</v>
      </c>
      <c r="F9" t="s">
        <v>3953</v>
      </c>
      <c r="G9" t="s">
        <v>3953</v>
      </c>
    </row>
    <row r="10" spans="1:7" ht="15.75" customHeight="1" x14ac:dyDescent="0.15">
      <c r="A10" s="1" t="s">
        <v>662</v>
      </c>
      <c r="B10" s="1" t="s">
        <v>1836</v>
      </c>
      <c r="C10" s="10" t="s">
        <v>1846</v>
      </c>
      <c r="D10" s="1" t="s">
        <v>1837</v>
      </c>
      <c r="E10" t="s">
        <v>1</v>
      </c>
      <c r="F10" t="s">
        <v>3953</v>
      </c>
      <c r="G10" t="s">
        <v>3953</v>
      </c>
    </row>
    <row r="11" spans="1:7" ht="15.75" customHeight="1" x14ac:dyDescent="0.15">
      <c r="A11" s="1" t="s">
        <v>154</v>
      </c>
      <c r="B11" s="1" t="s">
        <v>1838</v>
      </c>
      <c r="C11" s="10" t="s">
        <v>2087</v>
      </c>
      <c r="D11" s="1" t="s">
        <v>1839</v>
      </c>
      <c r="E11" t="s">
        <v>1</v>
      </c>
      <c r="F11" t="s">
        <v>3953</v>
      </c>
      <c r="G11" t="s">
        <v>3953</v>
      </c>
    </row>
    <row r="12" spans="1:7" ht="15.75" customHeight="1" x14ac:dyDescent="0.15">
      <c r="A12" s="1" t="s">
        <v>405</v>
      </c>
      <c r="B12" s="1" t="s">
        <v>1821</v>
      </c>
      <c r="C12" s="10">
        <v>6</v>
      </c>
      <c r="D12" s="1" t="s">
        <v>1840</v>
      </c>
      <c r="E12" t="s">
        <v>1</v>
      </c>
      <c r="F12" t="s">
        <v>3914</v>
      </c>
      <c r="G12" t="s">
        <v>3953</v>
      </c>
    </row>
    <row r="13" spans="1:7" ht="15.75" customHeight="1" x14ac:dyDescent="0.15">
      <c r="A13" s="1" t="s">
        <v>744</v>
      </c>
      <c r="B13" s="1" t="s">
        <v>1823</v>
      </c>
      <c r="C13" s="10" t="s">
        <v>3933</v>
      </c>
      <c r="D13" s="1" t="s">
        <v>1841</v>
      </c>
      <c r="E13" t="s">
        <v>1</v>
      </c>
      <c r="F13" t="s">
        <v>3953</v>
      </c>
      <c r="G13" t="s">
        <v>3953</v>
      </c>
    </row>
    <row r="14" spans="1:7" ht="15.75" customHeight="1" x14ac:dyDescent="0.15">
      <c r="A14" s="1" t="s">
        <v>474</v>
      </c>
      <c r="B14" s="11" t="s">
        <v>1821</v>
      </c>
      <c r="C14" s="12" t="s">
        <v>2085</v>
      </c>
      <c r="D14" s="1" t="s">
        <v>2090</v>
      </c>
      <c r="E14" t="s">
        <v>1</v>
      </c>
      <c r="F14" t="s">
        <v>3914</v>
      </c>
      <c r="G14" t="s">
        <v>3953</v>
      </c>
    </row>
    <row r="15" spans="1:7" ht="15.75" customHeight="1" x14ac:dyDescent="0.15">
      <c r="A15" s="1" t="s">
        <v>1878</v>
      </c>
      <c r="B15" s="1" t="s">
        <v>2086</v>
      </c>
      <c r="C15" s="12" t="s">
        <v>2087</v>
      </c>
      <c r="D15" s="1" t="s">
        <v>2090</v>
      </c>
      <c r="E15" t="s">
        <v>1</v>
      </c>
      <c r="F15" t="s">
        <v>3914</v>
      </c>
      <c r="G15" t="s">
        <v>3953</v>
      </c>
    </row>
    <row r="16" spans="1:7" ht="15.75" customHeight="1" x14ac:dyDescent="0.15">
      <c r="A16" t="s">
        <v>1854</v>
      </c>
      <c r="B16" s="7" t="s">
        <v>1823</v>
      </c>
      <c r="C16" s="10" t="s">
        <v>3930</v>
      </c>
      <c r="D16" s="7" t="s">
        <v>2091</v>
      </c>
      <c r="E16" t="s">
        <v>3953</v>
      </c>
      <c r="F16" t="s">
        <v>3953</v>
      </c>
      <c r="G16" t="s">
        <v>3953</v>
      </c>
    </row>
    <row r="17" spans="1:7" ht="15.75" customHeight="1" x14ac:dyDescent="0.15">
      <c r="A17" s="11" t="s">
        <v>250</v>
      </c>
      <c r="B17" s="11" t="s">
        <v>1832</v>
      </c>
      <c r="C17" s="12" t="s">
        <v>3931</v>
      </c>
      <c r="D17" s="1" t="s">
        <v>2092</v>
      </c>
      <c r="E17" t="s">
        <v>3953</v>
      </c>
      <c r="F17" t="s">
        <v>3953</v>
      </c>
      <c r="G17" t="s">
        <v>3953</v>
      </c>
    </row>
    <row r="18" spans="1:7" ht="15.75" customHeight="1" x14ac:dyDescent="0.15"/>
    <row r="19" spans="1:7" ht="15.75" customHeight="1" x14ac:dyDescent="0.15">
      <c r="A19" s="7" t="s">
        <v>3887</v>
      </c>
    </row>
    <row r="20" spans="1:7" ht="15.75" customHeight="1" x14ac:dyDescent="0.15">
      <c r="A20" s="13" t="s">
        <v>3888</v>
      </c>
    </row>
    <row r="21" spans="1:7" ht="15.75" customHeight="1" x14ac:dyDescent="0.15">
      <c r="A21" s="7" t="s">
        <v>3889</v>
      </c>
      <c r="C21" s="13"/>
    </row>
    <row r="22" spans="1:7" ht="15.75" customHeight="1" x14ac:dyDescent="0.15">
      <c r="C22" s="13"/>
    </row>
    <row r="23" spans="1:7" ht="15.75" customHeight="1" x14ac:dyDescent="0.15"/>
    <row r="24" spans="1:7" ht="15.75" customHeight="1" x14ac:dyDescent="0.15"/>
    <row r="25" spans="1:7" ht="15.75" customHeight="1" x14ac:dyDescent="0.15"/>
    <row r="26" spans="1:7" ht="15.75" customHeight="1" x14ac:dyDescent="0.15"/>
    <row r="27" spans="1:7" ht="15.75" customHeight="1" x14ac:dyDescent="0.15"/>
    <row r="28" spans="1:7" ht="15.75" customHeight="1" x14ac:dyDescent="0.15"/>
    <row r="29" spans="1:7" ht="15.75" customHeight="1" x14ac:dyDescent="0.15"/>
    <row r="30" spans="1:7" ht="15.75" customHeight="1" x14ac:dyDescent="0.15"/>
    <row r="31" spans="1:7" ht="15.75" customHeight="1" x14ac:dyDescent="0.15"/>
    <row r="32" spans="1:7"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sheetData>
  <sortState xmlns:xlrd2="http://schemas.microsoft.com/office/spreadsheetml/2017/richdata2" ref="A4:E16">
    <sortCondition ref="A4:A16"/>
  </sortState>
  <pageMargins left="0.7" right="0.7" top="0.75" bottom="0.75" header="0" footer="0"/>
  <pageSetup scale="64"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ED120-29B9-7143-8DE3-D8535FDC31BE}">
  <sheetPr>
    <pageSetUpPr fitToPage="1"/>
  </sheetPr>
  <dimension ref="A1:U116"/>
  <sheetViews>
    <sheetView workbookViewId="0">
      <selection sqref="A1:U116"/>
    </sheetView>
  </sheetViews>
  <sheetFormatPr baseColWidth="10" defaultColWidth="15.83203125" defaultRowHeight="13" x14ac:dyDescent="0.15"/>
  <cols>
    <col min="1" max="16384" width="15.83203125" style="3"/>
  </cols>
  <sheetData>
    <row r="1" spans="1:21" ht="15.75" customHeight="1" x14ac:dyDescent="0.15">
      <c r="A1" s="3" t="s">
        <v>2766</v>
      </c>
    </row>
    <row r="2" spans="1:21" ht="15.75" customHeight="1" x14ac:dyDescent="0.15">
      <c r="A2" s="3" t="s">
        <v>2181</v>
      </c>
      <c r="T2" s="78" t="s">
        <v>3908</v>
      </c>
      <c r="U2" s="78"/>
    </row>
    <row r="3" spans="1:21" ht="15.75" customHeight="1" x14ac:dyDescent="0.15">
      <c r="F3" s="3" t="s">
        <v>2182</v>
      </c>
      <c r="G3" s="3" t="s">
        <v>2182</v>
      </c>
      <c r="H3" s="3" t="s">
        <v>2183</v>
      </c>
      <c r="I3" s="3" t="s">
        <v>2183</v>
      </c>
      <c r="J3" s="3" t="s">
        <v>2184</v>
      </c>
      <c r="K3" s="3" t="s">
        <v>2184</v>
      </c>
      <c r="L3" s="3" t="s">
        <v>2185</v>
      </c>
      <c r="M3" s="3" t="s">
        <v>2185</v>
      </c>
      <c r="N3" s="3" t="s">
        <v>2186</v>
      </c>
      <c r="O3" s="3" t="s">
        <v>2186</v>
      </c>
      <c r="P3" s="3" t="s">
        <v>2186</v>
      </c>
      <c r="Q3" s="3" t="s">
        <v>2186</v>
      </c>
      <c r="R3" s="3" t="s">
        <v>2186</v>
      </c>
      <c r="S3" s="3" t="s">
        <v>2186</v>
      </c>
      <c r="T3" s="3" t="s">
        <v>2187</v>
      </c>
    </row>
    <row r="4" spans="1:21" ht="15.75" customHeight="1" x14ac:dyDescent="0.15">
      <c r="A4" s="1" t="s">
        <v>2188</v>
      </c>
      <c r="B4" s="1" t="s">
        <v>2189</v>
      </c>
      <c r="C4" s="1" t="s">
        <v>2190</v>
      </c>
      <c r="D4" s="1" t="s">
        <v>2191</v>
      </c>
      <c r="E4" s="1" t="s">
        <v>2192</v>
      </c>
      <c r="F4" s="3" t="s">
        <v>2193</v>
      </c>
      <c r="G4" s="3" t="s">
        <v>2194</v>
      </c>
      <c r="H4" s="3" t="s">
        <v>2195</v>
      </c>
      <c r="I4" s="3" t="s">
        <v>2196</v>
      </c>
      <c r="J4" s="3" t="s">
        <v>2197</v>
      </c>
      <c r="K4" s="3" t="s">
        <v>2198</v>
      </c>
      <c r="L4" s="3" t="s">
        <v>2199</v>
      </c>
      <c r="M4" s="3" t="s">
        <v>2200</v>
      </c>
      <c r="N4" s="3" t="s">
        <v>2201</v>
      </c>
      <c r="O4" s="3" t="s">
        <v>2202</v>
      </c>
      <c r="P4" s="3" t="s">
        <v>2203</v>
      </c>
      <c r="Q4" s="3" t="s">
        <v>2204</v>
      </c>
      <c r="R4" s="3" t="s">
        <v>2205</v>
      </c>
      <c r="S4" s="3" t="s">
        <v>2206</v>
      </c>
      <c r="T4" s="3" t="s">
        <v>2207</v>
      </c>
      <c r="U4" s="3" t="s">
        <v>3899</v>
      </c>
    </row>
    <row r="5" spans="1:21" ht="15.75" customHeight="1" x14ac:dyDescent="0.15">
      <c r="A5" s="87" t="s">
        <v>2208</v>
      </c>
      <c r="B5" s="79">
        <v>12495682</v>
      </c>
      <c r="C5" s="1">
        <v>10834840</v>
      </c>
      <c r="D5" s="1">
        <f t="shared" ref="D5:D36" si="0">C5/4</f>
        <v>2708710</v>
      </c>
      <c r="E5" s="1">
        <f t="shared" ref="E5:E36" si="1">(D5*150)/B5</f>
        <v>32.515752241454287</v>
      </c>
      <c r="F5" s="1">
        <v>158</v>
      </c>
      <c r="G5" s="1">
        <v>166</v>
      </c>
      <c r="H5" s="1">
        <v>118</v>
      </c>
      <c r="I5" s="1">
        <v>142</v>
      </c>
      <c r="J5" s="1">
        <v>188</v>
      </c>
      <c r="K5" s="1">
        <v>180</v>
      </c>
      <c r="L5" s="1">
        <v>92</v>
      </c>
      <c r="M5" s="1">
        <v>198</v>
      </c>
      <c r="N5" s="1">
        <v>14</v>
      </c>
      <c r="O5" s="1">
        <v>12</v>
      </c>
      <c r="P5" s="1">
        <v>13</v>
      </c>
      <c r="Q5" s="1">
        <v>4</v>
      </c>
      <c r="R5" s="1">
        <v>10</v>
      </c>
      <c r="S5" s="1">
        <v>6</v>
      </c>
      <c r="T5" s="4">
        <f>AVERAGE(F5:M5)/AVERAGE(N5:S5)</f>
        <v>15.788135593220337</v>
      </c>
      <c r="U5" s="4">
        <f>T5/18.1</f>
        <v>0.87227268470830588</v>
      </c>
    </row>
    <row r="6" spans="1:21" ht="15.75" customHeight="1" x14ac:dyDescent="0.15">
      <c r="A6" s="87" t="s">
        <v>2209</v>
      </c>
      <c r="B6" s="79">
        <v>12495682</v>
      </c>
      <c r="C6" s="1">
        <v>11139704</v>
      </c>
      <c r="D6" s="1">
        <f t="shared" si="0"/>
        <v>2784926</v>
      </c>
      <c r="E6" s="1">
        <f t="shared" si="1"/>
        <v>33.430660287289641</v>
      </c>
      <c r="F6" s="1">
        <v>130</v>
      </c>
      <c r="G6" s="1">
        <v>167</v>
      </c>
      <c r="H6" s="1">
        <v>103</v>
      </c>
      <c r="I6" s="1">
        <v>149</v>
      </c>
      <c r="J6" s="1">
        <v>169</v>
      </c>
      <c r="K6" s="1">
        <v>151</v>
      </c>
      <c r="L6" s="1">
        <v>98</v>
      </c>
      <c r="M6" s="1">
        <v>194</v>
      </c>
      <c r="N6" s="1">
        <v>10</v>
      </c>
      <c r="O6" s="1">
        <v>11</v>
      </c>
      <c r="P6" s="1">
        <v>8</v>
      </c>
      <c r="Q6" s="1">
        <v>8</v>
      </c>
      <c r="R6" s="1">
        <v>15</v>
      </c>
      <c r="S6" s="1">
        <v>13</v>
      </c>
      <c r="T6" s="4">
        <f>AVERAGE(F6:M6)/AVERAGE(N6:S6)</f>
        <v>13.396153846153846</v>
      </c>
      <c r="U6" s="4">
        <f t="shared" ref="U6:U69" si="2">T6/18.1</f>
        <v>0.74011899702507433</v>
      </c>
    </row>
    <row r="7" spans="1:21" ht="15.75" customHeight="1" x14ac:dyDescent="0.15">
      <c r="A7" s="87" t="s">
        <v>2210</v>
      </c>
      <c r="B7" s="79">
        <v>12495682</v>
      </c>
      <c r="C7" s="1">
        <v>11734984</v>
      </c>
      <c r="D7" s="1">
        <f t="shared" si="0"/>
        <v>2933746</v>
      </c>
      <c r="E7" s="1">
        <f t="shared" si="1"/>
        <v>35.217117401035011</v>
      </c>
      <c r="F7" s="1">
        <v>206</v>
      </c>
      <c r="G7" s="1">
        <v>231</v>
      </c>
      <c r="H7" s="1">
        <v>159</v>
      </c>
      <c r="I7" s="1">
        <v>164</v>
      </c>
      <c r="J7" s="1">
        <v>224</v>
      </c>
      <c r="K7" s="1">
        <v>217</v>
      </c>
      <c r="L7" s="1">
        <v>124</v>
      </c>
      <c r="M7" s="1">
        <v>269</v>
      </c>
      <c r="N7" s="1">
        <v>16</v>
      </c>
      <c r="O7" s="1">
        <v>9</v>
      </c>
      <c r="P7" s="1">
        <v>15</v>
      </c>
      <c r="Q7" s="1">
        <v>18</v>
      </c>
      <c r="R7" s="1">
        <v>16</v>
      </c>
      <c r="S7" s="1">
        <v>7</v>
      </c>
      <c r="T7" s="4">
        <f t="shared" ref="T7:T70" si="3">AVERAGE(F7:M7)/AVERAGE(N7:S7)</f>
        <v>14.75925925925926</v>
      </c>
      <c r="U7" s="4">
        <f t="shared" si="2"/>
        <v>0.81542868835686511</v>
      </c>
    </row>
    <row r="8" spans="1:21" ht="15.75" customHeight="1" x14ac:dyDescent="0.15">
      <c r="A8" s="87" t="s">
        <v>2211</v>
      </c>
      <c r="B8" s="79">
        <v>12495682</v>
      </c>
      <c r="C8" s="1">
        <v>8313208</v>
      </c>
      <c r="D8" s="1">
        <f t="shared" si="0"/>
        <v>2078302</v>
      </c>
      <c r="E8" s="1">
        <f t="shared" si="1"/>
        <v>24.948242120758195</v>
      </c>
      <c r="F8" s="1">
        <v>106</v>
      </c>
      <c r="G8" s="1">
        <v>144</v>
      </c>
      <c r="H8" s="1">
        <v>117</v>
      </c>
      <c r="I8" s="1">
        <v>119</v>
      </c>
      <c r="J8" s="1">
        <v>136</v>
      </c>
      <c r="K8" s="1">
        <v>136</v>
      </c>
      <c r="L8" s="1">
        <v>62</v>
      </c>
      <c r="M8" s="1">
        <v>144</v>
      </c>
      <c r="N8" s="1">
        <v>3</v>
      </c>
      <c r="O8" s="1">
        <v>8</v>
      </c>
      <c r="P8" s="1">
        <v>5</v>
      </c>
      <c r="Q8" s="1">
        <v>6</v>
      </c>
      <c r="R8" s="1">
        <v>8</v>
      </c>
      <c r="S8" s="1">
        <v>9</v>
      </c>
      <c r="T8" s="4">
        <f t="shared" si="3"/>
        <v>18.53846153846154</v>
      </c>
      <c r="U8" s="4">
        <f t="shared" si="2"/>
        <v>1.0242243943901403</v>
      </c>
    </row>
    <row r="9" spans="1:21" ht="15.75" customHeight="1" x14ac:dyDescent="0.15">
      <c r="A9" s="87" t="s">
        <v>2212</v>
      </c>
      <c r="B9" s="79">
        <v>12495682</v>
      </c>
      <c r="C9" s="1">
        <v>12689672</v>
      </c>
      <c r="D9" s="1">
        <f t="shared" si="0"/>
        <v>3172418</v>
      </c>
      <c r="E9" s="1">
        <f t="shared" si="1"/>
        <v>38.082171105186575</v>
      </c>
      <c r="F9" s="1">
        <v>148</v>
      </c>
      <c r="G9" s="1">
        <v>175</v>
      </c>
      <c r="H9" s="1">
        <v>145</v>
      </c>
      <c r="I9" s="1">
        <v>167</v>
      </c>
      <c r="J9" s="1">
        <v>172</v>
      </c>
      <c r="K9" s="1">
        <v>166</v>
      </c>
      <c r="L9" s="1">
        <v>98</v>
      </c>
      <c r="M9" s="1">
        <v>217</v>
      </c>
      <c r="N9" s="1">
        <v>8</v>
      </c>
      <c r="O9" s="1">
        <v>15</v>
      </c>
      <c r="P9" s="1">
        <v>6</v>
      </c>
      <c r="Q9" s="1">
        <v>9</v>
      </c>
      <c r="R9" s="1">
        <v>16</v>
      </c>
      <c r="S9" s="1">
        <v>9</v>
      </c>
      <c r="T9" s="4">
        <f t="shared" si="3"/>
        <v>15.333333333333334</v>
      </c>
      <c r="U9" s="4">
        <f t="shared" si="2"/>
        <v>0.84714548802946588</v>
      </c>
    </row>
    <row r="10" spans="1:21" ht="15.75" customHeight="1" x14ac:dyDescent="0.15">
      <c r="A10" s="87" t="s">
        <v>2213</v>
      </c>
      <c r="B10" s="79">
        <v>12495682</v>
      </c>
      <c r="C10" s="1">
        <v>12159512</v>
      </c>
      <c r="D10" s="1">
        <f t="shared" si="0"/>
        <v>3039878</v>
      </c>
      <c r="E10" s="1">
        <f t="shared" si="1"/>
        <v>36.491141499919735</v>
      </c>
      <c r="F10" s="1">
        <v>138</v>
      </c>
      <c r="G10" s="1">
        <v>186</v>
      </c>
      <c r="H10" s="1">
        <v>113</v>
      </c>
      <c r="I10" s="1">
        <v>140</v>
      </c>
      <c r="J10" s="1">
        <v>162</v>
      </c>
      <c r="K10" s="1">
        <v>167</v>
      </c>
      <c r="L10" s="1">
        <v>113</v>
      </c>
      <c r="M10" s="1">
        <v>208</v>
      </c>
      <c r="N10" s="1">
        <v>10</v>
      </c>
      <c r="O10" s="1">
        <v>10</v>
      </c>
      <c r="P10" s="1">
        <v>6</v>
      </c>
      <c r="Q10" s="1">
        <v>10</v>
      </c>
      <c r="R10" s="1">
        <v>12</v>
      </c>
      <c r="S10" s="1">
        <v>12</v>
      </c>
      <c r="T10" s="4">
        <f t="shared" si="3"/>
        <v>15.3375</v>
      </c>
      <c r="U10" s="4">
        <f t="shared" si="2"/>
        <v>0.84737569060773477</v>
      </c>
    </row>
    <row r="11" spans="1:21" ht="15.75" customHeight="1" x14ac:dyDescent="0.15">
      <c r="A11" s="87" t="s">
        <v>2214</v>
      </c>
      <c r="B11" s="79">
        <v>12495682</v>
      </c>
      <c r="C11" s="1">
        <v>13208960</v>
      </c>
      <c r="D11" s="1">
        <f t="shared" si="0"/>
        <v>3302240</v>
      </c>
      <c r="E11" s="1">
        <f t="shared" si="1"/>
        <v>39.640573439689007</v>
      </c>
      <c r="F11" s="1">
        <v>163</v>
      </c>
      <c r="G11" s="1">
        <v>214</v>
      </c>
      <c r="H11" s="1">
        <v>164</v>
      </c>
      <c r="I11" s="1">
        <v>174</v>
      </c>
      <c r="J11" s="1">
        <v>207</v>
      </c>
      <c r="K11" s="1">
        <v>218</v>
      </c>
      <c r="L11" s="1">
        <v>127</v>
      </c>
      <c r="M11" s="1">
        <v>262</v>
      </c>
      <c r="N11" s="1">
        <v>15</v>
      </c>
      <c r="O11" s="1">
        <v>14</v>
      </c>
      <c r="P11" s="1">
        <v>14</v>
      </c>
      <c r="Q11" s="1">
        <v>11</v>
      </c>
      <c r="R11" s="1">
        <v>12</v>
      </c>
      <c r="S11" s="1">
        <v>11</v>
      </c>
      <c r="T11" s="4">
        <f t="shared" si="3"/>
        <v>14.892857142857142</v>
      </c>
      <c r="U11" s="4">
        <f t="shared" si="2"/>
        <v>0.82280978689818463</v>
      </c>
    </row>
    <row r="12" spans="1:21" ht="15.75" customHeight="1" x14ac:dyDescent="0.15">
      <c r="A12" s="87" t="s">
        <v>2215</v>
      </c>
      <c r="B12" s="79">
        <v>12495682</v>
      </c>
      <c r="C12" s="1">
        <v>10775768</v>
      </c>
      <c r="D12" s="1">
        <f t="shared" si="0"/>
        <v>2693942</v>
      </c>
      <c r="E12" s="1">
        <f t="shared" si="1"/>
        <v>32.338475002804969</v>
      </c>
      <c r="F12" s="1">
        <v>74</v>
      </c>
      <c r="G12" s="1">
        <v>96</v>
      </c>
      <c r="H12" s="1">
        <v>60</v>
      </c>
      <c r="I12" s="1">
        <v>81</v>
      </c>
      <c r="J12" s="1">
        <v>97</v>
      </c>
      <c r="K12" s="1">
        <v>108</v>
      </c>
      <c r="L12" s="1">
        <v>67</v>
      </c>
      <c r="M12" s="1">
        <v>88</v>
      </c>
      <c r="N12" s="1">
        <v>5</v>
      </c>
      <c r="O12" s="1">
        <v>11</v>
      </c>
      <c r="P12" s="1">
        <v>8</v>
      </c>
      <c r="Q12" s="1">
        <v>4</v>
      </c>
      <c r="R12" s="1">
        <v>8</v>
      </c>
      <c r="S12" s="1">
        <v>3</v>
      </c>
      <c r="T12" s="4">
        <f t="shared" si="3"/>
        <v>12.903846153846153</v>
      </c>
      <c r="U12" s="4">
        <f t="shared" si="2"/>
        <v>0.71291967700807468</v>
      </c>
    </row>
    <row r="13" spans="1:21" ht="15.75" customHeight="1" x14ac:dyDescent="0.15">
      <c r="A13" s="87" t="s">
        <v>2216</v>
      </c>
      <c r="B13" s="79">
        <v>12495682</v>
      </c>
      <c r="C13" s="1">
        <v>11455496</v>
      </c>
      <c r="D13" s="1">
        <f t="shared" si="0"/>
        <v>2863874</v>
      </c>
      <c r="E13" s="1">
        <f t="shared" si="1"/>
        <v>34.378363661943382</v>
      </c>
      <c r="F13" s="1">
        <v>136</v>
      </c>
      <c r="G13" s="1">
        <v>136</v>
      </c>
      <c r="H13" s="1">
        <v>108</v>
      </c>
      <c r="I13" s="1">
        <v>132</v>
      </c>
      <c r="J13" s="1">
        <v>153</v>
      </c>
      <c r="K13" s="1">
        <v>164</v>
      </c>
      <c r="L13" s="1">
        <v>97</v>
      </c>
      <c r="M13" s="1">
        <v>187</v>
      </c>
      <c r="N13" s="1">
        <v>9</v>
      </c>
      <c r="O13" s="1">
        <v>11</v>
      </c>
      <c r="P13" s="1">
        <v>7</v>
      </c>
      <c r="Q13" s="1">
        <v>10</v>
      </c>
      <c r="R13" s="1">
        <v>7</v>
      </c>
      <c r="S13" s="1">
        <v>7</v>
      </c>
      <c r="T13" s="4">
        <f t="shared" si="3"/>
        <v>16.367647058823529</v>
      </c>
      <c r="U13" s="4">
        <f t="shared" si="2"/>
        <v>0.90428989275268112</v>
      </c>
    </row>
    <row r="14" spans="1:21" ht="15.75" customHeight="1" x14ac:dyDescent="0.15">
      <c r="A14" s="87" t="s">
        <v>2217</v>
      </c>
      <c r="B14" s="79">
        <v>12495682</v>
      </c>
      <c r="C14" s="1">
        <v>11016864</v>
      </c>
      <c r="D14" s="1">
        <f t="shared" si="0"/>
        <v>2754216</v>
      </c>
      <c r="E14" s="1">
        <f t="shared" si="1"/>
        <v>33.062012941750595</v>
      </c>
      <c r="F14" s="1">
        <v>126</v>
      </c>
      <c r="G14" s="1">
        <v>152</v>
      </c>
      <c r="H14" s="1">
        <v>110</v>
      </c>
      <c r="I14" s="1">
        <v>122</v>
      </c>
      <c r="J14" s="1">
        <v>138</v>
      </c>
      <c r="K14" s="1">
        <v>158</v>
      </c>
      <c r="L14" s="1">
        <v>103</v>
      </c>
      <c r="M14" s="1">
        <v>180</v>
      </c>
      <c r="N14" s="1">
        <v>10</v>
      </c>
      <c r="O14" s="1">
        <v>13</v>
      </c>
      <c r="P14" s="1">
        <v>7</v>
      </c>
      <c r="Q14" s="1">
        <v>10</v>
      </c>
      <c r="R14" s="1">
        <v>8</v>
      </c>
      <c r="S14" s="1">
        <v>9</v>
      </c>
      <c r="T14" s="4">
        <f t="shared" si="3"/>
        <v>14.328947368421053</v>
      </c>
      <c r="U14" s="4">
        <f t="shared" si="2"/>
        <v>0.7916545507414946</v>
      </c>
    </row>
    <row r="15" spans="1:21" ht="15.75" customHeight="1" x14ac:dyDescent="0.15">
      <c r="A15" s="87" t="s">
        <v>2218</v>
      </c>
      <c r="B15" s="79">
        <v>12495682</v>
      </c>
      <c r="C15" s="1">
        <v>11838792</v>
      </c>
      <c r="D15" s="1">
        <f t="shared" si="0"/>
        <v>2959698</v>
      </c>
      <c r="E15" s="1">
        <f t="shared" si="1"/>
        <v>35.528649016516262</v>
      </c>
      <c r="F15" s="1">
        <v>122</v>
      </c>
      <c r="G15" s="1">
        <v>171</v>
      </c>
      <c r="H15" s="1">
        <v>117</v>
      </c>
      <c r="I15" s="1">
        <v>132</v>
      </c>
      <c r="J15" s="1">
        <v>131</v>
      </c>
      <c r="K15" s="1">
        <v>157</v>
      </c>
      <c r="L15" s="1">
        <v>97</v>
      </c>
      <c r="M15" s="1">
        <v>165</v>
      </c>
      <c r="N15" s="1">
        <v>6</v>
      </c>
      <c r="O15" s="1">
        <v>11</v>
      </c>
      <c r="P15" s="1">
        <v>6</v>
      </c>
      <c r="Q15" s="1">
        <v>8</v>
      </c>
      <c r="R15" s="1">
        <v>10</v>
      </c>
      <c r="S15" s="1">
        <v>10</v>
      </c>
      <c r="T15" s="4">
        <f t="shared" si="3"/>
        <v>16.058823529411764</v>
      </c>
      <c r="U15" s="4">
        <f t="shared" si="2"/>
        <v>0.88722781930451733</v>
      </c>
    </row>
    <row r="16" spans="1:21" ht="15.75" customHeight="1" x14ac:dyDescent="0.15">
      <c r="A16" s="87" t="s">
        <v>2219</v>
      </c>
      <c r="B16" s="79">
        <v>12495682</v>
      </c>
      <c r="C16" s="1">
        <v>9511256</v>
      </c>
      <c r="D16" s="1">
        <f t="shared" si="0"/>
        <v>2377814</v>
      </c>
      <c r="E16" s="1">
        <f t="shared" si="1"/>
        <v>28.543628110894627</v>
      </c>
      <c r="F16" s="1">
        <v>113</v>
      </c>
      <c r="G16" s="1">
        <v>138</v>
      </c>
      <c r="H16" s="1">
        <v>90</v>
      </c>
      <c r="I16" s="1">
        <v>112</v>
      </c>
      <c r="J16" s="1">
        <v>137</v>
      </c>
      <c r="K16" s="1">
        <v>142</v>
      </c>
      <c r="L16" s="1">
        <v>78</v>
      </c>
      <c r="M16" s="1">
        <v>153</v>
      </c>
      <c r="N16" s="1">
        <v>10</v>
      </c>
      <c r="O16" s="1">
        <v>6</v>
      </c>
      <c r="P16" s="1">
        <v>13</v>
      </c>
      <c r="Q16" s="1">
        <v>10</v>
      </c>
      <c r="R16" s="1">
        <v>13</v>
      </c>
      <c r="S16" s="1">
        <v>9</v>
      </c>
      <c r="T16" s="4">
        <f t="shared" si="3"/>
        <v>11.840163934426231</v>
      </c>
      <c r="U16" s="4">
        <f t="shared" si="2"/>
        <v>0.6541527035594602</v>
      </c>
    </row>
    <row r="17" spans="1:21" ht="15.75" customHeight="1" x14ac:dyDescent="0.15">
      <c r="A17" s="87" t="s">
        <v>2220</v>
      </c>
      <c r="B17" s="79">
        <v>12495682</v>
      </c>
      <c r="C17" s="1">
        <v>10422344</v>
      </c>
      <c r="D17" s="1">
        <f t="shared" si="0"/>
        <v>2605586</v>
      </c>
      <c r="E17" s="1">
        <f t="shared" si="1"/>
        <v>31.277836615880588</v>
      </c>
      <c r="F17" s="1">
        <v>179</v>
      </c>
      <c r="G17" s="1">
        <v>181</v>
      </c>
      <c r="H17" s="1">
        <v>134</v>
      </c>
      <c r="I17" s="1">
        <v>155</v>
      </c>
      <c r="J17" s="1">
        <v>217</v>
      </c>
      <c r="K17" s="1">
        <v>230</v>
      </c>
      <c r="L17" s="1">
        <v>127</v>
      </c>
      <c r="M17" s="1">
        <v>282</v>
      </c>
      <c r="N17" s="1">
        <v>11</v>
      </c>
      <c r="O17" s="1">
        <v>12</v>
      </c>
      <c r="P17" s="1">
        <v>11</v>
      </c>
      <c r="Q17" s="1">
        <v>6</v>
      </c>
      <c r="R17" s="1">
        <v>8</v>
      </c>
      <c r="S17" s="1">
        <v>5</v>
      </c>
      <c r="T17" s="4">
        <f t="shared" si="3"/>
        <v>21.297169811320753</v>
      </c>
      <c r="U17" s="4">
        <f t="shared" si="2"/>
        <v>1.1766392160950692</v>
      </c>
    </row>
    <row r="18" spans="1:21" ht="15.75" customHeight="1" x14ac:dyDescent="0.15">
      <c r="A18" s="87" t="s">
        <v>2221</v>
      </c>
      <c r="B18" s="79">
        <v>12495682</v>
      </c>
      <c r="C18" s="1">
        <v>9792200</v>
      </c>
      <c r="D18" s="1">
        <f t="shared" si="0"/>
        <v>2448050</v>
      </c>
      <c r="E18" s="1">
        <f t="shared" si="1"/>
        <v>29.386751359389589</v>
      </c>
      <c r="F18" s="1">
        <v>158</v>
      </c>
      <c r="G18" s="1">
        <v>207</v>
      </c>
      <c r="H18" s="1">
        <v>132</v>
      </c>
      <c r="I18" s="1">
        <v>163</v>
      </c>
      <c r="J18" s="1">
        <v>205</v>
      </c>
      <c r="K18" s="1">
        <v>173</v>
      </c>
      <c r="L18" s="1">
        <v>128</v>
      </c>
      <c r="M18" s="1">
        <v>266</v>
      </c>
      <c r="N18" s="1">
        <v>7</v>
      </c>
      <c r="O18" s="1">
        <v>4</v>
      </c>
      <c r="P18" s="1">
        <v>14</v>
      </c>
      <c r="Q18" s="1">
        <v>7</v>
      </c>
      <c r="R18" s="1">
        <v>11</v>
      </c>
      <c r="S18" s="1">
        <v>8</v>
      </c>
      <c r="T18" s="4">
        <f t="shared" si="3"/>
        <v>21.058823529411764</v>
      </c>
      <c r="U18" s="4">
        <f t="shared" si="2"/>
        <v>1.1634709132271692</v>
      </c>
    </row>
    <row r="19" spans="1:21" ht="15.75" customHeight="1" x14ac:dyDescent="0.15">
      <c r="A19" s="87" t="s">
        <v>2222</v>
      </c>
      <c r="B19" s="79">
        <v>12495682</v>
      </c>
      <c r="C19" s="1">
        <v>11526992</v>
      </c>
      <c r="D19" s="1">
        <f t="shared" si="0"/>
        <v>2881748</v>
      </c>
      <c r="E19" s="1">
        <f t="shared" si="1"/>
        <v>34.59292578028154</v>
      </c>
      <c r="F19" s="1">
        <v>209</v>
      </c>
      <c r="G19" s="1">
        <v>228</v>
      </c>
      <c r="H19" s="1">
        <v>152</v>
      </c>
      <c r="I19" s="1">
        <v>201</v>
      </c>
      <c r="J19" s="1">
        <v>238</v>
      </c>
      <c r="K19" s="1">
        <v>224</v>
      </c>
      <c r="L19" s="1">
        <v>137</v>
      </c>
      <c r="M19" s="1">
        <v>263</v>
      </c>
      <c r="N19" s="1">
        <v>10</v>
      </c>
      <c r="O19" s="1">
        <v>18</v>
      </c>
      <c r="P19" s="1">
        <v>11</v>
      </c>
      <c r="Q19" s="1">
        <v>15</v>
      </c>
      <c r="R19" s="1">
        <v>15</v>
      </c>
      <c r="S19" s="1">
        <v>11</v>
      </c>
      <c r="T19" s="4">
        <f t="shared" si="3"/>
        <v>15.487499999999999</v>
      </c>
      <c r="U19" s="4">
        <f t="shared" si="2"/>
        <v>0.85566298342541425</v>
      </c>
    </row>
    <row r="20" spans="1:21" ht="15.75" customHeight="1" x14ac:dyDescent="0.15">
      <c r="A20" s="87" t="s">
        <v>2223</v>
      </c>
      <c r="B20" s="79">
        <v>12495682</v>
      </c>
      <c r="C20" s="1">
        <v>8619576</v>
      </c>
      <c r="D20" s="1">
        <f t="shared" si="0"/>
        <v>2154894</v>
      </c>
      <c r="E20" s="1">
        <f t="shared" si="1"/>
        <v>25.867663725757424</v>
      </c>
      <c r="F20" s="1">
        <v>121</v>
      </c>
      <c r="G20" s="1">
        <v>138</v>
      </c>
      <c r="H20" s="1">
        <v>99</v>
      </c>
      <c r="I20" s="1">
        <v>133</v>
      </c>
      <c r="J20" s="1">
        <v>135</v>
      </c>
      <c r="K20" s="1">
        <v>129</v>
      </c>
      <c r="L20" s="1">
        <v>73</v>
      </c>
      <c r="M20" s="1">
        <v>190</v>
      </c>
      <c r="N20" s="1">
        <v>9</v>
      </c>
      <c r="O20" s="1">
        <v>3</v>
      </c>
      <c r="P20" s="1">
        <v>3</v>
      </c>
      <c r="Q20" s="1">
        <v>8</v>
      </c>
      <c r="R20" s="1">
        <v>14</v>
      </c>
      <c r="S20" s="1">
        <v>11</v>
      </c>
      <c r="T20" s="4">
        <f t="shared" si="3"/>
        <v>15.90625</v>
      </c>
      <c r="U20" s="4">
        <f t="shared" si="2"/>
        <v>0.87879834254143641</v>
      </c>
    </row>
    <row r="21" spans="1:21" ht="15.75" customHeight="1" x14ac:dyDescent="0.15">
      <c r="A21" s="87" t="s">
        <v>2224</v>
      </c>
      <c r="B21" s="79">
        <v>12495682</v>
      </c>
      <c r="C21" s="1">
        <v>7116616</v>
      </c>
      <c r="D21" s="1">
        <f t="shared" si="0"/>
        <v>1779154</v>
      </c>
      <c r="E21" s="1">
        <f t="shared" si="1"/>
        <v>21.357225640025089</v>
      </c>
      <c r="F21" s="1">
        <v>91</v>
      </c>
      <c r="G21" s="1">
        <v>114</v>
      </c>
      <c r="H21" s="1">
        <v>75</v>
      </c>
      <c r="I21" s="1">
        <v>83</v>
      </c>
      <c r="J21" s="1">
        <v>111</v>
      </c>
      <c r="K21" s="1">
        <v>120</v>
      </c>
      <c r="L21" s="1">
        <v>101</v>
      </c>
      <c r="M21" s="1">
        <v>106</v>
      </c>
      <c r="N21" s="1">
        <v>7</v>
      </c>
      <c r="O21" s="1">
        <v>7</v>
      </c>
      <c r="P21" s="1">
        <v>6</v>
      </c>
      <c r="Q21" s="1">
        <v>12</v>
      </c>
      <c r="R21" s="1">
        <v>6</v>
      </c>
      <c r="S21" s="1">
        <v>6</v>
      </c>
      <c r="T21" s="4">
        <f t="shared" si="3"/>
        <v>13.653409090909092</v>
      </c>
      <c r="U21" s="4">
        <f t="shared" si="2"/>
        <v>0.75433199397287798</v>
      </c>
    </row>
    <row r="22" spans="1:21" ht="15.75" customHeight="1" x14ac:dyDescent="0.15">
      <c r="A22" s="87" t="s">
        <v>2225</v>
      </c>
      <c r="B22" s="79">
        <v>12495682</v>
      </c>
      <c r="C22" s="1">
        <v>6759888</v>
      </c>
      <c r="D22" s="1">
        <f t="shared" si="0"/>
        <v>1689972</v>
      </c>
      <c r="E22" s="1">
        <f t="shared" si="1"/>
        <v>20.286671827916237</v>
      </c>
      <c r="F22" s="1">
        <v>103</v>
      </c>
      <c r="G22" s="1">
        <v>124</v>
      </c>
      <c r="H22" s="1">
        <v>82</v>
      </c>
      <c r="I22" s="1">
        <v>105</v>
      </c>
      <c r="J22" s="1">
        <v>105</v>
      </c>
      <c r="K22" s="1">
        <v>113</v>
      </c>
      <c r="L22" s="1">
        <v>94</v>
      </c>
      <c r="M22" s="1">
        <v>134</v>
      </c>
      <c r="N22" s="1">
        <v>6</v>
      </c>
      <c r="O22" s="1">
        <v>12</v>
      </c>
      <c r="P22" s="1">
        <v>8</v>
      </c>
      <c r="Q22" s="1">
        <v>6</v>
      </c>
      <c r="R22" s="1">
        <v>5</v>
      </c>
      <c r="S22" s="1">
        <v>11</v>
      </c>
      <c r="T22" s="4">
        <f t="shared" si="3"/>
        <v>13.4375</v>
      </c>
      <c r="U22" s="4">
        <f t="shared" si="2"/>
        <v>0.74240331491712697</v>
      </c>
    </row>
    <row r="23" spans="1:21" ht="15.75" customHeight="1" x14ac:dyDescent="0.15">
      <c r="A23" s="87" t="s">
        <v>2226</v>
      </c>
      <c r="B23" s="79">
        <v>12495682</v>
      </c>
      <c r="C23" s="1">
        <v>9426920</v>
      </c>
      <c r="D23" s="1">
        <f t="shared" si="0"/>
        <v>2356730</v>
      </c>
      <c r="E23" s="1">
        <f t="shared" si="1"/>
        <v>28.290532681609534</v>
      </c>
      <c r="F23" s="1">
        <v>177</v>
      </c>
      <c r="G23" s="1">
        <v>182</v>
      </c>
      <c r="H23" s="1">
        <v>109</v>
      </c>
      <c r="I23" s="1">
        <v>163</v>
      </c>
      <c r="J23" s="1">
        <v>187</v>
      </c>
      <c r="K23" s="1">
        <v>167</v>
      </c>
      <c r="L23" s="1">
        <v>103</v>
      </c>
      <c r="M23" s="1">
        <v>212</v>
      </c>
      <c r="N23" s="1">
        <v>8</v>
      </c>
      <c r="O23" s="1">
        <v>9</v>
      </c>
      <c r="P23" s="1">
        <v>9</v>
      </c>
      <c r="Q23" s="1">
        <v>12</v>
      </c>
      <c r="R23" s="1">
        <v>10</v>
      </c>
      <c r="S23" s="1">
        <v>9</v>
      </c>
      <c r="T23" s="4">
        <f t="shared" si="3"/>
        <v>17.105263157894736</v>
      </c>
      <c r="U23" s="4">
        <f t="shared" si="2"/>
        <v>0.94504216341959857</v>
      </c>
    </row>
    <row r="24" spans="1:21" ht="15.75" customHeight="1" x14ac:dyDescent="0.15">
      <c r="A24" s="87" t="s">
        <v>2227</v>
      </c>
      <c r="B24" s="79">
        <v>12495682</v>
      </c>
      <c r="C24" s="1">
        <v>7527136</v>
      </c>
      <c r="D24" s="1">
        <f t="shared" si="0"/>
        <v>1881784</v>
      </c>
      <c r="E24" s="1">
        <f t="shared" si="1"/>
        <v>22.589211217122841</v>
      </c>
      <c r="F24" s="1">
        <v>94</v>
      </c>
      <c r="G24" s="1">
        <v>139</v>
      </c>
      <c r="H24" s="1">
        <v>81</v>
      </c>
      <c r="I24" s="1">
        <v>112</v>
      </c>
      <c r="J24" s="1">
        <v>133</v>
      </c>
      <c r="K24" s="1">
        <v>130</v>
      </c>
      <c r="L24" s="1">
        <v>60</v>
      </c>
      <c r="M24" s="1">
        <v>142</v>
      </c>
      <c r="N24" s="1">
        <v>7</v>
      </c>
      <c r="O24" s="1">
        <v>9</v>
      </c>
      <c r="P24" s="1">
        <v>8</v>
      </c>
      <c r="Q24" s="1">
        <v>10</v>
      </c>
      <c r="R24" s="1">
        <v>8</v>
      </c>
      <c r="S24" s="1">
        <v>7</v>
      </c>
      <c r="T24" s="4">
        <f t="shared" si="3"/>
        <v>13.637755102040817</v>
      </c>
      <c r="U24" s="4">
        <f t="shared" si="2"/>
        <v>0.75346713270943733</v>
      </c>
    </row>
    <row r="25" spans="1:21" ht="15.75" customHeight="1" x14ac:dyDescent="0.15">
      <c r="A25" s="87" t="s">
        <v>2228</v>
      </c>
      <c r="B25" s="79">
        <v>12495682</v>
      </c>
      <c r="C25" s="1">
        <v>8585520</v>
      </c>
      <c r="D25" s="1">
        <f t="shared" si="0"/>
        <v>2146380</v>
      </c>
      <c r="E25" s="1">
        <f t="shared" si="1"/>
        <v>25.76546042064771</v>
      </c>
      <c r="F25" s="1">
        <v>142</v>
      </c>
      <c r="G25" s="1">
        <v>159</v>
      </c>
      <c r="H25" s="1">
        <v>126</v>
      </c>
      <c r="I25" s="1">
        <v>119</v>
      </c>
      <c r="J25" s="1">
        <v>137</v>
      </c>
      <c r="K25" s="1">
        <v>132</v>
      </c>
      <c r="L25" s="1">
        <v>86</v>
      </c>
      <c r="M25" s="1">
        <v>190</v>
      </c>
      <c r="N25" s="1">
        <v>7</v>
      </c>
      <c r="O25" s="1">
        <v>13</v>
      </c>
      <c r="P25" s="1">
        <v>9</v>
      </c>
      <c r="Q25" s="1">
        <v>10</v>
      </c>
      <c r="R25" s="1">
        <v>9</v>
      </c>
      <c r="S25" s="1">
        <v>9</v>
      </c>
      <c r="T25" s="4">
        <f t="shared" si="3"/>
        <v>14.355263157894736</v>
      </c>
      <c r="U25" s="4">
        <f t="shared" si="2"/>
        <v>0.79310846176214012</v>
      </c>
    </row>
    <row r="26" spans="1:21" ht="15.75" customHeight="1" x14ac:dyDescent="0.15">
      <c r="A26" s="87" t="s">
        <v>2229</v>
      </c>
      <c r="B26" s="79">
        <v>12495682</v>
      </c>
      <c r="C26" s="1">
        <v>10699592</v>
      </c>
      <c r="D26" s="1">
        <f t="shared" si="0"/>
        <v>2674898</v>
      </c>
      <c r="E26" s="1">
        <f t="shared" si="1"/>
        <v>32.109868032813253</v>
      </c>
      <c r="F26" s="1">
        <v>139</v>
      </c>
      <c r="G26" s="1">
        <v>179</v>
      </c>
      <c r="H26" s="1">
        <v>119</v>
      </c>
      <c r="I26" s="1">
        <v>151</v>
      </c>
      <c r="J26" s="1">
        <v>155</v>
      </c>
      <c r="K26" s="1">
        <v>150</v>
      </c>
      <c r="L26" s="1">
        <v>114</v>
      </c>
      <c r="M26" s="1">
        <v>249</v>
      </c>
      <c r="N26" s="1">
        <v>15</v>
      </c>
      <c r="O26" s="1">
        <v>11</v>
      </c>
      <c r="P26" s="1">
        <v>9</v>
      </c>
      <c r="Q26" s="1">
        <v>10</v>
      </c>
      <c r="R26" s="1">
        <v>16</v>
      </c>
      <c r="S26" s="1">
        <v>16</v>
      </c>
      <c r="T26" s="4">
        <f t="shared" si="3"/>
        <v>12.233766233766234</v>
      </c>
      <c r="U26" s="4">
        <f t="shared" si="2"/>
        <v>0.67589868694841071</v>
      </c>
    </row>
    <row r="27" spans="1:21" ht="15.75" customHeight="1" x14ac:dyDescent="0.15">
      <c r="A27" s="87" t="s">
        <v>2230</v>
      </c>
      <c r="B27" s="79">
        <v>12495682</v>
      </c>
      <c r="C27" s="1">
        <v>10258824</v>
      </c>
      <c r="D27" s="1">
        <f t="shared" si="0"/>
        <v>2564706</v>
      </c>
      <c r="E27" s="1">
        <f t="shared" si="1"/>
        <v>30.787107098276028</v>
      </c>
      <c r="F27" s="1">
        <v>148</v>
      </c>
      <c r="G27" s="1">
        <v>200</v>
      </c>
      <c r="H27" s="1">
        <v>131</v>
      </c>
      <c r="I27" s="1">
        <v>149</v>
      </c>
      <c r="J27" s="1">
        <v>153</v>
      </c>
      <c r="K27" s="1">
        <v>165</v>
      </c>
      <c r="L27" s="1">
        <v>115</v>
      </c>
      <c r="M27" s="1">
        <v>216</v>
      </c>
      <c r="N27" s="1">
        <v>20</v>
      </c>
      <c r="O27" s="1">
        <v>15</v>
      </c>
      <c r="P27" s="1">
        <v>13</v>
      </c>
      <c r="Q27" s="1">
        <v>15</v>
      </c>
      <c r="R27" s="1">
        <v>15</v>
      </c>
      <c r="S27" s="1">
        <v>14</v>
      </c>
      <c r="T27" s="4">
        <f t="shared" si="3"/>
        <v>10.410326086956522</v>
      </c>
      <c r="U27" s="4">
        <f t="shared" si="2"/>
        <v>0.57515613740091276</v>
      </c>
    </row>
    <row r="28" spans="1:21" ht="15.75" customHeight="1" x14ac:dyDescent="0.15">
      <c r="A28" s="87" t="s">
        <v>2231</v>
      </c>
      <c r="B28" s="79">
        <v>12495682</v>
      </c>
      <c r="C28" s="1">
        <v>10039256</v>
      </c>
      <c r="D28" s="1">
        <f t="shared" si="0"/>
        <v>2509814</v>
      </c>
      <c r="E28" s="1">
        <f t="shared" si="1"/>
        <v>30.128175476936754</v>
      </c>
      <c r="F28" s="1">
        <v>109</v>
      </c>
      <c r="G28" s="1">
        <v>147</v>
      </c>
      <c r="H28" s="1">
        <v>107</v>
      </c>
      <c r="I28" s="1">
        <v>122</v>
      </c>
      <c r="J28" s="1">
        <v>119</v>
      </c>
      <c r="K28" s="1">
        <v>126</v>
      </c>
      <c r="L28" s="1">
        <v>104</v>
      </c>
      <c r="M28" s="1">
        <v>176</v>
      </c>
      <c r="N28" s="1">
        <v>5</v>
      </c>
      <c r="O28" s="1">
        <v>10</v>
      </c>
      <c r="P28" s="1">
        <v>9</v>
      </c>
      <c r="Q28" s="1">
        <v>11</v>
      </c>
      <c r="R28" s="1">
        <v>9</v>
      </c>
      <c r="S28" s="1">
        <v>8</v>
      </c>
      <c r="T28" s="4">
        <f t="shared" si="3"/>
        <v>14.567307692307693</v>
      </c>
      <c r="U28" s="4">
        <f t="shared" si="2"/>
        <v>0.80482362940926477</v>
      </c>
    </row>
    <row r="29" spans="1:21" ht="15.75" customHeight="1" x14ac:dyDescent="0.15">
      <c r="A29" s="87" t="s">
        <v>2232</v>
      </c>
      <c r="B29" s="79">
        <v>12495682</v>
      </c>
      <c r="C29" s="1">
        <v>12334432</v>
      </c>
      <c r="D29" s="1">
        <f t="shared" si="0"/>
        <v>3083608</v>
      </c>
      <c r="E29" s="1">
        <f t="shared" si="1"/>
        <v>37.01608283565475</v>
      </c>
      <c r="F29" s="1">
        <v>137</v>
      </c>
      <c r="G29" s="1">
        <v>172</v>
      </c>
      <c r="H29" s="1">
        <v>95</v>
      </c>
      <c r="I29" s="1">
        <v>154</v>
      </c>
      <c r="J29" s="1">
        <v>130</v>
      </c>
      <c r="K29" s="1">
        <v>166</v>
      </c>
      <c r="L29" s="1">
        <v>113</v>
      </c>
      <c r="M29" s="1">
        <v>184</v>
      </c>
      <c r="N29" s="1">
        <v>17</v>
      </c>
      <c r="O29" s="1">
        <v>10</v>
      </c>
      <c r="P29" s="1">
        <v>13</v>
      </c>
      <c r="Q29" s="1">
        <v>9</v>
      </c>
      <c r="R29" s="1">
        <v>15</v>
      </c>
      <c r="S29" s="1">
        <v>15</v>
      </c>
      <c r="T29" s="4">
        <f t="shared" si="3"/>
        <v>10.927215189873419</v>
      </c>
      <c r="U29" s="4">
        <f t="shared" si="2"/>
        <v>0.60371354640184627</v>
      </c>
    </row>
    <row r="30" spans="1:21" ht="15.75" customHeight="1" x14ac:dyDescent="0.15">
      <c r="A30" s="87" t="s">
        <v>2233</v>
      </c>
      <c r="B30" s="79">
        <v>12495682</v>
      </c>
      <c r="C30" s="1">
        <v>9434200</v>
      </c>
      <c r="D30" s="1">
        <f t="shared" si="0"/>
        <v>2358550</v>
      </c>
      <c r="E30" s="1">
        <f t="shared" si="1"/>
        <v>28.312380228626175</v>
      </c>
      <c r="F30" s="1">
        <v>158</v>
      </c>
      <c r="G30" s="1">
        <v>185</v>
      </c>
      <c r="H30" s="1">
        <v>126</v>
      </c>
      <c r="I30" s="1">
        <v>157</v>
      </c>
      <c r="J30" s="1">
        <v>172</v>
      </c>
      <c r="K30" s="1">
        <v>183</v>
      </c>
      <c r="L30" s="1">
        <v>127</v>
      </c>
      <c r="M30" s="1">
        <v>219</v>
      </c>
      <c r="N30" s="1">
        <v>9</v>
      </c>
      <c r="O30" s="1">
        <v>22</v>
      </c>
      <c r="P30" s="1">
        <v>9</v>
      </c>
      <c r="Q30" s="1">
        <v>9</v>
      </c>
      <c r="R30" s="1">
        <v>14</v>
      </c>
      <c r="S30" s="1">
        <v>6</v>
      </c>
      <c r="T30" s="4">
        <f t="shared" si="3"/>
        <v>14.423913043478262</v>
      </c>
      <c r="U30" s="4">
        <f t="shared" si="2"/>
        <v>0.79690127312034587</v>
      </c>
    </row>
    <row r="31" spans="1:21" ht="15.75" customHeight="1" x14ac:dyDescent="0.15">
      <c r="A31" s="87" t="s">
        <v>2234</v>
      </c>
      <c r="B31" s="79">
        <v>12495682</v>
      </c>
      <c r="C31" s="1">
        <v>7890072</v>
      </c>
      <c r="D31" s="1">
        <f t="shared" si="0"/>
        <v>1972518</v>
      </c>
      <c r="E31" s="1">
        <f t="shared" si="1"/>
        <v>23.678395464929405</v>
      </c>
      <c r="F31" s="1">
        <v>143</v>
      </c>
      <c r="G31" s="1">
        <v>147</v>
      </c>
      <c r="H31" s="1">
        <v>106</v>
      </c>
      <c r="I31" s="1">
        <v>119</v>
      </c>
      <c r="J31" s="1">
        <v>138</v>
      </c>
      <c r="K31" s="1">
        <v>159</v>
      </c>
      <c r="L31" s="1">
        <v>95</v>
      </c>
      <c r="M31" s="1">
        <v>175</v>
      </c>
      <c r="N31" s="1">
        <v>12</v>
      </c>
      <c r="O31" s="1">
        <v>14</v>
      </c>
      <c r="P31" s="1">
        <v>8</v>
      </c>
      <c r="Q31" s="1">
        <v>5</v>
      </c>
      <c r="R31" s="1">
        <v>7</v>
      </c>
      <c r="S31" s="1">
        <v>6</v>
      </c>
      <c r="T31" s="4">
        <f t="shared" si="3"/>
        <v>15.605769230769232</v>
      </c>
      <c r="U31" s="4">
        <f t="shared" si="2"/>
        <v>0.86219719507012327</v>
      </c>
    </row>
    <row r="32" spans="1:21" ht="15.75" customHeight="1" x14ac:dyDescent="0.15">
      <c r="A32" s="87" t="s">
        <v>2235</v>
      </c>
      <c r="B32" s="79">
        <v>12495682</v>
      </c>
      <c r="C32" s="1">
        <v>7229824</v>
      </c>
      <c r="D32" s="1">
        <f t="shared" si="0"/>
        <v>1807456</v>
      </c>
      <c r="E32" s="1">
        <f t="shared" si="1"/>
        <v>21.696967000280576</v>
      </c>
      <c r="F32" s="1">
        <v>99</v>
      </c>
      <c r="G32" s="1">
        <v>144</v>
      </c>
      <c r="H32" s="1">
        <v>78</v>
      </c>
      <c r="I32" s="1">
        <v>109</v>
      </c>
      <c r="J32" s="1">
        <v>147</v>
      </c>
      <c r="K32" s="1">
        <v>112</v>
      </c>
      <c r="L32" s="1">
        <v>72</v>
      </c>
      <c r="M32" s="1">
        <v>140</v>
      </c>
      <c r="N32" s="1">
        <v>8</v>
      </c>
      <c r="O32" s="1">
        <v>10</v>
      </c>
      <c r="P32" s="1">
        <v>5</v>
      </c>
      <c r="Q32" s="1">
        <v>5</v>
      </c>
      <c r="R32" s="1">
        <v>17</v>
      </c>
      <c r="S32" s="1">
        <v>7</v>
      </c>
      <c r="T32" s="4">
        <f t="shared" si="3"/>
        <v>12.995192307692308</v>
      </c>
      <c r="U32" s="4">
        <f t="shared" si="2"/>
        <v>0.71796642583935399</v>
      </c>
    </row>
    <row r="33" spans="1:21" ht="15.75" customHeight="1" x14ac:dyDescent="0.15">
      <c r="A33" s="87" t="s">
        <v>2236</v>
      </c>
      <c r="B33" s="79">
        <v>12495682</v>
      </c>
      <c r="C33" s="1">
        <v>8568744</v>
      </c>
      <c r="D33" s="1">
        <f t="shared" si="0"/>
        <v>2142186</v>
      </c>
      <c r="E33" s="1">
        <f t="shared" si="1"/>
        <v>25.715115029335735</v>
      </c>
      <c r="F33" s="1">
        <v>141</v>
      </c>
      <c r="G33" s="1">
        <v>141</v>
      </c>
      <c r="H33" s="1">
        <v>108</v>
      </c>
      <c r="I33" s="1">
        <v>129</v>
      </c>
      <c r="J33" s="1">
        <v>180</v>
      </c>
      <c r="K33" s="1">
        <v>161</v>
      </c>
      <c r="L33" s="1">
        <v>95</v>
      </c>
      <c r="M33" s="1">
        <v>174</v>
      </c>
      <c r="N33" s="1">
        <v>9</v>
      </c>
      <c r="O33" s="1">
        <v>7</v>
      </c>
      <c r="P33" s="1">
        <v>9</v>
      </c>
      <c r="Q33" s="1">
        <v>8</v>
      </c>
      <c r="R33" s="1">
        <v>10</v>
      </c>
      <c r="S33" s="1">
        <v>9</v>
      </c>
      <c r="T33" s="4">
        <f t="shared" si="3"/>
        <v>16.283653846153847</v>
      </c>
      <c r="U33" s="4">
        <f t="shared" si="2"/>
        <v>0.89964938376540582</v>
      </c>
    </row>
    <row r="34" spans="1:21" ht="15.75" customHeight="1" x14ac:dyDescent="0.15">
      <c r="A34" s="87" t="s">
        <v>2237</v>
      </c>
      <c r="B34" s="79">
        <v>12495682</v>
      </c>
      <c r="C34" s="1">
        <v>12113072</v>
      </c>
      <c r="D34" s="1">
        <f t="shared" si="0"/>
        <v>3028268</v>
      </c>
      <c r="E34" s="1">
        <f t="shared" si="1"/>
        <v>36.351773356588296</v>
      </c>
      <c r="F34" s="1">
        <v>179</v>
      </c>
      <c r="G34" s="1">
        <v>221</v>
      </c>
      <c r="H34" s="1">
        <v>145</v>
      </c>
      <c r="I34" s="1">
        <v>194</v>
      </c>
      <c r="J34" s="1">
        <v>202</v>
      </c>
      <c r="K34" s="1">
        <v>238</v>
      </c>
      <c r="L34" s="1">
        <v>135</v>
      </c>
      <c r="M34" s="1">
        <v>246</v>
      </c>
      <c r="N34" s="1">
        <v>11</v>
      </c>
      <c r="O34" s="1">
        <v>14</v>
      </c>
      <c r="P34" s="1">
        <v>10</v>
      </c>
      <c r="Q34" s="1">
        <v>15</v>
      </c>
      <c r="R34" s="1">
        <v>16</v>
      </c>
      <c r="S34" s="1">
        <v>15</v>
      </c>
      <c r="T34" s="4">
        <f t="shared" si="3"/>
        <v>14.444444444444445</v>
      </c>
      <c r="U34" s="4">
        <f t="shared" si="2"/>
        <v>0.79803560466543888</v>
      </c>
    </row>
    <row r="35" spans="1:21" ht="15.75" customHeight="1" x14ac:dyDescent="0.15">
      <c r="A35" s="87" t="s">
        <v>2238</v>
      </c>
      <c r="B35" s="79">
        <v>12495682</v>
      </c>
      <c r="C35" s="1">
        <v>13505784</v>
      </c>
      <c r="D35" s="1">
        <f t="shared" si="0"/>
        <v>3376446</v>
      </c>
      <c r="E35" s="1">
        <f t="shared" si="1"/>
        <v>40.531353150632356</v>
      </c>
      <c r="F35" s="1">
        <v>228</v>
      </c>
      <c r="G35" s="1">
        <v>251</v>
      </c>
      <c r="H35" s="1">
        <v>179</v>
      </c>
      <c r="I35" s="1">
        <v>258</v>
      </c>
      <c r="J35" s="1">
        <v>249</v>
      </c>
      <c r="K35" s="1">
        <v>247</v>
      </c>
      <c r="L35" s="1">
        <v>172</v>
      </c>
      <c r="M35" s="1">
        <v>293</v>
      </c>
      <c r="N35" s="1">
        <v>13</v>
      </c>
      <c r="O35" s="1">
        <v>21</v>
      </c>
      <c r="P35" s="1">
        <v>14</v>
      </c>
      <c r="Q35" s="1">
        <v>16</v>
      </c>
      <c r="R35" s="1">
        <v>16</v>
      </c>
      <c r="S35" s="1">
        <v>14</v>
      </c>
      <c r="T35" s="4">
        <f t="shared" si="3"/>
        <v>14.976063829787234</v>
      </c>
      <c r="U35" s="4">
        <f t="shared" si="2"/>
        <v>0.82740684142470899</v>
      </c>
    </row>
    <row r="36" spans="1:21" ht="15.75" customHeight="1" x14ac:dyDescent="0.15">
      <c r="A36" s="87" t="s">
        <v>2239</v>
      </c>
      <c r="B36" s="79">
        <v>12495682</v>
      </c>
      <c r="C36" s="1">
        <v>16516056</v>
      </c>
      <c r="D36" s="1">
        <f t="shared" si="0"/>
        <v>4129014</v>
      </c>
      <c r="E36" s="1">
        <f t="shared" si="1"/>
        <v>49.565289833720158</v>
      </c>
      <c r="F36" s="1">
        <v>272</v>
      </c>
      <c r="G36" s="1">
        <v>301</v>
      </c>
      <c r="H36" s="1">
        <v>194</v>
      </c>
      <c r="I36" s="1">
        <v>249</v>
      </c>
      <c r="J36" s="1">
        <v>289</v>
      </c>
      <c r="K36" s="1">
        <v>305</v>
      </c>
      <c r="L36" s="1">
        <v>188</v>
      </c>
      <c r="M36" s="1">
        <v>340</v>
      </c>
      <c r="N36" s="1">
        <v>18</v>
      </c>
      <c r="O36" s="1">
        <v>21</v>
      </c>
      <c r="P36" s="1">
        <v>17</v>
      </c>
      <c r="Q36" s="1">
        <v>14</v>
      </c>
      <c r="R36" s="1">
        <v>24</v>
      </c>
      <c r="S36" s="1">
        <v>26</v>
      </c>
      <c r="T36" s="4">
        <f t="shared" si="3"/>
        <v>13.362500000000001</v>
      </c>
      <c r="U36" s="4">
        <f t="shared" si="2"/>
        <v>0.73825966850828728</v>
      </c>
    </row>
    <row r="37" spans="1:21" ht="15.75" customHeight="1" x14ac:dyDescent="0.15">
      <c r="A37" s="87" t="s">
        <v>2240</v>
      </c>
      <c r="B37" s="79">
        <v>12495682</v>
      </c>
      <c r="C37" s="1">
        <v>13461256</v>
      </c>
      <c r="D37" s="1">
        <f t="shared" ref="D37:D68" si="4">C37/4</f>
        <v>3365314</v>
      </c>
      <c r="E37" s="1">
        <f t="shared" ref="E37:E68" si="5">(D37*150)/B37</f>
        <v>40.397722989429468</v>
      </c>
      <c r="F37" s="1">
        <v>99</v>
      </c>
      <c r="G37" s="1">
        <v>129</v>
      </c>
      <c r="H37" s="1">
        <v>83</v>
      </c>
      <c r="I37" s="1">
        <v>128</v>
      </c>
      <c r="J37" s="1">
        <v>108</v>
      </c>
      <c r="K37" s="1">
        <v>152</v>
      </c>
      <c r="L37" s="1">
        <v>92</v>
      </c>
      <c r="M37" s="1">
        <v>143</v>
      </c>
      <c r="N37" s="1">
        <v>8</v>
      </c>
      <c r="O37" s="1">
        <v>14</v>
      </c>
      <c r="P37" s="1">
        <v>8</v>
      </c>
      <c r="Q37" s="1">
        <v>11</v>
      </c>
      <c r="R37" s="1">
        <v>12</v>
      </c>
      <c r="S37" s="1">
        <v>7</v>
      </c>
      <c r="T37" s="4">
        <f t="shared" si="3"/>
        <v>11.675000000000001</v>
      </c>
      <c r="U37" s="4">
        <f t="shared" si="2"/>
        <v>0.6450276243093922</v>
      </c>
    </row>
    <row r="38" spans="1:21" ht="15.75" customHeight="1" x14ac:dyDescent="0.15">
      <c r="A38" s="88" t="s">
        <v>2241</v>
      </c>
      <c r="B38" s="80">
        <v>12495682</v>
      </c>
      <c r="C38" s="81">
        <v>14281928</v>
      </c>
      <c r="D38" s="81">
        <f t="shared" si="4"/>
        <v>3570482</v>
      </c>
      <c r="E38" s="81">
        <f t="shared" si="5"/>
        <v>42.860589762127432</v>
      </c>
      <c r="F38" s="81">
        <v>351</v>
      </c>
      <c r="G38" s="81">
        <v>425</v>
      </c>
      <c r="H38" s="81">
        <v>302</v>
      </c>
      <c r="I38" s="81">
        <v>360</v>
      </c>
      <c r="J38" s="81">
        <v>396</v>
      </c>
      <c r="K38" s="81">
        <v>420</v>
      </c>
      <c r="L38" s="81">
        <v>239</v>
      </c>
      <c r="M38" s="81">
        <v>499</v>
      </c>
      <c r="N38" s="81">
        <v>9</v>
      </c>
      <c r="O38" s="81">
        <v>19</v>
      </c>
      <c r="P38" s="81">
        <v>10</v>
      </c>
      <c r="Q38" s="81">
        <v>13</v>
      </c>
      <c r="R38" s="81">
        <v>13</v>
      </c>
      <c r="S38" s="81">
        <v>15</v>
      </c>
      <c r="T38" s="82">
        <f t="shared" si="3"/>
        <v>28.405063291139243</v>
      </c>
      <c r="U38" s="82">
        <f t="shared" si="2"/>
        <v>1.5693405133226099</v>
      </c>
    </row>
    <row r="39" spans="1:21" ht="15.75" customHeight="1" x14ac:dyDescent="0.15">
      <c r="A39" s="87" t="s">
        <v>2242</v>
      </c>
      <c r="B39" s="79">
        <v>12495682</v>
      </c>
      <c r="C39" s="1">
        <v>11820328</v>
      </c>
      <c r="D39" s="1">
        <f t="shared" si="4"/>
        <v>2955082</v>
      </c>
      <c r="E39" s="1">
        <f t="shared" si="5"/>
        <v>35.473237875291638</v>
      </c>
      <c r="F39" s="1">
        <v>89</v>
      </c>
      <c r="G39" s="1">
        <v>117</v>
      </c>
      <c r="H39" s="1">
        <v>80</v>
      </c>
      <c r="I39" s="1">
        <v>82</v>
      </c>
      <c r="J39" s="1">
        <v>95</v>
      </c>
      <c r="K39" s="1">
        <v>117</v>
      </c>
      <c r="L39" s="1">
        <v>65</v>
      </c>
      <c r="M39" s="1">
        <v>150</v>
      </c>
      <c r="N39" s="1">
        <v>9</v>
      </c>
      <c r="O39" s="1">
        <v>8</v>
      </c>
      <c r="P39" s="1">
        <v>12</v>
      </c>
      <c r="Q39" s="1">
        <v>8</v>
      </c>
      <c r="R39" s="1">
        <v>17</v>
      </c>
      <c r="S39" s="1">
        <v>13</v>
      </c>
      <c r="T39" s="4">
        <f t="shared" si="3"/>
        <v>8.8992537313432845</v>
      </c>
      <c r="U39" s="4">
        <f t="shared" si="2"/>
        <v>0.49167147686979468</v>
      </c>
    </row>
    <row r="40" spans="1:21" ht="15.75" customHeight="1" x14ac:dyDescent="0.15">
      <c r="A40" s="87" t="s">
        <v>2243</v>
      </c>
      <c r="B40" s="79">
        <v>12495682</v>
      </c>
      <c r="C40" s="1">
        <v>7608304</v>
      </c>
      <c r="D40" s="1">
        <f t="shared" si="4"/>
        <v>1902076</v>
      </c>
      <c r="E40" s="1">
        <f t="shared" si="5"/>
        <v>22.832799362211681</v>
      </c>
      <c r="F40" s="1">
        <v>38</v>
      </c>
      <c r="G40" s="1">
        <v>62</v>
      </c>
      <c r="H40" s="1">
        <v>38</v>
      </c>
      <c r="I40" s="1">
        <v>50</v>
      </c>
      <c r="J40" s="1">
        <v>62</v>
      </c>
      <c r="K40" s="1">
        <v>56</v>
      </c>
      <c r="L40" s="1">
        <v>35</v>
      </c>
      <c r="M40" s="1">
        <v>62</v>
      </c>
      <c r="N40" s="1">
        <v>9</v>
      </c>
      <c r="O40" s="1">
        <v>4</v>
      </c>
      <c r="P40" s="1">
        <v>4</v>
      </c>
      <c r="Q40" s="1">
        <v>4</v>
      </c>
      <c r="R40" s="1">
        <v>11</v>
      </c>
      <c r="S40" s="1">
        <v>7</v>
      </c>
      <c r="T40" s="4">
        <f t="shared" si="3"/>
        <v>7.75</v>
      </c>
      <c r="U40" s="4">
        <f t="shared" si="2"/>
        <v>0.42817679558011046</v>
      </c>
    </row>
    <row r="41" spans="1:21" ht="15.75" customHeight="1" x14ac:dyDescent="0.15">
      <c r="A41" s="88" t="s">
        <v>2244</v>
      </c>
      <c r="B41" s="80">
        <v>12495682</v>
      </c>
      <c r="C41" s="81">
        <v>7247856</v>
      </c>
      <c r="D41" s="81">
        <f t="shared" si="4"/>
        <v>1811964</v>
      </c>
      <c r="E41" s="81">
        <f t="shared" si="5"/>
        <v>21.751081693660257</v>
      </c>
      <c r="F41" s="81">
        <v>252</v>
      </c>
      <c r="G41" s="81">
        <v>273</v>
      </c>
      <c r="H41" s="81">
        <v>210</v>
      </c>
      <c r="I41" s="81">
        <v>251</v>
      </c>
      <c r="J41" s="81">
        <v>290</v>
      </c>
      <c r="K41" s="81">
        <v>293</v>
      </c>
      <c r="L41" s="81">
        <v>176</v>
      </c>
      <c r="M41" s="81">
        <v>375</v>
      </c>
      <c r="N41" s="81">
        <v>7</v>
      </c>
      <c r="O41" s="81">
        <v>10</v>
      </c>
      <c r="P41" s="81">
        <v>4</v>
      </c>
      <c r="Q41" s="81">
        <v>8</v>
      </c>
      <c r="R41" s="81">
        <v>12</v>
      </c>
      <c r="S41" s="81">
        <v>6</v>
      </c>
      <c r="T41" s="82">
        <f t="shared" si="3"/>
        <v>33.829787234042556</v>
      </c>
      <c r="U41" s="82">
        <f t="shared" si="2"/>
        <v>1.8690490184553896</v>
      </c>
    </row>
    <row r="42" spans="1:21" ht="15.75" customHeight="1" x14ac:dyDescent="0.15">
      <c r="A42" s="88" t="s">
        <v>2245</v>
      </c>
      <c r="B42" s="80">
        <v>12495682</v>
      </c>
      <c r="C42" s="81">
        <v>8389024</v>
      </c>
      <c r="D42" s="81">
        <f t="shared" si="4"/>
        <v>2097256</v>
      </c>
      <c r="E42" s="81">
        <f t="shared" si="5"/>
        <v>25.17576871754579</v>
      </c>
      <c r="F42" s="81">
        <v>178</v>
      </c>
      <c r="G42" s="81">
        <v>212</v>
      </c>
      <c r="H42" s="81">
        <v>140</v>
      </c>
      <c r="I42" s="81">
        <v>174</v>
      </c>
      <c r="J42" s="81">
        <v>185</v>
      </c>
      <c r="K42" s="81">
        <v>209</v>
      </c>
      <c r="L42" s="81">
        <v>119</v>
      </c>
      <c r="M42" s="81">
        <v>238</v>
      </c>
      <c r="N42" s="81">
        <v>2</v>
      </c>
      <c r="O42" s="81">
        <v>4</v>
      </c>
      <c r="P42" s="81">
        <v>9</v>
      </c>
      <c r="Q42" s="81">
        <v>6</v>
      </c>
      <c r="R42" s="81">
        <v>6</v>
      </c>
      <c r="S42" s="81">
        <v>4</v>
      </c>
      <c r="T42" s="82">
        <f t="shared" si="3"/>
        <v>35.201612903225808</v>
      </c>
      <c r="U42" s="82">
        <f t="shared" si="2"/>
        <v>1.9448404918909286</v>
      </c>
    </row>
    <row r="43" spans="1:21" ht="15.75" customHeight="1" x14ac:dyDescent="0.15">
      <c r="A43" s="87" t="s">
        <v>2246</v>
      </c>
      <c r="B43" s="79">
        <v>12495682</v>
      </c>
      <c r="C43" s="1">
        <v>11075904</v>
      </c>
      <c r="D43" s="1">
        <f t="shared" si="4"/>
        <v>2768976</v>
      </c>
      <c r="E43" s="1">
        <f t="shared" si="5"/>
        <v>33.239194147226215</v>
      </c>
      <c r="F43" s="1">
        <v>81</v>
      </c>
      <c r="G43" s="1">
        <v>91</v>
      </c>
      <c r="H43" s="1">
        <v>54</v>
      </c>
      <c r="I43" s="1">
        <v>87</v>
      </c>
      <c r="J43" s="1">
        <v>90</v>
      </c>
      <c r="K43" s="1">
        <v>93</v>
      </c>
      <c r="L43" s="1">
        <v>71</v>
      </c>
      <c r="M43" s="1">
        <v>121</v>
      </c>
      <c r="N43" s="1">
        <v>17</v>
      </c>
      <c r="O43" s="1">
        <v>10</v>
      </c>
      <c r="P43" s="1">
        <v>4</v>
      </c>
      <c r="Q43" s="1">
        <v>5</v>
      </c>
      <c r="R43" s="1">
        <v>8</v>
      </c>
      <c r="S43" s="1">
        <v>8</v>
      </c>
      <c r="T43" s="4">
        <f t="shared" si="3"/>
        <v>9.9230769230769234</v>
      </c>
      <c r="U43" s="4">
        <f t="shared" si="2"/>
        <v>0.54823629409264762</v>
      </c>
    </row>
    <row r="44" spans="1:21" ht="15.75" customHeight="1" x14ac:dyDescent="0.15">
      <c r="A44" s="88" t="s">
        <v>2247</v>
      </c>
      <c r="B44" s="80">
        <v>12495682</v>
      </c>
      <c r="C44" s="81">
        <v>10676992</v>
      </c>
      <c r="D44" s="81">
        <f t="shared" si="4"/>
        <v>2669248</v>
      </c>
      <c r="E44" s="81">
        <f t="shared" si="5"/>
        <v>32.042044603887966</v>
      </c>
      <c r="F44" s="81">
        <v>301</v>
      </c>
      <c r="G44" s="81">
        <v>313</v>
      </c>
      <c r="H44" s="81">
        <v>227</v>
      </c>
      <c r="I44" s="81">
        <v>300</v>
      </c>
      <c r="J44" s="81">
        <v>321</v>
      </c>
      <c r="K44" s="81">
        <v>330</v>
      </c>
      <c r="L44" s="81">
        <v>194</v>
      </c>
      <c r="M44" s="81">
        <v>387</v>
      </c>
      <c r="N44" s="81">
        <v>8</v>
      </c>
      <c r="O44" s="81">
        <v>21</v>
      </c>
      <c r="P44" s="81">
        <v>9</v>
      </c>
      <c r="Q44" s="81">
        <v>6</v>
      </c>
      <c r="R44" s="81">
        <v>12</v>
      </c>
      <c r="S44" s="81">
        <v>13</v>
      </c>
      <c r="T44" s="82">
        <f t="shared" si="3"/>
        <v>25.793478260869566</v>
      </c>
      <c r="U44" s="82">
        <f t="shared" si="2"/>
        <v>1.4250540475618543</v>
      </c>
    </row>
    <row r="45" spans="1:21" ht="15.75" customHeight="1" x14ac:dyDescent="0.15">
      <c r="A45" s="88" t="s">
        <v>2248</v>
      </c>
      <c r="B45" s="80">
        <v>12495682</v>
      </c>
      <c r="C45" s="81">
        <v>11463720</v>
      </c>
      <c r="D45" s="81">
        <f t="shared" si="4"/>
        <v>2865930</v>
      </c>
      <c r="E45" s="81">
        <f t="shared" si="5"/>
        <v>34.403044187584157</v>
      </c>
      <c r="F45" s="81">
        <v>491</v>
      </c>
      <c r="G45" s="81">
        <v>586</v>
      </c>
      <c r="H45" s="81">
        <v>375</v>
      </c>
      <c r="I45" s="81">
        <v>513</v>
      </c>
      <c r="J45" s="81">
        <v>521</v>
      </c>
      <c r="K45" s="81">
        <v>563</v>
      </c>
      <c r="L45" s="81">
        <v>338</v>
      </c>
      <c r="M45" s="81">
        <v>594</v>
      </c>
      <c r="N45" s="81">
        <v>12</v>
      </c>
      <c r="O45" s="81">
        <v>11</v>
      </c>
      <c r="P45" s="81">
        <v>5</v>
      </c>
      <c r="Q45" s="81">
        <v>13</v>
      </c>
      <c r="R45" s="81">
        <v>18</v>
      </c>
      <c r="S45" s="81">
        <v>9</v>
      </c>
      <c r="T45" s="82">
        <f t="shared" si="3"/>
        <v>43.908088235294116</v>
      </c>
      <c r="U45" s="82">
        <f t="shared" si="2"/>
        <v>2.4258612284692882</v>
      </c>
    </row>
    <row r="46" spans="1:21" ht="15.75" customHeight="1" x14ac:dyDescent="0.15">
      <c r="A46" s="87" t="s">
        <v>2249</v>
      </c>
      <c r="B46" s="79">
        <v>12495682</v>
      </c>
      <c r="C46" s="1">
        <v>10463688</v>
      </c>
      <c r="D46" s="1">
        <f t="shared" si="4"/>
        <v>2615922</v>
      </c>
      <c r="E46" s="1">
        <f t="shared" si="5"/>
        <v>31.401911476300373</v>
      </c>
      <c r="F46" s="1">
        <v>131</v>
      </c>
      <c r="G46" s="1">
        <v>151</v>
      </c>
      <c r="H46" s="1">
        <v>103</v>
      </c>
      <c r="I46" s="1">
        <v>123</v>
      </c>
      <c r="J46" s="1">
        <v>120</v>
      </c>
      <c r="K46" s="1">
        <v>128</v>
      </c>
      <c r="L46" s="1">
        <v>76</v>
      </c>
      <c r="M46" s="1">
        <v>170</v>
      </c>
      <c r="N46" s="1">
        <v>11</v>
      </c>
      <c r="O46" s="1">
        <v>19</v>
      </c>
      <c r="P46" s="1">
        <v>9</v>
      </c>
      <c r="Q46" s="1">
        <v>5</v>
      </c>
      <c r="R46" s="1">
        <v>10</v>
      </c>
      <c r="S46" s="1">
        <v>8</v>
      </c>
      <c r="T46" s="4">
        <f t="shared" si="3"/>
        <v>12.120967741935484</v>
      </c>
      <c r="U46" s="4">
        <f t="shared" si="2"/>
        <v>0.66966672607378364</v>
      </c>
    </row>
    <row r="47" spans="1:21" ht="15.75" customHeight="1" x14ac:dyDescent="0.15">
      <c r="A47" s="87" t="s">
        <v>2250</v>
      </c>
      <c r="B47" s="79">
        <v>12495682</v>
      </c>
      <c r="C47" s="1">
        <v>10380144</v>
      </c>
      <c r="D47" s="1">
        <f t="shared" si="4"/>
        <v>2595036</v>
      </c>
      <c r="E47" s="1">
        <f t="shared" si="5"/>
        <v>31.151192868064346</v>
      </c>
      <c r="F47" s="1">
        <v>99</v>
      </c>
      <c r="G47" s="1">
        <v>126</v>
      </c>
      <c r="H47" s="1">
        <v>84</v>
      </c>
      <c r="I47" s="1">
        <v>90</v>
      </c>
      <c r="J47" s="1">
        <v>99</v>
      </c>
      <c r="K47" s="1">
        <v>106</v>
      </c>
      <c r="L47" s="1">
        <v>73</v>
      </c>
      <c r="M47" s="1">
        <v>127</v>
      </c>
      <c r="N47" s="1">
        <v>4</v>
      </c>
      <c r="O47" s="1">
        <v>6</v>
      </c>
      <c r="P47" s="1">
        <v>6</v>
      </c>
      <c r="Q47" s="1">
        <v>10</v>
      </c>
      <c r="R47" s="1">
        <v>11</v>
      </c>
      <c r="S47" s="1">
        <v>10</v>
      </c>
      <c r="T47" s="4">
        <f t="shared" si="3"/>
        <v>12.829787234042554</v>
      </c>
      <c r="U47" s="4">
        <f t="shared" si="2"/>
        <v>0.70882802398025158</v>
      </c>
    </row>
    <row r="48" spans="1:21" ht="15.75" customHeight="1" x14ac:dyDescent="0.15">
      <c r="A48" s="87" t="s">
        <v>2251</v>
      </c>
      <c r="B48" s="79">
        <v>12495682</v>
      </c>
      <c r="C48" s="1">
        <v>9421760</v>
      </c>
      <c r="D48" s="1">
        <f t="shared" si="4"/>
        <v>2355440</v>
      </c>
      <c r="E48" s="1">
        <f t="shared" si="5"/>
        <v>28.275047332350486</v>
      </c>
      <c r="F48" s="1">
        <v>116</v>
      </c>
      <c r="G48" s="1">
        <v>131</v>
      </c>
      <c r="H48" s="1">
        <v>86</v>
      </c>
      <c r="I48" s="1">
        <v>124</v>
      </c>
      <c r="J48" s="1">
        <v>127</v>
      </c>
      <c r="K48" s="1">
        <v>146</v>
      </c>
      <c r="L48" s="1">
        <v>83</v>
      </c>
      <c r="M48" s="1">
        <v>176</v>
      </c>
      <c r="N48" s="1">
        <v>5</v>
      </c>
      <c r="O48" s="1">
        <v>15</v>
      </c>
      <c r="P48" s="1">
        <v>7</v>
      </c>
      <c r="Q48" s="1">
        <v>10</v>
      </c>
      <c r="R48" s="1">
        <v>12</v>
      </c>
      <c r="S48" s="1">
        <v>10</v>
      </c>
      <c r="T48" s="4">
        <f t="shared" si="3"/>
        <v>12.572033898305085</v>
      </c>
      <c r="U48" s="4">
        <f t="shared" si="2"/>
        <v>0.694587508193651</v>
      </c>
    </row>
    <row r="49" spans="1:21" ht="15.75" customHeight="1" x14ac:dyDescent="0.15">
      <c r="A49" s="88" t="s">
        <v>2252</v>
      </c>
      <c r="B49" s="80">
        <v>12495682</v>
      </c>
      <c r="C49" s="81">
        <v>9610264</v>
      </c>
      <c r="D49" s="81">
        <f t="shared" si="4"/>
        <v>2402566</v>
      </c>
      <c r="E49" s="81">
        <f t="shared" si="5"/>
        <v>28.840754750320951</v>
      </c>
      <c r="F49" s="81">
        <v>454</v>
      </c>
      <c r="G49" s="81">
        <v>488</v>
      </c>
      <c r="H49" s="81">
        <v>334</v>
      </c>
      <c r="I49" s="81">
        <v>416</v>
      </c>
      <c r="J49" s="81">
        <v>470</v>
      </c>
      <c r="K49" s="81">
        <v>466</v>
      </c>
      <c r="L49" s="81">
        <v>270</v>
      </c>
      <c r="M49" s="81">
        <v>584</v>
      </c>
      <c r="N49" s="81">
        <v>13</v>
      </c>
      <c r="O49" s="81">
        <v>7</v>
      </c>
      <c r="P49" s="81">
        <v>4</v>
      </c>
      <c r="Q49" s="81">
        <v>8</v>
      </c>
      <c r="R49" s="81">
        <v>19</v>
      </c>
      <c r="S49" s="81">
        <v>17</v>
      </c>
      <c r="T49" s="82">
        <f t="shared" si="3"/>
        <v>38.404411764705877</v>
      </c>
      <c r="U49" s="82">
        <f t="shared" si="2"/>
        <v>2.1217907052323688</v>
      </c>
    </row>
    <row r="50" spans="1:21" ht="15.75" customHeight="1" x14ac:dyDescent="0.15">
      <c r="A50" s="87" t="s">
        <v>2253</v>
      </c>
      <c r="B50" s="79">
        <v>12495682</v>
      </c>
      <c r="C50" s="1">
        <v>9506912</v>
      </c>
      <c r="D50" s="1">
        <f t="shared" si="4"/>
        <v>2376728</v>
      </c>
      <c r="E50" s="1">
        <f t="shared" si="5"/>
        <v>28.530591607564919</v>
      </c>
      <c r="F50" s="1">
        <v>132</v>
      </c>
      <c r="G50" s="1">
        <v>194</v>
      </c>
      <c r="H50" s="1">
        <v>113</v>
      </c>
      <c r="I50" s="1">
        <v>152</v>
      </c>
      <c r="J50" s="1">
        <v>154</v>
      </c>
      <c r="K50" s="1">
        <v>160</v>
      </c>
      <c r="L50" s="1">
        <v>96</v>
      </c>
      <c r="M50" s="1">
        <v>209</v>
      </c>
      <c r="N50" s="1">
        <v>10</v>
      </c>
      <c r="O50" s="1">
        <v>15</v>
      </c>
      <c r="P50" s="1">
        <v>4</v>
      </c>
      <c r="Q50" s="1">
        <v>8</v>
      </c>
      <c r="R50" s="1">
        <v>8</v>
      </c>
      <c r="S50" s="1">
        <v>14</v>
      </c>
      <c r="T50" s="4">
        <f t="shared" si="3"/>
        <v>15.381355932203389</v>
      </c>
      <c r="U50" s="4">
        <f t="shared" si="2"/>
        <v>0.84979867028748002</v>
      </c>
    </row>
    <row r="51" spans="1:21" ht="15.75" customHeight="1" x14ac:dyDescent="0.15">
      <c r="A51" s="88" t="s">
        <v>2254</v>
      </c>
      <c r="B51" s="80">
        <v>12495682</v>
      </c>
      <c r="C51" s="81">
        <v>8422544</v>
      </c>
      <c r="D51" s="81">
        <f t="shared" si="4"/>
        <v>2105636</v>
      </c>
      <c r="E51" s="81">
        <f t="shared" si="5"/>
        <v>25.276363466996038</v>
      </c>
      <c r="F51" s="81">
        <v>382</v>
      </c>
      <c r="G51" s="81">
        <v>424</v>
      </c>
      <c r="H51" s="81">
        <v>286</v>
      </c>
      <c r="I51" s="81">
        <v>360</v>
      </c>
      <c r="J51" s="81">
        <v>404</v>
      </c>
      <c r="K51" s="81">
        <v>392</v>
      </c>
      <c r="L51" s="81">
        <v>262</v>
      </c>
      <c r="M51" s="81">
        <v>515</v>
      </c>
      <c r="N51" s="81">
        <v>12</v>
      </c>
      <c r="O51" s="81">
        <v>10</v>
      </c>
      <c r="P51" s="81">
        <v>9</v>
      </c>
      <c r="Q51" s="81">
        <v>9</v>
      </c>
      <c r="R51" s="81">
        <v>15</v>
      </c>
      <c r="S51" s="81">
        <v>8</v>
      </c>
      <c r="T51" s="82">
        <f t="shared" si="3"/>
        <v>36.011904761904759</v>
      </c>
      <c r="U51" s="82">
        <f t="shared" si="2"/>
        <v>1.9896079978952903</v>
      </c>
    </row>
    <row r="52" spans="1:21" ht="15.75" customHeight="1" x14ac:dyDescent="0.15">
      <c r="A52" s="87" t="s">
        <v>2255</v>
      </c>
      <c r="B52" s="79">
        <v>12495682</v>
      </c>
      <c r="C52" s="1">
        <v>10141752</v>
      </c>
      <c r="D52" s="1">
        <f t="shared" si="4"/>
        <v>2535438</v>
      </c>
      <c r="E52" s="1">
        <f t="shared" si="5"/>
        <v>30.435769732296325</v>
      </c>
      <c r="F52" s="1">
        <v>172</v>
      </c>
      <c r="G52" s="1">
        <v>173</v>
      </c>
      <c r="H52" s="1">
        <v>124</v>
      </c>
      <c r="I52" s="1">
        <v>152</v>
      </c>
      <c r="J52" s="1">
        <v>130</v>
      </c>
      <c r="K52" s="1">
        <v>165</v>
      </c>
      <c r="L52" s="1">
        <v>135</v>
      </c>
      <c r="M52" s="1">
        <v>214</v>
      </c>
      <c r="N52" s="1">
        <v>10</v>
      </c>
      <c r="O52" s="1">
        <v>11</v>
      </c>
      <c r="P52" s="1">
        <v>7</v>
      </c>
      <c r="Q52" s="1">
        <v>10</v>
      </c>
      <c r="R52" s="1">
        <v>13</v>
      </c>
      <c r="S52" s="1">
        <v>14</v>
      </c>
      <c r="T52" s="4">
        <f t="shared" si="3"/>
        <v>14.596153846153845</v>
      </c>
      <c r="U52" s="4">
        <f t="shared" si="2"/>
        <v>0.80641733956651074</v>
      </c>
    </row>
    <row r="53" spans="1:21" ht="15.75" customHeight="1" x14ac:dyDescent="0.15">
      <c r="A53" s="87" t="s">
        <v>2256</v>
      </c>
      <c r="B53" s="79">
        <v>12495682</v>
      </c>
      <c r="C53" s="1">
        <v>11270944</v>
      </c>
      <c r="D53" s="1">
        <f t="shared" si="4"/>
        <v>2817736</v>
      </c>
      <c r="E53" s="1">
        <f t="shared" si="5"/>
        <v>33.824516340924809</v>
      </c>
      <c r="F53" s="1">
        <v>166</v>
      </c>
      <c r="G53" s="1">
        <v>187</v>
      </c>
      <c r="H53" s="1">
        <v>129</v>
      </c>
      <c r="I53" s="1">
        <v>137</v>
      </c>
      <c r="J53" s="1">
        <v>163</v>
      </c>
      <c r="K53" s="1">
        <v>149</v>
      </c>
      <c r="L53" s="1">
        <v>102</v>
      </c>
      <c r="M53" s="1">
        <v>210</v>
      </c>
      <c r="N53" s="1">
        <v>6</v>
      </c>
      <c r="O53" s="1">
        <v>14</v>
      </c>
      <c r="P53" s="1">
        <v>8</v>
      </c>
      <c r="Q53" s="1">
        <v>11</v>
      </c>
      <c r="R53" s="1">
        <v>13</v>
      </c>
      <c r="S53" s="1">
        <v>7</v>
      </c>
      <c r="T53" s="4">
        <f t="shared" si="3"/>
        <v>15.800847457627118</v>
      </c>
      <c r="U53" s="4">
        <f t="shared" si="2"/>
        <v>0.8729749976589567</v>
      </c>
    </row>
    <row r="54" spans="1:21" ht="15.75" customHeight="1" x14ac:dyDescent="0.15">
      <c r="A54" s="87" t="s">
        <v>2257</v>
      </c>
      <c r="B54" s="79">
        <v>12495682</v>
      </c>
      <c r="C54" s="1">
        <v>10856088</v>
      </c>
      <c r="D54" s="1">
        <f t="shared" si="4"/>
        <v>2714022</v>
      </c>
      <c r="E54" s="1">
        <f t="shared" si="5"/>
        <v>32.579518268790771</v>
      </c>
      <c r="F54" s="1">
        <v>121</v>
      </c>
      <c r="G54" s="1">
        <v>139</v>
      </c>
      <c r="H54" s="1">
        <v>90</v>
      </c>
      <c r="I54" s="1">
        <v>114</v>
      </c>
      <c r="J54" s="1">
        <v>132</v>
      </c>
      <c r="K54" s="1">
        <v>144</v>
      </c>
      <c r="L54" s="1">
        <v>83</v>
      </c>
      <c r="M54" s="1">
        <v>143</v>
      </c>
      <c r="N54" s="1">
        <v>14</v>
      </c>
      <c r="O54" s="1">
        <v>8</v>
      </c>
      <c r="P54" s="1">
        <v>4</v>
      </c>
      <c r="Q54" s="1">
        <v>10</v>
      </c>
      <c r="R54" s="1">
        <v>5</v>
      </c>
      <c r="S54" s="1">
        <v>8</v>
      </c>
      <c r="T54" s="4">
        <f t="shared" si="3"/>
        <v>14.785714285714286</v>
      </c>
      <c r="U54" s="4">
        <f t="shared" si="2"/>
        <v>0.81689029202841357</v>
      </c>
    </row>
    <row r="55" spans="1:21" ht="15.75" customHeight="1" x14ac:dyDescent="0.15">
      <c r="A55" s="87" t="s">
        <v>2258</v>
      </c>
      <c r="B55" s="79">
        <v>12495682</v>
      </c>
      <c r="C55" s="1">
        <v>10743112</v>
      </c>
      <c r="D55" s="1">
        <f t="shared" si="4"/>
        <v>2685778</v>
      </c>
      <c r="E55" s="1">
        <f t="shared" si="5"/>
        <v>32.240473149044604</v>
      </c>
      <c r="F55" s="1">
        <v>151</v>
      </c>
      <c r="G55" s="1">
        <v>167</v>
      </c>
      <c r="H55" s="1">
        <v>126</v>
      </c>
      <c r="I55" s="1">
        <v>148</v>
      </c>
      <c r="J55" s="1">
        <v>144</v>
      </c>
      <c r="K55" s="1">
        <v>155</v>
      </c>
      <c r="L55" s="1">
        <v>95</v>
      </c>
      <c r="M55" s="1">
        <v>211</v>
      </c>
      <c r="N55" s="1">
        <v>11</v>
      </c>
      <c r="O55" s="1">
        <v>11</v>
      </c>
      <c r="P55" s="1">
        <v>10</v>
      </c>
      <c r="Q55" s="1">
        <v>7</v>
      </c>
      <c r="R55" s="1">
        <v>18</v>
      </c>
      <c r="S55" s="1">
        <v>11</v>
      </c>
      <c r="T55" s="4">
        <f t="shared" si="3"/>
        <v>13.20220588235294</v>
      </c>
      <c r="U55" s="4">
        <f t="shared" si="2"/>
        <v>0.72940363990900214</v>
      </c>
    </row>
    <row r="56" spans="1:21" ht="15.75" customHeight="1" x14ac:dyDescent="0.15">
      <c r="A56" s="87" t="s">
        <v>2259</v>
      </c>
      <c r="B56" s="79">
        <v>12495682</v>
      </c>
      <c r="C56" s="1">
        <v>5492576</v>
      </c>
      <c r="D56" s="1">
        <f t="shared" si="4"/>
        <v>1373144</v>
      </c>
      <c r="E56" s="1">
        <f t="shared" si="5"/>
        <v>16.483422033307185</v>
      </c>
      <c r="F56" s="1">
        <v>75</v>
      </c>
      <c r="G56" s="1">
        <v>63</v>
      </c>
      <c r="H56" s="1">
        <v>56</v>
      </c>
      <c r="I56" s="1">
        <v>56</v>
      </c>
      <c r="J56" s="1">
        <v>77</v>
      </c>
      <c r="K56" s="1">
        <v>61</v>
      </c>
      <c r="L56" s="1">
        <v>60</v>
      </c>
      <c r="M56" s="1">
        <v>93</v>
      </c>
      <c r="N56" s="1">
        <v>5</v>
      </c>
      <c r="O56" s="1">
        <v>5</v>
      </c>
      <c r="P56" s="1">
        <v>3</v>
      </c>
      <c r="Q56" s="1">
        <v>1</v>
      </c>
      <c r="R56" s="1">
        <v>6</v>
      </c>
      <c r="S56" s="1">
        <v>3</v>
      </c>
      <c r="T56" s="4">
        <f t="shared" si="3"/>
        <v>17.641304347826086</v>
      </c>
      <c r="U56" s="4">
        <f t="shared" si="2"/>
        <v>0.97465769877492181</v>
      </c>
    </row>
    <row r="57" spans="1:21" ht="15.75" customHeight="1" x14ac:dyDescent="0.15">
      <c r="A57" s="87" t="s">
        <v>2260</v>
      </c>
      <c r="B57" s="79">
        <v>12495682</v>
      </c>
      <c r="C57" s="1">
        <v>8648256</v>
      </c>
      <c r="D57" s="1">
        <f t="shared" si="4"/>
        <v>2162064</v>
      </c>
      <c r="E57" s="1">
        <f t="shared" si="5"/>
        <v>25.953733457685622</v>
      </c>
      <c r="F57" s="1">
        <v>112</v>
      </c>
      <c r="G57" s="1">
        <v>113</v>
      </c>
      <c r="H57" s="1">
        <v>78</v>
      </c>
      <c r="I57" s="1">
        <v>106</v>
      </c>
      <c r="J57" s="1">
        <v>96</v>
      </c>
      <c r="K57" s="1">
        <v>114</v>
      </c>
      <c r="L57" s="1">
        <v>71</v>
      </c>
      <c r="M57" s="1">
        <v>125</v>
      </c>
      <c r="N57" s="1">
        <v>6</v>
      </c>
      <c r="O57" s="1">
        <v>7</v>
      </c>
      <c r="P57" s="1">
        <v>5</v>
      </c>
      <c r="Q57" s="1">
        <v>5</v>
      </c>
      <c r="R57" s="1">
        <v>4</v>
      </c>
      <c r="S57" s="1">
        <v>3</v>
      </c>
      <c r="T57" s="4">
        <f t="shared" si="3"/>
        <v>20.375</v>
      </c>
      <c r="U57" s="4">
        <f t="shared" si="2"/>
        <v>1.1256906077348066</v>
      </c>
    </row>
    <row r="58" spans="1:21" ht="15.75" customHeight="1" x14ac:dyDescent="0.15">
      <c r="A58" s="87" t="s">
        <v>2261</v>
      </c>
      <c r="B58" s="79">
        <v>12495682</v>
      </c>
      <c r="C58" s="1">
        <v>8397208</v>
      </c>
      <c r="D58" s="1">
        <f t="shared" si="4"/>
        <v>2099302</v>
      </c>
      <c r="E58" s="1">
        <f t="shared" si="5"/>
        <v>25.200329201719441</v>
      </c>
      <c r="F58" s="1">
        <v>74</v>
      </c>
      <c r="G58" s="1">
        <v>78</v>
      </c>
      <c r="H58" s="1">
        <v>47</v>
      </c>
      <c r="I58" s="1">
        <v>71</v>
      </c>
      <c r="J58" s="1">
        <v>108</v>
      </c>
      <c r="K58" s="1">
        <v>68</v>
      </c>
      <c r="L58" s="1">
        <v>44</v>
      </c>
      <c r="M58" s="1">
        <v>106</v>
      </c>
      <c r="N58" s="1">
        <v>5</v>
      </c>
      <c r="O58" s="1">
        <v>13</v>
      </c>
      <c r="P58" s="1">
        <v>5</v>
      </c>
      <c r="Q58" s="1">
        <v>4</v>
      </c>
      <c r="R58" s="1">
        <v>7</v>
      </c>
      <c r="S58" s="1">
        <v>2</v>
      </c>
      <c r="T58" s="4">
        <f t="shared" si="3"/>
        <v>12.416666666666666</v>
      </c>
      <c r="U58" s="4">
        <f t="shared" si="2"/>
        <v>0.68600368324125216</v>
      </c>
    </row>
    <row r="59" spans="1:21" ht="15.75" customHeight="1" x14ac:dyDescent="0.15">
      <c r="A59" s="87" t="s">
        <v>2262</v>
      </c>
      <c r="B59" s="79">
        <v>12495682</v>
      </c>
      <c r="C59" s="1">
        <v>13807256</v>
      </c>
      <c r="D59" s="1">
        <f t="shared" si="4"/>
        <v>3451814</v>
      </c>
      <c r="E59" s="1">
        <f t="shared" si="5"/>
        <v>41.436081680055558</v>
      </c>
      <c r="F59" s="1">
        <v>165</v>
      </c>
      <c r="G59" s="1">
        <v>213</v>
      </c>
      <c r="H59" s="1">
        <v>151</v>
      </c>
      <c r="I59" s="1">
        <v>146</v>
      </c>
      <c r="J59" s="1">
        <v>167</v>
      </c>
      <c r="K59" s="1">
        <v>190</v>
      </c>
      <c r="L59" s="1">
        <v>107</v>
      </c>
      <c r="M59" s="1">
        <v>247</v>
      </c>
      <c r="N59" s="1">
        <v>9</v>
      </c>
      <c r="O59" s="1">
        <v>9</v>
      </c>
      <c r="P59" s="1">
        <v>8</v>
      </c>
      <c r="Q59" s="1">
        <v>21</v>
      </c>
      <c r="R59" s="1">
        <v>10</v>
      </c>
      <c r="S59" s="1">
        <v>2</v>
      </c>
      <c r="T59" s="4">
        <f t="shared" si="3"/>
        <v>17.618644067796609</v>
      </c>
      <c r="U59" s="4">
        <f t="shared" si="2"/>
        <v>0.97340574960202253</v>
      </c>
    </row>
    <row r="60" spans="1:21" ht="15.75" customHeight="1" x14ac:dyDescent="0.15">
      <c r="A60" s="87" t="s">
        <v>2263</v>
      </c>
      <c r="B60" s="79">
        <v>12495682</v>
      </c>
      <c r="C60" s="1">
        <v>11380224</v>
      </c>
      <c r="D60" s="1">
        <f t="shared" si="4"/>
        <v>2845056</v>
      </c>
      <c r="E60" s="1">
        <f t="shared" si="5"/>
        <v>34.15246962910868</v>
      </c>
      <c r="F60" s="1">
        <v>141</v>
      </c>
      <c r="G60" s="1">
        <v>158</v>
      </c>
      <c r="H60" s="1">
        <v>105</v>
      </c>
      <c r="I60" s="1">
        <v>140</v>
      </c>
      <c r="J60" s="1">
        <v>159</v>
      </c>
      <c r="K60" s="1">
        <v>184</v>
      </c>
      <c r="L60" s="1">
        <v>102</v>
      </c>
      <c r="M60" s="1">
        <v>171</v>
      </c>
      <c r="N60" s="1">
        <v>19</v>
      </c>
      <c r="O60" s="1">
        <v>15</v>
      </c>
      <c r="P60" s="1">
        <v>11</v>
      </c>
      <c r="Q60" s="1">
        <v>13</v>
      </c>
      <c r="R60" s="1">
        <v>7</v>
      </c>
      <c r="S60" s="1">
        <v>13</v>
      </c>
      <c r="T60" s="4">
        <f t="shared" si="3"/>
        <v>11.153846153846153</v>
      </c>
      <c r="U60" s="4">
        <f t="shared" si="2"/>
        <v>0.61623459413514659</v>
      </c>
    </row>
    <row r="61" spans="1:21" x14ac:dyDescent="0.15">
      <c r="A61" s="87" t="s">
        <v>2264</v>
      </c>
      <c r="B61" s="79">
        <v>12495682</v>
      </c>
      <c r="C61" s="1">
        <v>10488584</v>
      </c>
      <c r="D61" s="1">
        <f t="shared" si="4"/>
        <v>2622146</v>
      </c>
      <c r="E61" s="1">
        <f t="shared" si="5"/>
        <v>31.476625285438601</v>
      </c>
      <c r="F61" s="1">
        <v>124</v>
      </c>
      <c r="G61" s="1">
        <v>137</v>
      </c>
      <c r="H61" s="1">
        <v>80</v>
      </c>
      <c r="I61" s="1">
        <v>107</v>
      </c>
      <c r="J61" s="1">
        <v>117</v>
      </c>
      <c r="K61" s="1">
        <v>131</v>
      </c>
      <c r="L61" s="1">
        <v>82</v>
      </c>
      <c r="M61" s="1">
        <v>166</v>
      </c>
      <c r="N61" s="1">
        <v>11</v>
      </c>
      <c r="O61" s="1">
        <v>11</v>
      </c>
      <c r="P61" s="1">
        <v>6</v>
      </c>
      <c r="Q61" s="1">
        <v>8</v>
      </c>
      <c r="R61" s="1">
        <v>9</v>
      </c>
      <c r="S61" s="1">
        <v>9</v>
      </c>
      <c r="T61" s="4">
        <f t="shared" si="3"/>
        <v>13.111111111111111</v>
      </c>
      <c r="U61" s="4">
        <f t="shared" si="2"/>
        <v>0.72437077961939833</v>
      </c>
    </row>
    <row r="62" spans="1:21" x14ac:dyDescent="0.15">
      <c r="A62" s="87" t="s">
        <v>2265</v>
      </c>
      <c r="B62" s="79">
        <v>12495682</v>
      </c>
      <c r="C62" s="1">
        <v>10282264</v>
      </c>
      <c r="D62" s="1">
        <f t="shared" si="4"/>
        <v>2570566</v>
      </c>
      <c r="E62" s="1">
        <f t="shared" si="5"/>
        <v>30.85745139801093</v>
      </c>
      <c r="F62" s="1">
        <v>119</v>
      </c>
      <c r="G62" s="1">
        <v>142</v>
      </c>
      <c r="H62" s="1">
        <v>105</v>
      </c>
      <c r="I62" s="1">
        <v>117</v>
      </c>
      <c r="J62" s="1">
        <v>118</v>
      </c>
      <c r="K62" s="1">
        <v>129</v>
      </c>
      <c r="L62" s="1">
        <v>83</v>
      </c>
      <c r="M62" s="1">
        <v>194</v>
      </c>
      <c r="N62" s="1">
        <v>4</v>
      </c>
      <c r="O62" s="1">
        <v>7</v>
      </c>
      <c r="P62" s="1">
        <v>14</v>
      </c>
      <c r="Q62" s="1">
        <v>11</v>
      </c>
      <c r="R62" s="1">
        <v>15</v>
      </c>
      <c r="S62" s="1">
        <v>6</v>
      </c>
      <c r="T62" s="4">
        <f t="shared" si="3"/>
        <v>13.25</v>
      </c>
      <c r="U62" s="4">
        <f t="shared" si="2"/>
        <v>0.73204419889502759</v>
      </c>
    </row>
    <row r="63" spans="1:21" x14ac:dyDescent="0.15">
      <c r="A63" s="87" t="s">
        <v>2266</v>
      </c>
      <c r="B63" s="79">
        <v>12495682</v>
      </c>
      <c r="C63" s="1">
        <v>10836576</v>
      </c>
      <c r="D63" s="1">
        <f t="shared" si="4"/>
        <v>2709144</v>
      </c>
      <c r="E63" s="1">
        <f t="shared" si="5"/>
        <v>32.52096204112749</v>
      </c>
      <c r="F63" s="1">
        <v>158</v>
      </c>
      <c r="G63" s="1">
        <v>185</v>
      </c>
      <c r="H63" s="1">
        <v>142</v>
      </c>
      <c r="I63" s="1">
        <v>150</v>
      </c>
      <c r="J63" s="1">
        <v>154</v>
      </c>
      <c r="K63" s="1">
        <v>181</v>
      </c>
      <c r="L63" s="1">
        <v>96</v>
      </c>
      <c r="M63" s="1">
        <v>236</v>
      </c>
      <c r="N63" s="1">
        <v>8</v>
      </c>
      <c r="O63" s="1">
        <v>13</v>
      </c>
      <c r="P63" s="1">
        <v>16</v>
      </c>
      <c r="Q63" s="1">
        <v>14</v>
      </c>
      <c r="R63" s="1">
        <v>11</v>
      </c>
      <c r="S63" s="1">
        <v>13</v>
      </c>
      <c r="T63" s="4">
        <f t="shared" si="3"/>
        <v>13.02</v>
      </c>
      <c r="U63" s="4">
        <f t="shared" si="2"/>
        <v>0.7193370165745856</v>
      </c>
    </row>
    <row r="64" spans="1:21" x14ac:dyDescent="0.15">
      <c r="A64" s="87" t="s">
        <v>2267</v>
      </c>
      <c r="B64" s="79">
        <v>12495682</v>
      </c>
      <c r="C64" s="1">
        <v>9635120</v>
      </c>
      <c r="D64" s="1">
        <f t="shared" si="4"/>
        <v>2408780</v>
      </c>
      <c r="E64" s="1">
        <f t="shared" si="5"/>
        <v>28.915348517992054</v>
      </c>
      <c r="F64" s="1">
        <v>144</v>
      </c>
      <c r="G64" s="1">
        <v>136</v>
      </c>
      <c r="H64" s="1">
        <v>98</v>
      </c>
      <c r="I64" s="1">
        <v>124</v>
      </c>
      <c r="J64" s="1">
        <v>170</v>
      </c>
      <c r="K64" s="1">
        <v>161</v>
      </c>
      <c r="L64" s="1">
        <v>100</v>
      </c>
      <c r="M64" s="1">
        <v>209</v>
      </c>
      <c r="N64" s="1">
        <v>6</v>
      </c>
      <c r="O64" s="1">
        <v>5</v>
      </c>
      <c r="P64" s="1">
        <v>7</v>
      </c>
      <c r="Q64" s="1">
        <v>3</v>
      </c>
      <c r="R64" s="1">
        <v>10</v>
      </c>
      <c r="S64" s="1">
        <v>10</v>
      </c>
      <c r="T64" s="4">
        <f t="shared" si="3"/>
        <v>20.890243902439025</v>
      </c>
      <c r="U64" s="4">
        <f t="shared" si="2"/>
        <v>1.1541571216817139</v>
      </c>
    </row>
    <row r="65" spans="1:21" x14ac:dyDescent="0.15">
      <c r="A65" s="87" t="s">
        <v>2268</v>
      </c>
      <c r="B65" s="79">
        <v>12495682</v>
      </c>
      <c r="C65" s="1">
        <v>8549240</v>
      </c>
      <c r="D65" s="1">
        <f t="shared" si="4"/>
        <v>2137310</v>
      </c>
      <c r="E65" s="1">
        <f t="shared" si="5"/>
        <v>25.656582809965876</v>
      </c>
      <c r="F65" s="1">
        <v>131</v>
      </c>
      <c r="G65" s="1">
        <v>130</v>
      </c>
      <c r="H65" s="1">
        <v>93</v>
      </c>
      <c r="I65" s="1">
        <v>120</v>
      </c>
      <c r="J65" s="1">
        <v>119</v>
      </c>
      <c r="K65" s="1">
        <v>128</v>
      </c>
      <c r="L65" s="1">
        <v>89</v>
      </c>
      <c r="M65" s="1">
        <v>181</v>
      </c>
      <c r="N65" s="1">
        <v>10</v>
      </c>
      <c r="O65" s="1">
        <v>8</v>
      </c>
      <c r="P65" s="1">
        <v>14</v>
      </c>
      <c r="Q65" s="1">
        <v>10</v>
      </c>
      <c r="R65" s="1">
        <v>8</v>
      </c>
      <c r="S65" s="1">
        <v>13</v>
      </c>
      <c r="T65" s="4">
        <f t="shared" si="3"/>
        <v>11.797619047619047</v>
      </c>
      <c r="U65" s="4">
        <f t="shared" si="2"/>
        <v>0.65180215732701918</v>
      </c>
    </row>
    <row r="66" spans="1:21" x14ac:dyDescent="0.15">
      <c r="A66" s="87" t="s">
        <v>2269</v>
      </c>
      <c r="B66" s="79">
        <v>12495682</v>
      </c>
      <c r="C66" s="1">
        <v>10157512</v>
      </c>
      <c r="D66" s="1">
        <f t="shared" si="4"/>
        <v>2539378</v>
      </c>
      <c r="E66" s="1">
        <f t="shared" si="5"/>
        <v>30.483066070343341</v>
      </c>
      <c r="F66" s="1">
        <v>148</v>
      </c>
      <c r="G66" s="1">
        <v>194</v>
      </c>
      <c r="H66" s="1">
        <v>151</v>
      </c>
      <c r="I66" s="1">
        <v>153</v>
      </c>
      <c r="J66" s="1">
        <v>163</v>
      </c>
      <c r="K66" s="1">
        <v>197</v>
      </c>
      <c r="L66" s="1">
        <v>104</v>
      </c>
      <c r="M66" s="1">
        <v>233</v>
      </c>
      <c r="N66" s="1">
        <v>12</v>
      </c>
      <c r="O66" s="1">
        <v>13</v>
      </c>
      <c r="P66" s="1">
        <v>11</v>
      </c>
      <c r="Q66" s="1">
        <v>7</v>
      </c>
      <c r="R66" s="1">
        <v>17</v>
      </c>
      <c r="S66" s="1">
        <v>12</v>
      </c>
      <c r="T66" s="4">
        <f t="shared" si="3"/>
        <v>13.989583333333334</v>
      </c>
      <c r="U66" s="4">
        <f t="shared" si="2"/>
        <v>0.77290515653775316</v>
      </c>
    </row>
    <row r="67" spans="1:21" x14ac:dyDescent="0.15">
      <c r="A67" s="87" t="s">
        <v>2270</v>
      </c>
      <c r="B67" s="79">
        <v>12495682</v>
      </c>
      <c r="C67" s="1">
        <v>9659440</v>
      </c>
      <c r="D67" s="1">
        <f t="shared" si="4"/>
        <v>2414860</v>
      </c>
      <c r="E67" s="1">
        <f t="shared" si="5"/>
        <v>28.988333730003692</v>
      </c>
      <c r="F67" s="1">
        <v>135</v>
      </c>
      <c r="G67" s="1">
        <v>156</v>
      </c>
      <c r="H67" s="1">
        <v>112</v>
      </c>
      <c r="I67" s="1">
        <v>153</v>
      </c>
      <c r="J67" s="1">
        <v>149</v>
      </c>
      <c r="K67" s="1">
        <v>189</v>
      </c>
      <c r="L67" s="1">
        <v>101</v>
      </c>
      <c r="M67" s="1">
        <v>211</v>
      </c>
      <c r="N67" s="1">
        <v>9</v>
      </c>
      <c r="O67" s="1">
        <v>12</v>
      </c>
      <c r="P67" s="1">
        <v>6</v>
      </c>
      <c r="Q67" s="1">
        <v>9</v>
      </c>
      <c r="R67" s="1">
        <v>15</v>
      </c>
      <c r="S67" s="1">
        <v>8</v>
      </c>
      <c r="T67" s="4">
        <f t="shared" si="3"/>
        <v>15.33050847457627</v>
      </c>
      <c r="U67" s="4">
        <f t="shared" si="2"/>
        <v>0.84698941848487674</v>
      </c>
    </row>
    <row r="68" spans="1:21" x14ac:dyDescent="0.15">
      <c r="A68" s="87" t="s">
        <v>2271</v>
      </c>
      <c r="B68" s="79">
        <v>12495682</v>
      </c>
      <c r="C68" s="1">
        <v>11843352</v>
      </c>
      <c r="D68" s="1">
        <f t="shared" si="4"/>
        <v>2960838</v>
      </c>
      <c r="E68" s="1">
        <f t="shared" si="5"/>
        <v>35.542333743768445</v>
      </c>
      <c r="F68" s="1">
        <v>172</v>
      </c>
      <c r="G68" s="1">
        <v>177</v>
      </c>
      <c r="H68" s="1">
        <v>134</v>
      </c>
      <c r="I68" s="1">
        <v>186</v>
      </c>
      <c r="J68" s="1">
        <v>192</v>
      </c>
      <c r="K68" s="1">
        <v>180</v>
      </c>
      <c r="L68" s="1">
        <v>104</v>
      </c>
      <c r="M68" s="1">
        <v>223</v>
      </c>
      <c r="N68" s="1">
        <v>9</v>
      </c>
      <c r="O68" s="1">
        <v>10</v>
      </c>
      <c r="P68" s="1">
        <v>14</v>
      </c>
      <c r="Q68" s="1">
        <v>16</v>
      </c>
      <c r="R68" s="1">
        <v>9</v>
      </c>
      <c r="S68" s="1">
        <v>11</v>
      </c>
      <c r="T68" s="4">
        <f t="shared" si="3"/>
        <v>14.869565217391305</v>
      </c>
      <c r="U68" s="4">
        <f t="shared" si="2"/>
        <v>0.82152294018736483</v>
      </c>
    </row>
    <row r="69" spans="1:21" x14ac:dyDescent="0.15">
      <c r="A69" s="87" t="s">
        <v>2272</v>
      </c>
      <c r="B69" s="79">
        <v>12495682</v>
      </c>
      <c r="C69" s="1">
        <v>13372768</v>
      </c>
      <c r="D69" s="1">
        <f t="shared" ref="D69:D100" si="6">C69/4</f>
        <v>3343192</v>
      </c>
      <c r="E69" s="1">
        <f t="shared" ref="E69:E100" si="7">(D69*150)/B69</f>
        <v>40.132167255856864</v>
      </c>
      <c r="F69" s="1">
        <v>155</v>
      </c>
      <c r="G69" s="1">
        <v>181</v>
      </c>
      <c r="H69" s="1">
        <v>144</v>
      </c>
      <c r="I69" s="1">
        <v>179</v>
      </c>
      <c r="J69" s="1">
        <v>164</v>
      </c>
      <c r="K69" s="1">
        <v>203</v>
      </c>
      <c r="L69" s="1">
        <v>111</v>
      </c>
      <c r="M69" s="1">
        <v>258</v>
      </c>
      <c r="N69" s="1">
        <v>7</v>
      </c>
      <c r="O69" s="1">
        <v>13</v>
      </c>
      <c r="P69" s="1">
        <v>11</v>
      </c>
      <c r="Q69" s="1">
        <v>12</v>
      </c>
      <c r="R69" s="1">
        <v>18</v>
      </c>
      <c r="S69" s="1">
        <v>10</v>
      </c>
      <c r="T69" s="4">
        <f t="shared" si="3"/>
        <v>14.735915492957746</v>
      </c>
      <c r="U69" s="4">
        <f t="shared" si="2"/>
        <v>0.81413897751147757</v>
      </c>
    </row>
    <row r="70" spans="1:21" x14ac:dyDescent="0.15">
      <c r="A70" s="87" t="s">
        <v>2273</v>
      </c>
      <c r="B70" s="79">
        <v>12495682</v>
      </c>
      <c r="C70" s="1">
        <v>14654288</v>
      </c>
      <c r="D70" s="1">
        <f t="shared" si="6"/>
        <v>3663572</v>
      </c>
      <c r="E70" s="1">
        <f t="shared" si="7"/>
        <v>43.978055779588502</v>
      </c>
      <c r="F70" s="1">
        <v>162</v>
      </c>
      <c r="G70" s="1">
        <v>196</v>
      </c>
      <c r="H70" s="1">
        <v>140</v>
      </c>
      <c r="I70" s="1">
        <v>181</v>
      </c>
      <c r="J70" s="1">
        <v>185</v>
      </c>
      <c r="K70" s="1">
        <v>191</v>
      </c>
      <c r="L70" s="1">
        <v>111</v>
      </c>
      <c r="M70" s="1">
        <v>229</v>
      </c>
      <c r="N70" s="1">
        <v>12</v>
      </c>
      <c r="O70" s="1">
        <v>14</v>
      </c>
      <c r="P70" s="1">
        <v>14</v>
      </c>
      <c r="Q70" s="1">
        <v>11</v>
      </c>
      <c r="R70" s="1">
        <v>28</v>
      </c>
      <c r="S70" s="1">
        <v>8</v>
      </c>
      <c r="T70" s="4">
        <f t="shared" si="3"/>
        <v>12.025862068965518</v>
      </c>
      <c r="U70" s="4">
        <f t="shared" ref="U70:U113" si="8">T70/18.1</f>
        <v>0.66441226900361972</v>
      </c>
    </row>
    <row r="71" spans="1:21" x14ac:dyDescent="0.15">
      <c r="A71" s="87" t="s">
        <v>2274</v>
      </c>
      <c r="B71" s="79">
        <v>12495682</v>
      </c>
      <c r="C71" s="1">
        <v>13817880</v>
      </c>
      <c r="D71" s="1">
        <f t="shared" si="6"/>
        <v>3454470</v>
      </c>
      <c r="E71" s="1">
        <f t="shared" si="7"/>
        <v>41.4679646937238</v>
      </c>
      <c r="F71" s="1">
        <v>154</v>
      </c>
      <c r="G71" s="1">
        <v>201</v>
      </c>
      <c r="H71" s="1">
        <v>150</v>
      </c>
      <c r="I71" s="1">
        <v>164</v>
      </c>
      <c r="J71" s="1">
        <v>188</v>
      </c>
      <c r="K71" s="1">
        <v>162</v>
      </c>
      <c r="L71" s="1">
        <v>112</v>
      </c>
      <c r="M71" s="1">
        <v>223</v>
      </c>
      <c r="N71" s="1">
        <v>7</v>
      </c>
      <c r="O71" s="1">
        <v>19</v>
      </c>
      <c r="P71" s="1">
        <v>6</v>
      </c>
      <c r="Q71" s="1">
        <v>8</v>
      </c>
      <c r="R71" s="1">
        <v>11</v>
      </c>
      <c r="S71" s="1">
        <v>13</v>
      </c>
      <c r="T71" s="4">
        <f t="shared" ref="T71:T113" si="9">AVERAGE(F71:M71)/AVERAGE(N71:S71)</f>
        <v>15.8671875</v>
      </c>
      <c r="U71" s="4">
        <f t="shared" si="8"/>
        <v>0.87664019337016563</v>
      </c>
    </row>
    <row r="72" spans="1:21" x14ac:dyDescent="0.15">
      <c r="A72" s="87" t="s">
        <v>2275</v>
      </c>
      <c r="B72" s="79">
        <v>12495682</v>
      </c>
      <c r="C72" s="1">
        <v>15738936</v>
      </c>
      <c r="D72" s="1">
        <f t="shared" si="6"/>
        <v>3934734</v>
      </c>
      <c r="E72" s="1">
        <f t="shared" si="7"/>
        <v>47.233124210427249</v>
      </c>
      <c r="F72" s="1">
        <v>225</v>
      </c>
      <c r="G72" s="1">
        <v>241</v>
      </c>
      <c r="H72" s="1">
        <v>166</v>
      </c>
      <c r="I72" s="1">
        <v>231</v>
      </c>
      <c r="J72" s="1">
        <v>237</v>
      </c>
      <c r="K72" s="1">
        <v>255</v>
      </c>
      <c r="L72" s="1">
        <v>170</v>
      </c>
      <c r="M72" s="1">
        <v>303</v>
      </c>
      <c r="N72" s="1">
        <v>10</v>
      </c>
      <c r="O72" s="1">
        <v>19</v>
      </c>
      <c r="P72" s="1">
        <v>12</v>
      </c>
      <c r="Q72" s="1">
        <v>13</v>
      </c>
      <c r="R72" s="1">
        <v>18</v>
      </c>
      <c r="S72" s="1">
        <v>17</v>
      </c>
      <c r="T72" s="4">
        <f t="shared" si="9"/>
        <v>15.404494382022472</v>
      </c>
      <c r="U72" s="4">
        <f t="shared" si="8"/>
        <v>0.85107703768079945</v>
      </c>
    </row>
    <row r="73" spans="1:21" x14ac:dyDescent="0.15">
      <c r="A73" s="87" t="s">
        <v>2276</v>
      </c>
      <c r="B73" s="79">
        <v>12495682</v>
      </c>
      <c r="C73" s="1">
        <v>13021040</v>
      </c>
      <c r="D73" s="1">
        <f t="shared" si="6"/>
        <v>3255260</v>
      </c>
      <c r="E73" s="1">
        <f t="shared" si="7"/>
        <v>39.076618627138558</v>
      </c>
      <c r="F73" s="1">
        <v>184</v>
      </c>
      <c r="G73" s="1">
        <v>218</v>
      </c>
      <c r="H73" s="1">
        <v>159</v>
      </c>
      <c r="I73" s="1">
        <v>177</v>
      </c>
      <c r="J73" s="1">
        <v>158</v>
      </c>
      <c r="K73" s="1">
        <v>182</v>
      </c>
      <c r="L73" s="1">
        <v>118</v>
      </c>
      <c r="M73" s="1">
        <v>249</v>
      </c>
      <c r="N73" s="1">
        <v>7</v>
      </c>
      <c r="O73" s="1">
        <v>15</v>
      </c>
      <c r="P73" s="1">
        <v>7</v>
      </c>
      <c r="Q73" s="1">
        <v>5</v>
      </c>
      <c r="R73" s="1">
        <v>14</v>
      </c>
      <c r="S73" s="1">
        <v>10</v>
      </c>
      <c r="T73" s="4">
        <f t="shared" si="9"/>
        <v>18.685344827586206</v>
      </c>
      <c r="U73" s="4">
        <f t="shared" si="8"/>
        <v>1.0323394932368068</v>
      </c>
    </row>
    <row r="74" spans="1:21" x14ac:dyDescent="0.15">
      <c r="A74" s="87" t="s">
        <v>2277</v>
      </c>
      <c r="B74" s="79">
        <v>12495682</v>
      </c>
      <c r="C74" s="1">
        <v>13463760</v>
      </c>
      <c r="D74" s="1">
        <f t="shared" si="6"/>
        <v>3365940</v>
      </c>
      <c r="E74" s="1">
        <f t="shared" si="7"/>
        <v>40.405237585271458</v>
      </c>
      <c r="F74" s="1">
        <v>191</v>
      </c>
      <c r="G74" s="1">
        <v>212</v>
      </c>
      <c r="H74" s="1">
        <v>145</v>
      </c>
      <c r="I74" s="1">
        <v>158</v>
      </c>
      <c r="J74" s="1">
        <v>188</v>
      </c>
      <c r="K74" s="1">
        <v>214</v>
      </c>
      <c r="L74" s="1">
        <v>125</v>
      </c>
      <c r="M74" s="1">
        <v>269</v>
      </c>
      <c r="N74" s="1">
        <v>14</v>
      </c>
      <c r="O74" s="1">
        <v>11</v>
      </c>
      <c r="P74" s="1">
        <v>12</v>
      </c>
      <c r="Q74" s="1">
        <v>12</v>
      </c>
      <c r="R74" s="1">
        <v>14</v>
      </c>
      <c r="S74" s="1">
        <v>10</v>
      </c>
      <c r="T74" s="4">
        <f t="shared" si="9"/>
        <v>15.431506849315069</v>
      </c>
      <c r="U74" s="4">
        <f t="shared" si="8"/>
        <v>0.85256943918867778</v>
      </c>
    </row>
    <row r="75" spans="1:21" x14ac:dyDescent="0.15">
      <c r="A75" s="87" t="s">
        <v>2278</v>
      </c>
      <c r="B75" s="79">
        <v>12495682</v>
      </c>
      <c r="C75" s="1">
        <v>12215896</v>
      </c>
      <c r="D75" s="1">
        <f t="shared" si="6"/>
        <v>3053974</v>
      </c>
      <c r="E75" s="1">
        <f t="shared" si="7"/>
        <v>36.660351951978292</v>
      </c>
      <c r="F75" s="1">
        <v>105</v>
      </c>
      <c r="G75" s="1">
        <v>117</v>
      </c>
      <c r="H75" s="1">
        <v>97</v>
      </c>
      <c r="I75" s="1">
        <v>119</v>
      </c>
      <c r="J75" s="1">
        <v>140</v>
      </c>
      <c r="K75" s="1">
        <v>125</v>
      </c>
      <c r="L75" s="1">
        <v>82</v>
      </c>
      <c r="M75" s="1">
        <v>167</v>
      </c>
      <c r="N75" s="1">
        <v>10</v>
      </c>
      <c r="O75" s="1">
        <v>20</v>
      </c>
      <c r="P75" s="1">
        <v>8</v>
      </c>
      <c r="Q75" s="1">
        <v>11</v>
      </c>
      <c r="R75" s="1">
        <v>14</v>
      </c>
      <c r="S75" s="1">
        <v>5</v>
      </c>
      <c r="T75" s="4">
        <f t="shared" si="9"/>
        <v>10.5</v>
      </c>
      <c r="U75" s="4">
        <f t="shared" si="8"/>
        <v>0.58011049723756902</v>
      </c>
    </row>
    <row r="76" spans="1:21" x14ac:dyDescent="0.15">
      <c r="A76" s="87" t="s">
        <v>2279</v>
      </c>
      <c r="B76" s="79">
        <v>12495682</v>
      </c>
      <c r="C76" s="1">
        <v>13271632</v>
      </c>
      <c r="D76" s="1">
        <f t="shared" si="6"/>
        <v>3317908</v>
      </c>
      <c r="E76" s="1">
        <f t="shared" si="7"/>
        <v>39.828654410379521</v>
      </c>
      <c r="F76" s="1">
        <v>167</v>
      </c>
      <c r="G76" s="1">
        <v>182</v>
      </c>
      <c r="H76" s="1">
        <v>134</v>
      </c>
      <c r="I76" s="1">
        <v>180</v>
      </c>
      <c r="J76" s="1">
        <v>193</v>
      </c>
      <c r="K76" s="1">
        <v>204</v>
      </c>
      <c r="L76" s="1">
        <v>127</v>
      </c>
      <c r="M76" s="1">
        <v>246</v>
      </c>
      <c r="N76" s="1">
        <v>13</v>
      </c>
      <c r="O76" s="1">
        <v>20</v>
      </c>
      <c r="P76" s="1">
        <v>10</v>
      </c>
      <c r="Q76" s="1">
        <v>15</v>
      </c>
      <c r="R76" s="1">
        <v>13</v>
      </c>
      <c r="S76" s="1">
        <v>8</v>
      </c>
      <c r="T76" s="4">
        <f t="shared" si="9"/>
        <v>13.604430379746836</v>
      </c>
      <c r="U76" s="4">
        <f t="shared" si="8"/>
        <v>0.75162598783131684</v>
      </c>
    </row>
    <row r="77" spans="1:21" x14ac:dyDescent="0.15">
      <c r="A77" s="87" t="s">
        <v>2280</v>
      </c>
      <c r="B77" s="79">
        <v>12495682</v>
      </c>
      <c r="C77" s="1">
        <v>13166824</v>
      </c>
      <c r="D77" s="1">
        <f t="shared" si="6"/>
        <v>3291706</v>
      </c>
      <c r="E77" s="1">
        <f t="shared" si="7"/>
        <v>39.514121758220156</v>
      </c>
      <c r="F77" s="1">
        <v>170</v>
      </c>
      <c r="G77" s="1">
        <v>188</v>
      </c>
      <c r="H77" s="1">
        <v>130</v>
      </c>
      <c r="I77" s="1">
        <v>171</v>
      </c>
      <c r="J77" s="1">
        <v>204</v>
      </c>
      <c r="K77" s="1">
        <v>205</v>
      </c>
      <c r="L77" s="1">
        <v>119</v>
      </c>
      <c r="M77" s="1">
        <v>246</v>
      </c>
      <c r="N77" s="1">
        <v>7</v>
      </c>
      <c r="O77" s="1">
        <v>5</v>
      </c>
      <c r="P77" s="1">
        <v>13</v>
      </c>
      <c r="Q77" s="1">
        <v>13</v>
      </c>
      <c r="R77" s="1">
        <v>13</v>
      </c>
      <c r="S77" s="1">
        <v>12</v>
      </c>
      <c r="T77" s="4">
        <f t="shared" si="9"/>
        <v>17.05952380952381</v>
      </c>
      <c r="U77" s="4">
        <f t="shared" si="8"/>
        <v>0.94251512759800049</v>
      </c>
    </row>
    <row r="78" spans="1:21" x14ac:dyDescent="0.15">
      <c r="A78" s="87" t="s">
        <v>2281</v>
      </c>
      <c r="B78" s="79">
        <v>12495682</v>
      </c>
      <c r="C78" s="1">
        <v>12958096</v>
      </c>
      <c r="D78" s="1">
        <f t="shared" si="6"/>
        <v>3239524</v>
      </c>
      <c r="E78" s="1">
        <f t="shared" si="7"/>
        <v>38.887721374471596</v>
      </c>
      <c r="F78" s="1">
        <v>164</v>
      </c>
      <c r="G78" s="1">
        <v>182</v>
      </c>
      <c r="H78" s="1">
        <v>124</v>
      </c>
      <c r="I78" s="1">
        <v>147</v>
      </c>
      <c r="J78" s="1">
        <v>193</v>
      </c>
      <c r="K78" s="1">
        <v>182</v>
      </c>
      <c r="L78" s="1">
        <v>101</v>
      </c>
      <c r="M78" s="1">
        <v>211</v>
      </c>
      <c r="N78" s="1">
        <v>5</v>
      </c>
      <c r="O78" s="1">
        <v>16</v>
      </c>
      <c r="P78" s="1">
        <v>14</v>
      </c>
      <c r="Q78" s="1">
        <v>12</v>
      </c>
      <c r="R78" s="1">
        <v>13</v>
      </c>
      <c r="S78" s="1">
        <v>10</v>
      </c>
      <c r="T78" s="4">
        <f t="shared" si="9"/>
        <v>13.971428571428572</v>
      </c>
      <c r="U78" s="4">
        <f t="shared" si="8"/>
        <v>0.77190213101815308</v>
      </c>
    </row>
    <row r="79" spans="1:21" x14ac:dyDescent="0.15">
      <c r="A79" s="87" t="s">
        <v>2282</v>
      </c>
      <c r="B79" s="79">
        <v>12495682</v>
      </c>
      <c r="C79" s="1">
        <v>12627168</v>
      </c>
      <c r="D79" s="1">
        <f t="shared" si="6"/>
        <v>3156792</v>
      </c>
      <c r="E79" s="1">
        <f t="shared" si="7"/>
        <v>37.894594308657986</v>
      </c>
      <c r="F79" s="1">
        <v>151</v>
      </c>
      <c r="G79" s="1">
        <v>178</v>
      </c>
      <c r="H79" s="1">
        <v>114</v>
      </c>
      <c r="I79" s="1">
        <v>153</v>
      </c>
      <c r="J79" s="1">
        <v>187</v>
      </c>
      <c r="K79" s="1">
        <v>210</v>
      </c>
      <c r="L79" s="1">
        <v>96</v>
      </c>
      <c r="M79" s="1">
        <v>195</v>
      </c>
      <c r="N79" s="1">
        <v>17</v>
      </c>
      <c r="O79" s="1">
        <v>12</v>
      </c>
      <c r="P79" s="1">
        <v>11</v>
      </c>
      <c r="Q79" s="1">
        <v>12</v>
      </c>
      <c r="R79" s="1">
        <v>9</v>
      </c>
      <c r="S79" s="1">
        <v>14</v>
      </c>
      <c r="T79" s="4">
        <f t="shared" si="9"/>
        <v>12.84</v>
      </c>
      <c r="U79" s="4">
        <f t="shared" si="8"/>
        <v>0.70939226519337006</v>
      </c>
    </row>
    <row r="80" spans="1:21" x14ac:dyDescent="0.15">
      <c r="A80" s="87" t="s">
        <v>2283</v>
      </c>
      <c r="B80" s="79">
        <v>12495682</v>
      </c>
      <c r="C80" s="1">
        <v>13221464</v>
      </c>
      <c r="D80" s="1">
        <f t="shared" si="6"/>
        <v>3305366</v>
      </c>
      <c r="E80" s="1">
        <f t="shared" si="7"/>
        <v>39.678098402312095</v>
      </c>
      <c r="F80" s="1">
        <v>192</v>
      </c>
      <c r="G80" s="1">
        <v>221</v>
      </c>
      <c r="H80" s="1">
        <v>130</v>
      </c>
      <c r="I80" s="1">
        <v>181</v>
      </c>
      <c r="J80" s="1">
        <v>201</v>
      </c>
      <c r="K80" s="1">
        <v>226</v>
      </c>
      <c r="L80" s="1">
        <v>114</v>
      </c>
      <c r="M80" s="1">
        <v>254</v>
      </c>
      <c r="N80" s="1">
        <v>14</v>
      </c>
      <c r="O80" s="1">
        <v>14</v>
      </c>
      <c r="P80" s="1">
        <v>7</v>
      </c>
      <c r="Q80" s="1">
        <v>18</v>
      </c>
      <c r="R80" s="1">
        <v>14</v>
      </c>
      <c r="S80" s="1">
        <v>7</v>
      </c>
      <c r="T80" s="4">
        <f t="shared" si="9"/>
        <v>15.39527027027027</v>
      </c>
      <c r="U80" s="4">
        <f t="shared" si="8"/>
        <v>0.85056741824697624</v>
      </c>
    </row>
    <row r="81" spans="1:21" x14ac:dyDescent="0.15">
      <c r="A81" s="87" t="s">
        <v>2284</v>
      </c>
      <c r="B81" s="79">
        <v>12495682</v>
      </c>
      <c r="C81" s="1">
        <v>14953512</v>
      </c>
      <c r="D81" s="1">
        <f t="shared" si="6"/>
        <v>3738378</v>
      </c>
      <c r="E81" s="1">
        <f t="shared" si="7"/>
        <v>44.87603797855931</v>
      </c>
      <c r="F81" s="1">
        <v>243</v>
      </c>
      <c r="G81" s="1">
        <v>247</v>
      </c>
      <c r="H81" s="1">
        <v>165</v>
      </c>
      <c r="I81" s="1">
        <v>203</v>
      </c>
      <c r="J81" s="1">
        <v>271</v>
      </c>
      <c r="K81" s="1">
        <v>274</v>
      </c>
      <c r="L81" s="1">
        <v>168</v>
      </c>
      <c r="M81" s="1">
        <v>297</v>
      </c>
      <c r="N81" s="1">
        <v>14</v>
      </c>
      <c r="O81" s="1">
        <v>20</v>
      </c>
      <c r="P81" s="1">
        <v>15</v>
      </c>
      <c r="Q81" s="1">
        <v>16</v>
      </c>
      <c r="R81" s="1">
        <v>18</v>
      </c>
      <c r="S81" s="1">
        <v>19</v>
      </c>
      <c r="T81" s="4">
        <f t="shared" si="9"/>
        <v>13.735294117647058</v>
      </c>
      <c r="U81" s="4">
        <f t="shared" si="8"/>
        <v>0.75885602859928492</v>
      </c>
    </row>
    <row r="82" spans="1:21" x14ac:dyDescent="0.15">
      <c r="A82" s="87" t="s">
        <v>2285</v>
      </c>
      <c r="B82" s="79">
        <v>12495682</v>
      </c>
      <c r="C82" s="1">
        <v>15766952</v>
      </c>
      <c r="D82" s="1">
        <f t="shared" si="6"/>
        <v>3941738</v>
      </c>
      <c r="E82" s="1">
        <f t="shared" si="7"/>
        <v>47.317201254001183</v>
      </c>
      <c r="F82" s="1">
        <v>209</v>
      </c>
      <c r="G82" s="1">
        <v>237</v>
      </c>
      <c r="H82" s="1">
        <v>169</v>
      </c>
      <c r="I82" s="1">
        <v>191</v>
      </c>
      <c r="J82" s="1">
        <v>229</v>
      </c>
      <c r="K82" s="1">
        <v>241</v>
      </c>
      <c r="L82" s="1">
        <v>135</v>
      </c>
      <c r="M82" s="1">
        <v>288</v>
      </c>
      <c r="N82" s="1">
        <v>26</v>
      </c>
      <c r="O82" s="1">
        <v>13</v>
      </c>
      <c r="P82" s="1">
        <v>20</v>
      </c>
      <c r="Q82" s="1">
        <v>12</v>
      </c>
      <c r="R82" s="1">
        <v>16</v>
      </c>
      <c r="S82" s="1">
        <v>17</v>
      </c>
      <c r="T82" s="4">
        <f t="shared" si="9"/>
        <v>12.252403846153847</v>
      </c>
      <c r="U82" s="4">
        <f t="shared" si="8"/>
        <v>0.67692838929026777</v>
      </c>
    </row>
    <row r="83" spans="1:21" x14ac:dyDescent="0.15">
      <c r="A83" s="87" t="s">
        <v>2286</v>
      </c>
      <c r="B83" s="79">
        <v>12495682</v>
      </c>
      <c r="C83" s="1">
        <v>12275216</v>
      </c>
      <c r="D83" s="1">
        <f t="shared" si="6"/>
        <v>3068804</v>
      </c>
      <c r="E83" s="1">
        <f t="shared" si="7"/>
        <v>36.838373447723782</v>
      </c>
      <c r="F83" s="1">
        <v>147</v>
      </c>
      <c r="G83" s="1">
        <v>182</v>
      </c>
      <c r="H83" s="1">
        <v>112</v>
      </c>
      <c r="I83" s="1">
        <v>146</v>
      </c>
      <c r="J83" s="1">
        <v>138</v>
      </c>
      <c r="K83" s="1">
        <v>141</v>
      </c>
      <c r="L83" s="1">
        <v>100</v>
      </c>
      <c r="M83" s="1">
        <v>205</v>
      </c>
      <c r="N83" s="1">
        <v>7</v>
      </c>
      <c r="O83" s="1">
        <v>9</v>
      </c>
      <c r="P83" s="1">
        <v>6</v>
      </c>
      <c r="Q83" s="1">
        <v>7</v>
      </c>
      <c r="R83" s="1">
        <v>12</v>
      </c>
      <c r="S83" s="1">
        <v>13</v>
      </c>
      <c r="T83" s="4">
        <f t="shared" si="9"/>
        <v>16.263888888888889</v>
      </c>
      <c r="U83" s="4">
        <f t="shared" si="8"/>
        <v>0.89855739717618166</v>
      </c>
    </row>
    <row r="84" spans="1:21" x14ac:dyDescent="0.15">
      <c r="A84" s="87" t="s">
        <v>2287</v>
      </c>
      <c r="B84" s="79">
        <v>12495682</v>
      </c>
      <c r="C84" s="1">
        <v>15576504</v>
      </c>
      <c r="D84" s="1">
        <f t="shared" si="6"/>
        <v>3894126</v>
      </c>
      <c r="E84" s="1">
        <f t="shared" si="7"/>
        <v>46.74565982072847</v>
      </c>
      <c r="F84" s="1">
        <v>238</v>
      </c>
      <c r="G84" s="1">
        <v>301</v>
      </c>
      <c r="H84" s="1">
        <v>197</v>
      </c>
      <c r="I84" s="1">
        <v>259</v>
      </c>
      <c r="J84" s="1">
        <v>236</v>
      </c>
      <c r="K84" s="1">
        <v>286</v>
      </c>
      <c r="L84" s="1">
        <v>180</v>
      </c>
      <c r="M84" s="1">
        <v>333</v>
      </c>
      <c r="N84" s="1">
        <v>14</v>
      </c>
      <c r="O84" s="1">
        <v>22</v>
      </c>
      <c r="P84" s="1">
        <v>13</v>
      </c>
      <c r="Q84" s="1">
        <v>18</v>
      </c>
      <c r="R84" s="1">
        <v>11</v>
      </c>
      <c r="S84" s="1">
        <v>20</v>
      </c>
      <c r="T84" s="4">
        <f t="shared" si="9"/>
        <v>15.535714285714286</v>
      </c>
      <c r="U84" s="4">
        <f t="shared" si="8"/>
        <v>0.85832675611681131</v>
      </c>
    </row>
    <row r="85" spans="1:21" x14ac:dyDescent="0.15">
      <c r="A85" s="87" t="s">
        <v>2288</v>
      </c>
      <c r="B85" s="79">
        <v>12495682</v>
      </c>
      <c r="C85" s="1">
        <v>11930048</v>
      </c>
      <c r="D85" s="1">
        <f t="shared" si="6"/>
        <v>2982512</v>
      </c>
      <c r="E85" s="1">
        <f t="shared" si="7"/>
        <v>35.802511619613881</v>
      </c>
      <c r="F85" s="1">
        <v>94</v>
      </c>
      <c r="G85" s="1">
        <v>110</v>
      </c>
      <c r="H85" s="1">
        <v>70</v>
      </c>
      <c r="I85" s="1">
        <v>92</v>
      </c>
      <c r="J85" s="1">
        <v>105</v>
      </c>
      <c r="K85" s="1">
        <v>101</v>
      </c>
      <c r="L85" s="1">
        <v>47</v>
      </c>
      <c r="M85" s="1">
        <v>118</v>
      </c>
      <c r="N85" s="1">
        <v>13</v>
      </c>
      <c r="O85" s="1">
        <v>10</v>
      </c>
      <c r="P85" s="1">
        <v>10</v>
      </c>
      <c r="Q85" s="1">
        <v>9</v>
      </c>
      <c r="R85" s="1">
        <v>7</v>
      </c>
      <c r="S85" s="1">
        <v>1</v>
      </c>
      <c r="T85" s="4">
        <f t="shared" si="9"/>
        <v>11.055</v>
      </c>
      <c r="U85" s="4">
        <f t="shared" si="8"/>
        <v>0.61077348066298331</v>
      </c>
    </row>
    <row r="86" spans="1:21" x14ac:dyDescent="0.15">
      <c r="A86" s="87" t="s">
        <v>2289</v>
      </c>
      <c r="B86" s="79">
        <v>12495682</v>
      </c>
      <c r="C86" s="1">
        <v>14892048</v>
      </c>
      <c r="D86" s="1">
        <f t="shared" si="6"/>
        <v>3723012</v>
      </c>
      <c r="E86" s="1">
        <f t="shared" si="7"/>
        <v>44.691582260175956</v>
      </c>
      <c r="F86" s="1">
        <v>225</v>
      </c>
      <c r="G86" s="1">
        <v>230</v>
      </c>
      <c r="H86" s="1">
        <v>161</v>
      </c>
      <c r="I86" s="1">
        <v>208</v>
      </c>
      <c r="J86" s="1">
        <v>223</v>
      </c>
      <c r="K86" s="1">
        <v>227</v>
      </c>
      <c r="L86" s="1">
        <v>139</v>
      </c>
      <c r="M86" s="1">
        <v>298</v>
      </c>
      <c r="N86" s="1">
        <v>17</v>
      </c>
      <c r="O86" s="1">
        <v>21</v>
      </c>
      <c r="P86" s="1">
        <v>9</v>
      </c>
      <c r="Q86" s="1">
        <v>8</v>
      </c>
      <c r="R86" s="1">
        <v>12</v>
      </c>
      <c r="S86" s="1">
        <v>16</v>
      </c>
      <c r="T86" s="4">
        <f t="shared" si="9"/>
        <v>15.460843373493976</v>
      </c>
      <c r="U86" s="4">
        <f t="shared" si="8"/>
        <v>0.85419024162950141</v>
      </c>
    </row>
    <row r="87" spans="1:21" x14ac:dyDescent="0.15">
      <c r="A87" s="87" t="s">
        <v>2290</v>
      </c>
      <c r="B87" s="79">
        <v>12495682</v>
      </c>
      <c r="C87" s="1">
        <v>13621872</v>
      </c>
      <c r="D87" s="1">
        <f t="shared" si="6"/>
        <v>3405468</v>
      </c>
      <c r="E87" s="1">
        <f t="shared" si="7"/>
        <v>40.879737496520796</v>
      </c>
      <c r="F87" s="1">
        <v>196</v>
      </c>
      <c r="G87" s="1">
        <v>222</v>
      </c>
      <c r="H87" s="1">
        <v>148</v>
      </c>
      <c r="I87" s="1">
        <v>186</v>
      </c>
      <c r="J87" s="1">
        <v>193</v>
      </c>
      <c r="K87" s="1">
        <v>177</v>
      </c>
      <c r="L87" s="1">
        <v>114</v>
      </c>
      <c r="M87" s="1">
        <v>248</v>
      </c>
      <c r="N87" s="1">
        <v>18</v>
      </c>
      <c r="O87" s="1">
        <v>23</v>
      </c>
      <c r="P87" s="1">
        <v>13</v>
      </c>
      <c r="Q87" s="1">
        <v>10</v>
      </c>
      <c r="R87" s="1">
        <v>10</v>
      </c>
      <c r="S87" s="1">
        <v>19</v>
      </c>
      <c r="T87" s="4">
        <f t="shared" si="9"/>
        <v>11.96774193548387</v>
      </c>
      <c r="U87" s="4">
        <f t="shared" si="8"/>
        <v>0.6612012119051861</v>
      </c>
    </row>
    <row r="88" spans="1:21" x14ac:dyDescent="0.15">
      <c r="A88" s="87" t="s">
        <v>2291</v>
      </c>
      <c r="B88" s="79">
        <v>12495682</v>
      </c>
      <c r="C88" s="1">
        <v>13100912</v>
      </c>
      <c r="D88" s="1">
        <f t="shared" si="6"/>
        <v>3275228</v>
      </c>
      <c r="E88" s="1">
        <f t="shared" si="7"/>
        <v>39.316317428692571</v>
      </c>
      <c r="F88" s="1">
        <v>187</v>
      </c>
      <c r="G88" s="1">
        <v>218</v>
      </c>
      <c r="H88" s="1">
        <v>141</v>
      </c>
      <c r="I88" s="1">
        <v>171</v>
      </c>
      <c r="J88" s="1">
        <v>195</v>
      </c>
      <c r="K88" s="1">
        <v>199</v>
      </c>
      <c r="L88" s="1">
        <v>108</v>
      </c>
      <c r="M88" s="1">
        <v>241</v>
      </c>
      <c r="N88" s="1">
        <v>9</v>
      </c>
      <c r="O88" s="1">
        <v>9</v>
      </c>
      <c r="P88" s="1">
        <v>11</v>
      </c>
      <c r="Q88" s="1">
        <v>12</v>
      </c>
      <c r="R88" s="1">
        <v>9</v>
      </c>
      <c r="S88" s="1">
        <v>12</v>
      </c>
      <c r="T88" s="4">
        <f t="shared" si="9"/>
        <v>17.661290322580644</v>
      </c>
      <c r="U88" s="4">
        <f t="shared" si="8"/>
        <v>0.97576189627517362</v>
      </c>
    </row>
    <row r="89" spans="1:21" x14ac:dyDescent="0.15">
      <c r="A89" s="87" t="s">
        <v>2292</v>
      </c>
      <c r="B89" s="79">
        <v>12495682</v>
      </c>
      <c r="C89" s="1">
        <v>14417552</v>
      </c>
      <c r="D89" s="1">
        <f t="shared" si="6"/>
        <v>3604388</v>
      </c>
      <c r="E89" s="1">
        <f t="shared" si="7"/>
        <v>43.26760236055943</v>
      </c>
      <c r="F89" s="1">
        <v>165</v>
      </c>
      <c r="G89" s="1">
        <v>206</v>
      </c>
      <c r="H89" s="1">
        <v>157</v>
      </c>
      <c r="I89" s="1">
        <v>185</v>
      </c>
      <c r="J89" s="1">
        <v>189</v>
      </c>
      <c r="K89" s="1">
        <v>217</v>
      </c>
      <c r="L89" s="1">
        <v>128</v>
      </c>
      <c r="M89" s="1">
        <v>229</v>
      </c>
      <c r="N89" s="1">
        <v>11</v>
      </c>
      <c r="O89" s="1">
        <v>16</v>
      </c>
      <c r="P89" s="1">
        <v>7</v>
      </c>
      <c r="Q89" s="1">
        <v>13</v>
      </c>
      <c r="R89" s="1">
        <v>13</v>
      </c>
      <c r="S89" s="1">
        <v>12</v>
      </c>
      <c r="T89" s="4">
        <f t="shared" si="9"/>
        <v>15.375</v>
      </c>
      <c r="U89" s="4">
        <f t="shared" si="8"/>
        <v>0.84944751381215466</v>
      </c>
    </row>
    <row r="90" spans="1:21" x14ac:dyDescent="0.15">
      <c r="A90" s="87" t="s">
        <v>2293</v>
      </c>
      <c r="B90" s="79">
        <v>12495682</v>
      </c>
      <c r="C90" s="1">
        <v>12448192</v>
      </c>
      <c r="D90" s="1">
        <f t="shared" si="6"/>
        <v>3112048</v>
      </c>
      <c r="E90" s="1">
        <f t="shared" si="7"/>
        <v>37.357480768156549</v>
      </c>
      <c r="F90" s="1">
        <v>200</v>
      </c>
      <c r="G90" s="1">
        <v>245</v>
      </c>
      <c r="H90" s="1">
        <v>158</v>
      </c>
      <c r="I90" s="1">
        <v>197</v>
      </c>
      <c r="J90" s="1">
        <v>232</v>
      </c>
      <c r="K90" s="1">
        <v>239</v>
      </c>
      <c r="L90" s="1">
        <v>155</v>
      </c>
      <c r="M90" s="1">
        <v>278</v>
      </c>
      <c r="N90" s="1">
        <v>10</v>
      </c>
      <c r="O90" s="1">
        <v>22</v>
      </c>
      <c r="P90" s="1">
        <v>11</v>
      </c>
      <c r="Q90" s="1">
        <v>17</v>
      </c>
      <c r="R90" s="1">
        <v>13</v>
      </c>
      <c r="S90" s="1">
        <v>11</v>
      </c>
      <c r="T90" s="4">
        <f t="shared" si="9"/>
        <v>15.214285714285714</v>
      </c>
      <c r="U90" s="4">
        <f t="shared" si="8"/>
        <v>0.84056827150749791</v>
      </c>
    </row>
    <row r="91" spans="1:21" x14ac:dyDescent="0.15">
      <c r="A91" s="87" t="s">
        <v>2294</v>
      </c>
      <c r="B91" s="79">
        <v>12495682</v>
      </c>
      <c r="C91" s="1">
        <v>13360384</v>
      </c>
      <c r="D91" s="1">
        <f t="shared" si="6"/>
        <v>3340096</v>
      </c>
      <c r="E91" s="1">
        <f t="shared" si="7"/>
        <v>40.09500241763515</v>
      </c>
      <c r="F91" s="1">
        <v>213</v>
      </c>
      <c r="G91" s="1">
        <v>220</v>
      </c>
      <c r="H91" s="1">
        <v>143</v>
      </c>
      <c r="I91" s="1">
        <v>176</v>
      </c>
      <c r="J91" s="1">
        <v>204</v>
      </c>
      <c r="K91" s="1">
        <v>228</v>
      </c>
      <c r="L91" s="1">
        <v>143</v>
      </c>
      <c r="M91" s="1">
        <v>286</v>
      </c>
      <c r="N91" s="1">
        <v>12</v>
      </c>
      <c r="O91" s="1">
        <v>18</v>
      </c>
      <c r="P91" s="1">
        <v>14</v>
      </c>
      <c r="Q91" s="1">
        <v>17</v>
      </c>
      <c r="R91" s="1">
        <v>18</v>
      </c>
      <c r="S91" s="1">
        <v>21</v>
      </c>
      <c r="T91" s="4">
        <f t="shared" si="9"/>
        <v>12.097499999999998</v>
      </c>
      <c r="U91" s="4">
        <f t="shared" si="8"/>
        <v>0.66837016574585617</v>
      </c>
    </row>
    <row r="92" spans="1:21" x14ac:dyDescent="0.15">
      <c r="A92" s="87" t="s">
        <v>2295</v>
      </c>
      <c r="B92" s="79">
        <v>12495682</v>
      </c>
      <c r="C92" s="1">
        <v>13911672</v>
      </c>
      <c r="D92" s="1">
        <f t="shared" si="6"/>
        <v>3477918</v>
      </c>
      <c r="E92" s="1">
        <f t="shared" si="7"/>
        <v>41.7494379258371</v>
      </c>
      <c r="F92" s="1">
        <v>150</v>
      </c>
      <c r="G92" s="1">
        <v>202</v>
      </c>
      <c r="H92" s="1">
        <v>139</v>
      </c>
      <c r="I92" s="1">
        <v>177</v>
      </c>
      <c r="J92" s="1">
        <v>197</v>
      </c>
      <c r="K92" s="1">
        <v>199</v>
      </c>
      <c r="L92" s="1">
        <v>96</v>
      </c>
      <c r="M92" s="1">
        <v>222</v>
      </c>
      <c r="N92" s="1">
        <v>10</v>
      </c>
      <c r="O92" s="1">
        <v>17</v>
      </c>
      <c r="P92" s="1">
        <v>11</v>
      </c>
      <c r="Q92" s="1">
        <v>10</v>
      </c>
      <c r="R92" s="1">
        <v>15</v>
      </c>
      <c r="S92" s="1">
        <v>12</v>
      </c>
      <c r="T92" s="4">
        <f t="shared" si="9"/>
        <v>13.82</v>
      </c>
      <c r="U92" s="4">
        <f t="shared" si="8"/>
        <v>0.7635359116022099</v>
      </c>
    </row>
    <row r="93" spans="1:21" x14ac:dyDescent="0.15">
      <c r="A93" s="87" t="s">
        <v>2296</v>
      </c>
      <c r="B93" s="79">
        <v>12495682</v>
      </c>
      <c r="C93" s="1">
        <v>10983456</v>
      </c>
      <c r="D93" s="1">
        <f t="shared" si="6"/>
        <v>2745864</v>
      </c>
      <c r="E93" s="1">
        <f t="shared" si="7"/>
        <v>32.961754308408295</v>
      </c>
      <c r="F93" s="1">
        <v>142</v>
      </c>
      <c r="G93" s="1">
        <v>155</v>
      </c>
      <c r="H93" s="1">
        <v>118</v>
      </c>
      <c r="I93" s="1">
        <v>134</v>
      </c>
      <c r="J93" s="1">
        <v>169</v>
      </c>
      <c r="K93" s="1">
        <v>140</v>
      </c>
      <c r="L93" s="1">
        <v>72</v>
      </c>
      <c r="M93" s="1">
        <v>191</v>
      </c>
      <c r="N93" s="1">
        <v>10</v>
      </c>
      <c r="O93" s="1">
        <v>9</v>
      </c>
      <c r="P93" s="1">
        <v>10</v>
      </c>
      <c r="Q93" s="1">
        <v>15</v>
      </c>
      <c r="R93" s="1">
        <v>7</v>
      </c>
      <c r="S93" s="1">
        <v>7</v>
      </c>
      <c r="T93" s="4">
        <f t="shared" si="9"/>
        <v>14.495689655172415</v>
      </c>
      <c r="U93" s="4">
        <f t="shared" si="8"/>
        <v>0.80086683177748141</v>
      </c>
    </row>
    <row r="94" spans="1:21" x14ac:dyDescent="0.15">
      <c r="A94" s="87" t="s">
        <v>2297</v>
      </c>
      <c r="B94" s="79">
        <v>12495682</v>
      </c>
      <c r="C94" s="1">
        <v>12281648</v>
      </c>
      <c r="D94" s="1">
        <f t="shared" si="6"/>
        <v>3070412</v>
      </c>
      <c r="E94" s="1">
        <f t="shared" si="7"/>
        <v>36.857676115637389</v>
      </c>
      <c r="F94" s="1">
        <v>146</v>
      </c>
      <c r="G94" s="1">
        <v>183</v>
      </c>
      <c r="H94" s="1">
        <v>130</v>
      </c>
      <c r="I94" s="1">
        <v>154</v>
      </c>
      <c r="J94" s="1">
        <v>168</v>
      </c>
      <c r="K94" s="1">
        <v>167</v>
      </c>
      <c r="L94" s="1">
        <v>108</v>
      </c>
      <c r="M94" s="1">
        <v>217</v>
      </c>
      <c r="N94" s="1">
        <v>10</v>
      </c>
      <c r="O94" s="1">
        <v>14</v>
      </c>
      <c r="P94" s="1">
        <v>7</v>
      </c>
      <c r="Q94" s="1">
        <v>9</v>
      </c>
      <c r="R94" s="1">
        <v>14</v>
      </c>
      <c r="S94" s="1">
        <v>13</v>
      </c>
      <c r="T94" s="4">
        <f t="shared" si="9"/>
        <v>14.25</v>
      </c>
      <c r="U94" s="4">
        <f t="shared" si="8"/>
        <v>0.78729281767955794</v>
      </c>
    </row>
    <row r="95" spans="1:21" x14ac:dyDescent="0.15">
      <c r="A95" s="87" t="s">
        <v>2298</v>
      </c>
      <c r="B95" s="79">
        <v>12495682</v>
      </c>
      <c r="C95" s="1">
        <v>7949784</v>
      </c>
      <c r="D95" s="1">
        <f t="shared" si="6"/>
        <v>1987446</v>
      </c>
      <c r="E95" s="1">
        <f t="shared" si="7"/>
        <v>23.857593367052715</v>
      </c>
      <c r="F95" s="1">
        <v>104</v>
      </c>
      <c r="G95" s="1">
        <v>119</v>
      </c>
      <c r="H95" s="1">
        <v>87</v>
      </c>
      <c r="I95" s="1">
        <v>98</v>
      </c>
      <c r="J95" s="1">
        <v>103</v>
      </c>
      <c r="K95" s="1">
        <v>112</v>
      </c>
      <c r="L95" s="1">
        <v>63</v>
      </c>
      <c r="M95" s="1">
        <v>143</v>
      </c>
      <c r="N95" s="1">
        <v>2</v>
      </c>
      <c r="O95" s="1">
        <v>4</v>
      </c>
      <c r="P95" s="1">
        <v>3</v>
      </c>
      <c r="Q95" s="1">
        <v>5</v>
      </c>
      <c r="R95" s="1">
        <v>10</v>
      </c>
      <c r="S95" s="1">
        <v>5</v>
      </c>
      <c r="T95" s="4">
        <f t="shared" si="9"/>
        <v>21.439655172413794</v>
      </c>
      <c r="U95" s="4">
        <f t="shared" si="8"/>
        <v>1.1845113354924748</v>
      </c>
    </row>
    <row r="96" spans="1:21" x14ac:dyDescent="0.15">
      <c r="A96" s="87" t="s">
        <v>2299</v>
      </c>
      <c r="B96" s="79">
        <v>12495682</v>
      </c>
      <c r="C96" s="1">
        <v>11915032</v>
      </c>
      <c r="D96" s="1">
        <f t="shared" si="6"/>
        <v>2978758</v>
      </c>
      <c r="E96" s="1">
        <f t="shared" si="7"/>
        <v>35.757448052855381</v>
      </c>
      <c r="F96" s="1">
        <v>167</v>
      </c>
      <c r="G96" s="1">
        <v>184</v>
      </c>
      <c r="H96" s="1">
        <v>126</v>
      </c>
      <c r="I96" s="1">
        <v>168</v>
      </c>
      <c r="J96" s="1">
        <v>153</v>
      </c>
      <c r="K96" s="1">
        <v>151</v>
      </c>
      <c r="L96" s="1">
        <v>105</v>
      </c>
      <c r="M96" s="1">
        <v>231</v>
      </c>
      <c r="N96" s="1">
        <v>9</v>
      </c>
      <c r="O96" s="1">
        <v>8</v>
      </c>
      <c r="P96" s="1">
        <v>8</v>
      </c>
      <c r="Q96" s="1">
        <v>9</v>
      </c>
      <c r="R96" s="1">
        <v>11</v>
      </c>
      <c r="S96" s="1">
        <v>13</v>
      </c>
      <c r="T96" s="4">
        <f t="shared" si="9"/>
        <v>16.616379310344829</v>
      </c>
      <c r="U96" s="4">
        <f t="shared" si="8"/>
        <v>0.91803200609639934</v>
      </c>
    </row>
    <row r="97" spans="1:21" x14ac:dyDescent="0.15">
      <c r="A97" s="87" t="s">
        <v>2300</v>
      </c>
      <c r="B97" s="79">
        <v>12495682</v>
      </c>
      <c r="C97" s="1">
        <v>11418288</v>
      </c>
      <c r="D97" s="1">
        <f t="shared" si="6"/>
        <v>2854572</v>
      </c>
      <c r="E97" s="1">
        <f t="shared" si="7"/>
        <v>34.266701089224263</v>
      </c>
      <c r="F97" s="1">
        <v>124</v>
      </c>
      <c r="G97" s="1">
        <v>191</v>
      </c>
      <c r="H97" s="1">
        <v>139</v>
      </c>
      <c r="I97" s="1">
        <v>155</v>
      </c>
      <c r="J97" s="1">
        <v>195</v>
      </c>
      <c r="K97" s="1">
        <v>178</v>
      </c>
      <c r="L97" s="1">
        <v>114</v>
      </c>
      <c r="M97" s="1">
        <v>214</v>
      </c>
      <c r="N97" s="1">
        <v>7</v>
      </c>
      <c r="O97" s="1">
        <v>10</v>
      </c>
      <c r="P97" s="1">
        <v>10</v>
      </c>
      <c r="Q97" s="1">
        <v>13</v>
      </c>
      <c r="R97" s="1">
        <v>10</v>
      </c>
      <c r="S97" s="1">
        <v>5</v>
      </c>
      <c r="T97" s="4">
        <f t="shared" si="9"/>
        <v>17.863636363636363</v>
      </c>
      <c r="U97" s="4">
        <f t="shared" si="8"/>
        <v>0.98694123556002</v>
      </c>
    </row>
    <row r="98" spans="1:21" x14ac:dyDescent="0.15">
      <c r="A98" s="87" t="s">
        <v>2301</v>
      </c>
      <c r="B98" s="79">
        <v>12495682</v>
      </c>
      <c r="C98" s="1">
        <v>12105288</v>
      </c>
      <c r="D98" s="1">
        <f t="shared" si="6"/>
        <v>3026322</v>
      </c>
      <c r="E98" s="1">
        <f t="shared" si="7"/>
        <v>36.328413287085894</v>
      </c>
      <c r="F98" s="1">
        <v>131</v>
      </c>
      <c r="G98" s="1">
        <v>154</v>
      </c>
      <c r="H98" s="1">
        <v>118</v>
      </c>
      <c r="I98" s="1">
        <v>121</v>
      </c>
      <c r="J98" s="1">
        <v>135</v>
      </c>
      <c r="K98" s="1">
        <v>147</v>
      </c>
      <c r="L98" s="1">
        <v>74</v>
      </c>
      <c r="M98" s="1">
        <v>207</v>
      </c>
      <c r="N98" s="1">
        <v>15</v>
      </c>
      <c r="O98" s="1">
        <v>14</v>
      </c>
      <c r="P98" s="1">
        <v>3</v>
      </c>
      <c r="Q98" s="1">
        <v>5</v>
      </c>
      <c r="R98" s="1">
        <v>17</v>
      </c>
      <c r="S98" s="1">
        <v>8</v>
      </c>
      <c r="T98" s="4">
        <f t="shared" si="9"/>
        <v>13.149193548387096</v>
      </c>
      <c r="U98" s="4">
        <f t="shared" si="8"/>
        <v>0.72647478167884505</v>
      </c>
    </row>
    <row r="99" spans="1:21" x14ac:dyDescent="0.15">
      <c r="A99" s="87" t="s">
        <v>2302</v>
      </c>
      <c r="B99" s="79">
        <v>12495682</v>
      </c>
      <c r="C99" s="1">
        <v>10885888</v>
      </c>
      <c r="D99" s="1">
        <f t="shared" si="6"/>
        <v>2721472</v>
      </c>
      <c r="E99" s="1">
        <f t="shared" si="7"/>
        <v>32.668949161798452</v>
      </c>
      <c r="F99" s="1">
        <v>142</v>
      </c>
      <c r="G99" s="1">
        <v>163</v>
      </c>
      <c r="H99" s="1">
        <v>107</v>
      </c>
      <c r="I99" s="1">
        <v>140</v>
      </c>
      <c r="J99" s="1">
        <v>156</v>
      </c>
      <c r="K99" s="1">
        <v>152</v>
      </c>
      <c r="L99" s="1">
        <v>76</v>
      </c>
      <c r="M99" s="1">
        <v>181</v>
      </c>
      <c r="N99" s="1">
        <v>6</v>
      </c>
      <c r="O99" s="1">
        <v>13</v>
      </c>
      <c r="P99" s="1">
        <v>6</v>
      </c>
      <c r="Q99" s="1">
        <v>3</v>
      </c>
      <c r="R99" s="1">
        <v>16</v>
      </c>
      <c r="S99" s="1">
        <v>18</v>
      </c>
      <c r="T99" s="4">
        <f t="shared" si="9"/>
        <v>13.512096774193548</v>
      </c>
      <c r="U99" s="4">
        <f t="shared" si="8"/>
        <v>0.74652468365710201</v>
      </c>
    </row>
    <row r="100" spans="1:21" x14ac:dyDescent="0.15">
      <c r="A100" s="87" t="s">
        <v>2303</v>
      </c>
      <c r="B100" s="79">
        <v>12495682</v>
      </c>
      <c r="C100" s="1">
        <v>13429792</v>
      </c>
      <c r="D100" s="1">
        <f t="shared" si="6"/>
        <v>3357448</v>
      </c>
      <c r="E100" s="1">
        <f t="shared" si="7"/>
        <v>40.30329837138941</v>
      </c>
      <c r="F100" s="1">
        <v>176</v>
      </c>
      <c r="G100" s="1">
        <v>196</v>
      </c>
      <c r="H100" s="1">
        <v>136</v>
      </c>
      <c r="I100" s="1">
        <v>172</v>
      </c>
      <c r="J100" s="1">
        <v>202</v>
      </c>
      <c r="K100" s="1">
        <v>190</v>
      </c>
      <c r="L100" s="1">
        <v>124</v>
      </c>
      <c r="M100" s="1">
        <v>261</v>
      </c>
      <c r="N100" s="1">
        <v>24</v>
      </c>
      <c r="O100" s="1">
        <v>14</v>
      </c>
      <c r="P100" s="1">
        <v>5</v>
      </c>
      <c r="Q100" s="1">
        <v>11</v>
      </c>
      <c r="R100" s="1">
        <v>18</v>
      </c>
      <c r="S100" s="1">
        <v>9</v>
      </c>
      <c r="T100" s="4">
        <f t="shared" si="9"/>
        <v>13.49074074074074</v>
      </c>
      <c r="U100" s="4">
        <f t="shared" si="8"/>
        <v>0.74534479230611816</v>
      </c>
    </row>
    <row r="101" spans="1:21" x14ac:dyDescent="0.15">
      <c r="A101" s="87" t="s">
        <v>2304</v>
      </c>
      <c r="B101" s="79">
        <v>12495682</v>
      </c>
      <c r="C101" s="1">
        <v>15169376</v>
      </c>
      <c r="D101" s="1">
        <f t="shared" ref="D101:D113" si="10">C101/4</f>
        <v>3792344</v>
      </c>
      <c r="E101" s="1">
        <f t="shared" ref="E101:E113" si="11">(D101*150)/B101</f>
        <v>45.523853760042869</v>
      </c>
      <c r="F101" s="1">
        <v>190</v>
      </c>
      <c r="G101" s="1">
        <v>193</v>
      </c>
      <c r="H101" s="1">
        <v>141</v>
      </c>
      <c r="I101" s="1">
        <v>176</v>
      </c>
      <c r="J101" s="1">
        <v>212</v>
      </c>
      <c r="K101" s="1">
        <v>201</v>
      </c>
      <c r="L101" s="1">
        <v>125</v>
      </c>
      <c r="M101" s="1">
        <v>248</v>
      </c>
      <c r="N101" s="1">
        <v>6</v>
      </c>
      <c r="O101" s="1">
        <v>12</v>
      </c>
      <c r="P101" s="1">
        <v>7</v>
      </c>
      <c r="Q101" s="1">
        <v>10</v>
      </c>
      <c r="R101" s="1">
        <v>19</v>
      </c>
      <c r="S101" s="1">
        <v>16</v>
      </c>
      <c r="T101" s="4">
        <f t="shared" si="9"/>
        <v>15.921428571428573</v>
      </c>
      <c r="U101" s="4">
        <f t="shared" si="8"/>
        <v>0.87963693764798734</v>
      </c>
    </row>
    <row r="102" spans="1:21" x14ac:dyDescent="0.15">
      <c r="A102" s="87" t="s">
        <v>2305</v>
      </c>
      <c r="B102" s="79">
        <v>12495682</v>
      </c>
      <c r="C102" s="1">
        <v>14476768</v>
      </c>
      <c r="D102" s="1">
        <f t="shared" si="10"/>
        <v>3619192</v>
      </c>
      <c r="E102" s="1">
        <f t="shared" si="11"/>
        <v>43.445311748490397</v>
      </c>
      <c r="F102" s="1">
        <v>170</v>
      </c>
      <c r="G102" s="1">
        <v>233</v>
      </c>
      <c r="H102" s="1">
        <v>153</v>
      </c>
      <c r="I102" s="1">
        <v>205</v>
      </c>
      <c r="J102" s="1">
        <v>208</v>
      </c>
      <c r="K102" s="1">
        <v>203</v>
      </c>
      <c r="L102" s="1">
        <v>96</v>
      </c>
      <c r="M102" s="1">
        <v>248</v>
      </c>
      <c r="N102" s="1">
        <v>18</v>
      </c>
      <c r="O102" s="1">
        <v>18</v>
      </c>
      <c r="P102" s="1">
        <v>12</v>
      </c>
      <c r="Q102" s="1">
        <v>5</v>
      </c>
      <c r="R102" s="1">
        <v>15</v>
      </c>
      <c r="S102" s="1">
        <v>14</v>
      </c>
      <c r="T102" s="4">
        <f t="shared" si="9"/>
        <v>13.865853658536587</v>
      </c>
      <c r="U102" s="4">
        <f t="shared" si="8"/>
        <v>0.76606926290257382</v>
      </c>
    </row>
    <row r="103" spans="1:21" x14ac:dyDescent="0.15">
      <c r="A103" s="87" t="s">
        <v>2306</v>
      </c>
      <c r="B103" s="79">
        <v>12495682</v>
      </c>
      <c r="C103" s="1">
        <v>13360160</v>
      </c>
      <c r="D103" s="1">
        <f t="shared" si="10"/>
        <v>3340040</v>
      </c>
      <c r="E103" s="1">
        <f t="shared" si="11"/>
        <v>40.094330185419253</v>
      </c>
      <c r="F103" s="1">
        <v>184</v>
      </c>
      <c r="G103" s="1">
        <v>172</v>
      </c>
      <c r="H103" s="1">
        <v>115</v>
      </c>
      <c r="I103" s="1">
        <v>158</v>
      </c>
      <c r="J103" s="1">
        <v>190</v>
      </c>
      <c r="K103" s="1">
        <v>179</v>
      </c>
      <c r="L103" s="1">
        <v>104</v>
      </c>
      <c r="M103" s="1">
        <v>208</v>
      </c>
      <c r="N103" s="1">
        <v>16</v>
      </c>
      <c r="O103" s="1">
        <v>18</v>
      </c>
      <c r="P103" s="1">
        <v>16</v>
      </c>
      <c r="Q103" s="1">
        <v>15</v>
      </c>
      <c r="R103" s="1">
        <v>14</v>
      </c>
      <c r="S103" s="1">
        <v>11</v>
      </c>
      <c r="T103" s="4">
        <f t="shared" si="9"/>
        <v>10.916666666666666</v>
      </c>
      <c r="U103" s="4">
        <f t="shared" si="8"/>
        <v>0.60313075506445668</v>
      </c>
    </row>
    <row r="104" spans="1:21" x14ac:dyDescent="0.15">
      <c r="A104" s="87" t="s">
        <v>2307</v>
      </c>
      <c r="B104" s="79">
        <v>12495682</v>
      </c>
      <c r="C104" s="1">
        <v>13027176</v>
      </c>
      <c r="D104" s="1">
        <f t="shared" si="10"/>
        <v>3256794</v>
      </c>
      <c r="E104" s="1">
        <f t="shared" si="11"/>
        <v>39.095032988195442</v>
      </c>
      <c r="F104" s="1">
        <v>111</v>
      </c>
      <c r="G104" s="1">
        <v>151</v>
      </c>
      <c r="H104" s="1">
        <v>75</v>
      </c>
      <c r="I104" s="1">
        <v>129</v>
      </c>
      <c r="J104" s="1">
        <v>138</v>
      </c>
      <c r="K104" s="1">
        <v>148</v>
      </c>
      <c r="L104" s="1">
        <v>83</v>
      </c>
      <c r="M104" s="1">
        <v>149</v>
      </c>
      <c r="N104" s="1">
        <v>10</v>
      </c>
      <c r="O104" s="1">
        <v>17</v>
      </c>
      <c r="P104" s="1">
        <v>11</v>
      </c>
      <c r="Q104" s="1">
        <v>12</v>
      </c>
      <c r="R104" s="1">
        <v>9</v>
      </c>
      <c r="S104" s="1">
        <v>8</v>
      </c>
      <c r="T104" s="4">
        <f t="shared" si="9"/>
        <v>11.014925373134329</v>
      </c>
      <c r="U104" s="4">
        <f t="shared" si="8"/>
        <v>0.60855941288034965</v>
      </c>
    </row>
    <row r="105" spans="1:21" x14ac:dyDescent="0.15">
      <c r="A105" s="87" t="s">
        <v>2308</v>
      </c>
      <c r="B105" s="79">
        <v>12495682</v>
      </c>
      <c r="C105" s="1">
        <v>12474680</v>
      </c>
      <c r="D105" s="1">
        <f t="shared" si="10"/>
        <v>3118670</v>
      </c>
      <c r="E105" s="1">
        <f t="shared" si="11"/>
        <v>37.436972227686333</v>
      </c>
      <c r="F105" s="1">
        <v>164</v>
      </c>
      <c r="G105" s="1">
        <v>195</v>
      </c>
      <c r="H105" s="1">
        <v>145</v>
      </c>
      <c r="I105" s="1">
        <v>163</v>
      </c>
      <c r="J105" s="1">
        <v>205</v>
      </c>
      <c r="K105" s="1">
        <v>195</v>
      </c>
      <c r="L105" s="1">
        <v>129</v>
      </c>
      <c r="M105" s="1">
        <v>224</v>
      </c>
      <c r="N105" s="1">
        <v>7</v>
      </c>
      <c r="O105" s="1">
        <v>23</v>
      </c>
      <c r="P105" s="1">
        <v>7</v>
      </c>
      <c r="Q105" s="1">
        <v>6</v>
      </c>
      <c r="R105" s="1">
        <v>12</v>
      </c>
      <c r="S105" s="1">
        <v>14</v>
      </c>
      <c r="T105" s="4">
        <f t="shared" si="9"/>
        <v>15.434782608695652</v>
      </c>
      <c r="U105" s="4">
        <f t="shared" si="8"/>
        <v>0.85275042036992543</v>
      </c>
    </row>
    <row r="106" spans="1:21" x14ac:dyDescent="0.15">
      <c r="A106" s="87" t="s">
        <v>2309</v>
      </c>
      <c r="B106" s="79">
        <v>12495682</v>
      </c>
      <c r="C106" s="1">
        <v>13466792</v>
      </c>
      <c r="D106" s="1">
        <f t="shared" si="10"/>
        <v>3366698</v>
      </c>
      <c r="E106" s="1">
        <f t="shared" si="11"/>
        <v>40.414336728479483</v>
      </c>
      <c r="F106" s="1">
        <v>196</v>
      </c>
      <c r="G106" s="1">
        <v>224</v>
      </c>
      <c r="H106" s="1">
        <v>146</v>
      </c>
      <c r="I106" s="1">
        <v>183</v>
      </c>
      <c r="J106" s="1">
        <v>202</v>
      </c>
      <c r="K106" s="1">
        <v>225</v>
      </c>
      <c r="L106" s="1">
        <v>118</v>
      </c>
      <c r="M106" s="1">
        <v>286</v>
      </c>
      <c r="N106" s="1">
        <v>12</v>
      </c>
      <c r="O106" s="1">
        <v>12</v>
      </c>
      <c r="P106" s="1">
        <v>15</v>
      </c>
      <c r="Q106" s="1">
        <v>9</v>
      </c>
      <c r="R106" s="1">
        <v>12</v>
      </c>
      <c r="S106" s="1">
        <v>9</v>
      </c>
      <c r="T106" s="4">
        <f t="shared" si="9"/>
        <v>17.173913043478262</v>
      </c>
      <c r="U106" s="4">
        <f t="shared" si="8"/>
        <v>0.94883497477780443</v>
      </c>
    </row>
    <row r="107" spans="1:21" x14ac:dyDescent="0.15">
      <c r="A107" s="87" t="s">
        <v>2310</v>
      </c>
      <c r="B107" s="79">
        <v>12495682</v>
      </c>
      <c r="C107" s="1">
        <v>13481640</v>
      </c>
      <c r="D107" s="1">
        <f t="shared" si="10"/>
        <v>3370410</v>
      </c>
      <c r="E107" s="1">
        <f t="shared" si="11"/>
        <v>40.458896121076066</v>
      </c>
      <c r="F107" s="1">
        <v>193</v>
      </c>
      <c r="G107" s="1">
        <v>169</v>
      </c>
      <c r="H107" s="1">
        <v>107</v>
      </c>
      <c r="I107" s="1">
        <v>171</v>
      </c>
      <c r="J107" s="1">
        <v>200</v>
      </c>
      <c r="K107" s="1">
        <v>170</v>
      </c>
      <c r="L107" s="1">
        <v>107</v>
      </c>
      <c r="M107" s="1">
        <v>218</v>
      </c>
      <c r="N107" s="1">
        <v>10</v>
      </c>
      <c r="O107" s="1">
        <v>13</v>
      </c>
      <c r="P107" s="1">
        <v>7</v>
      </c>
      <c r="Q107" s="1">
        <v>14</v>
      </c>
      <c r="R107" s="1">
        <v>11</v>
      </c>
      <c r="S107" s="1">
        <v>8</v>
      </c>
      <c r="T107" s="4">
        <f t="shared" si="9"/>
        <v>15.892857142857142</v>
      </c>
      <c r="U107" s="4">
        <f t="shared" si="8"/>
        <v>0.87805840568271498</v>
      </c>
    </row>
    <row r="108" spans="1:21" x14ac:dyDescent="0.15">
      <c r="A108" s="87" t="s">
        <v>2311</v>
      </c>
      <c r="B108" s="79">
        <v>12495682</v>
      </c>
      <c r="C108" s="1">
        <v>9237704</v>
      </c>
      <c r="D108" s="1">
        <f t="shared" si="10"/>
        <v>2309426</v>
      </c>
      <c r="E108" s="1">
        <f t="shared" si="11"/>
        <v>27.722688525524259</v>
      </c>
      <c r="F108" s="1">
        <v>161</v>
      </c>
      <c r="G108" s="1">
        <v>160</v>
      </c>
      <c r="H108" s="1">
        <v>103</v>
      </c>
      <c r="I108" s="1">
        <v>144</v>
      </c>
      <c r="J108" s="1">
        <v>175</v>
      </c>
      <c r="K108" s="1">
        <v>142</v>
      </c>
      <c r="L108" s="1">
        <v>119</v>
      </c>
      <c r="M108" s="1">
        <v>173</v>
      </c>
      <c r="N108" s="1">
        <v>5</v>
      </c>
      <c r="O108" s="1">
        <v>6</v>
      </c>
      <c r="P108" s="1">
        <v>11</v>
      </c>
      <c r="Q108" s="1">
        <v>5</v>
      </c>
      <c r="R108" s="1">
        <v>10</v>
      </c>
      <c r="S108" s="1">
        <v>10</v>
      </c>
      <c r="T108" s="4">
        <f t="shared" si="9"/>
        <v>18.781914893617021</v>
      </c>
      <c r="U108" s="4">
        <f t="shared" si="8"/>
        <v>1.0376748560009403</v>
      </c>
    </row>
    <row r="109" spans="1:21" x14ac:dyDescent="0.15">
      <c r="A109" s="87" t="s">
        <v>2312</v>
      </c>
      <c r="B109" s="79">
        <v>12495682</v>
      </c>
      <c r="C109" s="1">
        <v>13373064</v>
      </c>
      <c r="D109" s="1">
        <f t="shared" si="10"/>
        <v>3343266</v>
      </c>
      <c r="E109" s="1">
        <f t="shared" si="11"/>
        <v>40.133055562713587</v>
      </c>
      <c r="F109" s="1">
        <v>175</v>
      </c>
      <c r="G109" s="1">
        <v>242</v>
      </c>
      <c r="H109" s="1">
        <v>148</v>
      </c>
      <c r="I109" s="1">
        <v>171</v>
      </c>
      <c r="J109" s="1">
        <v>181</v>
      </c>
      <c r="K109" s="1">
        <v>155</v>
      </c>
      <c r="L109" s="1">
        <v>111</v>
      </c>
      <c r="M109" s="1">
        <v>203</v>
      </c>
      <c r="N109" s="1">
        <v>7</v>
      </c>
      <c r="O109" s="1">
        <v>13</v>
      </c>
      <c r="P109" s="1">
        <v>8</v>
      </c>
      <c r="Q109" s="1">
        <v>13</v>
      </c>
      <c r="R109" s="1">
        <v>10</v>
      </c>
      <c r="S109" s="1">
        <v>10</v>
      </c>
      <c r="T109" s="4">
        <f t="shared" si="9"/>
        <v>17.040983606557379</v>
      </c>
      <c r="U109" s="4">
        <f t="shared" si="8"/>
        <v>0.94149080699212029</v>
      </c>
    </row>
    <row r="110" spans="1:21" x14ac:dyDescent="0.15">
      <c r="A110" s="87" t="s">
        <v>2313</v>
      </c>
      <c r="B110" s="79">
        <v>12495682</v>
      </c>
      <c r="C110" s="1">
        <v>11301576</v>
      </c>
      <c r="D110" s="1">
        <f t="shared" si="10"/>
        <v>2825394</v>
      </c>
      <c r="E110" s="1">
        <f t="shared" si="11"/>
        <v>33.916444096448679</v>
      </c>
      <c r="F110" s="1">
        <v>139</v>
      </c>
      <c r="G110" s="1">
        <v>153</v>
      </c>
      <c r="H110" s="1">
        <v>102</v>
      </c>
      <c r="I110" s="1">
        <v>125</v>
      </c>
      <c r="J110" s="1">
        <v>160</v>
      </c>
      <c r="K110" s="1">
        <v>160</v>
      </c>
      <c r="L110" s="1">
        <v>86</v>
      </c>
      <c r="M110" s="1">
        <v>179</v>
      </c>
      <c r="N110" s="1">
        <v>7</v>
      </c>
      <c r="O110" s="1">
        <v>10</v>
      </c>
      <c r="P110" s="1">
        <v>10</v>
      </c>
      <c r="Q110" s="1">
        <v>10</v>
      </c>
      <c r="R110" s="1">
        <v>12</v>
      </c>
      <c r="S110" s="1">
        <v>17</v>
      </c>
      <c r="T110" s="4">
        <f t="shared" si="9"/>
        <v>12.545454545454545</v>
      </c>
      <c r="U110" s="4">
        <f t="shared" si="8"/>
        <v>0.69311903566047206</v>
      </c>
    </row>
    <row r="111" spans="1:21" x14ac:dyDescent="0.15">
      <c r="A111" s="87" t="s">
        <v>2314</v>
      </c>
      <c r="B111" s="79">
        <v>12495682</v>
      </c>
      <c r="C111" s="1">
        <v>12638760</v>
      </c>
      <c r="D111" s="1">
        <f t="shared" si="10"/>
        <v>3159690</v>
      </c>
      <c r="E111" s="1">
        <f t="shared" si="11"/>
        <v>37.929382325830638</v>
      </c>
      <c r="F111" s="1">
        <v>151</v>
      </c>
      <c r="G111" s="1">
        <v>177</v>
      </c>
      <c r="H111" s="1">
        <v>121</v>
      </c>
      <c r="I111" s="1">
        <v>167</v>
      </c>
      <c r="J111" s="1">
        <v>174</v>
      </c>
      <c r="K111" s="1">
        <v>151</v>
      </c>
      <c r="L111" s="1">
        <v>91</v>
      </c>
      <c r="M111" s="1">
        <v>204</v>
      </c>
      <c r="N111" s="1">
        <v>10</v>
      </c>
      <c r="O111" s="1">
        <v>12</v>
      </c>
      <c r="P111" s="1">
        <v>10</v>
      </c>
      <c r="Q111" s="1">
        <v>8</v>
      </c>
      <c r="R111" s="1">
        <v>14</v>
      </c>
      <c r="S111" s="1">
        <v>13</v>
      </c>
      <c r="T111" s="4">
        <f t="shared" si="9"/>
        <v>13.835820895522389</v>
      </c>
      <c r="U111" s="4">
        <f t="shared" si="8"/>
        <v>0.76440999422775624</v>
      </c>
    </row>
    <row r="112" spans="1:21" x14ac:dyDescent="0.15">
      <c r="A112" s="87" t="s">
        <v>2315</v>
      </c>
      <c r="B112" s="79">
        <v>12495682</v>
      </c>
      <c r="C112" s="1">
        <v>9167944</v>
      </c>
      <c r="D112" s="1">
        <f t="shared" si="10"/>
        <v>2291986</v>
      </c>
      <c r="E112" s="1">
        <f t="shared" si="11"/>
        <v>27.513336206859297</v>
      </c>
      <c r="F112" s="1">
        <v>97</v>
      </c>
      <c r="G112" s="1">
        <v>112</v>
      </c>
      <c r="H112" s="1">
        <v>65</v>
      </c>
      <c r="I112" s="1">
        <v>82</v>
      </c>
      <c r="J112" s="1">
        <v>102</v>
      </c>
      <c r="K112" s="1">
        <v>88</v>
      </c>
      <c r="L112" s="1">
        <v>56</v>
      </c>
      <c r="M112" s="1">
        <v>109</v>
      </c>
      <c r="N112" s="1">
        <v>9</v>
      </c>
      <c r="O112" s="1">
        <v>13</v>
      </c>
      <c r="P112" s="1">
        <v>10</v>
      </c>
      <c r="Q112" s="1">
        <v>6</v>
      </c>
      <c r="R112" s="1">
        <v>9</v>
      </c>
      <c r="S112" s="1">
        <v>8</v>
      </c>
      <c r="T112" s="4">
        <f t="shared" si="9"/>
        <v>9.6954545454545453</v>
      </c>
      <c r="U112" s="4">
        <f t="shared" si="8"/>
        <v>0.53566047212456047</v>
      </c>
    </row>
    <row r="113" spans="1:21" x14ac:dyDescent="0.15">
      <c r="A113" s="87" t="s">
        <v>2316</v>
      </c>
      <c r="B113" s="79">
        <v>12495682</v>
      </c>
      <c r="C113" s="1">
        <v>9207088</v>
      </c>
      <c r="D113" s="1">
        <f t="shared" si="10"/>
        <v>2301772</v>
      </c>
      <c r="E113" s="1">
        <f t="shared" si="11"/>
        <v>27.630808786587238</v>
      </c>
      <c r="F113" s="1">
        <v>136</v>
      </c>
      <c r="G113" s="1">
        <v>111</v>
      </c>
      <c r="H113" s="1">
        <v>80</v>
      </c>
      <c r="I113" s="1">
        <v>101</v>
      </c>
      <c r="J113" s="1">
        <v>133</v>
      </c>
      <c r="K113" s="1">
        <v>111</v>
      </c>
      <c r="L113" s="1">
        <v>74</v>
      </c>
      <c r="M113" s="1">
        <v>166</v>
      </c>
      <c r="N113" s="1">
        <v>7</v>
      </c>
      <c r="O113" s="1">
        <v>5</v>
      </c>
      <c r="P113" s="1">
        <v>6</v>
      </c>
      <c r="Q113" s="1">
        <v>8</v>
      </c>
      <c r="R113" s="1">
        <v>10</v>
      </c>
      <c r="S113" s="1">
        <v>13</v>
      </c>
      <c r="T113" s="4">
        <f t="shared" si="9"/>
        <v>13.959183673469388</v>
      </c>
      <c r="U113" s="4">
        <f t="shared" si="8"/>
        <v>0.77122561731875061</v>
      </c>
    </row>
    <row r="114" spans="1:21" ht="15.75" customHeight="1" x14ac:dyDescent="0.15">
      <c r="T114" s="83"/>
    </row>
    <row r="115" spans="1:21" x14ac:dyDescent="0.15">
      <c r="A115" s="89" t="s">
        <v>3902</v>
      </c>
      <c r="B115" s="84">
        <v>12495682</v>
      </c>
      <c r="C115" s="85">
        <v>11457888</v>
      </c>
      <c r="D115" s="85">
        <f>C115/4</f>
        <v>2864472</v>
      </c>
      <c r="E115" s="85">
        <f>(D115*150)/B115</f>
        <v>34.385542141677419</v>
      </c>
      <c r="F115" s="85">
        <v>180</v>
      </c>
      <c r="G115" s="85">
        <v>209</v>
      </c>
      <c r="H115" s="85">
        <v>145</v>
      </c>
      <c r="I115" s="85">
        <v>178</v>
      </c>
      <c r="J115" s="85">
        <v>207</v>
      </c>
      <c r="K115" s="85">
        <v>187</v>
      </c>
      <c r="L115" s="85">
        <v>116</v>
      </c>
      <c r="M115" s="85">
        <v>226</v>
      </c>
      <c r="N115" s="85">
        <v>10</v>
      </c>
      <c r="O115" s="85">
        <v>8</v>
      </c>
      <c r="P115" s="85">
        <v>9</v>
      </c>
      <c r="Q115" s="85">
        <v>9</v>
      </c>
      <c r="R115" s="85">
        <v>11</v>
      </c>
      <c r="S115" s="85">
        <v>13</v>
      </c>
      <c r="T115" s="86">
        <f>AVERAGE(F115:M115)/AVERAGE(N115:S115)</f>
        <v>18.100000000000001</v>
      </c>
      <c r="U115" s="85">
        <f>T115/18.1</f>
        <v>1</v>
      </c>
    </row>
    <row r="116" spans="1:21" ht="15.75" customHeight="1" x14ac:dyDescent="0.15">
      <c r="A116" s="87" t="s">
        <v>2317</v>
      </c>
      <c r="U116" s="3">
        <f>AVERAGE(U5:U113)</f>
        <v>0.87136986550016859</v>
      </c>
    </row>
  </sheetData>
  <pageMargins left="0.7" right="0.7" top="0.75" bottom="0.75" header="0.3" footer="0.3"/>
  <pageSetup paperSize="9" scale="37" fitToHeight="2"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12</vt:i4>
      </vt:variant>
    </vt:vector>
  </HeadingPairs>
  <TitlesOfParts>
    <vt:vector size="24" baseType="lpstr">
      <vt:lpstr>DS1  Summary</vt:lpstr>
      <vt:lpstr>DS2 Lines</vt:lpstr>
      <vt:lpstr>DS3 Genic mutations</vt:lpstr>
      <vt:lpstr>DS4 GO analysis</vt:lpstr>
      <vt:lpstr>DS5 GO vs cross-tolerance</vt:lpstr>
      <vt:lpstr>DS6 GO by metal</vt:lpstr>
      <vt:lpstr>DS7 GO by effect</vt:lpstr>
      <vt:lpstr>DS8 Multiple hits</vt:lpstr>
      <vt:lpstr>DS9 CUP</vt:lpstr>
      <vt:lpstr>DS10 GO by growth</vt:lpstr>
      <vt:lpstr>DS11 Intergenic SNPs</vt:lpstr>
      <vt:lpstr>DS12 Predictors</vt:lpstr>
      <vt:lpstr>'DS1  Summary'!Print_Area</vt:lpstr>
      <vt:lpstr>'DS10 GO by growth'!Print_Area</vt:lpstr>
      <vt:lpstr>'DS11 Intergenic SNPs'!Print_Area</vt:lpstr>
      <vt:lpstr>'DS12 Predictors'!Print_Area</vt:lpstr>
      <vt:lpstr>'DS2 Lines'!Print_Area</vt:lpstr>
      <vt:lpstr>'DS3 Genic mutations'!Print_Area</vt:lpstr>
      <vt:lpstr>'DS4 GO analysis'!Print_Area</vt:lpstr>
      <vt:lpstr>'DS5 GO vs cross-tolerance'!Print_Area</vt:lpstr>
      <vt:lpstr>'DS6 GO by metal'!Print_Area</vt:lpstr>
      <vt:lpstr>'DS7 GO by effect'!Print_Area</vt:lpstr>
      <vt:lpstr>'DS8 Multiple hits'!Print_Area</vt:lpstr>
      <vt:lpstr>'DS9 CUP'!Print_Area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Anna Bazzicalupo</cp:lastModifiedBy>
  <cp:lastPrinted>2025-06-30T08:55:47Z</cp:lastPrinted>
  <dcterms:created xsi:type="dcterms:W3CDTF">2024-11-08T18:23:03Z</dcterms:created>
  <dcterms:modified xsi:type="dcterms:W3CDTF">2025-07-04T11:27:36Z</dcterms:modified>
</cp:coreProperties>
</file>