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hidePivotFieldList="1"/>
  <mc:AlternateContent xmlns:mc="http://schemas.openxmlformats.org/markup-compatibility/2006">
    <mc:Choice Requires="x15">
      <x15ac:absPath xmlns:x15ac="http://schemas.microsoft.com/office/spreadsheetml/2010/11/ac" url="C:\Users\joelk\Downloads\"/>
    </mc:Choice>
  </mc:AlternateContent>
  <xr:revisionPtr revIDLastSave="0" documentId="10_ncr:8100000_{6814C542-16AF-412E-A3F5-C814F78104E3}" xr6:coauthVersionLast="32" xr6:coauthVersionMax="32" xr10:uidLastSave="{00000000-0000-0000-0000-000000000000}"/>
  <bookViews>
    <workbookView xWindow="0" yWindow="0" windowWidth="17256" windowHeight="6624" activeTab="1" xr2:uid="{00000000-000D-0000-FFFF-FFFF00000000}"/>
  </bookViews>
  <sheets>
    <sheet name="Sheet1" sheetId="2" r:id="rId1"/>
    <sheet name="Dashboard" sheetId="3" r:id="rId2"/>
    <sheet name="Pivot_ChurnOverall" sheetId="8" r:id="rId3"/>
    <sheet name="Pivot_TopCustomers" sheetId="7" r:id="rId4"/>
    <sheet name="Pivot_NewCustomer" sheetId="6" r:id="rId5"/>
    <sheet name="Pivot_ChurnRegion" sheetId="5" r:id="rId6"/>
    <sheet name="Raw_Backup" sheetId="1" state="hidden" r:id="rId7"/>
  </sheets>
  <definedNames>
    <definedName name="Slicer_ChurnStatus">#N/A</definedName>
    <definedName name="Slicer_IsVIP">#N/A</definedName>
    <definedName name="Slicer_Region">#N/A</definedName>
  </definedNames>
  <calcPr calcId="162913"/>
  <pivotCaches>
    <pivotCache cacheId="4" r:id="rId8"/>
    <pivotCache cacheId="1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B8" i="3" l="1"/>
  <c r="B7" i="3"/>
  <c r="B5" i="3"/>
  <c r="B4" i="3"/>
  <c r="B3" i="3"/>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B6" i="3" l="1"/>
</calcChain>
</file>

<file path=xl/sharedStrings.xml><?xml version="1.0" encoding="utf-8"?>
<sst xmlns="http://schemas.openxmlformats.org/spreadsheetml/2006/main" count="16960" uniqueCount="3485">
  <si>
    <t>CustomerID</t>
  </si>
  <si>
    <t>CustomerName</t>
  </si>
  <si>
    <t>Region</t>
  </si>
  <si>
    <t>JoinDate</t>
  </si>
  <si>
    <t>LastPurchaseDate</t>
  </si>
  <si>
    <t>MonthsActive</t>
  </si>
  <si>
    <t>TotalPurchases</t>
  </si>
  <si>
    <t>TotalSpend</t>
  </si>
  <si>
    <t>AvgOrderValue</t>
  </si>
  <si>
    <t>IsVIP</t>
  </si>
  <si>
    <t>ChurnStatus</t>
  </si>
  <si>
    <t>CUST10001</t>
  </si>
  <si>
    <t>CUST10002</t>
  </si>
  <si>
    <t>CUST10003</t>
  </si>
  <si>
    <t>CUST10004</t>
  </si>
  <si>
    <t>CUST10005</t>
  </si>
  <si>
    <t>CUST10006</t>
  </si>
  <si>
    <t>CUST10007</t>
  </si>
  <si>
    <t>CUST10008</t>
  </si>
  <si>
    <t>CUST10009</t>
  </si>
  <si>
    <t>CUST10010</t>
  </si>
  <si>
    <t>CUST10011</t>
  </si>
  <si>
    <t>CUST10012</t>
  </si>
  <si>
    <t>CUST10013</t>
  </si>
  <si>
    <t>CUST10014</t>
  </si>
  <si>
    <t>CUST10015</t>
  </si>
  <si>
    <t>CUST10016</t>
  </si>
  <si>
    <t>CUST10017</t>
  </si>
  <si>
    <t>CUST10018</t>
  </si>
  <si>
    <t>CUST10019</t>
  </si>
  <si>
    <t>CUST10020</t>
  </si>
  <si>
    <t>CUST10021</t>
  </si>
  <si>
    <t>CUST10022</t>
  </si>
  <si>
    <t>CUST10023</t>
  </si>
  <si>
    <t>CUST10024</t>
  </si>
  <si>
    <t>CUST10025</t>
  </si>
  <si>
    <t>CUST10026</t>
  </si>
  <si>
    <t>CUST10027</t>
  </si>
  <si>
    <t>CUST10028</t>
  </si>
  <si>
    <t>CUST10029</t>
  </si>
  <si>
    <t>CUST10030</t>
  </si>
  <si>
    <t>CUST10031</t>
  </si>
  <si>
    <t>CUST10032</t>
  </si>
  <si>
    <t>CUST10033</t>
  </si>
  <si>
    <t>CUST10034</t>
  </si>
  <si>
    <t>CUST10035</t>
  </si>
  <si>
    <t>CUST10036</t>
  </si>
  <si>
    <t>CUST10037</t>
  </si>
  <si>
    <t>CUST10038</t>
  </si>
  <si>
    <t>CUST10039</t>
  </si>
  <si>
    <t>CUST10040</t>
  </si>
  <si>
    <t>CUST10041</t>
  </si>
  <si>
    <t>CUST10042</t>
  </si>
  <si>
    <t>CUST10043</t>
  </si>
  <si>
    <t>CUST10044</t>
  </si>
  <si>
    <t>CUST10045</t>
  </si>
  <si>
    <t>CUST10046</t>
  </si>
  <si>
    <t>CUST10047</t>
  </si>
  <si>
    <t>CUST10048</t>
  </si>
  <si>
    <t>CUST10049</t>
  </si>
  <si>
    <t>CUST10050</t>
  </si>
  <si>
    <t>CUST10051</t>
  </si>
  <si>
    <t>CUST10052</t>
  </si>
  <si>
    <t>CUST10053</t>
  </si>
  <si>
    <t>CUST10054</t>
  </si>
  <si>
    <t>CUST10055</t>
  </si>
  <si>
    <t>CUST10056</t>
  </si>
  <si>
    <t>CUST10057</t>
  </si>
  <si>
    <t>CUST10058</t>
  </si>
  <si>
    <t>CUST10059</t>
  </si>
  <si>
    <t>CUST10060</t>
  </si>
  <si>
    <t>CUST10061</t>
  </si>
  <si>
    <t>CUST10062</t>
  </si>
  <si>
    <t>CUST10063</t>
  </si>
  <si>
    <t>CUST10064</t>
  </si>
  <si>
    <t>CUST10065</t>
  </si>
  <si>
    <t>CUST10066</t>
  </si>
  <si>
    <t>CUST10067</t>
  </si>
  <si>
    <t>CUST10068</t>
  </si>
  <si>
    <t>CUST10069</t>
  </si>
  <si>
    <t>CUST10070</t>
  </si>
  <si>
    <t>CUST10071</t>
  </si>
  <si>
    <t>CUST10072</t>
  </si>
  <si>
    <t>CUST10073</t>
  </si>
  <si>
    <t>CUST10074</t>
  </si>
  <si>
    <t>CUST10075</t>
  </si>
  <si>
    <t>CUST10076</t>
  </si>
  <si>
    <t>CUST10077</t>
  </si>
  <si>
    <t>CUST10078</t>
  </si>
  <si>
    <t>CUST10079</t>
  </si>
  <si>
    <t>CUST10080</t>
  </si>
  <si>
    <t>CUST10081</t>
  </si>
  <si>
    <t>CUST10082</t>
  </si>
  <si>
    <t>CUST10083</t>
  </si>
  <si>
    <t>CUST10084</t>
  </si>
  <si>
    <t>CUST10085</t>
  </si>
  <si>
    <t>CUST10086</t>
  </si>
  <si>
    <t>CUST10087</t>
  </si>
  <si>
    <t>CUST10088</t>
  </si>
  <si>
    <t>CUST10089</t>
  </si>
  <si>
    <t>CUST10090</t>
  </si>
  <si>
    <t>CUST10091</t>
  </si>
  <si>
    <t>CUST10092</t>
  </si>
  <si>
    <t>CUST10093</t>
  </si>
  <si>
    <t>CUST10094</t>
  </si>
  <si>
    <t>CUST10095</t>
  </si>
  <si>
    <t>CUST10096</t>
  </si>
  <si>
    <t>CUST10097</t>
  </si>
  <si>
    <t>CUST10098</t>
  </si>
  <si>
    <t>CUST10099</t>
  </si>
  <si>
    <t>CUST10100</t>
  </si>
  <si>
    <t>CUST10101</t>
  </si>
  <si>
    <t>CUST10102</t>
  </si>
  <si>
    <t>CUST10103</t>
  </si>
  <si>
    <t>CUST10104</t>
  </si>
  <si>
    <t>CUST10105</t>
  </si>
  <si>
    <t>CUST10106</t>
  </si>
  <si>
    <t>CUST10107</t>
  </si>
  <si>
    <t>CUST10108</t>
  </si>
  <si>
    <t>CUST10109</t>
  </si>
  <si>
    <t>CUST10110</t>
  </si>
  <si>
    <t>CUST10111</t>
  </si>
  <si>
    <t>CUST10112</t>
  </si>
  <si>
    <t>CUST10113</t>
  </si>
  <si>
    <t>CUST10114</t>
  </si>
  <si>
    <t>CUST10115</t>
  </si>
  <si>
    <t>CUST10116</t>
  </si>
  <si>
    <t>CUST10117</t>
  </si>
  <si>
    <t>CUST10118</t>
  </si>
  <si>
    <t>CUST10119</t>
  </si>
  <si>
    <t>CUST10120</t>
  </si>
  <si>
    <t>CUST10121</t>
  </si>
  <si>
    <t>CUST10122</t>
  </si>
  <si>
    <t>CUST10123</t>
  </si>
  <si>
    <t>CUST10124</t>
  </si>
  <si>
    <t>CUST10125</t>
  </si>
  <si>
    <t>CUST10126</t>
  </si>
  <si>
    <t>CUST10127</t>
  </si>
  <si>
    <t>CUST10128</t>
  </si>
  <si>
    <t>CUST10129</t>
  </si>
  <si>
    <t>CUST10130</t>
  </si>
  <si>
    <t>CUST10131</t>
  </si>
  <si>
    <t>CUST10132</t>
  </si>
  <si>
    <t>CUST10133</t>
  </si>
  <si>
    <t>CUST10134</t>
  </si>
  <si>
    <t>CUST10135</t>
  </si>
  <si>
    <t>CUST10136</t>
  </si>
  <si>
    <t>CUST10137</t>
  </si>
  <si>
    <t>CUST10138</t>
  </si>
  <si>
    <t>CUST10139</t>
  </si>
  <si>
    <t>CUST10140</t>
  </si>
  <si>
    <t>CUST10141</t>
  </si>
  <si>
    <t>CUST10142</t>
  </si>
  <si>
    <t>CUST10143</t>
  </si>
  <si>
    <t>CUST10144</t>
  </si>
  <si>
    <t>CUST10145</t>
  </si>
  <si>
    <t>CUST10146</t>
  </si>
  <si>
    <t>CUST10147</t>
  </si>
  <si>
    <t>CUST10148</t>
  </si>
  <si>
    <t>CUST10149</t>
  </si>
  <si>
    <t>CUST10150</t>
  </si>
  <si>
    <t>CUST10151</t>
  </si>
  <si>
    <t>CUST10152</t>
  </si>
  <si>
    <t>CUST10153</t>
  </si>
  <si>
    <t>CUST10154</t>
  </si>
  <si>
    <t>CUST10155</t>
  </si>
  <si>
    <t>CUST10156</t>
  </si>
  <si>
    <t>CUST10157</t>
  </si>
  <si>
    <t>CUST10158</t>
  </si>
  <si>
    <t>CUST10159</t>
  </si>
  <si>
    <t>CUST10160</t>
  </si>
  <si>
    <t>CUST10161</t>
  </si>
  <si>
    <t>CUST10162</t>
  </si>
  <si>
    <t>CUST10163</t>
  </si>
  <si>
    <t>CUST10164</t>
  </si>
  <si>
    <t>CUST10165</t>
  </si>
  <si>
    <t>CUST10166</t>
  </si>
  <si>
    <t>CUST10167</t>
  </si>
  <si>
    <t>CUST10168</t>
  </si>
  <si>
    <t>CUST10169</t>
  </si>
  <si>
    <t>CUST10170</t>
  </si>
  <si>
    <t>CUST10171</t>
  </si>
  <si>
    <t>CUST10172</t>
  </si>
  <si>
    <t>CUST10173</t>
  </si>
  <si>
    <t>CUST10174</t>
  </si>
  <si>
    <t>CUST10175</t>
  </si>
  <si>
    <t>CUST10176</t>
  </si>
  <si>
    <t>CUST10177</t>
  </si>
  <si>
    <t>CUST10178</t>
  </si>
  <si>
    <t>CUST10179</t>
  </si>
  <si>
    <t>CUST10180</t>
  </si>
  <si>
    <t>CUST10181</t>
  </si>
  <si>
    <t>CUST10182</t>
  </si>
  <si>
    <t>CUST10183</t>
  </si>
  <si>
    <t>CUST10184</t>
  </si>
  <si>
    <t>CUST10185</t>
  </si>
  <si>
    <t>CUST10186</t>
  </si>
  <si>
    <t>CUST10187</t>
  </si>
  <si>
    <t>CUST10188</t>
  </si>
  <si>
    <t>CUST10189</t>
  </si>
  <si>
    <t>CUST10190</t>
  </si>
  <si>
    <t>CUST10191</t>
  </si>
  <si>
    <t>CUST10192</t>
  </si>
  <si>
    <t>CUST10193</t>
  </si>
  <si>
    <t>CUST10194</t>
  </si>
  <si>
    <t>CUST10195</t>
  </si>
  <si>
    <t>CUST10196</t>
  </si>
  <si>
    <t>CUST10197</t>
  </si>
  <si>
    <t>CUST10198</t>
  </si>
  <si>
    <t>CUST10199</t>
  </si>
  <si>
    <t>CUST10200</t>
  </si>
  <si>
    <t>CUST10201</t>
  </si>
  <si>
    <t>CUST10202</t>
  </si>
  <si>
    <t>CUST10203</t>
  </si>
  <si>
    <t>CUST10204</t>
  </si>
  <si>
    <t>CUST10205</t>
  </si>
  <si>
    <t>CUST10206</t>
  </si>
  <si>
    <t>CUST10207</t>
  </si>
  <si>
    <t>CUST10208</t>
  </si>
  <si>
    <t>CUST10209</t>
  </si>
  <si>
    <t>CUST10210</t>
  </si>
  <si>
    <t>CUST10211</t>
  </si>
  <si>
    <t>CUST10212</t>
  </si>
  <si>
    <t>CUST10213</t>
  </si>
  <si>
    <t>CUST10214</t>
  </si>
  <si>
    <t>CUST10215</t>
  </si>
  <si>
    <t>CUST10216</t>
  </si>
  <si>
    <t>CUST10217</t>
  </si>
  <si>
    <t>CUST10218</t>
  </si>
  <si>
    <t>CUST10219</t>
  </si>
  <si>
    <t>CUST10220</t>
  </si>
  <si>
    <t>CUST10221</t>
  </si>
  <si>
    <t>CUST10222</t>
  </si>
  <si>
    <t>CUST10223</t>
  </si>
  <si>
    <t>CUST10224</t>
  </si>
  <si>
    <t>CUST10225</t>
  </si>
  <si>
    <t>CUST10226</t>
  </si>
  <si>
    <t>CUST10227</t>
  </si>
  <si>
    <t>CUST10228</t>
  </si>
  <si>
    <t>CUST10229</t>
  </si>
  <si>
    <t>CUST10230</t>
  </si>
  <si>
    <t>CUST10231</t>
  </si>
  <si>
    <t>CUST10232</t>
  </si>
  <si>
    <t>CUST10233</t>
  </si>
  <si>
    <t>CUST10234</t>
  </si>
  <si>
    <t>CUST10235</t>
  </si>
  <si>
    <t>CUST10236</t>
  </si>
  <si>
    <t>CUST10237</t>
  </si>
  <si>
    <t>CUST10238</t>
  </si>
  <si>
    <t>CUST10239</t>
  </si>
  <si>
    <t>CUST10240</t>
  </si>
  <si>
    <t>CUST10241</t>
  </si>
  <si>
    <t>CUST10242</t>
  </si>
  <si>
    <t>CUST10243</t>
  </si>
  <si>
    <t>CUST10244</t>
  </si>
  <si>
    <t>CUST10245</t>
  </si>
  <si>
    <t>CUST10246</t>
  </si>
  <si>
    <t>CUST10247</t>
  </si>
  <si>
    <t>CUST10248</t>
  </si>
  <si>
    <t>CUST10249</t>
  </si>
  <si>
    <t>CUST10250</t>
  </si>
  <si>
    <t>CUST10251</t>
  </si>
  <si>
    <t>CUST10252</t>
  </si>
  <si>
    <t>CUST10253</t>
  </si>
  <si>
    <t>CUST10254</t>
  </si>
  <si>
    <t>CUST10255</t>
  </si>
  <si>
    <t>CUST10256</t>
  </si>
  <si>
    <t>CUST10257</t>
  </si>
  <si>
    <t>CUST10258</t>
  </si>
  <si>
    <t>CUST10259</t>
  </si>
  <si>
    <t>CUST10260</t>
  </si>
  <si>
    <t>CUST10261</t>
  </si>
  <si>
    <t>CUST10262</t>
  </si>
  <si>
    <t>CUST10263</t>
  </si>
  <si>
    <t>CUST10264</t>
  </si>
  <si>
    <t>CUST10265</t>
  </si>
  <si>
    <t>CUST10266</t>
  </si>
  <si>
    <t>CUST10267</t>
  </si>
  <si>
    <t>CUST10268</t>
  </si>
  <si>
    <t>CUST10269</t>
  </si>
  <si>
    <t>CUST10270</t>
  </si>
  <si>
    <t>CUST10271</t>
  </si>
  <si>
    <t>CUST10272</t>
  </si>
  <si>
    <t>CUST10273</t>
  </si>
  <si>
    <t>CUST10274</t>
  </si>
  <si>
    <t>CUST10275</t>
  </si>
  <si>
    <t>CUST10276</t>
  </si>
  <si>
    <t>CUST10277</t>
  </si>
  <si>
    <t>CUST10278</t>
  </si>
  <si>
    <t>CUST10279</t>
  </si>
  <si>
    <t>CUST10280</t>
  </si>
  <si>
    <t>CUST10281</t>
  </si>
  <si>
    <t>CUST10282</t>
  </si>
  <si>
    <t>CUST10283</t>
  </si>
  <si>
    <t>CUST10284</t>
  </si>
  <si>
    <t>CUST10285</t>
  </si>
  <si>
    <t>CUST10286</t>
  </si>
  <si>
    <t>CUST10287</t>
  </si>
  <si>
    <t>CUST10288</t>
  </si>
  <si>
    <t>CUST10289</t>
  </si>
  <si>
    <t>CUST10290</t>
  </si>
  <si>
    <t>CUST10291</t>
  </si>
  <si>
    <t>CUST10292</t>
  </si>
  <si>
    <t>CUST10293</t>
  </si>
  <si>
    <t>CUST10294</t>
  </si>
  <si>
    <t>CUST10295</t>
  </si>
  <si>
    <t>CUST10296</t>
  </si>
  <si>
    <t>CUST10297</t>
  </si>
  <si>
    <t>CUST10298</t>
  </si>
  <si>
    <t>CUST10299</t>
  </si>
  <si>
    <t>CUST10300</t>
  </si>
  <si>
    <t>CUST10301</t>
  </si>
  <si>
    <t>CUST10302</t>
  </si>
  <si>
    <t>CUST10303</t>
  </si>
  <si>
    <t>CUST10304</t>
  </si>
  <si>
    <t>CUST10305</t>
  </si>
  <si>
    <t>CUST10306</t>
  </si>
  <si>
    <t>CUST10307</t>
  </si>
  <si>
    <t>CUST10308</t>
  </si>
  <si>
    <t>CUST10309</t>
  </si>
  <si>
    <t>CUST10310</t>
  </si>
  <si>
    <t>CUST10311</t>
  </si>
  <si>
    <t>CUST10312</t>
  </si>
  <si>
    <t>CUST10313</t>
  </si>
  <si>
    <t>CUST10314</t>
  </si>
  <si>
    <t>CUST10315</t>
  </si>
  <si>
    <t>CUST10316</t>
  </si>
  <si>
    <t>CUST10317</t>
  </si>
  <si>
    <t>CUST10318</t>
  </si>
  <si>
    <t>CUST10319</t>
  </si>
  <si>
    <t>CUST10320</t>
  </si>
  <si>
    <t>CUST10321</t>
  </si>
  <si>
    <t>CUST10322</t>
  </si>
  <si>
    <t>CUST10323</t>
  </si>
  <si>
    <t>CUST10324</t>
  </si>
  <si>
    <t>CUST10325</t>
  </si>
  <si>
    <t>CUST10326</t>
  </si>
  <si>
    <t>CUST10327</t>
  </si>
  <si>
    <t>CUST10328</t>
  </si>
  <si>
    <t>CUST10329</t>
  </si>
  <si>
    <t>CUST10330</t>
  </si>
  <si>
    <t>CUST10331</t>
  </si>
  <si>
    <t>CUST10332</t>
  </si>
  <si>
    <t>CUST10333</t>
  </si>
  <si>
    <t>CUST10334</t>
  </si>
  <si>
    <t>CUST10335</t>
  </si>
  <si>
    <t>CUST10336</t>
  </si>
  <si>
    <t>CUST10337</t>
  </si>
  <si>
    <t>CUST10338</t>
  </si>
  <si>
    <t>CUST10339</t>
  </si>
  <si>
    <t>CUST10340</t>
  </si>
  <si>
    <t>CUST10341</t>
  </si>
  <si>
    <t>CUST10342</t>
  </si>
  <si>
    <t>CUST10343</t>
  </si>
  <si>
    <t>CUST10344</t>
  </si>
  <si>
    <t>CUST10345</t>
  </si>
  <si>
    <t>CUST10346</t>
  </si>
  <si>
    <t>CUST10347</t>
  </si>
  <si>
    <t>CUST10348</t>
  </si>
  <si>
    <t>CUST10349</t>
  </si>
  <si>
    <t>CUST10350</t>
  </si>
  <si>
    <t>CUST10351</t>
  </si>
  <si>
    <t>CUST10352</t>
  </si>
  <si>
    <t>CUST10353</t>
  </si>
  <si>
    <t>CUST10354</t>
  </si>
  <si>
    <t>CUST10355</t>
  </si>
  <si>
    <t>CUST10356</t>
  </si>
  <si>
    <t>CUST10357</t>
  </si>
  <si>
    <t>CUST10358</t>
  </si>
  <si>
    <t>CUST10359</t>
  </si>
  <si>
    <t>CUST10360</t>
  </si>
  <si>
    <t>CUST10361</t>
  </si>
  <si>
    <t>CUST10362</t>
  </si>
  <si>
    <t>CUST10363</t>
  </si>
  <si>
    <t>CUST10364</t>
  </si>
  <si>
    <t>CUST10365</t>
  </si>
  <si>
    <t>CUST10366</t>
  </si>
  <si>
    <t>CUST10367</t>
  </si>
  <si>
    <t>CUST10368</t>
  </si>
  <si>
    <t>CUST10369</t>
  </si>
  <si>
    <t>CUST10370</t>
  </si>
  <si>
    <t>CUST10371</t>
  </si>
  <si>
    <t>CUST10372</t>
  </si>
  <si>
    <t>CUST10373</t>
  </si>
  <si>
    <t>CUST10374</t>
  </si>
  <si>
    <t>CUST10375</t>
  </si>
  <si>
    <t>CUST10376</t>
  </si>
  <si>
    <t>CUST10377</t>
  </si>
  <si>
    <t>CUST10378</t>
  </si>
  <si>
    <t>CUST10379</t>
  </si>
  <si>
    <t>CUST10380</t>
  </si>
  <si>
    <t>CUST10381</t>
  </si>
  <si>
    <t>CUST10382</t>
  </si>
  <si>
    <t>CUST10383</t>
  </si>
  <si>
    <t>CUST10384</t>
  </si>
  <si>
    <t>CUST10385</t>
  </si>
  <si>
    <t>CUST10386</t>
  </si>
  <si>
    <t>CUST10387</t>
  </si>
  <si>
    <t>CUST10388</t>
  </si>
  <si>
    <t>CUST10389</t>
  </si>
  <si>
    <t>CUST10390</t>
  </si>
  <si>
    <t>CUST10391</t>
  </si>
  <si>
    <t>CUST10392</t>
  </si>
  <si>
    <t>CUST10393</t>
  </si>
  <si>
    <t>CUST10394</t>
  </si>
  <si>
    <t>CUST10395</t>
  </si>
  <si>
    <t>CUST10396</t>
  </si>
  <si>
    <t>CUST10397</t>
  </si>
  <si>
    <t>CUST10398</t>
  </si>
  <si>
    <t>CUST10399</t>
  </si>
  <si>
    <t>CUST10400</t>
  </si>
  <si>
    <t>CUST10401</t>
  </si>
  <si>
    <t>CUST10402</t>
  </si>
  <si>
    <t>CUST10403</t>
  </si>
  <si>
    <t>CUST10404</t>
  </si>
  <si>
    <t>CUST10405</t>
  </si>
  <si>
    <t>CUST10406</t>
  </si>
  <si>
    <t>CUST10407</t>
  </si>
  <si>
    <t>CUST10408</t>
  </si>
  <si>
    <t>CUST10409</t>
  </si>
  <si>
    <t>CUST10410</t>
  </si>
  <si>
    <t>CUST10411</t>
  </si>
  <si>
    <t>CUST10412</t>
  </si>
  <si>
    <t>CUST10413</t>
  </si>
  <si>
    <t>CUST10414</t>
  </si>
  <si>
    <t>CUST10415</t>
  </si>
  <si>
    <t>CUST10416</t>
  </si>
  <si>
    <t>CUST10417</t>
  </si>
  <si>
    <t>CUST10418</t>
  </si>
  <si>
    <t>CUST10419</t>
  </si>
  <si>
    <t>CUST10420</t>
  </si>
  <si>
    <t>CUST10421</t>
  </si>
  <si>
    <t>CUST10422</t>
  </si>
  <si>
    <t>CUST10423</t>
  </si>
  <si>
    <t>CUST10424</t>
  </si>
  <si>
    <t>CUST10425</t>
  </si>
  <si>
    <t>CUST10426</t>
  </si>
  <si>
    <t>CUST10427</t>
  </si>
  <si>
    <t>CUST10428</t>
  </si>
  <si>
    <t>CUST10429</t>
  </si>
  <si>
    <t>CUST10430</t>
  </si>
  <si>
    <t>CUST10431</t>
  </si>
  <si>
    <t>CUST10432</t>
  </si>
  <si>
    <t>CUST10433</t>
  </si>
  <si>
    <t>CUST10434</t>
  </si>
  <si>
    <t>CUST10435</t>
  </si>
  <si>
    <t>CUST10436</t>
  </si>
  <si>
    <t>CUST10437</t>
  </si>
  <si>
    <t>CUST10438</t>
  </si>
  <si>
    <t>CUST10439</t>
  </si>
  <si>
    <t>CUST10440</t>
  </si>
  <si>
    <t>CUST10441</t>
  </si>
  <si>
    <t>CUST10442</t>
  </si>
  <si>
    <t>CUST10443</t>
  </si>
  <si>
    <t>CUST10444</t>
  </si>
  <si>
    <t>CUST10445</t>
  </si>
  <si>
    <t>CUST10446</t>
  </si>
  <si>
    <t>CUST10447</t>
  </si>
  <si>
    <t>CUST10448</t>
  </si>
  <si>
    <t>CUST10449</t>
  </si>
  <si>
    <t>CUST10450</t>
  </si>
  <si>
    <t>CUST10451</t>
  </si>
  <si>
    <t>CUST10452</t>
  </si>
  <si>
    <t>CUST10453</t>
  </si>
  <si>
    <t>CUST10454</t>
  </si>
  <si>
    <t>CUST10455</t>
  </si>
  <si>
    <t>CUST10456</t>
  </si>
  <si>
    <t>CUST10457</t>
  </si>
  <si>
    <t>CUST10458</t>
  </si>
  <si>
    <t>CUST10459</t>
  </si>
  <si>
    <t>CUST10460</t>
  </si>
  <si>
    <t>CUST10461</t>
  </si>
  <si>
    <t>CUST10462</t>
  </si>
  <si>
    <t>CUST10463</t>
  </si>
  <si>
    <t>CUST10464</t>
  </si>
  <si>
    <t>CUST10465</t>
  </si>
  <si>
    <t>CUST10466</t>
  </si>
  <si>
    <t>CUST10467</t>
  </si>
  <si>
    <t>CUST10468</t>
  </si>
  <si>
    <t>CUST10469</t>
  </si>
  <si>
    <t>CUST10470</t>
  </si>
  <si>
    <t>CUST10471</t>
  </si>
  <si>
    <t>CUST10472</t>
  </si>
  <si>
    <t>CUST10473</t>
  </si>
  <si>
    <t>CUST10474</t>
  </si>
  <si>
    <t>CUST10475</t>
  </si>
  <si>
    <t>CUST10476</t>
  </si>
  <si>
    <t>CUST10477</t>
  </si>
  <si>
    <t>CUST10478</t>
  </si>
  <si>
    <t>CUST10479</t>
  </si>
  <si>
    <t>CUST10480</t>
  </si>
  <si>
    <t>CUST10481</t>
  </si>
  <si>
    <t>CUST10482</t>
  </si>
  <si>
    <t>CUST10483</t>
  </si>
  <si>
    <t>CUST10484</t>
  </si>
  <si>
    <t>CUST10485</t>
  </si>
  <si>
    <t>CUST10486</t>
  </si>
  <si>
    <t>CUST10487</t>
  </si>
  <si>
    <t>CUST10488</t>
  </si>
  <si>
    <t>CUST10489</t>
  </si>
  <si>
    <t>CUST10490</t>
  </si>
  <si>
    <t>CUST10491</t>
  </si>
  <si>
    <t>CUST10492</t>
  </si>
  <si>
    <t>CUST10493</t>
  </si>
  <si>
    <t>CUST10494</t>
  </si>
  <si>
    <t>CUST10495</t>
  </si>
  <si>
    <t>CUST10496</t>
  </si>
  <si>
    <t>CUST10497</t>
  </si>
  <si>
    <t>CUST10498</t>
  </si>
  <si>
    <t>CUST10499</t>
  </si>
  <si>
    <t>CUST10500</t>
  </si>
  <si>
    <t>CUST10501</t>
  </si>
  <si>
    <t>CUST10502</t>
  </si>
  <si>
    <t>CUST10503</t>
  </si>
  <si>
    <t>CUST10504</t>
  </si>
  <si>
    <t>CUST10505</t>
  </si>
  <si>
    <t>CUST10506</t>
  </si>
  <si>
    <t>CUST10507</t>
  </si>
  <si>
    <t>CUST10508</t>
  </si>
  <si>
    <t>CUST10509</t>
  </si>
  <si>
    <t>CUST10510</t>
  </si>
  <si>
    <t>CUST10511</t>
  </si>
  <si>
    <t>CUST10512</t>
  </si>
  <si>
    <t>CUST10513</t>
  </si>
  <si>
    <t>CUST10514</t>
  </si>
  <si>
    <t>CUST10515</t>
  </si>
  <si>
    <t>CUST10516</t>
  </si>
  <si>
    <t>CUST10517</t>
  </si>
  <si>
    <t>CUST10518</t>
  </si>
  <si>
    <t>CUST10519</t>
  </si>
  <si>
    <t>CUST10520</t>
  </si>
  <si>
    <t>CUST10521</t>
  </si>
  <si>
    <t>CUST10522</t>
  </si>
  <si>
    <t>CUST10523</t>
  </si>
  <si>
    <t>CUST10524</t>
  </si>
  <si>
    <t>CUST10525</t>
  </si>
  <si>
    <t>CUST10526</t>
  </si>
  <si>
    <t>CUST10527</t>
  </si>
  <si>
    <t>CUST10528</t>
  </si>
  <si>
    <t>CUST10529</t>
  </si>
  <si>
    <t>CUST10530</t>
  </si>
  <si>
    <t>CUST10531</t>
  </si>
  <si>
    <t>CUST10532</t>
  </si>
  <si>
    <t>CUST10533</t>
  </si>
  <si>
    <t>CUST10534</t>
  </si>
  <si>
    <t>CUST10535</t>
  </si>
  <si>
    <t>CUST10536</t>
  </si>
  <si>
    <t>CUST10537</t>
  </si>
  <si>
    <t>CUST10538</t>
  </si>
  <si>
    <t>CUST10539</t>
  </si>
  <si>
    <t>CUST10540</t>
  </si>
  <si>
    <t>CUST10541</t>
  </si>
  <si>
    <t>CUST10542</t>
  </si>
  <si>
    <t>CUST10543</t>
  </si>
  <si>
    <t>CUST10544</t>
  </si>
  <si>
    <t>CUST10545</t>
  </si>
  <si>
    <t>CUST10546</t>
  </si>
  <si>
    <t>CUST10547</t>
  </si>
  <si>
    <t>CUST10548</t>
  </si>
  <si>
    <t>CUST10549</t>
  </si>
  <si>
    <t>CUST10550</t>
  </si>
  <si>
    <t>CUST10551</t>
  </si>
  <si>
    <t>CUST10552</t>
  </si>
  <si>
    <t>CUST10553</t>
  </si>
  <si>
    <t>CUST10554</t>
  </si>
  <si>
    <t>CUST10555</t>
  </si>
  <si>
    <t>CUST10556</t>
  </si>
  <si>
    <t>CUST10557</t>
  </si>
  <si>
    <t>CUST10558</t>
  </si>
  <si>
    <t>CUST10559</t>
  </si>
  <si>
    <t>CUST10560</t>
  </si>
  <si>
    <t>CUST10561</t>
  </si>
  <si>
    <t>CUST10562</t>
  </si>
  <si>
    <t>CUST10563</t>
  </si>
  <si>
    <t>CUST10564</t>
  </si>
  <si>
    <t>CUST10565</t>
  </si>
  <si>
    <t>CUST10566</t>
  </si>
  <si>
    <t>CUST10567</t>
  </si>
  <si>
    <t>CUST10568</t>
  </si>
  <si>
    <t>CUST10569</t>
  </si>
  <si>
    <t>CUST10570</t>
  </si>
  <si>
    <t>CUST10571</t>
  </si>
  <si>
    <t>CUST10572</t>
  </si>
  <si>
    <t>CUST10573</t>
  </si>
  <si>
    <t>CUST10574</t>
  </si>
  <si>
    <t>CUST10575</t>
  </si>
  <si>
    <t>CUST10576</t>
  </si>
  <si>
    <t>CUST10577</t>
  </si>
  <si>
    <t>CUST10578</t>
  </si>
  <si>
    <t>CUST10579</t>
  </si>
  <si>
    <t>CUST10580</t>
  </si>
  <si>
    <t>CUST10581</t>
  </si>
  <si>
    <t>CUST10582</t>
  </si>
  <si>
    <t>CUST10583</t>
  </si>
  <si>
    <t>CUST10584</t>
  </si>
  <si>
    <t>CUST10585</t>
  </si>
  <si>
    <t>CUST10586</t>
  </si>
  <si>
    <t>CUST10587</t>
  </si>
  <si>
    <t>CUST10588</t>
  </si>
  <si>
    <t>CUST10589</t>
  </si>
  <si>
    <t>CUST10590</t>
  </si>
  <si>
    <t>CUST10591</t>
  </si>
  <si>
    <t>CUST10592</t>
  </si>
  <si>
    <t>CUST10593</t>
  </si>
  <si>
    <t>CUST10594</t>
  </si>
  <si>
    <t>CUST10595</t>
  </si>
  <si>
    <t>CUST10596</t>
  </si>
  <si>
    <t>CUST10597</t>
  </si>
  <si>
    <t>CUST10598</t>
  </si>
  <si>
    <t>CUST10599</t>
  </si>
  <si>
    <t>CUST10600</t>
  </si>
  <si>
    <t>CUST10601</t>
  </si>
  <si>
    <t>CUST10602</t>
  </si>
  <si>
    <t>CUST10603</t>
  </si>
  <si>
    <t>CUST10604</t>
  </si>
  <si>
    <t>CUST10605</t>
  </si>
  <si>
    <t>CUST10606</t>
  </si>
  <si>
    <t>CUST10607</t>
  </si>
  <si>
    <t>CUST10608</t>
  </si>
  <si>
    <t>CUST10609</t>
  </si>
  <si>
    <t>CUST10610</t>
  </si>
  <si>
    <t>CUST10611</t>
  </si>
  <si>
    <t>CUST10612</t>
  </si>
  <si>
    <t>CUST10613</t>
  </si>
  <si>
    <t>CUST10614</t>
  </si>
  <si>
    <t>CUST10615</t>
  </si>
  <si>
    <t>CUST10616</t>
  </si>
  <si>
    <t>CUST10617</t>
  </si>
  <si>
    <t>CUST10618</t>
  </si>
  <si>
    <t>CUST10619</t>
  </si>
  <si>
    <t>CUST10620</t>
  </si>
  <si>
    <t>CUST10621</t>
  </si>
  <si>
    <t>CUST10622</t>
  </si>
  <si>
    <t>CUST10623</t>
  </si>
  <si>
    <t>CUST10624</t>
  </si>
  <si>
    <t>CUST10625</t>
  </si>
  <si>
    <t>CUST10626</t>
  </si>
  <si>
    <t>CUST10627</t>
  </si>
  <si>
    <t>CUST10628</t>
  </si>
  <si>
    <t>CUST10629</t>
  </si>
  <si>
    <t>CUST10630</t>
  </si>
  <si>
    <t>CUST10631</t>
  </si>
  <si>
    <t>CUST10632</t>
  </si>
  <si>
    <t>CUST10633</t>
  </si>
  <si>
    <t>CUST10634</t>
  </si>
  <si>
    <t>CUST10635</t>
  </si>
  <si>
    <t>CUST10636</t>
  </si>
  <si>
    <t>CUST10637</t>
  </si>
  <si>
    <t>CUST10638</t>
  </si>
  <si>
    <t>CUST10639</t>
  </si>
  <si>
    <t>CUST10640</t>
  </si>
  <si>
    <t>CUST10641</t>
  </si>
  <si>
    <t>CUST10642</t>
  </si>
  <si>
    <t>CUST10643</t>
  </si>
  <si>
    <t>CUST10644</t>
  </si>
  <si>
    <t>CUST10645</t>
  </si>
  <si>
    <t>CUST10646</t>
  </si>
  <si>
    <t>CUST10647</t>
  </si>
  <si>
    <t>CUST10648</t>
  </si>
  <si>
    <t>CUST10649</t>
  </si>
  <si>
    <t>CUST10650</t>
  </si>
  <si>
    <t>CUST10651</t>
  </si>
  <si>
    <t>CUST10652</t>
  </si>
  <si>
    <t>CUST10653</t>
  </si>
  <si>
    <t>CUST10654</t>
  </si>
  <si>
    <t>CUST10655</t>
  </si>
  <si>
    <t>CUST10656</t>
  </si>
  <si>
    <t>CUST10657</t>
  </si>
  <si>
    <t>CUST10658</t>
  </si>
  <si>
    <t>CUST10659</t>
  </si>
  <si>
    <t>CUST10660</t>
  </si>
  <si>
    <t>CUST10661</t>
  </si>
  <si>
    <t>CUST10662</t>
  </si>
  <si>
    <t>CUST10663</t>
  </si>
  <si>
    <t>CUST10664</t>
  </si>
  <si>
    <t>CUST10665</t>
  </si>
  <si>
    <t>CUST10666</t>
  </si>
  <si>
    <t>CUST10667</t>
  </si>
  <si>
    <t>CUST10668</t>
  </si>
  <si>
    <t>CUST10669</t>
  </si>
  <si>
    <t>CUST10670</t>
  </si>
  <si>
    <t>CUST10671</t>
  </si>
  <si>
    <t>CUST10672</t>
  </si>
  <si>
    <t>CUST10673</t>
  </si>
  <si>
    <t>CUST10674</t>
  </si>
  <si>
    <t>CUST10675</t>
  </si>
  <si>
    <t>CUST10676</t>
  </si>
  <si>
    <t>CUST10677</t>
  </si>
  <si>
    <t>CUST10678</t>
  </si>
  <si>
    <t>CUST10679</t>
  </si>
  <si>
    <t>CUST10680</t>
  </si>
  <si>
    <t>CUST10681</t>
  </si>
  <si>
    <t>CUST10682</t>
  </si>
  <si>
    <t>CUST10683</t>
  </si>
  <si>
    <t>CUST10684</t>
  </si>
  <si>
    <t>CUST10685</t>
  </si>
  <si>
    <t>CUST10686</t>
  </si>
  <si>
    <t>CUST10687</t>
  </si>
  <si>
    <t>CUST10688</t>
  </si>
  <si>
    <t>CUST10689</t>
  </si>
  <si>
    <t>CUST10690</t>
  </si>
  <si>
    <t>CUST10691</t>
  </si>
  <si>
    <t>CUST10692</t>
  </si>
  <si>
    <t>CUST10693</t>
  </si>
  <si>
    <t>CUST10694</t>
  </si>
  <si>
    <t>CUST10695</t>
  </si>
  <si>
    <t>CUST10696</t>
  </si>
  <si>
    <t>CUST10697</t>
  </si>
  <si>
    <t>CUST10698</t>
  </si>
  <si>
    <t>CUST10699</t>
  </si>
  <si>
    <t>CUST10700</t>
  </si>
  <si>
    <t>CUST10701</t>
  </si>
  <si>
    <t>CUST10702</t>
  </si>
  <si>
    <t>CUST10703</t>
  </si>
  <si>
    <t>CUST10704</t>
  </si>
  <si>
    <t>CUST10705</t>
  </si>
  <si>
    <t>CUST10706</t>
  </si>
  <si>
    <t>CUST10707</t>
  </si>
  <si>
    <t>CUST10708</t>
  </si>
  <si>
    <t>CUST10709</t>
  </si>
  <si>
    <t>CUST10710</t>
  </si>
  <si>
    <t>CUST10711</t>
  </si>
  <si>
    <t>CUST10712</t>
  </si>
  <si>
    <t>CUST10713</t>
  </si>
  <si>
    <t>CUST10714</t>
  </si>
  <si>
    <t>CUST10715</t>
  </si>
  <si>
    <t>CUST10716</t>
  </si>
  <si>
    <t>CUST10717</t>
  </si>
  <si>
    <t>CUST10718</t>
  </si>
  <si>
    <t>CUST10719</t>
  </si>
  <si>
    <t>CUST10720</t>
  </si>
  <si>
    <t>CUST10721</t>
  </si>
  <si>
    <t>CUST10722</t>
  </si>
  <si>
    <t>CUST10723</t>
  </si>
  <si>
    <t>CUST10724</t>
  </si>
  <si>
    <t>CUST10725</t>
  </si>
  <si>
    <t>CUST10726</t>
  </si>
  <si>
    <t>CUST10727</t>
  </si>
  <si>
    <t>CUST10728</t>
  </si>
  <si>
    <t>CUST10729</t>
  </si>
  <si>
    <t>CUST10730</t>
  </si>
  <si>
    <t>CUST10731</t>
  </si>
  <si>
    <t>CUST10732</t>
  </si>
  <si>
    <t>CUST10733</t>
  </si>
  <si>
    <t>CUST10734</t>
  </si>
  <si>
    <t>CUST10735</t>
  </si>
  <si>
    <t>CUST10736</t>
  </si>
  <si>
    <t>CUST10737</t>
  </si>
  <si>
    <t>CUST10738</t>
  </si>
  <si>
    <t>CUST10739</t>
  </si>
  <si>
    <t>CUST10740</t>
  </si>
  <si>
    <t>CUST10741</t>
  </si>
  <si>
    <t>CUST10742</t>
  </si>
  <si>
    <t>CUST10743</t>
  </si>
  <si>
    <t>CUST10744</t>
  </si>
  <si>
    <t>CUST10745</t>
  </si>
  <si>
    <t>CUST10746</t>
  </si>
  <si>
    <t>CUST10747</t>
  </si>
  <si>
    <t>CUST10748</t>
  </si>
  <si>
    <t>CUST10749</t>
  </si>
  <si>
    <t>CUST10750</t>
  </si>
  <si>
    <t>CUST10751</t>
  </si>
  <si>
    <t>CUST10752</t>
  </si>
  <si>
    <t>CUST10753</t>
  </si>
  <si>
    <t>CUST10754</t>
  </si>
  <si>
    <t>CUST10755</t>
  </si>
  <si>
    <t>CUST10756</t>
  </si>
  <si>
    <t>CUST10757</t>
  </si>
  <si>
    <t>CUST10758</t>
  </si>
  <si>
    <t>CUST10759</t>
  </si>
  <si>
    <t>CUST10760</t>
  </si>
  <si>
    <t>CUST10761</t>
  </si>
  <si>
    <t>CUST10762</t>
  </si>
  <si>
    <t>CUST10763</t>
  </si>
  <si>
    <t>CUST10764</t>
  </si>
  <si>
    <t>CUST10765</t>
  </si>
  <si>
    <t>CUST10766</t>
  </si>
  <si>
    <t>CUST10767</t>
  </si>
  <si>
    <t>CUST10768</t>
  </si>
  <si>
    <t>CUST10769</t>
  </si>
  <si>
    <t>CUST10770</t>
  </si>
  <si>
    <t>CUST10771</t>
  </si>
  <si>
    <t>CUST10772</t>
  </si>
  <si>
    <t>CUST10773</t>
  </si>
  <si>
    <t>CUST10774</t>
  </si>
  <si>
    <t>CUST10775</t>
  </si>
  <si>
    <t>CUST10776</t>
  </si>
  <si>
    <t>CUST10777</t>
  </si>
  <si>
    <t>CUST10778</t>
  </si>
  <si>
    <t>CUST10779</t>
  </si>
  <si>
    <t>CUST10780</t>
  </si>
  <si>
    <t>CUST10781</t>
  </si>
  <si>
    <t>CUST10782</t>
  </si>
  <si>
    <t>CUST10783</t>
  </si>
  <si>
    <t>CUST10784</t>
  </si>
  <si>
    <t>CUST10785</t>
  </si>
  <si>
    <t>CUST10786</t>
  </si>
  <si>
    <t>CUST10787</t>
  </si>
  <si>
    <t>CUST10788</t>
  </si>
  <si>
    <t>CUST10789</t>
  </si>
  <si>
    <t>CUST10790</t>
  </si>
  <si>
    <t>CUST10791</t>
  </si>
  <si>
    <t>CUST10792</t>
  </si>
  <si>
    <t>CUST10793</t>
  </si>
  <si>
    <t>CUST10794</t>
  </si>
  <si>
    <t>CUST10795</t>
  </si>
  <si>
    <t>CUST10796</t>
  </si>
  <si>
    <t>CUST10797</t>
  </si>
  <si>
    <t>CUST10798</t>
  </si>
  <si>
    <t>CUST10799</t>
  </si>
  <si>
    <t>CUST10800</t>
  </si>
  <si>
    <t>CUST10801</t>
  </si>
  <si>
    <t>CUST10802</t>
  </si>
  <si>
    <t>CUST10803</t>
  </si>
  <si>
    <t>CUST10804</t>
  </si>
  <si>
    <t>CUST10805</t>
  </si>
  <si>
    <t>CUST10806</t>
  </si>
  <si>
    <t>CUST10807</t>
  </si>
  <si>
    <t>CUST10808</t>
  </si>
  <si>
    <t>CUST10809</t>
  </si>
  <si>
    <t>CUST10810</t>
  </si>
  <si>
    <t>CUST10811</t>
  </si>
  <si>
    <t>CUST10812</t>
  </si>
  <si>
    <t>CUST10813</t>
  </si>
  <si>
    <t>CUST10814</t>
  </si>
  <si>
    <t>CUST10815</t>
  </si>
  <si>
    <t>CUST10816</t>
  </si>
  <si>
    <t>CUST10817</t>
  </si>
  <si>
    <t>CUST10818</t>
  </si>
  <si>
    <t>CUST10819</t>
  </si>
  <si>
    <t>CUST10820</t>
  </si>
  <si>
    <t>CUST10821</t>
  </si>
  <si>
    <t>CUST10822</t>
  </si>
  <si>
    <t>CUST10823</t>
  </si>
  <si>
    <t>CUST10824</t>
  </si>
  <si>
    <t>CUST10825</t>
  </si>
  <si>
    <t>CUST10826</t>
  </si>
  <si>
    <t>CUST10827</t>
  </si>
  <si>
    <t>CUST10828</t>
  </si>
  <si>
    <t>CUST10829</t>
  </si>
  <si>
    <t>CUST10830</t>
  </si>
  <si>
    <t>CUST10831</t>
  </si>
  <si>
    <t>CUST10832</t>
  </si>
  <si>
    <t>CUST10833</t>
  </si>
  <si>
    <t>CUST10834</t>
  </si>
  <si>
    <t>CUST10835</t>
  </si>
  <si>
    <t>CUST10836</t>
  </si>
  <si>
    <t>CUST10837</t>
  </si>
  <si>
    <t>CUST10838</t>
  </si>
  <si>
    <t>CUST10839</t>
  </si>
  <si>
    <t>CUST10840</t>
  </si>
  <si>
    <t>CUST10841</t>
  </si>
  <si>
    <t>CUST10842</t>
  </si>
  <si>
    <t>CUST10843</t>
  </si>
  <si>
    <t>CUST10844</t>
  </si>
  <si>
    <t>CUST10845</t>
  </si>
  <si>
    <t>CUST10846</t>
  </si>
  <si>
    <t>CUST10847</t>
  </si>
  <si>
    <t>CUST10848</t>
  </si>
  <si>
    <t>CUST10849</t>
  </si>
  <si>
    <t>CUST10850</t>
  </si>
  <si>
    <t>CUST10851</t>
  </si>
  <si>
    <t>CUST10852</t>
  </si>
  <si>
    <t>CUST10853</t>
  </si>
  <si>
    <t>CUST10854</t>
  </si>
  <si>
    <t>CUST10855</t>
  </si>
  <si>
    <t>CUST10856</t>
  </si>
  <si>
    <t>CUST10857</t>
  </si>
  <si>
    <t>CUST10858</t>
  </si>
  <si>
    <t>CUST10859</t>
  </si>
  <si>
    <t>CUST10860</t>
  </si>
  <si>
    <t>CUST10861</t>
  </si>
  <si>
    <t>CUST10862</t>
  </si>
  <si>
    <t>CUST10863</t>
  </si>
  <si>
    <t>CUST10864</t>
  </si>
  <si>
    <t>CUST10865</t>
  </si>
  <si>
    <t>CUST10866</t>
  </si>
  <si>
    <t>CUST10867</t>
  </si>
  <si>
    <t>CUST10868</t>
  </si>
  <si>
    <t>CUST10869</t>
  </si>
  <si>
    <t>CUST10870</t>
  </si>
  <si>
    <t>CUST10871</t>
  </si>
  <si>
    <t>CUST10872</t>
  </si>
  <si>
    <t>CUST10873</t>
  </si>
  <si>
    <t>CUST10874</t>
  </si>
  <si>
    <t>CUST10875</t>
  </si>
  <si>
    <t>CUST10876</t>
  </si>
  <si>
    <t>CUST10877</t>
  </si>
  <si>
    <t>CUST10878</t>
  </si>
  <si>
    <t>CUST10879</t>
  </si>
  <si>
    <t>CUST10880</t>
  </si>
  <si>
    <t>CUST10881</t>
  </si>
  <si>
    <t>CUST10882</t>
  </si>
  <si>
    <t>CUST10883</t>
  </si>
  <si>
    <t>CUST10884</t>
  </si>
  <si>
    <t>CUST10885</t>
  </si>
  <si>
    <t>CUST10886</t>
  </si>
  <si>
    <t>CUST10887</t>
  </si>
  <si>
    <t>CUST10888</t>
  </si>
  <si>
    <t>CUST10889</t>
  </si>
  <si>
    <t>CUST10890</t>
  </si>
  <si>
    <t>CUST10891</t>
  </si>
  <si>
    <t>CUST10892</t>
  </si>
  <si>
    <t>CUST10893</t>
  </si>
  <si>
    <t>CUST10894</t>
  </si>
  <si>
    <t>CUST10895</t>
  </si>
  <si>
    <t>CUST10896</t>
  </si>
  <si>
    <t>CUST10897</t>
  </si>
  <si>
    <t>CUST10898</t>
  </si>
  <si>
    <t>CUST10899</t>
  </si>
  <si>
    <t>CUST10900</t>
  </si>
  <si>
    <t>CUST10901</t>
  </si>
  <si>
    <t>CUST10902</t>
  </si>
  <si>
    <t>CUST10903</t>
  </si>
  <si>
    <t>CUST10904</t>
  </si>
  <si>
    <t>CUST10905</t>
  </si>
  <si>
    <t>CUST10906</t>
  </si>
  <si>
    <t>CUST10907</t>
  </si>
  <si>
    <t>CUST10908</t>
  </si>
  <si>
    <t>CUST10909</t>
  </si>
  <si>
    <t>CUST10910</t>
  </si>
  <si>
    <t>CUST10911</t>
  </si>
  <si>
    <t>CUST10912</t>
  </si>
  <si>
    <t>CUST10913</t>
  </si>
  <si>
    <t>CUST10914</t>
  </si>
  <si>
    <t>CUST10915</t>
  </si>
  <si>
    <t>CUST10916</t>
  </si>
  <si>
    <t>CUST10917</t>
  </si>
  <si>
    <t>CUST10918</t>
  </si>
  <si>
    <t>CUST10919</t>
  </si>
  <si>
    <t>CUST10920</t>
  </si>
  <si>
    <t>CUST10921</t>
  </si>
  <si>
    <t>CUST10922</t>
  </si>
  <si>
    <t>CUST10923</t>
  </si>
  <si>
    <t>CUST10924</t>
  </si>
  <si>
    <t>CUST10925</t>
  </si>
  <si>
    <t>CUST10926</t>
  </si>
  <si>
    <t>CUST10927</t>
  </si>
  <si>
    <t>CUST10928</t>
  </si>
  <si>
    <t>CUST10929</t>
  </si>
  <si>
    <t>CUST10930</t>
  </si>
  <si>
    <t>CUST10931</t>
  </si>
  <si>
    <t>CUST10932</t>
  </si>
  <si>
    <t>CUST10933</t>
  </si>
  <si>
    <t>CUST10934</t>
  </si>
  <si>
    <t>CUST10935</t>
  </si>
  <si>
    <t>CUST10936</t>
  </si>
  <si>
    <t>CUST10937</t>
  </si>
  <si>
    <t>CUST10938</t>
  </si>
  <si>
    <t>CUST10939</t>
  </si>
  <si>
    <t>CUST10940</t>
  </si>
  <si>
    <t>CUST10941</t>
  </si>
  <si>
    <t>CUST10942</t>
  </si>
  <si>
    <t>CUST10943</t>
  </si>
  <si>
    <t>CUST10944</t>
  </si>
  <si>
    <t>CUST10945</t>
  </si>
  <si>
    <t>CUST10946</t>
  </si>
  <si>
    <t>CUST10947</t>
  </si>
  <si>
    <t>CUST10948</t>
  </si>
  <si>
    <t>CUST10949</t>
  </si>
  <si>
    <t>CUST10950</t>
  </si>
  <si>
    <t>CUST10951</t>
  </si>
  <si>
    <t>CUST10952</t>
  </si>
  <si>
    <t>CUST10953</t>
  </si>
  <si>
    <t>CUST10954</t>
  </si>
  <si>
    <t>CUST10955</t>
  </si>
  <si>
    <t>CUST10956</t>
  </si>
  <si>
    <t>CUST10957</t>
  </si>
  <si>
    <t>CUST10958</t>
  </si>
  <si>
    <t>CUST10959</t>
  </si>
  <si>
    <t>CUST10960</t>
  </si>
  <si>
    <t>CUST10961</t>
  </si>
  <si>
    <t>CUST10962</t>
  </si>
  <si>
    <t>CUST10963</t>
  </si>
  <si>
    <t>CUST10964</t>
  </si>
  <si>
    <t>CUST10965</t>
  </si>
  <si>
    <t>CUST10966</t>
  </si>
  <si>
    <t>CUST10967</t>
  </si>
  <si>
    <t>CUST10968</t>
  </si>
  <si>
    <t>CUST10969</t>
  </si>
  <si>
    <t>CUST10970</t>
  </si>
  <si>
    <t>CUST10971</t>
  </si>
  <si>
    <t>CUST10972</t>
  </si>
  <si>
    <t>CUST10973</t>
  </si>
  <si>
    <t>CUST10974</t>
  </si>
  <si>
    <t>CUST10975</t>
  </si>
  <si>
    <t>CUST10976</t>
  </si>
  <si>
    <t>CUST10977</t>
  </si>
  <si>
    <t>CUST10978</t>
  </si>
  <si>
    <t>CUST10979</t>
  </si>
  <si>
    <t>CUST10980</t>
  </si>
  <si>
    <t>CUST10981</t>
  </si>
  <si>
    <t>CUST10982</t>
  </si>
  <si>
    <t>CUST10983</t>
  </si>
  <si>
    <t>CUST10984</t>
  </si>
  <si>
    <t>CUST10985</t>
  </si>
  <si>
    <t>CUST10986</t>
  </si>
  <si>
    <t>CUST10987</t>
  </si>
  <si>
    <t>CUST10988</t>
  </si>
  <si>
    <t>CUST10989</t>
  </si>
  <si>
    <t>CUST10990</t>
  </si>
  <si>
    <t>CUST10991</t>
  </si>
  <si>
    <t>CUST10992</t>
  </si>
  <si>
    <t>CUST10993</t>
  </si>
  <si>
    <t>CUST10994</t>
  </si>
  <si>
    <t>CUST10995</t>
  </si>
  <si>
    <t>CUST10996</t>
  </si>
  <si>
    <t>CUST10997</t>
  </si>
  <si>
    <t>CUST10998</t>
  </si>
  <si>
    <t>CUST10999</t>
  </si>
  <si>
    <t>CUST11000</t>
  </si>
  <si>
    <t>CUST11001</t>
  </si>
  <si>
    <t>CUST11002</t>
  </si>
  <si>
    <t>CUST11003</t>
  </si>
  <si>
    <t>CUST11004</t>
  </si>
  <si>
    <t>CUST11005</t>
  </si>
  <si>
    <t>CUST11006</t>
  </si>
  <si>
    <t>CUST11007</t>
  </si>
  <si>
    <t>CUST11008</t>
  </si>
  <si>
    <t>CUST11009</t>
  </si>
  <si>
    <t>CUST11010</t>
  </si>
  <si>
    <t>CUST11011</t>
  </si>
  <si>
    <t>CUST11012</t>
  </si>
  <si>
    <t>CUST11013</t>
  </si>
  <si>
    <t>CUST11014</t>
  </si>
  <si>
    <t>CUST11015</t>
  </si>
  <si>
    <t>CUST11016</t>
  </si>
  <si>
    <t>CUST11017</t>
  </si>
  <si>
    <t>CUST11018</t>
  </si>
  <si>
    <t>CUST11019</t>
  </si>
  <si>
    <t>CUST11020</t>
  </si>
  <si>
    <t>CUST11021</t>
  </si>
  <si>
    <t>CUST11022</t>
  </si>
  <si>
    <t>CUST11023</t>
  </si>
  <si>
    <t>CUST11024</t>
  </si>
  <si>
    <t>CUST11025</t>
  </si>
  <si>
    <t>CUST11026</t>
  </si>
  <si>
    <t>CUST11027</t>
  </si>
  <si>
    <t>CUST11028</t>
  </si>
  <si>
    <t>CUST11029</t>
  </si>
  <si>
    <t>CUST11030</t>
  </si>
  <si>
    <t>CUST11031</t>
  </si>
  <si>
    <t>CUST11032</t>
  </si>
  <si>
    <t>CUST11033</t>
  </si>
  <si>
    <t>CUST11034</t>
  </si>
  <si>
    <t>CUST11035</t>
  </si>
  <si>
    <t>CUST11036</t>
  </si>
  <si>
    <t>CUST11037</t>
  </si>
  <si>
    <t>CUST11038</t>
  </si>
  <si>
    <t>CUST11039</t>
  </si>
  <si>
    <t>CUST11040</t>
  </si>
  <si>
    <t>CUST11041</t>
  </si>
  <si>
    <t>CUST11042</t>
  </si>
  <si>
    <t>CUST11043</t>
  </si>
  <si>
    <t>CUST11044</t>
  </si>
  <si>
    <t>CUST11045</t>
  </si>
  <si>
    <t>CUST11046</t>
  </si>
  <si>
    <t>CUST11047</t>
  </si>
  <si>
    <t>CUST11048</t>
  </si>
  <si>
    <t>CUST11049</t>
  </si>
  <si>
    <t>CUST11050</t>
  </si>
  <si>
    <t>CUST11051</t>
  </si>
  <si>
    <t>CUST11052</t>
  </si>
  <si>
    <t>CUST11053</t>
  </si>
  <si>
    <t>CUST11054</t>
  </si>
  <si>
    <t>CUST11055</t>
  </si>
  <si>
    <t>CUST11056</t>
  </si>
  <si>
    <t>CUST11057</t>
  </si>
  <si>
    <t>CUST11058</t>
  </si>
  <si>
    <t>CUST11059</t>
  </si>
  <si>
    <t>CUST11060</t>
  </si>
  <si>
    <t>CUST11061</t>
  </si>
  <si>
    <t>CUST11062</t>
  </si>
  <si>
    <t>CUST11063</t>
  </si>
  <si>
    <t>CUST11064</t>
  </si>
  <si>
    <t>CUST11065</t>
  </si>
  <si>
    <t>CUST11066</t>
  </si>
  <si>
    <t>CUST11067</t>
  </si>
  <si>
    <t>CUST11068</t>
  </si>
  <si>
    <t>CUST11069</t>
  </si>
  <si>
    <t>CUST11070</t>
  </si>
  <si>
    <t>CUST11071</t>
  </si>
  <si>
    <t>CUST11072</t>
  </si>
  <si>
    <t>CUST11073</t>
  </si>
  <si>
    <t>CUST11074</t>
  </si>
  <si>
    <t>CUST11075</t>
  </si>
  <si>
    <t>CUST11076</t>
  </si>
  <si>
    <t>CUST11077</t>
  </si>
  <si>
    <t>CUST11078</t>
  </si>
  <si>
    <t>CUST11079</t>
  </si>
  <si>
    <t>CUST11080</t>
  </si>
  <si>
    <t>CUST11081</t>
  </si>
  <si>
    <t>CUST11082</t>
  </si>
  <si>
    <t>CUST11083</t>
  </si>
  <si>
    <t>CUST11084</t>
  </si>
  <si>
    <t>CUST11085</t>
  </si>
  <si>
    <t>CUST11086</t>
  </si>
  <si>
    <t>CUST11087</t>
  </si>
  <si>
    <t>CUST11088</t>
  </si>
  <si>
    <t>CUST11089</t>
  </si>
  <si>
    <t>CUST11090</t>
  </si>
  <si>
    <t>CUST11091</t>
  </si>
  <si>
    <t>CUST11092</t>
  </si>
  <si>
    <t>CUST11093</t>
  </si>
  <si>
    <t>CUST11094</t>
  </si>
  <si>
    <t>CUST11095</t>
  </si>
  <si>
    <t>CUST11096</t>
  </si>
  <si>
    <t>CUST11097</t>
  </si>
  <si>
    <t>CUST11098</t>
  </si>
  <si>
    <t>CUST11099</t>
  </si>
  <si>
    <t>CUST11100</t>
  </si>
  <si>
    <t>CUST11101</t>
  </si>
  <si>
    <t>CUST11102</t>
  </si>
  <si>
    <t>CUST11103</t>
  </si>
  <si>
    <t>CUST11104</t>
  </si>
  <si>
    <t>CUST11105</t>
  </si>
  <si>
    <t>CUST11106</t>
  </si>
  <si>
    <t>CUST11107</t>
  </si>
  <si>
    <t>CUST11108</t>
  </si>
  <si>
    <t>CUST11109</t>
  </si>
  <si>
    <t>CUST11110</t>
  </si>
  <si>
    <t>CUST11111</t>
  </si>
  <si>
    <t>CUST11112</t>
  </si>
  <si>
    <t>CUST11113</t>
  </si>
  <si>
    <t>CUST11114</t>
  </si>
  <si>
    <t>CUST11115</t>
  </si>
  <si>
    <t>CUST11116</t>
  </si>
  <si>
    <t>CUST11117</t>
  </si>
  <si>
    <t>CUST11118</t>
  </si>
  <si>
    <t>CUST11119</t>
  </si>
  <si>
    <t>CUST11120</t>
  </si>
  <si>
    <t>CUST11121</t>
  </si>
  <si>
    <t>CUST11122</t>
  </si>
  <si>
    <t>CUST11123</t>
  </si>
  <si>
    <t>CUST11124</t>
  </si>
  <si>
    <t>CUST11125</t>
  </si>
  <si>
    <t>CUST11126</t>
  </si>
  <si>
    <t>CUST11127</t>
  </si>
  <si>
    <t>CUST11128</t>
  </si>
  <si>
    <t>CUST11129</t>
  </si>
  <si>
    <t>CUST11130</t>
  </si>
  <si>
    <t>CUST11131</t>
  </si>
  <si>
    <t>CUST11132</t>
  </si>
  <si>
    <t>CUST11133</t>
  </si>
  <si>
    <t>CUST11134</t>
  </si>
  <si>
    <t>CUST11135</t>
  </si>
  <si>
    <t>CUST11136</t>
  </si>
  <si>
    <t>CUST11137</t>
  </si>
  <si>
    <t>CUST11138</t>
  </si>
  <si>
    <t>CUST11139</t>
  </si>
  <si>
    <t>CUST11140</t>
  </si>
  <si>
    <t>CUST11141</t>
  </si>
  <si>
    <t>CUST11142</t>
  </si>
  <si>
    <t>CUST11143</t>
  </si>
  <si>
    <t>CUST11144</t>
  </si>
  <si>
    <t>CUST11145</t>
  </si>
  <si>
    <t>CUST11146</t>
  </si>
  <si>
    <t>CUST11147</t>
  </si>
  <si>
    <t>CUST11148</t>
  </si>
  <si>
    <t>CUST11149</t>
  </si>
  <si>
    <t>CUST11150</t>
  </si>
  <si>
    <t>CUST11151</t>
  </si>
  <si>
    <t>CUST11152</t>
  </si>
  <si>
    <t>CUST11153</t>
  </si>
  <si>
    <t>CUST11154</t>
  </si>
  <si>
    <t>CUST11155</t>
  </si>
  <si>
    <t>CUST11156</t>
  </si>
  <si>
    <t>CUST11157</t>
  </si>
  <si>
    <t>CUST11158</t>
  </si>
  <si>
    <t>CUST11159</t>
  </si>
  <si>
    <t>CUST11160</t>
  </si>
  <si>
    <t>CUST11161</t>
  </si>
  <si>
    <t>CUST11162</t>
  </si>
  <si>
    <t>CUST11163</t>
  </si>
  <si>
    <t>CUST11164</t>
  </si>
  <si>
    <t>CUST11165</t>
  </si>
  <si>
    <t>CUST11166</t>
  </si>
  <si>
    <t>CUST11167</t>
  </si>
  <si>
    <t>CUST11168</t>
  </si>
  <si>
    <t>CUST11169</t>
  </si>
  <si>
    <t>CUST11170</t>
  </si>
  <si>
    <t>CUST11171</t>
  </si>
  <si>
    <t>CUST11172</t>
  </si>
  <si>
    <t>CUST11173</t>
  </si>
  <si>
    <t>CUST11174</t>
  </si>
  <si>
    <t>CUST11175</t>
  </si>
  <si>
    <t>CUST11176</t>
  </si>
  <si>
    <t>CUST11177</t>
  </si>
  <si>
    <t>CUST11178</t>
  </si>
  <si>
    <t>CUST11179</t>
  </si>
  <si>
    <t>CUST11180</t>
  </si>
  <si>
    <t>CUST11181</t>
  </si>
  <si>
    <t>CUST11182</t>
  </si>
  <si>
    <t>CUST11183</t>
  </si>
  <si>
    <t>CUST11184</t>
  </si>
  <si>
    <t>CUST11185</t>
  </si>
  <si>
    <t>CUST11186</t>
  </si>
  <si>
    <t>CUST11187</t>
  </si>
  <si>
    <t>CUST11188</t>
  </si>
  <si>
    <t>CUST11189</t>
  </si>
  <si>
    <t>CUST11190</t>
  </si>
  <si>
    <t>CUST11191</t>
  </si>
  <si>
    <t>CUST11192</t>
  </si>
  <si>
    <t>CUST11193</t>
  </si>
  <si>
    <t>CUST11194</t>
  </si>
  <si>
    <t>CUST11195</t>
  </si>
  <si>
    <t>CUST11196</t>
  </si>
  <si>
    <t>CUST11197</t>
  </si>
  <si>
    <t>CUST11198</t>
  </si>
  <si>
    <t>CUST11199</t>
  </si>
  <si>
    <t>CUST11200</t>
  </si>
  <si>
    <t>Evan Nguyen</t>
  </si>
  <si>
    <t>Dylan Silva</t>
  </si>
  <si>
    <t>Taylor Schmidt</t>
  </si>
  <si>
    <t>Shawn Smith</t>
  </si>
  <si>
    <t>Jamie Schmidt</t>
  </si>
  <si>
    <t>Oliver Carvalho</t>
  </si>
  <si>
    <t>Alex Popov</t>
  </si>
  <si>
    <t>Morgan Popov</t>
  </si>
  <si>
    <t>Robin Patel</t>
  </si>
  <si>
    <t>Aiden Novak</t>
  </si>
  <si>
    <t>Oliver O'Neil</t>
  </si>
  <si>
    <t>Dylan Santos</t>
  </si>
  <si>
    <t>Aiden Silva</t>
  </si>
  <si>
    <t>Drew Nguyen</t>
  </si>
  <si>
    <t>Rowan Brown</t>
  </si>
  <si>
    <t>Caleb Brown</t>
  </si>
  <si>
    <t>Dylan Ivanov</t>
  </si>
  <si>
    <t>Quinn Gonzalez</t>
  </si>
  <si>
    <t>Alex Lopez</t>
  </si>
  <si>
    <t>Jamie Khan</t>
  </si>
  <si>
    <t>Ethan Brown</t>
  </si>
  <si>
    <t>Blake Khan</t>
  </si>
  <si>
    <t>Avery Jackson</t>
  </si>
  <si>
    <t>Riley Martinez</t>
  </si>
  <si>
    <t>Jordan Park</t>
  </si>
  <si>
    <t>Cameron O'Neil</t>
  </si>
  <si>
    <t>Ethan Rossi</t>
  </si>
  <si>
    <t>Cameron Müller</t>
  </si>
  <si>
    <t>Parker Popov</t>
  </si>
  <si>
    <t>Taylor Kumar</t>
  </si>
  <si>
    <t>Mason Lopez</t>
  </si>
  <si>
    <t>Aiden O'Neil</t>
  </si>
  <si>
    <t>Taylor O'Neil</t>
  </si>
  <si>
    <t>Morgan Jackson</t>
  </si>
  <si>
    <t>Sam Carvalho</t>
  </si>
  <si>
    <t>Drew Ivanov</t>
  </si>
  <si>
    <t>Avery Wang</t>
  </si>
  <si>
    <t>Lucas Gonzalez</t>
  </si>
  <si>
    <t>Caleb Hernandez</t>
  </si>
  <si>
    <t>Robin Santos</t>
  </si>
  <si>
    <t>Taylor Park</t>
  </si>
  <si>
    <t>Caleb Patel</t>
  </si>
  <si>
    <t>Ryan Schmidt</t>
  </si>
  <si>
    <t>Parker Park</t>
  </si>
  <si>
    <t>Taylor Jackson</t>
  </si>
  <si>
    <t>Drew Carvalho</t>
  </si>
  <si>
    <t>Lucas Costa</t>
  </si>
  <si>
    <t>Logan Singh</t>
  </si>
  <si>
    <t>Noah Brown</t>
  </si>
  <si>
    <t>Liam Kim</t>
  </si>
  <si>
    <t>Shawn O'Neil</t>
  </si>
  <si>
    <t>Liam Müller</t>
  </si>
  <si>
    <t>Hayden Ivanov</t>
  </si>
  <si>
    <t>Hayden Costa</t>
  </si>
  <si>
    <t>Alex Lee</t>
  </si>
  <si>
    <t>Riley Patel</t>
  </si>
  <si>
    <t>Evan Schmidt</t>
  </si>
  <si>
    <t>Sam Khan</t>
  </si>
  <si>
    <t>Cameron Khan</t>
  </si>
  <si>
    <t>Blake Kim</t>
  </si>
  <si>
    <t>Jamie Popov</t>
  </si>
  <si>
    <t>Blake Lee</t>
  </si>
  <si>
    <t>Noah Khan</t>
  </si>
  <si>
    <t>Riley Novak</t>
  </si>
  <si>
    <t>Aiden Garcia</t>
  </si>
  <si>
    <t>Dylan Kumar</t>
  </si>
  <si>
    <t>Avery Patel</t>
  </si>
  <si>
    <t>Liam Gonzalez</t>
  </si>
  <si>
    <t>Parker Lopez</t>
  </si>
  <si>
    <t>Cameron Carvalho</t>
  </si>
  <si>
    <t>Liam Carvalho</t>
  </si>
  <si>
    <t>Lucas Garcia</t>
  </si>
  <si>
    <t>Sam Singh</t>
  </si>
  <si>
    <t>Riley Hernandez</t>
  </si>
  <si>
    <t>Blake Gonzalez</t>
  </si>
  <si>
    <t>Ethan Schmidt</t>
  </si>
  <si>
    <t>Noah Carvalho</t>
  </si>
  <si>
    <t>Riley Carvalho</t>
  </si>
  <si>
    <t>Ethan Kim</t>
  </si>
  <si>
    <t>Oliver Costa</t>
  </si>
  <si>
    <t>Liam Popov</t>
  </si>
  <si>
    <t>Drew Silva</t>
  </si>
  <si>
    <t>Morgan Costa</t>
  </si>
  <si>
    <t>Liam Khan</t>
  </si>
  <si>
    <t>Ryan Müller</t>
  </si>
  <si>
    <t>Riley Lee</t>
  </si>
  <si>
    <t>Logan Carvalho</t>
  </si>
  <si>
    <t>Noah Gonzalez</t>
  </si>
  <si>
    <t>Hayden Novak</t>
  </si>
  <si>
    <t>Rowan Novak</t>
  </si>
  <si>
    <t>Morgan O'Neil</t>
  </si>
  <si>
    <t>Taylor Costa</t>
  </si>
  <si>
    <t>Quinn Hernandez</t>
  </si>
  <si>
    <t>Blake Popov</t>
  </si>
  <si>
    <t>Sam Ivanov</t>
  </si>
  <si>
    <t>Sam Wang</t>
  </si>
  <si>
    <t>Logan Silva</t>
  </si>
  <si>
    <t>Caleb Kim</t>
  </si>
  <si>
    <t>Parker Singh</t>
  </si>
  <si>
    <t>Avery Park</t>
  </si>
  <si>
    <t>Jordan Martinez</t>
  </si>
  <si>
    <t>Blake Müller</t>
  </si>
  <si>
    <t>Hayden Silva</t>
  </si>
  <si>
    <t>Evan Jackson</t>
  </si>
  <si>
    <t>Casey Lee</t>
  </si>
  <si>
    <t>Casey Gonzalez</t>
  </si>
  <si>
    <t>Cameron Kumar</t>
  </si>
  <si>
    <t>Caleb Khan</t>
  </si>
  <si>
    <t>Logan Costa</t>
  </si>
  <si>
    <t>Taylor Ivanov</t>
  </si>
  <si>
    <t>Cameron Novak</t>
  </si>
  <si>
    <t>Shawn Patel</t>
  </si>
  <si>
    <t>Casey Schmidt</t>
  </si>
  <si>
    <t>Morgan Carvalho</t>
  </si>
  <si>
    <t>Jordan Gonzalez</t>
  </si>
  <si>
    <t>Shawn Kumar</t>
  </si>
  <si>
    <t>Taylor Novak</t>
  </si>
  <si>
    <t>Oliver Rossi</t>
  </si>
  <si>
    <t>Oliver Smith</t>
  </si>
  <si>
    <t>Aiden Park</t>
  </si>
  <si>
    <t>Logan Brown</t>
  </si>
  <si>
    <t>Hayden Lee</t>
  </si>
  <si>
    <t>Mason Schmidt</t>
  </si>
  <si>
    <t>Evan Ivanov</t>
  </si>
  <si>
    <t>Drew Haque</t>
  </si>
  <si>
    <t>Robin Kim</t>
  </si>
  <si>
    <t>Dylan Hernandez</t>
  </si>
  <si>
    <t>Blake Singh</t>
  </si>
  <si>
    <t>Sam Kim</t>
  </si>
  <si>
    <t>Parker Patel</t>
  </si>
  <si>
    <t>Jamie Gonzalez</t>
  </si>
  <si>
    <t>Riley Kim</t>
  </si>
  <si>
    <t>Avery O'Neil</t>
  </si>
  <si>
    <t>Noah Smith</t>
  </si>
  <si>
    <t>Shawn Ivanov</t>
  </si>
  <si>
    <t>Ryan Garcia</t>
  </si>
  <si>
    <t>Quinn Popov</t>
  </si>
  <si>
    <t>Shawn Costa</t>
  </si>
  <si>
    <t>Casey Carvalho</t>
  </si>
  <si>
    <t>Avery Nguyen</t>
  </si>
  <si>
    <t>Ethan Costa</t>
  </si>
  <si>
    <t>Caleb Silva</t>
  </si>
  <si>
    <t>Mason Haque</t>
  </si>
  <si>
    <t>Noah Ivanov</t>
  </si>
  <si>
    <t>Cameron Brown</t>
  </si>
  <si>
    <t>Lucas Popov</t>
  </si>
  <si>
    <t>Sam Smith</t>
  </si>
  <si>
    <t>Noah Müller</t>
  </si>
  <si>
    <t>Hayden Brown</t>
  </si>
  <si>
    <t>Evan Rossi</t>
  </si>
  <si>
    <t>Avery Costa</t>
  </si>
  <si>
    <t>Drew Schmidt</t>
  </si>
  <si>
    <t>Ethan Martinez</t>
  </si>
  <si>
    <t>Riley Wang</t>
  </si>
  <si>
    <t>Casey Nguyen</t>
  </si>
  <si>
    <t>Oliver Garcia</t>
  </si>
  <si>
    <t>Shawn Gonzalez</t>
  </si>
  <si>
    <t>Riley Kumar</t>
  </si>
  <si>
    <t>Ethan Haque</t>
  </si>
  <si>
    <t>Jamie Müller</t>
  </si>
  <si>
    <t>Alex Park</t>
  </si>
  <si>
    <t>Sam Haque</t>
  </si>
  <si>
    <t>Oliver Park</t>
  </si>
  <si>
    <t>Dylan Gonzalez</t>
  </si>
  <si>
    <t>Mason Lee</t>
  </si>
  <si>
    <t>Jamie Smith</t>
  </si>
  <si>
    <t>Parker Novak</t>
  </si>
  <si>
    <t>Taylor Gonzalez</t>
  </si>
  <si>
    <t>Ethan Nguyen</t>
  </si>
  <si>
    <t>Jordan Lee</t>
  </si>
  <si>
    <t>Lucas Smith</t>
  </si>
  <si>
    <t>Aiden Schmidt</t>
  </si>
  <si>
    <t>Avery Rossi</t>
  </si>
  <si>
    <t>Oliver Santos</t>
  </si>
  <si>
    <t>Mason Singh</t>
  </si>
  <si>
    <t>Liam Singh</t>
  </si>
  <si>
    <t>Lucas Rossi</t>
  </si>
  <si>
    <t>Drew Hernandez</t>
  </si>
  <si>
    <t>Shawn Novak</t>
  </si>
  <si>
    <t>Cameron Martinez</t>
  </si>
  <si>
    <t>Alex Gonzalez</t>
  </si>
  <si>
    <t>Lucas Jackson</t>
  </si>
  <si>
    <t>Aiden Martinez</t>
  </si>
  <si>
    <t>Rowan Costa</t>
  </si>
  <si>
    <t>Liam Schmidt</t>
  </si>
  <si>
    <t>Evan Carvalho</t>
  </si>
  <si>
    <t>Riley Müller</t>
  </si>
  <si>
    <t>Alex Martinez</t>
  </si>
  <si>
    <t>Liam Jackson</t>
  </si>
  <si>
    <t>Parker Lee</t>
  </si>
  <si>
    <t>Shawn Hernandez</t>
  </si>
  <si>
    <t>Sam Gonzalez</t>
  </si>
  <si>
    <t>Quinn Costa</t>
  </si>
  <si>
    <t>Dylan Patel</t>
  </si>
  <si>
    <t>Shawn Kim</t>
  </si>
  <si>
    <t>Taylor Rossi</t>
  </si>
  <si>
    <t>Alex Smith</t>
  </si>
  <si>
    <t>Jordan Garcia</t>
  </si>
  <si>
    <t>Avery Müller</t>
  </si>
  <si>
    <t>Shawn Rossi</t>
  </si>
  <si>
    <t>Dylan Nguyen</t>
  </si>
  <si>
    <t>Mason Martinez</t>
  </si>
  <si>
    <t>Shawn Park</t>
  </si>
  <si>
    <t>Liam Hernandez</t>
  </si>
  <si>
    <t>Ethan Wang</t>
  </si>
  <si>
    <t>Mason Nguyen</t>
  </si>
  <si>
    <t>Jordan Silva</t>
  </si>
  <si>
    <t>Morgan Lopez</t>
  </si>
  <si>
    <t>Sam Kumar</t>
  </si>
  <si>
    <t>Robin Costa</t>
  </si>
  <si>
    <t>Parker Martinez</t>
  </si>
  <si>
    <t>Drew Martinez</t>
  </si>
  <si>
    <t>Rowan Müller</t>
  </si>
  <si>
    <t>Morgan Santos</t>
  </si>
  <si>
    <t>Jordan Müller</t>
  </si>
  <si>
    <t>Shawn Schmidt</t>
  </si>
  <si>
    <t>Casey Ivanov</t>
  </si>
  <si>
    <t>Evan Müller</t>
  </si>
  <si>
    <t>Dylan Costa</t>
  </si>
  <si>
    <t>Taylor Haque</t>
  </si>
  <si>
    <t>Alex O'Neil</t>
  </si>
  <si>
    <t>Rowan Kumar</t>
  </si>
  <si>
    <t>Parker Costa</t>
  </si>
  <si>
    <t>Dylan Smith</t>
  </si>
  <si>
    <t>Caleb Costa</t>
  </si>
  <si>
    <t>Casey Hernandez</t>
  </si>
  <si>
    <t>Morgan Brown</t>
  </si>
  <si>
    <t>Aiden Wang</t>
  </si>
  <si>
    <t>Casey Martinez</t>
  </si>
  <si>
    <t>Lucas Müller</t>
  </si>
  <si>
    <t>Mason Khan</t>
  </si>
  <si>
    <t>Drew Wang</t>
  </si>
  <si>
    <t>Robin Wang</t>
  </si>
  <si>
    <t>Evan Novak</t>
  </si>
  <si>
    <t>Ethan Popov</t>
  </si>
  <si>
    <t>Blake Santos</t>
  </si>
  <si>
    <t>Quinn Kim</t>
  </si>
  <si>
    <t>Drew Müller</t>
  </si>
  <si>
    <t>Jamie Nguyen</t>
  </si>
  <si>
    <t>Noah Costa</t>
  </si>
  <si>
    <t>Lucas Park</t>
  </si>
  <si>
    <t>Sam Novak</t>
  </si>
  <si>
    <t>Ryan Haque</t>
  </si>
  <si>
    <t>Evan Khan</t>
  </si>
  <si>
    <t>Quinn Khan</t>
  </si>
  <si>
    <t>Alex Novak</t>
  </si>
  <si>
    <t>Ethan Novak</t>
  </si>
  <si>
    <t>Parker Müller</t>
  </si>
  <si>
    <t>Riley Costa</t>
  </si>
  <si>
    <t>Aiden Rossi</t>
  </si>
  <si>
    <t>Liam Santos</t>
  </si>
  <si>
    <t>Mason Patel</t>
  </si>
  <si>
    <t>Alex Jackson</t>
  </si>
  <si>
    <t>Noah Kim</t>
  </si>
  <si>
    <t>Evan Garcia</t>
  </si>
  <si>
    <t>Morgan Khan</t>
  </si>
  <si>
    <t>Riley Rossi</t>
  </si>
  <si>
    <t>Rowan Singh</t>
  </si>
  <si>
    <t>Robin Lee</t>
  </si>
  <si>
    <t>Jamie Lopez</t>
  </si>
  <si>
    <t>Hayden Khan</t>
  </si>
  <si>
    <t>Alex Khan</t>
  </si>
  <si>
    <t>Quinn Haque</t>
  </si>
  <si>
    <t>Morgan Rossi</t>
  </si>
  <si>
    <t>Casey Patel</t>
  </si>
  <si>
    <t>Parker Brown</t>
  </si>
  <si>
    <t>Riley Lopez</t>
  </si>
  <si>
    <t>Jamie Rossi</t>
  </si>
  <si>
    <t>Caleb Wang</t>
  </si>
  <si>
    <t>Alex Hernandez</t>
  </si>
  <si>
    <t>Logan Müller</t>
  </si>
  <si>
    <t>Dylan Lee</t>
  </si>
  <si>
    <t>Blake Martinez</t>
  </si>
  <si>
    <t>Caleb Lopez</t>
  </si>
  <si>
    <t>Blake Hernandez</t>
  </si>
  <si>
    <t>Rowan Khan</t>
  </si>
  <si>
    <t>Blake Costa</t>
  </si>
  <si>
    <t>Blake Lopez</t>
  </si>
  <si>
    <t>Jamie Jackson</t>
  </si>
  <si>
    <t>Riley Haque</t>
  </si>
  <si>
    <t>Jamie Santos</t>
  </si>
  <si>
    <t>Ethan Patel</t>
  </si>
  <si>
    <t>Morgan Novak</t>
  </si>
  <si>
    <t>Jordan Jackson</t>
  </si>
  <si>
    <t>Morgan Kumar</t>
  </si>
  <si>
    <t>Quinn Jackson</t>
  </si>
  <si>
    <t>Quinn Wang</t>
  </si>
  <si>
    <t>Logan Wang</t>
  </si>
  <si>
    <t>Taylor Patel</t>
  </si>
  <si>
    <t>Cameron Schmidt</t>
  </si>
  <si>
    <t>Quinn Kumar</t>
  </si>
  <si>
    <t>Rowan Silva</t>
  </si>
  <si>
    <t>Jamie Kumar</t>
  </si>
  <si>
    <t>Casey Khan</t>
  </si>
  <si>
    <t>Avery Khan</t>
  </si>
  <si>
    <t>Ethan Smith</t>
  </si>
  <si>
    <t>Ryan Patel</t>
  </si>
  <si>
    <t>Quinn Schmidt</t>
  </si>
  <si>
    <t>Jordan Brown</t>
  </si>
  <si>
    <t>Oliver Gonzalez</t>
  </si>
  <si>
    <t>Casey Singh</t>
  </si>
  <si>
    <t>Dylan Khan</t>
  </si>
  <si>
    <t>Caleb Singh</t>
  </si>
  <si>
    <t>Shawn Carvalho</t>
  </si>
  <si>
    <t>Quinn Brown</t>
  </si>
  <si>
    <t>Aiden Costa</t>
  </si>
  <si>
    <t>Robin Schmidt</t>
  </si>
  <si>
    <t>Aiden Carvalho</t>
  </si>
  <si>
    <t>Cameron Smith</t>
  </si>
  <si>
    <t>Shawn Wang</t>
  </si>
  <si>
    <t>Parker Rossi</t>
  </si>
  <si>
    <t>Noah Hernandez</t>
  </si>
  <si>
    <t>Cameron Patel</t>
  </si>
  <si>
    <t>Noah Silva</t>
  </si>
  <si>
    <t>Jamie Lee</t>
  </si>
  <si>
    <t>Blake Garcia</t>
  </si>
  <si>
    <t>Liam Martinez</t>
  </si>
  <si>
    <t>Evan Popov</t>
  </si>
  <si>
    <t>Mason Santos</t>
  </si>
  <si>
    <t>Riley Park</t>
  </si>
  <si>
    <t>Caleb Carvalho</t>
  </si>
  <si>
    <t>Evan Singh</t>
  </si>
  <si>
    <t>Riley Nguyen</t>
  </si>
  <si>
    <t>Cameron Silva</t>
  </si>
  <si>
    <t>Quinn Singh</t>
  </si>
  <si>
    <t>Oliver Jackson</t>
  </si>
  <si>
    <t>Sam Costa</t>
  </si>
  <si>
    <t>Logan Jackson</t>
  </si>
  <si>
    <t>Morgan Gonzalez</t>
  </si>
  <si>
    <t>Jordan Lopez</t>
  </si>
  <si>
    <t>Mason Carvalho</t>
  </si>
  <si>
    <t>Avery Lopez</t>
  </si>
  <si>
    <t>Shawn Martinez</t>
  </si>
  <si>
    <t>Rowan Lee</t>
  </si>
  <si>
    <t>Sam O'Neil</t>
  </si>
  <si>
    <t>Noah Wang</t>
  </si>
  <si>
    <t>Cameron Hernandez</t>
  </si>
  <si>
    <t>Sam Garcia</t>
  </si>
  <si>
    <t>Caleb Park</t>
  </si>
  <si>
    <t>Casey Brown</t>
  </si>
  <si>
    <t>Logan Schmidt</t>
  </si>
  <si>
    <t>Drew Brown</t>
  </si>
  <si>
    <t>Drew Novak</t>
  </si>
  <si>
    <t>Ethan Singh</t>
  </si>
  <si>
    <t>Ryan Gonzalez</t>
  </si>
  <si>
    <t>Mason Rossi</t>
  </si>
  <si>
    <t>Avery Hernandez</t>
  </si>
  <si>
    <t>Cameron Park</t>
  </si>
  <si>
    <t>Cameron Kim</t>
  </si>
  <si>
    <t>Aiden Lopez</t>
  </si>
  <si>
    <t>Lucas Patel</t>
  </si>
  <si>
    <t>Hayden Jackson</t>
  </si>
  <si>
    <t>Blake O'Neil</t>
  </si>
  <si>
    <t>Casey Kumar</t>
  </si>
  <si>
    <t>Robin Gonzalez</t>
  </si>
  <si>
    <t>Rowan Hernandez</t>
  </si>
  <si>
    <t>Sam Popov</t>
  </si>
  <si>
    <t>Lucas Lopez</t>
  </si>
  <si>
    <t>Ryan Costa</t>
  </si>
  <si>
    <t>Morgan Park</t>
  </si>
  <si>
    <t>Avery Ivanov</t>
  </si>
  <si>
    <t>Lucas Nguyen</t>
  </si>
  <si>
    <t>Sam Hernandez</t>
  </si>
  <si>
    <t>Aiden Haque</t>
  </si>
  <si>
    <t>Oliver Singh</t>
  </si>
  <si>
    <t>Blake Jackson</t>
  </si>
  <si>
    <t>Hayden O'Neil</t>
  </si>
  <si>
    <t>Caleb Garcia</t>
  </si>
  <si>
    <t>Noah Lee</t>
  </si>
  <si>
    <t>Noah O'Neil</t>
  </si>
  <si>
    <t>Riley Popov</t>
  </si>
  <si>
    <t>Avery Kim</t>
  </si>
  <si>
    <t>Parker Schmidt</t>
  </si>
  <si>
    <t>Lucas Khan</t>
  </si>
  <si>
    <t>Robin Martinez</t>
  </si>
  <si>
    <t>Jamie Hernandez</t>
  </si>
  <si>
    <t>Hayden Park</t>
  </si>
  <si>
    <t>Avery Schmidt</t>
  </si>
  <si>
    <t>Dylan Schmidt</t>
  </si>
  <si>
    <t>Logan Rossi</t>
  </si>
  <si>
    <t>Ryan Wang</t>
  </si>
  <si>
    <t>Dylan Wang</t>
  </si>
  <si>
    <t>Riley Schmidt</t>
  </si>
  <si>
    <t>Quinn Carvalho</t>
  </si>
  <si>
    <t>Casey Costa</t>
  </si>
  <si>
    <t>Rowan Patel</t>
  </si>
  <si>
    <t>Ethan Kumar</t>
  </si>
  <si>
    <t>Sam Jackson</t>
  </si>
  <si>
    <t>Blake Brown</t>
  </si>
  <si>
    <t>Mason Ivanov</t>
  </si>
  <si>
    <t>Drew Costa</t>
  </si>
  <si>
    <t>Hayden Singh</t>
  </si>
  <si>
    <t>Ryan Smith</t>
  </si>
  <si>
    <t>Sam Lee</t>
  </si>
  <si>
    <t>Rowan Martinez</t>
  </si>
  <si>
    <t>Morgan Schmidt</t>
  </si>
  <si>
    <t>Ryan Jackson</t>
  </si>
  <si>
    <t>Casey Popov</t>
  </si>
  <si>
    <t>Noah Martinez</t>
  </si>
  <si>
    <t>Mason Hernandez</t>
  </si>
  <si>
    <t>Noah Lopez</t>
  </si>
  <si>
    <t>Ryan Lee</t>
  </si>
  <si>
    <t>Dylan Haque</t>
  </si>
  <si>
    <t>Riley Garcia</t>
  </si>
  <si>
    <t>Blake Wang</t>
  </si>
  <si>
    <t>Morgan Smith</t>
  </si>
  <si>
    <t>Logan Kim</t>
  </si>
  <si>
    <t>Noah Garcia</t>
  </si>
  <si>
    <t>Ryan Santos</t>
  </si>
  <si>
    <t>Jordan Carvalho</t>
  </si>
  <si>
    <t>Jordan Wang</t>
  </si>
  <si>
    <t>Dylan O'Neil</t>
  </si>
  <si>
    <t>Ethan Silva</t>
  </si>
  <si>
    <t>Ethan Ivanov</t>
  </si>
  <si>
    <t>Blake Ivanov</t>
  </si>
  <si>
    <t>Liam Smith</t>
  </si>
  <si>
    <t>Caleb Gonzalez</t>
  </si>
  <si>
    <t>Rowan O'Neil</t>
  </si>
  <si>
    <t>Parker Garcia</t>
  </si>
  <si>
    <t>Hayden Patel</t>
  </si>
  <si>
    <t>Alex Costa</t>
  </si>
  <si>
    <t>Jamie Brown</t>
  </si>
  <si>
    <t>Evan Kumar</t>
  </si>
  <si>
    <t>Evan Santos</t>
  </si>
  <si>
    <t>Avery Novak</t>
  </si>
  <si>
    <t>Sam Silva</t>
  </si>
  <si>
    <t>Robin Jackson</t>
  </si>
  <si>
    <t>Jordan Novak</t>
  </si>
  <si>
    <t>Parker Hernandez</t>
  </si>
  <si>
    <t>Hayden Kim</t>
  </si>
  <si>
    <t>Jordan Hernandez</t>
  </si>
  <si>
    <t>Jordan Kumar</t>
  </si>
  <si>
    <t>Robin Carvalho</t>
  </si>
  <si>
    <t>Blake Park</t>
  </si>
  <si>
    <t>Drew Kim</t>
  </si>
  <si>
    <t>Parker Kim</t>
  </si>
  <si>
    <t>Ryan Rossi</t>
  </si>
  <si>
    <t>Evan Lopez</t>
  </si>
  <si>
    <t>Hayden Smith</t>
  </si>
  <si>
    <t>Logan Lopez</t>
  </si>
  <si>
    <t>Noah Haque</t>
  </si>
  <si>
    <t>Quinn O'Neil</t>
  </si>
  <si>
    <t>Ethan Müller</t>
  </si>
  <si>
    <t>Rowan Nguyen</t>
  </si>
  <si>
    <t>Jamie Park</t>
  </si>
  <si>
    <t>Alex Singh</t>
  </si>
  <si>
    <t>Drew Smith</t>
  </si>
  <si>
    <t>Caleb Santos</t>
  </si>
  <si>
    <t>Liam Rossi</t>
  </si>
  <si>
    <t>Dylan Novak</t>
  </si>
  <si>
    <t>Mason Popov</t>
  </si>
  <si>
    <t>Avery Silva</t>
  </si>
  <si>
    <t>Ethan Park</t>
  </si>
  <si>
    <t>Taylor Lopez</t>
  </si>
  <si>
    <t>Caleb Smith</t>
  </si>
  <si>
    <t>Robin Smith</t>
  </si>
  <si>
    <t>Hayden Garcia</t>
  </si>
  <si>
    <t>Alex Ivanov</t>
  </si>
  <si>
    <t>Riley O'Neil</t>
  </si>
  <si>
    <t>Aiden Khan</t>
  </si>
  <si>
    <t>Noah Park</t>
  </si>
  <si>
    <t>Drew Rossi</t>
  </si>
  <si>
    <t>Aiden Singh</t>
  </si>
  <si>
    <t>Casey Garcia</t>
  </si>
  <si>
    <t>Jordan Kim</t>
  </si>
  <si>
    <t>Jamie Kim</t>
  </si>
  <si>
    <t>Evan Haque</t>
  </si>
  <si>
    <t>Parker Haque</t>
  </si>
  <si>
    <t>Casey Silva</t>
  </si>
  <si>
    <t>Sam Lopez</t>
  </si>
  <si>
    <t>Shawn Garcia</t>
  </si>
  <si>
    <t>Casey Santos</t>
  </si>
  <si>
    <t>Oliver Hernandez</t>
  </si>
  <si>
    <t>Mason Müller</t>
  </si>
  <si>
    <t>Noah Novak</t>
  </si>
  <si>
    <t>Sam Müller</t>
  </si>
  <si>
    <t>Alex Garcia</t>
  </si>
  <si>
    <t>Liam Silva</t>
  </si>
  <si>
    <t>Shawn Nguyen</t>
  </si>
  <si>
    <t>Hayden Kumar</t>
  </si>
  <si>
    <t>Rowan Smith</t>
  </si>
  <si>
    <t>Logan Lee</t>
  </si>
  <si>
    <t>Casey Park</t>
  </si>
  <si>
    <t>Logan Gonzalez</t>
  </si>
  <si>
    <t>Riley Santos</t>
  </si>
  <si>
    <t>Robin Park</t>
  </si>
  <si>
    <t>Sam Santos</t>
  </si>
  <si>
    <t>Alex Nguyen</t>
  </si>
  <si>
    <t>Casey Haque</t>
  </si>
  <si>
    <t>Aiden Brown</t>
  </si>
  <si>
    <t>Lucas Kumar</t>
  </si>
  <si>
    <t>Jamie Martinez</t>
  </si>
  <si>
    <t>Shawn Jackson</t>
  </si>
  <si>
    <t>Mason Park</t>
  </si>
  <si>
    <t>Oliver Kim</t>
  </si>
  <si>
    <t>Noah Popov</t>
  </si>
  <si>
    <t>Logan Kumar</t>
  </si>
  <si>
    <t>Oliver Wang</t>
  </si>
  <si>
    <t>Oliver Novak</t>
  </si>
  <si>
    <t>Liam Brown</t>
  </si>
  <si>
    <t>Casey Kim</t>
  </si>
  <si>
    <t>Jordan O'Neil</t>
  </si>
  <si>
    <t>Caleb O'Neil</t>
  </si>
  <si>
    <t>Caleb Schmidt</t>
  </si>
  <si>
    <t>Quinn Park</t>
  </si>
  <si>
    <t>Noah Santos</t>
  </si>
  <si>
    <t>Taylor Popov</t>
  </si>
  <si>
    <t>Avery Lee</t>
  </si>
  <si>
    <t>Jamie Garcia</t>
  </si>
  <si>
    <t>Evan Costa</t>
  </si>
  <si>
    <t>Lucas Lee</t>
  </si>
  <si>
    <t>Robin Silva</t>
  </si>
  <si>
    <t>Hayden Müller</t>
  </si>
  <si>
    <t>Quinn Ivanov</t>
  </si>
  <si>
    <t>Quinn Patel</t>
  </si>
  <si>
    <t>Parker Ivanov</t>
  </si>
  <si>
    <t>Alex Patel</t>
  </si>
  <si>
    <t>Avery Brown</t>
  </si>
  <si>
    <t>Rowan Garcia</t>
  </si>
  <si>
    <t>Jordan Khan</t>
  </si>
  <si>
    <t>Liam Haque</t>
  </si>
  <si>
    <t>Jamie Ivanov</t>
  </si>
  <si>
    <t>Hayden Martinez</t>
  </si>
  <si>
    <t>Avery Singh</t>
  </si>
  <si>
    <t>Avery Gonzalez</t>
  </si>
  <si>
    <t>Hayden Nguyen</t>
  </si>
  <si>
    <t>Robin Ivanov</t>
  </si>
  <si>
    <t>Caleb Müller</t>
  </si>
  <si>
    <t>Robin Brown</t>
  </si>
  <si>
    <t>Cameron Garcia</t>
  </si>
  <si>
    <t>Robin Haque</t>
  </si>
  <si>
    <t>Quinn Rossi</t>
  </si>
  <si>
    <t>Jamie Singh</t>
  </si>
  <si>
    <t>Logan Patel</t>
  </si>
  <si>
    <t>Jordan Nguyen</t>
  </si>
  <si>
    <t>Morgan Haque</t>
  </si>
  <si>
    <t>Alex Kim</t>
  </si>
  <si>
    <t>Cameron Nguyen</t>
  </si>
  <si>
    <t>Oliver Haque</t>
  </si>
  <si>
    <t>Logan Nguyen</t>
  </si>
  <si>
    <t>Dylan Jackson</t>
  </si>
  <si>
    <t>Evan Martinez</t>
  </si>
  <si>
    <t>Ryan Singh</t>
  </si>
  <si>
    <t>Ryan Carvalho</t>
  </si>
  <si>
    <t>Mason Silva</t>
  </si>
  <si>
    <t>Casey Jackson</t>
  </si>
  <si>
    <t>Taylor Wang</t>
  </si>
  <si>
    <t>Ethan Khan</t>
  </si>
  <si>
    <t>Evan Patel</t>
  </si>
  <si>
    <t>Alex Silva</t>
  </si>
  <si>
    <t>Liam Costa</t>
  </si>
  <si>
    <t>Caleb Martinez</t>
  </si>
  <si>
    <t>Drew Popov</t>
  </si>
  <si>
    <t>Robin Hernandez</t>
  </si>
  <si>
    <t>Noah Nguyen</t>
  </si>
  <si>
    <t>Quinn Nguyen</t>
  </si>
  <si>
    <t>Ryan Park</t>
  </si>
  <si>
    <t>Cameron Singh</t>
  </si>
  <si>
    <t>Parker Silva</t>
  </si>
  <si>
    <t>Riley Singh</t>
  </si>
  <si>
    <t>Dylan Garcia</t>
  </si>
  <si>
    <t>Ethan Hernandez</t>
  </si>
  <si>
    <t>Rowan Park</t>
  </si>
  <si>
    <t>Parker Santos</t>
  </si>
  <si>
    <t>Taylor Nguyen</t>
  </si>
  <si>
    <t>Aiden Jackson</t>
  </si>
  <si>
    <t>Liam Patel</t>
  </si>
  <si>
    <t>Rowan Santos</t>
  </si>
  <si>
    <t>Hayden Rossi</t>
  </si>
  <si>
    <t>Dylan Martinez</t>
  </si>
  <si>
    <t>Liam Garcia</t>
  </si>
  <si>
    <t>Ryan Popov</t>
  </si>
  <si>
    <t>Lucas Schmidt</t>
  </si>
  <si>
    <t>Mason Kim</t>
  </si>
  <si>
    <t>Mason O'Neil</t>
  </si>
  <si>
    <t>Aiden Kim</t>
  </si>
  <si>
    <t>Blake Carvalho</t>
  </si>
  <si>
    <t>Drew Garcia</t>
  </si>
  <si>
    <t>Mason Jackson</t>
  </si>
  <si>
    <t>Riley Gonzalez</t>
  </si>
  <si>
    <t>Riley Smith</t>
  </si>
  <si>
    <t>Robin Khan</t>
  </si>
  <si>
    <t>Cameron Costa</t>
  </si>
  <si>
    <t>Blake Patel</t>
  </si>
  <si>
    <t>Quinn Santos</t>
  </si>
  <si>
    <t>Taylor Carvalho</t>
  </si>
  <si>
    <t>Parker O'Neil</t>
  </si>
  <si>
    <t>Liam Novak</t>
  </si>
  <si>
    <t>Lucas O'Neil</t>
  </si>
  <si>
    <t>Cameron Haque</t>
  </si>
  <si>
    <t>Caleb Nguyen</t>
  </si>
  <si>
    <t>Logan Martinez</t>
  </si>
  <si>
    <t>Avery Popov</t>
  </si>
  <si>
    <t>Aiden Hernandez</t>
  </si>
  <si>
    <t>Jamie Patel</t>
  </si>
  <si>
    <t>Morgan Martinez</t>
  </si>
  <si>
    <t>Morgan Wang</t>
  </si>
  <si>
    <t>Logan Hernandez</t>
  </si>
  <si>
    <t>Oliver Kumar</t>
  </si>
  <si>
    <t>Oliver Khan</t>
  </si>
  <si>
    <t>Ethan O'Neil</t>
  </si>
  <si>
    <t>Cameron Gonzalez</t>
  </si>
  <si>
    <t>Alex Müller</t>
  </si>
  <si>
    <t>Avery Haque</t>
  </si>
  <si>
    <t>Robin Rossi</t>
  </si>
  <si>
    <t>Taylor Khan</t>
  </si>
  <si>
    <t>Logan O'Neil</t>
  </si>
  <si>
    <t>Robin Novak</t>
  </si>
  <si>
    <t>Alex Brown</t>
  </si>
  <si>
    <t>Aiden Kumar</t>
  </si>
  <si>
    <t>Quinn Silva</t>
  </si>
  <si>
    <t>Aiden Ivanov</t>
  </si>
  <si>
    <t>Taylor Martinez</t>
  </si>
  <si>
    <t>Rowan Haque</t>
  </si>
  <si>
    <t>Avery Smith</t>
  </si>
  <si>
    <t>Robin Garcia</t>
  </si>
  <si>
    <t>Jamie O'Neil</t>
  </si>
  <si>
    <t>Caleb Rossi</t>
  </si>
  <si>
    <t>Rowan Gonzalez</t>
  </si>
  <si>
    <t>Alex Santos</t>
  </si>
  <si>
    <t>Liam Lee</t>
  </si>
  <si>
    <t>Evan Silva</t>
  </si>
  <si>
    <t>Sam Schmidt</t>
  </si>
  <si>
    <t>Ryan Silva</t>
  </si>
  <si>
    <t>Noah Patel</t>
  </si>
  <si>
    <t>Oliver Ivanov</t>
  </si>
  <si>
    <t>Hayden Carvalho</t>
  </si>
  <si>
    <t>Liam Park</t>
  </si>
  <si>
    <t>Cameron Santos</t>
  </si>
  <si>
    <t>Quinn Smith</t>
  </si>
  <si>
    <t>Shawn Popov</t>
  </si>
  <si>
    <t>Jordan Santos</t>
  </si>
  <si>
    <t>Taylor Smith</t>
  </si>
  <si>
    <t>Shawn Khan</t>
  </si>
  <si>
    <t>Robin O'Neil</t>
  </si>
  <si>
    <t>Casey Novak</t>
  </si>
  <si>
    <t>Taylor Silva</t>
  </si>
  <si>
    <t>Lucas Carvalho</t>
  </si>
  <si>
    <t>Lucas Singh</t>
  </si>
  <si>
    <t>Morgan Nguyen</t>
  </si>
  <si>
    <t>Mason Kumar</t>
  </si>
  <si>
    <t>Robin Kumar</t>
  </si>
  <si>
    <t>Ryan Novak</t>
  </si>
  <si>
    <t>Drew Patel</t>
  </si>
  <si>
    <t>Taylor Garcia</t>
  </si>
  <si>
    <t>Oliver Nguyen</t>
  </si>
  <si>
    <t>Robin Lopez</t>
  </si>
  <si>
    <t>Riley Jackson</t>
  </si>
  <si>
    <t>Evan Hernandez</t>
  </si>
  <si>
    <t>Evan Wang</t>
  </si>
  <si>
    <t>Central</t>
  </si>
  <si>
    <t>North</t>
  </si>
  <si>
    <t>South</t>
  </si>
  <si>
    <t>West</t>
  </si>
  <si>
    <t>East</t>
  </si>
  <si>
    <t>2024-04-03</t>
  </si>
  <si>
    <t>2018-01-02</t>
  </si>
  <si>
    <t>2022-04-17</t>
  </si>
  <si>
    <t>2022-03-19</t>
  </si>
  <si>
    <t>2023-09-21</t>
  </si>
  <si>
    <t>2018-04-20</t>
  </si>
  <si>
    <t>2023-03-01</t>
  </si>
  <si>
    <t>2024-02-15</t>
  </si>
  <si>
    <t>2019-04-21</t>
  </si>
  <si>
    <t>2023-03-02</t>
  </si>
  <si>
    <t>2021-08-20</t>
  </si>
  <si>
    <t>2022-06-23</t>
  </si>
  <si>
    <t>2018-04-27</t>
  </si>
  <si>
    <t>2020-07-18</t>
  </si>
  <si>
    <t>2021-09-18</t>
  </si>
  <si>
    <t>2024-02-13</t>
  </si>
  <si>
    <t>2021-12-08</t>
  </si>
  <si>
    <t>2024-05-28</t>
  </si>
  <si>
    <t>2023-10-07</t>
  </si>
  <si>
    <t>2022-07-29</t>
  </si>
  <si>
    <t>2025-02-01</t>
  </si>
  <si>
    <t>2019-12-07</t>
  </si>
  <si>
    <t>2025-01-18</t>
  </si>
  <si>
    <t>2024-10-13</t>
  </si>
  <si>
    <t>2019-09-20</t>
  </si>
  <si>
    <t>2024-04-01</t>
  </si>
  <si>
    <t>2022-01-03</t>
  </si>
  <si>
    <t>2019-09-04</t>
  </si>
  <si>
    <t>2024-12-15</t>
  </si>
  <si>
    <t>2024-10-02</t>
  </si>
  <si>
    <t>2019-08-28</t>
  </si>
  <si>
    <t>2019-02-21</t>
  </si>
  <si>
    <t>2018-09-03</t>
  </si>
  <si>
    <t>2024-09-05</t>
  </si>
  <si>
    <t>2024-10-23</t>
  </si>
  <si>
    <t>2024-03-30</t>
  </si>
  <si>
    <t>2025-06-22</t>
  </si>
  <si>
    <t>2022-01-04</t>
  </si>
  <si>
    <t>2023-03-24</t>
  </si>
  <si>
    <t>2025-05-22</t>
  </si>
  <si>
    <t>2018-12-30</t>
  </si>
  <si>
    <t>2022-10-17</t>
  </si>
  <si>
    <t>2019-04-14</t>
  </si>
  <si>
    <t>2018-04-23</t>
  </si>
  <si>
    <t>2019-04-07</t>
  </si>
  <si>
    <t>2018-01-05</t>
  </si>
  <si>
    <t>2018-07-06</t>
  </si>
  <si>
    <t>2025-05-12</t>
  </si>
  <si>
    <t>2024-02-17</t>
  </si>
  <si>
    <t>2023-04-09</t>
  </si>
  <si>
    <t>2022-08-27</t>
  </si>
  <si>
    <t>2020-09-04</t>
  </si>
  <si>
    <t>2022-03-17</t>
  </si>
  <si>
    <t>2021-08-11</t>
  </si>
  <si>
    <t>2019-07-11</t>
  </si>
  <si>
    <t>2021-03-25</t>
  </si>
  <si>
    <t>2018-02-09</t>
  </si>
  <si>
    <t>2024-07-22</t>
  </si>
  <si>
    <t>2019-09-24</t>
  </si>
  <si>
    <t>2019-05-29</t>
  </si>
  <si>
    <t>2019-11-16</t>
  </si>
  <si>
    <t>2021-06-01</t>
  </si>
  <si>
    <t>2024-05-09</t>
  </si>
  <si>
    <t>2025-06-25</t>
  </si>
  <si>
    <t>2021-10-13</t>
  </si>
  <si>
    <t>2020-04-17</t>
  </si>
  <si>
    <t>2022-06-12</t>
  </si>
  <si>
    <t>2019-12-10</t>
  </si>
  <si>
    <t>2024-08-20</t>
  </si>
  <si>
    <t>2025-09-15</t>
  </si>
  <si>
    <t>2021-07-22</t>
  </si>
  <si>
    <t>2024-04-29</t>
  </si>
  <si>
    <t>2023-12-20</t>
  </si>
  <si>
    <t>2024-03-02</t>
  </si>
  <si>
    <t>2023-03-09</t>
  </si>
  <si>
    <t>2021-06-22</t>
  </si>
  <si>
    <t>2021-07-28</t>
  </si>
  <si>
    <t>2022-06-13</t>
  </si>
  <si>
    <t>2019-11-14</t>
  </si>
  <si>
    <t>2022-11-24</t>
  </si>
  <si>
    <t>2019-08-10</t>
  </si>
  <si>
    <t>2022-11-01</t>
  </si>
  <si>
    <t>2019-10-18</t>
  </si>
  <si>
    <t>2024-06-10</t>
  </si>
  <si>
    <t>2022-12-08</t>
  </si>
  <si>
    <t>2022-12-27</t>
  </si>
  <si>
    <t>2021-02-23</t>
  </si>
  <si>
    <t>2025-03-16</t>
  </si>
  <si>
    <t>2019-02-11</t>
  </si>
  <si>
    <t>2021-12-20</t>
  </si>
  <si>
    <t>2023-10-17</t>
  </si>
  <si>
    <t>2019-04-10</t>
  </si>
  <si>
    <t>2020-01-29</t>
  </si>
  <si>
    <t>2025-08-05</t>
  </si>
  <si>
    <t>2024-11-13</t>
  </si>
  <si>
    <t>2023-07-15</t>
  </si>
  <si>
    <t>2020-08-26</t>
  </si>
  <si>
    <t>2018-06-10</t>
  </si>
  <si>
    <t>2024-01-02</t>
  </si>
  <si>
    <t>2018-06-29</t>
  </si>
  <si>
    <t>2022-07-11</t>
  </si>
  <si>
    <t>2022-08-14</t>
  </si>
  <si>
    <t>2020-02-27</t>
  </si>
  <si>
    <t>2023-11-14</t>
  </si>
  <si>
    <t>2020-12-18</t>
  </si>
  <si>
    <t>2025-05-16</t>
  </si>
  <si>
    <t>2019-11-05</t>
  </si>
  <si>
    <t>2024-02-06</t>
  </si>
  <si>
    <t>2019-12-23</t>
  </si>
  <si>
    <t>2021-05-26</t>
  </si>
  <si>
    <t>2021-02-07</t>
  </si>
  <si>
    <t>2022-03-23</t>
  </si>
  <si>
    <t>2019-06-20</t>
  </si>
  <si>
    <t>2025-08-28</t>
  </si>
  <si>
    <t>2018-10-21</t>
  </si>
  <si>
    <t>2023-09-27</t>
  </si>
  <si>
    <t>2019-05-11</t>
  </si>
  <si>
    <t>2022-04-03</t>
  </si>
  <si>
    <t>2023-05-29</t>
  </si>
  <si>
    <t>2018-04-09</t>
  </si>
  <si>
    <t>2018-02-20</t>
  </si>
  <si>
    <t>2019-06-15</t>
  </si>
  <si>
    <t>2021-02-04</t>
  </si>
  <si>
    <t>2022-06-17</t>
  </si>
  <si>
    <t>2019-06-27</t>
  </si>
  <si>
    <t>2018-03-12</t>
  </si>
  <si>
    <t>2024-12-06</t>
  </si>
  <si>
    <t>2025-07-22</t>
  </si>
  <si>
    <t>2019-05-31</t>
  </si>
  <si>
    <t>2025-04-11</t>
  </si>
  <si>
    <t>2018-01-11</t>
  </si>
  <si>
    <t>2020-08-08</t>
  </si>
  <si>
    <t>2025-06-19</t>
  </si>
  <si>
    <t>2018-01-18</t>
  </si>
  <si>
    <t>2025-05-29</t>
  </si>
  <si>
    <t>2022-07-07</t>
  </si>
  <si>
    <t>2018-12-13</t>
  </si>
  <si>
    <t>2022-11-10</t>
  </si>
  <si>
    <t>2018-09-29</t>
  </si>
  <si>
    <t>2024-12-12</t>
  </si>
  <si>
    <t>2020-11-04</t>
  </si>
  <si>
    <t>2020-07-19</t>
  </si>
  <si>
    <t>2019-11-13</t>
  </si>
  <si>
    <t>2018-05-10</t>
  </si>
  <si>
    <t>2023-03-05</t>
  </si>
  <si>
    <t>2025-05-10</t>
  </si>
  <si>
    <t>2021-02-28</t>
  </si>
  <si>
    <t>2020-07-10</t>
  </si>
  <si>
    <t>2018-06-04</t>
  </si>
  <si>
    <t>2022-06-08</t>
  </si>
  <si>
    <t>2020-04-23</t>
  </si>
  <si>
    <t>2019-10-26</t>
  </si>
  <si>
    <t>2024-05-11</t>
  </si>
  <si>
    <t>2019-05-14</t>
  </si>
  <si>
    <t>2023-03-21</t>
  </si>
  <si>
    <t>2020-05-13</t>
  </si>
  <si>
    <t>2020-03-09</t>
  </si>
  <si>
    <t>2020-05-23</t>
  </si>
  <si>
    <t>2024-03-12</t>
  </si>
  <si>
    <t>2025-08-18</t>
  </si>
  <si>
    <t>2024-04-17</t>
  </si>
  <si>
    <t>2022-02-03</t>
  </si>
  <si>
    <t>2018-01-22</t>
  </si>
  <si>
    <t>2020-05-21</t>
  </si>
  <si>
    <t>2025-04-30</t>
  </si>
  <si>
    <t>2018-02-25</t>
  </si>
  <si>
    <t>2025-05-02</t>
  </si>
  <si>
    <t>2022-04-10</t>
  </si>
  <si>
    <t>2020-04-15</t>
  </si>
  <si>
    <t>2021-04-17</t>
  </si>
  <si>
    <t>2021-03-02</t>
  </si>
  <si>
    <t>2020-07-24</t>
  </si>
  <si>
    <t>2022-09-13</t>
  </si>
  <si>
    <t>2023-12-16</t>
  </si>
  <si>
    <t>2023-09-18</t>
  </si>
  <si>
    <t>2024-07-18</t>
  </si>
  <si>
    <t>2024-09-02</t>
  </si>
  <si>
    <t>2019-10-15</t>
  </si>
  <si>
    <t>2024-10-07</t>
  </si>
  <si>
    <t>2024-08-29</t>
  </si>
  <si>
    <t>2024-12-30</t>
  </si>
  <si>
    <t>2018-06-18</t>
  </si>
  <si>
    <t>2021-11-05</t>
  </si>
  <si>
    <t>2024-08-17</t>
  </si>
  <si>
    <t>2024-11-25</t>
  </si>
  <si>
    <t>2024-03-06</t>
  </si>
  <si>
    <t>2018-10-29</t>
  </si>
  <si>
    <t>2020-04-20</t>
  </si>
  <si>
    <t>2023-01-11</t>
  </si>
  <si>
    <t>2025-09-03</t>
  </si>
  <si>
    <t>2021-02-12</t>
  </si>
  <si>
    <t>2024-07-14</t>
  </si>
  <si>
    <t>2020-07-03</t>
  </si>
  <si>
    <t>2024-06-20</t>
  </si>
  <si>
    <t>2022-03-21</t>
  </si>
  <si>
    <t>2019-04-08</t>
  </si>
  <si>
    <t>2020-05-01</t>
  </si>
  <si>
    <t>2021-05-12</t>
  </si>
  <si>
    <t>2021-08-26</t>
  </si>
  <si>
    <t>2020-12-20</t>
  </si>
  <si>
    <t>2021-02-11</t>
  </si>
  <si>
    <t>2020-12-17</t>
  </si>
  <si>
    <t>2021-10-25</t>
  </si>
  <si>
    <t>2018-02-10</t>
  </si>
  <si>
    <t>2021-09-08</t>
  </si>
  <si>
    <t>2022-03-07</t>
  </si>
  <si>
    <t>2025-08-04</t>
  </si>
  <si>
    <t>2024-05-02</t>
  </si>
  <si>
    <t>2018-11-08</t>
  </si>
  <si>
    <t>2018-12-20</t>
  </si>
  <si>
    <t>2021-07-26</t>
  </si>
  <si>
    <t>2022-10-08</t>
  </si>
  <si>
    <t>2021-05-07</t>
  </si>
  <si>
    <t>2024-03-08</t>
  </si>
  <si>
    <t>2025-07-21</t>
  </si>
  <si>
    <t>2021-03-08</t>
  </si>
  <si>
    <t>2021-01-24</t>
  </si>
  <si>
    <t>2019-01-05</t>
  </si>
  <si>
    <t>2018-02-11</t>
  </si>
  <si>
    <t>2023-11-11</t>
  </si>
  <si>
    <t>2018-05-16</t>
  </si>
  <si>
    <t>2025-01-24</t>
  </si>
  <si>
    <t>2022-08-06</t>
  </si>
  <si>
    <t>2022-03-15</t>
  </si>
  <si>
    <t>2020-05-10</t>
  </si>
  <si>
    <t>2020-10-07</t>
  </si>
  <si>
    <t>2023-10-24</t>
  </si>
  <si>
    <t>2022-12-20</t>
  </si>
  <si>
    <t>2020-05-30</t>
  </si>
  <si>
    <t>2022-10-25</t>
  </si>
  <si>
    <t>2019-01-24</t>
  </si>
  <si>
    <t>2020-11-22</t>
  </si>
  <si>
    <t>2023-12-08</t>
  </si>
  <si>
    <t>2022-01-07</t>
  </si>
  <si>
    <t>2024-02-10</t>
  </si>
  <si>
    <t>2022-11-23</t>
  </si>
  <si>
    <t>2022-11-17</t>
  </si>
  <si>
    <t>2022-08-13</t>
  </si>
  <si>
    <t>2020-07-31</t>
  </si>
  <si>
    <t>2020-12-21</t>
  </si>
  <si>
    <t>2021-12-14</t>
  </si>
  <si>
    <t>2025-07-06</t>
  </si>
  <si>
    <t>2021-01-01</t>
  </si>
  <si>
    <t>2019-04-02</t>
  </si>
  <si>
    <t>2023-02-18</t>
  </si>
  <si>
    <t>2023-08-10</t>
  </si>
  <si>
    <t>2023-02-27</t>
  </si>
  <si>
    <t>2024-05-17</t>
  </si>
  <si>
    <t>2021-06-06</t>
  </si>
  <si>
    <t>2020-09-12</t>
  </si>
  <si>
    <t>2022-10-03</t>
  </si>
  <si>
    <t>2020-09-24</t>
  </si>
  <si>
    <t>2019-11-17</t>
  </si>
  <si>
    <t>2023-10-26</t>
  </si>
  <si>
    <t>2024-03-24</t>
  </si>
  <si>
    <t>2018-11-03</t>
  </si>
  <si>
    <t>2020-02-09</t>
  </si>
  <si>
    <t>2022-03-22</t>
  </si>
  <si>
    <t>2022-01-29</t>
  </si>
  <si>
    <t>2023-05-07</t>
  </si>
  <si>
    <t>2024-11-27</t>
  </si>
  <si>
    <t>2018-05-22</t>
  </si>
  <si>
    <t>2023-02-11</t>
  </si>
  <si>
    <t>2023-01-02</t>
  </si>
  <si>
    <t>2025-03-08</t>
  </si>
  <si>
    <t>2022-10-27</t>
  </si>
  <si>
    <t>2018-02-19</t>
  </si>
  <si>
    <t>2022-09-26</t>
  </si>
  <si>
    <t>2023-03-29</t>
  </si>
  <si>
    <t>2021-09-25</t>
  </si>
  <si>
    <t>2024-07-10</t>
  </si>
  <si>
    <t>2019-02-22</t>
  </si>
  <si>
    <t>2020-10-09</t>
  </si>
  <si>
    <t>2018-08-03</t>
  </si>
  <si>
    <t>2020-12-19</t>
  </si>
  <si>
    <t>2020-12-22</t>
  </si>
  <si>
    <t>2021-12-09</t>
  </si>
  <si>
    <t>2019-12-06</t>
  </si>
  <si>
    <t>2019-01-12</t>
  </si>
  <si>
    <t>2021-09-12</t>
  </si>
  <si>
    <t>2018-03-26</t>
  </si>
  <si>
    <t>2022-10-21</t>
  </si>
  <si>
    <t>2020-12-23</t>
  </si>
  <si>
    <t>2023-02-01</t>
  </si>
  <si>
    <t>2024-07-08</t>
  </si>
  <si>
    <t>2020-10-10</t>
  </si>
  <si>
    <t>2021-02-03</t>
  </si>
  <si>
    <t>2025-08-11</t>
  </si>
  <si>
    <t>2022-08-18</t>
  </si>
  <si>
    <t>2020-05-04</t>
  </si>
  <si>
    <t>2022-10-15</t>
  </si>
  <si>
    <t>2020-03-05</t>
  </si>
  <si>
    <t>2023-12-06</t>
  </si>
  <si>
    <t>2020-10-29</t>
  </si>
  <si>
    <t>2019-01-16</t>
  </si>
  <si>
    <t>2019-07-27</t>
  </si>
  <si>
    <t>2018-04-25</t>
  </si>
  <si>
    <t>2021-08-23</t>
  </si>
  <si>
    <t>2022-04-25</t>
  </si>
  <si>
    <t>2025-06-02</t>
  </si>
  <si>
    <t>2021-01-27</t>
  </si>
  <si>
    <t>2024-05-10</t>
  </si>
  <si>
    <t>2018-07-20</t>
  </si>
  <si>
    <t>2025-03-02</t>
  </si>
  <si>
    <t>2020-09-09</t>
  </si>
  <si>
    <t>2018-11-28</t>
  </si>
  <si>
    <t>2018-07-22</t>
  </si>
  <si>
    <t>2024-09-14</t>
  </si>
  <si>
    <t>2018-10-07</t>
  </si>
  <si>
    <t>2022-12-25</t>
  </si>
  <si>
    <t>2022-11-12</t>
  </si>
  <si>
    <t>2021-03-09</t>
  </si>
  <si>
    <t>2020-09-21</t>
  </si>
  <si>
    <t>2020-06-11</t>
  </si>
  <si>
    <t>2020-02-20</t>
  </si>
  <si>
    <t>2018-11-19</t>
  </si>
  <si>
    <t>2018-05-21</t>
  </si>
  <si>
    <t>2022-05-31</t>
  </si>
  <si>
    <t>2022-03-05</t>
  </si>
  <si>
    <t>2019-10-25</t>
  </si>
  <si>
    <t>2020-01-26</t>
  </si>
  <si>
    <t>2020-07-11</t>
  </si>
  <si>
    <t>2022-11-06</t>
  </si>
  <si>
    <t>2019-01-28</t>
  </si>
  <si>
    <t>2018-12-04</t>
  </si>
  <si>
    <t>2025-02-21</t>
  </si>
  <si>
    <t>2019-08-15</t>
  </si>
  <si>
    <t>2021-12-04</t>
  </si>
  <si>
    <t>2019-03-17</t>
  </si>
  <si>
    <t>2022-02-23</t>
  </si>
  <si>
    <t>2020-11-14</t>
  </si>
  <si>
    <t>2024-05-06</t>
  </si>
  <si>
    <t>2018-08-10</t>
  </si>
  <si>
    <t>2022-07-18</t>
  </si>
  <si>
    <t>2025-07-18</t>
  </si>
  <si>
    <t>2022-06-27</t>
  </si>
  <si>
    <t>2024-07-02</t>
  </si>
  <si>
    <t>2021-08-17</t>
  </si>
  <si>
    <t>2024-02-23</t>
  </si>
  <si>
    <t>2022-01-01</t>
  </si>
  <si>
    <t>2021-04-08</t>
  </si>
  <si>
    <t>2025-05-15</t>
  </si>
  <si>
    <t>2022-10-29</t>
  </si>
  <si>
    <t>2023-08-02</t>
  </si>
  <si>
    <t>2022-05-20</t>
  </si>
  <si>
    <t>2025-03-05</t>
  </si>
  <si>
    <t>2023-05-16</t>
  </si>
  <si>
    <t>2020-06-30</t>
  </si>
  <si>
    <t>2020-02-07</t>
  </si>
  <si>
    <t>2020-01-21</t>
  </si>
  <si>
    <t>2021-05-02</t>
  </si>
  <si>
    <t>2025-06-30</t>
  </si>
  <si>
    <t>2022-04-18</t>
  </si>
  <si>
    <t>2023-09-01</t>
  </si>
  <si>
    <t>2020-08-09</t>
  </si>
  <si>
    <t>2025-05-03</t>
  </si>
  <si>
    <t>2025-09-04</t>
  </si>
  <si>
    <t>2023-01-12</t>
  </si>
  <si>
    <t>2020-08-24</t>
  </si>
  <si>
    <t>2025-04-19</t>
  </si>
  <si>
    <t>2019-12-28</t>
  </si>
  <si>
    <t>2023-02-20</t>
  </si>
  <si>
    <t>2023-08-21</t>
  </si>
  <si>
    <t>2021-05-28</t>
  </si>
  <si>
    <t>2022-04-14</t>
  </si>
  <si>
    <t>2023-10-05</t>
  </si>
  <si>
    <t>2021-08-18</t>
  </si>
  <si>
    <t>2019-06-06</t>
  </si>
  <si>
    <t>2021-10-02</t>
  </si>
  <si>
    <t>2025-04-28</t>
  </si>
  <si>
    <t>2021-06-04</t>
  </si>
  <si>
    <t>2024-12-08</t>
  </si>
  <si>
    <t>2023-08-26</t>
  </si>
  <si>
    <t>2025-05-07</t>
  </si>
  <si>
    <t>2022-05-08</t>
  </si>
  <si>
    <t>2025-02-13</t>
  </si>
  <si>
    <t>2025-01-02</t>
  </si>
  <si>
    <t>2025-01-10</t>
  </si>
  <si>
    <t>2021-01-31</t>
  </si>
  <si>
    <t>2019-11-06</t>
  </si>
  <si>
    <t>2019-01-02</t>
  </si>
  <si>
    <t>2019-06-10</t>
  </si>
  <si>
    <t>2021-12-15</t>
  </si>
  <si>
    <t>2022-12-17</t>
  </si>
  <si>
    <t>2023-12-11</t>
  </si>
  <si>
    <t>2021-04-03</t>
  </si>
  <si>
    <t>2022-04-19</t>
  </si>
  <si>
    <t>2024-09-22</t>
  </si>
  <si>
    <t>2020-08-11</t>
  </si>
  <si>
    <t>2019-06-29</t>
  </si>
  <si>
    <t>2020-09-01</t>
  </si>
  <si>
    <t>2020-05-14</t>
  </si>
  <si>
    <t>2021-06-20</t>
  </si>
  <si>
    <t>2019-04-11</t>
  </si>
  <si>
    <t>2024-04-05</t>
  </si>
  <si>
    <t>2024-12-29</t>
  </si>
  <si>
    <t>2019-03-08</t>
  </si>
  <si>
    <t>2023-05-23</t>
  </si>
  <si>
    <t>2025-06-15</t>
  </si>
  <si>
    <t>2019-04-25</t>
  </si>
  <si>
    <t>2022-08-30</t>
  </si>
  <si>
    <t>2019-03-11</t>
  </si>
  <si>
    <t>2024-12-31</t>
  </si>
  <si>
    <t>2023-05-08</t>
  </si>
  <si>
    <t>2021-08-07</t>
  </si>
  <si>
    <t>2024-12-03</t>
  </si>
  <si>
    <t>2020-06-05</t>
  </si>
  <si>
    <t>2018-05-04</t>
  </si>
  <si>
    <t>2023-06-03</t>
  </si>
  <si>
    <t>2023-12-17</t>
  </si>
  <si>
    <t>2019-09-19</t>
  </si>
  <si>
    <t>2023-02-26</t>
  </si>
  <si>
    <t>2024-01-04</t>
  </si>
  <si>
    <t>2020-12-05</t>
  </si>
  <si>
    <t>2020-12-12</t>
  </si>
  <si>
    <t>2019-04-26</t>
  </si>
  <si>
    <t>2025-03-23</t>
  </si>
  <si>
    <t>2023-09-13</t>
  </si>
  <si>
    <t>2019-01-03</t>
  </si>
  <si>
    <t>2025-08-26</t>
  </si>
  <si>
    <t>2020-01-03</t>
  </si>
  <si>
    <t>2021-05-04</t>
  </si>
  <si>
    <t>2025-01-31</t>
  </si>
  <si>
    <t>2023-04-25</t>
  </si>
  <si>
    <t>2021-04-30</t>
  </si>
  <si>
    <t>2025-07-24</t>
  </si>
  <si>
    <t>2020-03-16</t>
  </si>
  <si>
    <t>2019-08-18</t>
  </si>
  <si>
    <t>2020-02-03</t>
  </si>
  <si>
    <t>2018-01-21</t>
  </si>
  <si>
    <t>2022-04-27</t>
  </si>
  <si>
    <t>2021-05-17</t>
  </si>
  <si>
    <t>2023-11-01</t>
  </si>
  <si>
    <t>2022-12-02</t>
  </si>
  <si>
    <t>2019-06-08</t>
  </si>
  <si>
    <t>2019-03-13</t>
  </si>
  <si>
    <t>2023-07-09</t>
  </si>
  <si>
    <t>2020-12-07</t>
  </si>
  <si>
    <t>2018-02-17</t>
  </si>
  <si>
    <t>2021-03-12</t>
  </si>
  <si>
    <t>2023-06-16</t>
  </si>
  <si>
    <t>2021-01-16</t>
  </si>
  <si>
    <t>2022-08-15</t>
  </si>
  <si>
    <t>2020-12-27</t>
  </si>
  <si>
    <t>2020-03-11</t>
  </si>
  <si>
    <t>2019-12-12</t>
  </si>
  <si>
    <t>2021-01-11</t>
  </si>
  <si>
    <t>2021-12-12</t>
  </si>
  <si>
    <t>2020-10-02</t>
  </si>
  <si>
    <t>2019-06-28</t>
  </si>
  <si>
    <t>2024-05-15</t>
  </si>
  <si>
    <t>2020-12-06</t>
  </si>
  <si>
    <t>2023-10-02</t>
  </si>
  <si>
    <t>2021-03-04</t>
  </si>
  <si>
    <t>2020-01-27</t>
  </si>
  <si>
    <t>2020-08-21</t>
  </si>
  <si>
    <t>2018-04-15</t>
  </si>
  <si>
    <t>2018-02-04</t>
  </si>
  <si>
    <t>2018-04-22</t>
  </si>
  <si>
    <t>2019-02-08</t>
  </si>
  <si>
    <t>2020-01-30</t>
  </si>
  <si>
    <t>2023-09-23</t>
  </si>
  <si>
    <t>2022-01-28</t>
  </si>
  <si>
    <t>2025-07-13</t>
  </si>
  <si>
    <t>2024-01-12</t>
  </si>
  <si>
    <t>2025-04-27</t>
  </si>
  <si>
    <t>2025-01-17</t>
  </si>
  <si>
    <t>2025-04-07</t>
  </si>
  <si>
    <t>2023-07-25</t>
  </si>
  <si>
    <t>2023-11-03</t>
  </si>
  <si>
    <t>2024-11-21</t>
  </si>
  <si>
    <t>2024-08-08</t>
  </si>
  <si>
    <t>2021-01-10</t>
  </si>
  <si>
    <t>2022-06-07</t>
  </si>
  <si>
    <t>2024-07-27</t>
  </si>
  <si>
    <t>2019-06-19</t>
  </si>
  <si>
    <t>2024-10-17</t>
  </si>
  <si>
    <t>2019-01-09</t>
  </si>
  <si>
    <t>2021-10-22</t>
  </si>
  <si>
    <t>2021-04-19</t>
  </si>
  <si>
    <t>2024-04-10</t>
  </si>
  <si>
    <t>2018-04-04</t>
  </si>
  <si>
    <t>2018-11-12</t>
  </si>
  <si>
    <t>2024-01-27</t>
  </si>
  <si>
    <t>2019-03-21</t>
  </si>
  <si>
    <t>2022-07-05</t>
  </si>
  <si>
    <t>2025-05-30</t>
  </si>
  <si>
    <t>2021-02-21</t>
  </si>
  <si>
    <t>2019-08-14</t>
  </si>
  <si>
    <t>2023-01-25</t>
  </si>
  <si>
    <t>2018-09-30</t>
  </si>
  <si>
    <t>2021-07-14</t>
  </si>
  <si>
    <t>2025-01-29</t>
  </si>
  <si>
    <t>2025-08-31</t>
  </si>
  <si>
    <t>2023-10-01</t>
  </si>
  <si>
    <t>2021-09-26</t>
  </si>
  <si>
    <t>2024-12-18</t>
  </si>
  <si>
    <t>2018-03-06</t>
  </si>
  <si>
    <t>2020-01-22</t>
  </si>
  <si>
    <t>2023-07-26</t>
  </si>
  <si>
    <t>2019-01-23</t>
  </si>
  <si>
    <t>2025-03-30</t>
  </si>
  <si>
    <t>2018-08-11</t>
  </si>
  <si>
    <t>2018-05-12</t>
  </si>
  <si>
    <t>2024-11-22</t>
  </si>
  <si>
    <t>2023-10-28</t>
  </si>
  <si>
    <t>2019-11-15</t>
  </si>
  <si>
    <t>2023-06-18</t>
  </si>
  <si>
    <t>2018-09-18</t>
  </si>
  <si>
    <t>2019-04-06</t>
  </si>
  <si>
    <t>2023-02-22</t>
  </si>
  <si>
    <t>2025-05-20</t>
  </si>
  <si>
    <t>2023-06-27</t>
  </si>
  <si>
    <t>2021-07-09</t>
  </si>
  <si>
    <t>2019-12-18</t>
  </si>
  <si>
    <t>2020-04-13</t>
  </si>
  <si>
    <t>2025-03-07</t>
  </si>
  <si>
    <t>2020-03-19</t>
  </si>
  <si>
    <t>2023-11-05</t>
  </si>
  <si>
    <t>2024-08-15</t>
  </si>
  <si>
    <t>2020-10-24</t>
  </si>
  <si>
    <t>2019-05-20</t>
  </si>
  <si>
    <t>2023-11-06</t>
  </si>
  <si>
    <t>2019-10-14</t>
  </si>
  <si>
    <t>2023-02-08</t>
  </si>
  <si>
    <t>2020-01-10</t>
  </si>
  <si>
    <t>2021-01-05</t>
  </si>
  <si>
    <t>2023-07-24</t>
  </si>
  <si>
    <t>2022-12-21</t>
  </si>
  <si>
    <t>2019-05-30</t>
  </si>
  <si>
    <t>2024-01-23</t>
  </si>
  <si>
    <t>2022-08-29</t>
  </si>
  <si>
    <t>2025-08-09</t>
  </si>
  <si>
    <t>2022-10-22</t>
  </si>
  <si>
    <t>2023-06-02</t>
  </si>
  <si>
    <t>2023-03-10</t>
  </si>
  <si>
    <t>2024-01-21</t>
  </si>
  <si>
    <t>2020-04-25</t>
  </si>
  <si>
    <t>2024-09-08</t>
  </si>
  <si>
    <t>2025-07-16</t>
  </si>
  <si>
    <t>2024-05-14</t>
  </si>
  <si>
    <t>2023-04-07</t>
  </si>
  <si>
    <t>2019-08-17</t>
  </si>
  <si>
    <t>2021-12-07</t>
  </si>
  <si>
    <t>2022-02-17</t>
  </si>
  <si>
    <t>2024-03-27</t>
  </si>
  <si>
    <t>2024-04-13</t>
  </si>
  <si>
    <t>2025-08-01</t>
  </si>
  <si>
    <t>2018-08-06</t>
  </si>
  <si>
    <t>2022-07-10</t>
  </si>
  <si>
    <t>2024-03-22</t>
  </si>
  <si>
    <t>2021-06-27</t>
  </si>
  <si>
    <t>2024-04-02</t>
  </si>
  <si>
    <t>2018-05-07</t>
  </si>
  <si>
    <t>2019-02-27</t>
  </si>
  <si>
    <t>2023-01-24</t>
  </si>
  <si>
    <t>2018-01-15</t>
  </si>
  <si>
    <t>2024-01-30</t>
  </si>
  <si>
    <t>2022-10-19</t>
  </si>
  <si>
    <t>2022-07-04</t>
  </si>
  <si>
    <t>2023-08-14</t>
  </si>
  <si>
    <t>2022-10-06</t>
  </si>
  <si>
    <t>2024-12-23</t>
  </si>
  <si>
    <t>2020-02-13</t>
  </si>
  <si>
    <t>2018-12-01</t>
  </si>
  <si>
    <t>2025-09-12</t>
  </si>
  <si>
    <t>2025-01-28</t>
  </si>
  <si>
    <t>2020-02-25</t>
  </si>
  <si>
    <t>2022-03-26</t>
  </si>
  <si>
    <t>2023-05-15</t>
  </si>
  <si>
    <t>2023-04-12</t>
  </si>
  <si>
    <t>2023-10-21</t>
  </si>
  <si>
    <t>2019-07-24</t>
  </si>
  <si>
    <t>2020-05-17</t>
  </si>
  <si>
    <t>2018-08-31</t>
  </si>
  <si>
    <t>2020-04-14</t>
  </si>
  <si>
    <t>2025-03-14</t>
  </si>
  <si>
    <t>2019-10-22</t>
  </si>
  <si>
    <t>2024-09-13</t>
  </si>
  <si>
    <t>2020-03-07</t>
  </si>
  <si>
    <t>2018-05-19</t>
  </si>
  <si>
    <t>2018-06-28</t>
  </si>
  <si>
    <t>2022-08-25</t>
  </si>
  <si>
    <t>2021-06-17</t>
  </si>
  <si>
    <t>2024-06-22</t>
  </si>
  <si>
    <t>2022-10-16</t>
  </si>
  <si>
    <t>2018-05-23</t>
  </si>
  <si>
    <t>2018-04-18</t>
  </si>
  <si>
    <t>2023-11-07</t>
  </si>
  <si>
    <t>2024-09-29</t>
  </si>
  <si>
    <t>2018-07-09</t>
  </si>
  <si>
    <t>2021-05-24</t>
  </si>
  <si>
    <t>2021-12-19</t>
  </si>
  <si>
    <t>2021-12-05</t>
  </si>
  <si>
    <t>2024-12-07</t>
  </si>
  <si>
    <t>2020-06-06</t>
  </si>
  <si>
    <t>2019-08-02</t>
  </si>
  <si>
    <t>2025-07-23</t>
  </si>
  <si>
    <t>2023-07-01</t>
  </si>
  <si>
    <t>2024-03-04</t>
  </si>
  <si>
    <t>2024-12-13</t>
  </si>
  <si>
    <t>2020-05-22</t>
  </si>
  <si>
    <t>2019-06-12</t>
  </si>
  <si>
    <t>2025-08-06</t>
  </si>
  <si>
    <t>2021-11-27</t>
  </si>
  <si>
    <t>2018-07-04</t>
  </si>
  <si>
    <t>2019-02-13</t>
  </si>
  <si>
    <t>2018-06-03</t>
  </si>
  <si>
    <t>2023-09-28</t>
  </si>
  <si>
    <t>2019-03-07</t>
  </si>
  <si>
    <t>2024-07-21</t>
  </si>
  <si>
    <t>2020-09-26</t>
  </si>
  <si>
    <t>2023-08-05</t>
  </si>
  <si>
    <t>2018-01-31</t>
  </si>
  <si>
    <t>2025-05-23</t>
  </si>
  <si>
    <t>2019-10-16</t>
  </si>
  <si>
    <t>2024-05-18</t>
  </si>
  <si>
    <t>2022-01-12</t>
  </si>
  <si>
    <t>2023-02-12</t>
  </si>
  <si>
    <t>2018-02-16</t>
  </si>
  <si>
    <t>2023-02-13</t>
  </si>
  <si>
    <t>2019-09-14</t>
  </si>
  <si>
    <t>2023-02-03</t>
  </si>
  <si>
    <t>2019-10-08</t>
  </si>
  <si>
    <t>2023-12-28</t>
  </si>
  <si>
    <t>2024-02-12</t>
  </si>
  <si>
    <t>2020-12-24</t>
  </si>
  <si>
    <t>2022-05-09</t>
  </si>
  <si>
    <t>2022-08-28</t>
  </si>
  <si>
    <t>2021-01-14</t>
  </si>
  <si>
    <t>2018-01-17</t>
  </si>
  <si>
    <t>2023-11-22</t>
  </si>
  <si>
    <t>2018-06-24</t>
  </si>
  <si>
    <t>2020-08-03</t>
  </si>
  <si>
    <t>2021-04-28</t>
  </si>
  <si>
    <t>2024-08-21</t>
  </si>
  <si>
    <t>2020-06-24</t>
  </si>
  <si>
    <t>2023-05-18</t>
  </si>
  <si>
    <t>2023-01-03</t>
  </si>
  <si>
    <t>2024-08-09</t>
  </si>
  <si>
    <t>2019-03-26</t>
  </si>
  <si>
    <t>2023-11-20</t>
  </si>
  <si>
    <t>2021-07-04</t>
  </si>
  <si>
    <t>2019-02-23</t>
  </si>
  <si>
    <t>2019-01-15</t>
  </si>
  <si>
    <t>2021-01-19</t>
  </si>
  <si>
    <t>2020-05-25</t>
  </si>
  <si>
    <t>2019-07-03</t>
  </si>
  <si>
    <t>2021-04-05</t>
  </si>
  <si>
    <t>2018-04-03</t>
  </si>
  <si>
    <t>2025-04-23</t>
  </si>
  <si>
    <t>2025-06-09</t>
  </si>
  <si>
    <t>2018-07-27</t>
  </si>
  <si>
    <t>2024-12-16</t>
  </si>
  <si>
    <t>2024-10-05</t>
  </si>
  <si>
    <t>2025-06-06</t>
  </si>
  <si>
    <t>2022-08-07</t>
  </si>
  <si>
    <t>2019-12-04</t>
  </si>
  <si>
    <t>2022-03-01</t>
  </si>
  <si>
    <t>2021-09-13</t>
  </si>
  <si>
    <t>2023-07-12</t>
  </si>
  <si>
    <t>2024-09-18</t>
  </si>
  <si>
    <t>2022-06-03</t>
  </si>
  <si>
    <t>2020-11-08</t>
  </si>
  <si>
    <t>2024-01-07</t>
  </si>
  <si>
    <t>2023-11-17</t>
  </si>
  <si>
    <t>2022-01-26</t>
  </si>
  <si>
    <t>2025-04-08</t>
  </si>
  <si>
    <t>2024-07-13</t>
  </si>
  <si>
    <t>2022-10-04</t>
  </si>
  <si>
    <t>2021-03-19</t>
  </si>
  <si>
    <t>2024-04-07</t>
  </si>
  <si>
    <t>2019-10-02</t>
  </si>
  <si>
    <t>2018-03-20</t>
  </si>
  <si>
    <t>2018-12-10</t>
  </si>
  <si>
    <t>2020-12-02</t>
  </si>
  <si>
    <t>2021-04-15</t>
  </si>
  <si>
    <t>2025-05-24</t>
  </si>
  <si>
    <t>2021-03-13</t>
  </si>
  <si>
    <t>2019-10-06</t>
  </si>
  <si>
    <t>2018-06-27</t>
  </si>
  <si>
    <t>2018-06-05</t>
  </si>
  <si>
    <t>2023-06-09</t>
  </si>
  <si>
    <t>2020-03-17</t>
  </si>
  <si>
    <t>2023-12-02</t>
  </si>
  <si>
    <t>2025-05-28</t>
  </si>
  <si>
    <t>2023-09-05</t>
  </si>
  <si>
    <t>2020-06-19</t>
  </si>
  <si>
    <t>2019-08-07</t>
  </si>
  <si>
    <t>2024-11-30</t>
  </si>
  <si>
    <t>2018-10-27</t>
  </si>
  <si>
    <t>2019-06-22</t>
  </si>
  <si>
    <t>2024-08-06</t>
  </si>
  <si>
    <t>2021-01-09</t>
  </si>
  <si>
    <t>2021-12-11</t>
  </si>
  <si>
    <t>2020-01-09</t>
  </si>
  <si>
    <t>2019-11-23</t>
  </si>
  <si>
    <t>2020-01-13</t>
  </si>
  <si>
    <t>2023-11-18</t>
  </si>
  <si>
    <t>2023-09-30</t>
  </si>
  <si>
    <t>2018-12-28</t>
  </si>
  <si>
    <t>2021-05-05</t>
  </si>
  <si>
    <t>2020-07-08</t>
  </si>
  <si>
    <t>2020-11-29</t>
  </si>
  <si>
    <t>2020-05-18</t>
  </si>
  <si>
    <t>2018-12-07</t>
  </si>
  <si>
    <t>2019-03-22</t>
  </si>
  <si>
    <t>2018-02-05</t>
  </si>
  <si>
    <t>2019-06-25</t>
  </si>
  <si>
    <t>2024-07-11</t>
  </si>
  <si>
    <t>2018-05-31</t>
  </si>
  <si>
    <t>2023-04-20</t>
  </si>
  <si>
    <t>2018-03-03</t>
  </si>
  <si>
    <t>2024-04-26</t>
  </si>
  <si>
    <t>2022-08-21</t>
  </si>
  <si>
    <t>2024-03-09</t>
  </si>
  <si>
    <t>2022-01-06</t>
  </si>
  <si>
    <t>2023-03-18</t>
  </si>
  <si>
    <t>2023-11-02</t>
  </si>
  <si>
    <t>2021-04-23</t>
  </si>
  <si>
    <t>2018-08-05</t>
  </si>
  <si>
    <t>2019-11-19</t>
  </si>
  <si>
    <t>2021-12-10</t>
  </si>
  <si>
    <t>2019-07-14</t>
  </si>
  <si>
    <t>2024-11-16</t>
  </si>
  <si>
    <t>2023-09-17</t>
  </si>
  <si>
    <t>2022-03-04</t>
  </si>
  <si>
    <t>2024-09-01</t>
  </si>
  <si>
    <t>2023-05-14</t>
  </si>
  <si>
    <t>2020-07-04</t>
  </si>
  <si>
    <t>2020-09-23</t>
  </si>
  <si>
    <t>2018-12-19</t>
  </si>
  <si>
    <t>2021-07-30</t>
  </si>
  <si>
    <t>2021-07-11</t>
  </si>
  <si>
    <t>2020-09-22</t>
  </si>
  <si>
    <t>2020-11-21</t>
  </si>
  <si>
    <t>2018-07-26</t>
  </si>
  <si>
    <t>2025-04-17</t>
  </si>
  <si>
    <t>2025-08-07</t>
  </si>
  <si>
    <t>2018-06-01</t>
  </si>
  <si>
    <t>2019-09-07</t>
  </si>
  <si>
    <t>2023-03-13</t>
  </si>
  <si>
    <t>2019-05-27</t>
  </si>
  <si>
    <t>2023-07-04</t>
  </si>
  <si>
    <t>2023-06-11</t>
  </si>
  <si>
    <t>2018-11-06</t>
  </si>
  <si>
    <t>2021-03-20</t>
  </si>
  <si>
    <t>2020-07-17</t>
  </si>
  <si>
    <t>2018-07-29</t>
  </si>
  <si>
    <t>2023-06-19</t>
  </si>
  <si>
    <t>2018-01-12</t>
  </si>
  <si>
    <t>2018-07-08</t>
  </si>
  <si>
    <t>2018-12-31</t>
  </si>
  <si>
    <t>2019-11-11</t>
  </si>
  <si>
    <t>2019-12-11</t>
  </si>
  <si>
    <t>2023-02-16</t>
  </si>
  <si>
    <t>2018-03-23</t>
  </si>
  <si>
    <t>2023-08-12</t>
  </si>
  <si>
    <t>2022-12-31</t>
  </si>
  <si>
    <t>2023-09-12</t>
  </si>
  <si>
    <t>2023-10-16</t>
  </si>
  <si>
    <t>2025-04-16</t>
  </si>
  <si>
    <t>2022-09-01</t>
  </si>
  <si>
    <t>2020-02-21</t>
  </si>
  <si>
    <t>2024-10-14</t>
  </si>
  <si>
    <t>2019-07-19</t>
  </si>
  <si>
    <t>2021-07-21</t>
  </si>
  <si>
    <t>2018-07-05</t>
  </si>
  <si>
    <t>2020-02-29</t>
  </si>
  <si>
    <t>2021-03-21</t>
  </si>
  <si>
    <t>2021-10-20</t>
  </si>
  <si>
    <t>2024-05-24</t>
  </si>
  <si>
    <t>2021-06-05</t>
  </si>
  <si>
    <t>2019-07-21</t>
  </si>
  <si>
    <t>2023-02-05</t>
  </si>
  <si>
    <t>2019-09-21</t>
  </si>
  <si>
    <t>2022-04-08</t>
  </si>
  <si>
    <t>2023-08-31</t>
  </si>
  <si>
    <t>2020-11-25</t>
  </si>
  <si>
    <t>2025-03-12</t>
  </si>
  <si>
    <t>2019-09-15</t>
  </si>
  <si>
    <t>2023-09-26</t>
  </si>
  <si>
    <t>2018-05-20</t>
  </si>
  <si>
    <t>2020-01-24</t>
  </si>
  <si>
    <t>2023-09-09</t>
  </si>
  <si>
    <t>2024-07-23</t>
  </si>
  <si>
    <t>2024-11-19</t>
  </si>
  <si>
    <t>2025-02-20</t>
  </si>
  <si>
    <t>2023-08-24</t>
  </si>
  <si>
    <t>2019-07-05</t>
  </si>
  <si>
    <t>2020-03-15</t>
  </si>
  <si>
    <t>2025-01-20</t>
  </si>
  <si>
    <t>2019-09-01</t>
  </si>
  <si>
    <t>2024-09-26</t>
  </si>
  <si>
    <t>2020-10-26</t>
  </si>
  <si>
    <t>2021-02-05</t>
  </si>
  <si>
    <t>2024-04-30</t>
  </si>
  <si>
    <t>2019-07-15</t>
  </si>
  <si>
    <t>2018-10-28</t>
  </si>
  <si>
    <t>2019-05-18</t>
  </si>
  <si>
    <t>2024-04-27</t>
  </si>
  <si>
    <t>2020-05-11</t>
  </si>
  <si>
    <t>2021-09-28</t>
  </si>
  <si>
    <t>2021-01-22</t>
  </si>
  <si>
    <t>2024-10-26</t>
  </si>
  <si>
    <t>2022-10-23</t>
  </si>
  <si>
    <t>2020-12-31</t>
  </si>
  <si>
    <t>2023-02-19</t>
  </si>
  <si>
    <t>2021-06-10</t>
  </si>
  <si>
    <t>2019-04-20</t>
  </si>
  <si>
    <t>2023-07-27</t>
  </si>
  <si>
    <t>2025-09-17</t>
  </si>
  <si>
    <t>2021-06-25</t>
  </si>
  <si>
    <t>2021-01-03</t>
  </si>
  <si>
    <t>2024-02-01</t>
  </si>
  <si>
    <t>2023-07-02</t>
  </si>
  <si>
    <t>2019-04-16</t>
  </si>
  <si>
    <t>2023-12-25</t>
  </si>
  <si>
    <t>2020-11-20</t>
  </si>
  <si>
    <t>2022-09-04</t>
  </si>
  <si>
    <t>2021-03-26</t>
  </si>
  <si>
    <t>2023-01-14</t>
  </si>
  <si>
    <t>2025-06-20</t>
  </si>
  <si>
    <t>2025-04-05</t>
  </si>
  <si>
    <t>2023-11-26</t>
  </si>
  <si>
    <t>2022-01-08</t>
  </si>
  <si>
    <t>2021-09-01</t>
  </si>
  <si>
    <t>2025-02-17</t>
  </si>
  <si>
    <t>2019-06-02</t>
  </si>
  <si>
    <t>2021-04-11</t>
  </si>
  <si>
    <t>2019-06-16</t>
  </si>
  <si>
    <t>2019-06-18</t>
  </si>
  <si>
    <t>2023-01-15</t>
  </si>
  <si>
    <t>2023-06-12</t>
  </si>
  <si>
    <t>2022-03-09</t>
  </si>
  <si>
    <t>2022-04-13</t>
  </si>
  <si>
    <t>2021-05-13</t>
  </si>
  <si>
    <t>2022-03-11</t>
  </si>
  <si>
    <t>2022-11-27</t>
  </si>
  <si>
    <t>2023-01-28</t>
  </si>
  <si>
    <t>2020-11-12</t>
  </si>
  <si>
    <t>2022-06-18</t>
  </si>
  <si>
    <t>2024-08-27</t>
  </si>
  <si>
    <t>2024-02-28</t>
  </si>
  <si>
    <t>2024-09-21</t>
  </si>
  <si>
    <t>2025-01-07</t>
  </si>
  <si>
    <t>2021-02-17</t>
  </si>
  <si>
    <t>2020-03-24</t>
  </si>
  <si>
    <t>2019-12-08</t>
  </si>
  <si>
    <t>2018-04-21</t>
  </si>
  <si>
    <t>2024-04-18</t>
  </si>
  <si>
    <t>2021-03-06</t>
  </si>
  <si>
    <t>2021-01-17</t>
  </si>
  <si>
    <t>2023-06-13</t>
  </si>
  <si>
    <t>2025-06-07</t>
  </si>
  <si>
    <t>2025-03-20</t>
  </si>
  <si>
    <t>2018-03-21</t>
  </si>
  <si>
    <t>2019-01-20</t>
  </si>
  <si>
    <t>2022-03-27</t>
  </si>
  <si>
    <t>2019-03-18</t>
  </si>
  <si>
    <t>2021-06-19</t>
  </si>
  <si>
    <t>2021-07-01</t>
  </si>
  <si>
    <t>2023-10-08</t>
  </si>
  <si>
    <t>2022-07-03</t>
  </si>
  <si>
    <t>2021-11-17</t>
  </si>
  <si>
    <t>2019-07-06</t>
  </si>
  <si>
    <t>2019-12-25</t>
  </si>
  <si>
    <t>2023-10-13</t>
  </si>
  <si>
    <t>2019-06-26</t>
  </si>
  <si>
    <t>2020-10-25</t>
  </si>
  <si>
    <t>2025-07-15</t>
  </si>
  <si>
    <t>2025-02-08</t>
  </si>
  <si>
    <t>2021-05-08</t>
  </si>
  <si>
    <t>2019-03-09</t>
  </si>
  <si>
    <t>2018-07-15</t>
  </si>
  <si>
    <t>2020-06-10</t>
  </si>
  <si>
    <t>2025-02-11</t>
  </si>
  <si>
    <t>2021-10-07</t>
  </si>
  <si>
    <t>2025-05-18</t>
  </si>
  <si>
    <t>2020-10-04</t>
  </si>
  <si>
    <t>2024-05-04</t>
  </si>
  <si>
    <t>2020-02-05</t>
  </si>
  <si>
    <t>2018-08-18</t>
  </si>
  <si>
    <t>2018-05-08</t>
  </si>
  <si>
    <t>2020-04-07</t>
  </si>
  <si>
    <t>2020-06-01</t>
  </si>
  <si>
    <t>2019-02-01</t>
  </si>
  <si>
    <t>2021-04-14</t>
  </si>
  <si>
    <t>2018-11-27</t>
  </si>
  <si>
    <t>2022-09-03</t>
  </si>
  <si>
    <t>2020-08-12</t>
  </si>
  <si>
    <t>2020-12-28</t>
  </si>
  <si>
    <t>2018-12-09</t>
  </si>
  <si>
    <t>2021-03-22</t>
  </si>
  <si>
    <t>2022-01-13</t>
  </si>
  <si>
    <t>2022-04-23</t>
  </si>
  <si>
    <t>2024-02-29</t>
  </si>
  <si>
    <t>2024-03-05</t>
  </si>
  <si>
    <t>2019-11-22</t>
  </si>
  <si>
    <t>2018-06-25</t>
  </si>
  <si>
    <t>2021-06-09</t>
  </si>
  <si>
    <t>2020-04-02</t>
  </si>
  <si>
    <t>2019-04-12</t>
  </si>
  <si>
    <t>2018-06-06</t>
  </si>
  <si>
    <t>2018-11-22</t>
  </si>
  <si>
    <t>2024-08-22</t>
  </si>
  <si>
    <t>2021-05-31</t>
  </si>
  <si>
    <t>2022-10-09</t>
  </si>
  <si>
    <t>2022-07-15</t>
  </si>
  <si>
    <t>2018-08-14</t>
  </si>
  <si>
    <t>2024-11-26</t>
  </si>
  <si>
    <t>2019-01-27</t>
  </si>
  <si>
    <t>2025-04-15</t>
  </si>
  <si>
    <t>2021-10-16</t>
  </si>
  <si>
    <t>2021-02-10</t>
  </si>
  <si>
    <t>2025-02-10</t>
  </si>
  <si>
    <t>2021-01-28</t>
  </si>
  <si>
    <t>2019-09-18</t>
  </si>
  <si>
    <t>2019-10-21</t>
  </si>
  <si>
    <t>2025-09-01</t>
  </si>
  <si>
    <t>2023-06-01</t>
  </si>
  <si>
    <t>2021-10-30</t>
  </si>
  <si>
    <t>2019-01-29</t>
  </si>
  <si>
    <t>2020-09-27</t>
  </si>
  <si>
    <t>2022-01-10</t>
  </si>
  <si>
    <t>2025-02-19</t>
  </si>
  <si>
    <t>2025-09-13</t>
  </si>
  <si>
    <t>2020-05-27</t>
  </si>
  <si>
    <t>2022-04-21</t>
  </si>
  <si>
    <t>2022-11-21</t>
  </si>
  <si>
    <t>2025-08-30</t>
  </si>
  <si>
    <t>2021-03-18</t>
  </si>
  <si>
    <t>2024-02-26</t>
  </si>
  <si>
    <t>2022-02-04</t>
  </si>
  <si>
    <t>2018-01-19</t>
  </si>
  <si>
    <t>2022-04-04</t>
  </si>
  <si>
    <t>2023-08-06</t>
  </si>
  <si>
    <t>2023-01-18</t>
  </si>
  <si>
    <t>2025-05-19</t>
  </si>
  <si>
    <t>2021-01-13</t>
  </si>
  <si>
    <t>2021-06-30</t>
  </si>
  <si>
    <t>2021-03-10</t>
  </si>
  <si>
    <t>2019-09-26</t>
  </si>
  <si>
    <t>2020-06-17</t>
  </si>
  <si>
    <t>2018-09-16</t>
  </si>
  <si>
    <t>2023-05-04</t>
  </si>
  <si>
    <t>2018-06-15</t>
  </si>
  <si>
    <t>2019-11-09</t>
  </si>
  <si>
    <t>2023-12-15</t>
  </si>
  <si>
    <t>2025-05-31</t>
  </si>
  <si>
    <t>2025-06-11</t>
  </si>
  <si>
    <t>2023-08-30</t>
  </si>
  <si>
    <t>2018-10-16</t>
  </si>
  <si>
    <t>2025-08-16</t>
  </si>
  <si>
    <t>2024-06-26</t>
  </si>
  <si>
    <t>2022-03-02</t>
  </si>
  <si>
    <t>2024-07-15</t>
  </si>
  <si>
    <t>2023-11-28</t>
  </si>
  <si>
    <t>2024-09-04</t>
  </si>
  <si>
    <t>2024-08-04</t>
  </si>
  <si>
    <t>2022-11-18</t>
  </si>
  <si>
    <t>2023-05-13</t>
  </si>
  <si>
    <t>2024-11-20</t>
  </si>
  <si>
    <t>2024-08-14</t>
  </si>
  <si>
    <t>2024-06-15</t>
  </si>
  <si>
    <t>2025-05-25</t>
  </si>
  <si>
    <t>2022-08-10</t>
  </si>
  <si>
    <t>2025-04-09</t>
  </si>
  <si>
    <t>2022-06-01</t>
  </si>
  <si>
    <t>2024-01-29</t>
  </si>
  <si>
    <t>2023-02-14</t>
  </si>
  <si>
    <t>2024-12-20</t>
  </si>
  <si>
    <t>2025-03-18</t>
  </si>
  <si>
    <t>2018-10-02</t>
  </si>
  <si>
    <t>2025-02-24</t>
  </si>
  <si>
    <t>2025-03-09</t>
  </si>
  <si>
    <t>2025-06-16</t>
  </si>
  <si>
    <t>2022-02-20</t>
  </si>
  <si>
    <t>2024-10-10</t>
  </si>
  <si>
    <t>2025-07-19</t>
  </si>
  <si>
    <t>2023-01-21</t>
  </si>
  <si>
    <t>2025-01-05</t>
  </si>
  <si>
    <t>2018-08-22</t>
  </si>
  <si>
    <t>2022-05-07</t>
  </si>
  <si>
    <t>2023-10-15</t>
  </si>
  <si>
    <t>2020-12-30</t>
  </si>
  <si>
    <t>2023-06-06</t>
  </si>
  <si>
    <t>2025-09-08</t>
  </si>
  <si>
    <t>2019-09-02</t>
  </si>
  <si>
    <t>2024-10-06</t>
  </si>
  <si>
    <t>2022-12-04</t>
  </si>
  <si>
    <t>2023-07-21</t>
  </si>
  <si>
    <t>2024-06-08</t>
  </si>
  <si>
    <t>2025-01-03</t>
  </si>
  <si>
    <t>2025-07-12</t>
  </si>
  <si>
    <t>2023-06-24</t>
  </si>
  <si>
    <t>2024-03-31</t>
  </si>
  <si>
    <t>2025-09-20</t>
  </si>
  <si>
    <t>2024-11-15</t>
  </si>
  <si>
    <t>2025-03-03</t>
  </si>
  <si>
    <t>2025-01-27</t>
  </si>
  <si>
    <t>2025-03-01</t>
  </si>
  <si>
    <t>2023-02-09</t>
  </si>
  <si>
    <t>2020-11-30</t>
  </si>
  <si>
    <t>2025-07-02</t>
  </si>
  <si>
    <t>2023-12-18</t>
  </si>
  <si>
    <t>2024-07-26</t>
  </si>
  <si>
    <t>2025-03-21</t>
  </si>
  <si>
    <t>2021-05-15</t>
  </si>
  <si>
    <t>2025-05-09</t>
  </si>
  <si>
    <t>2022-02-15</t>
  </si>
  <si>
    <t>2025-04-12</t>
  </si>
  <si>
    <t>2024-03-03</t>
  </si>
  <si>
    <t>2022-07-16</t>
  </si>
  <si>
    <t>2024-02-16</t>
  </si>
  <si>
    <t>2024-10-03</t>
  </si>
  <si>
    <t>2024-12-21</t>
  </si>
  <si>
    <t>2023-07-31</t>
  </si>
  <si>
    <t>2024-09-23</t>
  </si>
  <si>
    <t>2022-06-05</t>
  </si>
  <si>
    <t>2023-12-04</t>
  </si>
  <si>
    <t>2022-04-01</t>
  </si>
  <si>
    <t>2023-03-15</t>
  </si>
  <si>
    <t>2025-05-26</t>
  </si>
  <si>
    <t>2024-02-18</t>
  </si>
  <si>
    <t>2025-08-17</t>
  </si>
  <si>
    <t>2023-05-27</t>
  </si>
  <si>
    <t>2023-04-10</t>
  </si>
  <si>
    <t>2024-01-15</t>
  </si>
  <si>
    <t>2024-04-22</t>
  </si>
  <si>
    <t>2025-09-18</t>
  </si>
  <si>
    <t>2025-05-01</t>
  </si>
  <si>
    <t>2025-02-06</t>
  </si>
  <si>
    <t>2024-01-28</t>
  </si>
  <si>
    <t>2019-05-24</t>
  </si>
  <si>
    <t>2024-09-24</t>
  </si>
  <si>
    <t>2024-02-03</t>
  </si>
  <si>
    <t>2020-08-20</t>
  </si>
  <si>
    <t>2023-01-08</t>
  </si>
  <si>
    <t>2022-12-26</t>
  </si>
  <si>
    <t>2023-03-08</t>
  </si>
  <si>
    <t>2023-12-21</t>
  </si>
  <si>
    <t>2025-08-13</t>
  </si>
  <si>
    <t>2025-03-29</t>
  </si>
  <si>
    <t>2021-09-19</t>
  </si>
  <si>
    <t>2023-10-18</t>
  </si>
  <si>
    <t>2025-07-11</t>
  </si>
  <si>
    <t>2024-05-31</t>
  </si>
  <si>
    <t>2021-09-27</t>
  </si>
  <si>
    <t>2023-03-30</t>
  </si>
  <si>
    <t>2019-12-30</t>
  </si>
  <si>
    <t>2024-05-12</t>
  </si>
  <si>
    <t>2021-06-23</t>
  </si>
  <si>
    <t>2022-09-29</t>
  </si>
  <si>
    <t>2024-06-25</t>
  </si>
  <si>
    <t>2025-05-11</t>
  </si>
  <si>
    <t>2025-03-10</t>
  </si>
  <si>
    <t>2020-11-01</t>
  </si>
  <si>
    <t>2022-07-31</t>
  </si>
  <si>
    <t>2025-05-08</t>
  </si>
  <si>
    <t>2021-11-04</t>
  </si>
  <si>
    <t>2025-05-05</t>
  </si>
  <si>
    <t>2022-02-06</t>
  </si>
  <si>
    <t>2023-12-24</t>
  </si>
  <si>
    <t>2023-08-13</t>
  </si>
  <si>
    <t>2024-06-09</t>
  </si>
  <si>
    <t>2025-02-23</t>
  </si>
  <si>
    <t>2025-04-24</t>
  </si>
  <si>
    <t>2022-11-26</t>
  </si>
  <si>
    <t>2025-06-28</t>
  </si>
  <si>
    <t>2025-09-11</t>
  </si>
  <si>
    <t>2023-06-17</t>
  </si>
  <si>
    <t>2025-01-08</t>
  </si>
  <si>
    <t>2019-07-02</t>
  </si>
  <si>
    <t>2021-03-07</t>
  </si>
  <si>
    <t>2025-09-07</t>
  </si>
  <si>
    <t>2024-08-12</t>
  </si>
  <si>
    <t>2025-03-11</t>
  </si>
  <si>
    <t>2024-01-31</t>
  </si>
  <si>
    <t>2023-02-25</t>
  </si>
  <si>
    <t>2024-09-07</t>
  </si>
  <si>
    <t>2021-12-31</t>
  </si>
  <si>
    <t>2022-01-09</t>
  </si>
  <si>
    <t>2024-12-09</t>
  </si>
  <si>
    <t>2025-09-14</t>
  </si>
  <si>
    <t>2024-11-17</t>
  </si>
  <si>
    <t>2024-01-01</t>
  </si>
  <si>
    <t>2023-12-26</t>
  </si>
  <si>
    <t>2024-02-04</t>
  </si>
  <si>
    <t>2023-04-24</t>
  </si>
  <si>
    <t>2025-07-26</t>
  </si>
  <si>
    <t>2023-10-06</t>
  </si>
  <si>
    <t>2022-09-02</t>
  </si>
  <si>
    <t>2023-08-16</t>
  </si>
  <si>
    <t>2025-07-30</t>
  </si>
  <si>
    <t>2023-04-29</t>
  </si>
  <si>
    <t>2022-09-05</t>
  </si>
  <si>
    <t>2025-01-14</t>
  </si>
  <si>
    <t>2024-02-09</t>
  </si>
  <si>
    <t>2023-12-13</t>
  </si>
  <si>
    <t>2023-05-25</t>
  </si>
  <si>
    <t>2024-10-15</t>
  </si>
  <si>
    <t>2022-12-22</t>
  </si>
  <si>
    <t>2025-09-21</t>
  </si>
  <si>
    <t>2023-07-05</t>
  </si>
  <si>
    <t>2025-02-09</t>
  </si>
  <si>
    <t>2024-09-28</t>
  </si>
  <si>
    <t>2025-07-07</t>
  </si>
  <si>
    <t>2024-10-09</t>
  </si>
  <si>
    <t>2024-12-26</t>
  </si>
  <si>
    <t>2021-11-01</t>
  </si>
  <si>
    <t>2023-06-07</t>
  </si>
  <si>
    <t>2024-10-04</t>
  </si>
  <si>
    <t>2025-08-03</t>
  </si>
  <si>
    <t>2024-04-11</t>
  </si>
  <si>
    <t>2024-12-28</t>
  </si>
  <si>
    <t>2024-11-11</t>
  </si>
  <si>
    <t>2019-09-03</t>
  </si>
  <si>
    <t>2024-05-22</t>
  </si>
  <si>
    <t>2025-06-12</t>
  </si>
  <si>
    <t>2025-03-26</t>
  </si>
  <si>
    <t>2024-05-29</t>
  </si>
  <si>
    <t>2023-03-03</t>
  </si>
  <si>
    <t>2023-05-20</t>
  </si>
  <si>
    <t>2025-04-26</t>
  </si>
  <si>
    <t>2023-07-17</t>
  </si>
  <si>
    <t>2020-12-16</t>
  </si>
  <si>
    <t>2022-04-28</t>
  </si>
  <si>
    <t>2022-05-29</t>
  </si>
  <si>
    <t>2023-04-26</t>
  </si>
  <si>
    <t>2025-01-23</t>
  </si>
  <si>
    <t>2022-12-23</t>
  </si>
  <si>
    <t>2025-04-13</t>
  </si>
  <si>
    <t>2024-06-17</t>
  </si>
  <si>
    <t>2023-04-13</t>
  </si>
  <si>
    <t>2025-04-06</t>
  </si>
  <si>
    <t>2022-09-20</t>
  </si>
  <si>
    <t>2024-01-10</t>
  </si>
  <si>
    <t>2023-05-28</t>
  </si>
  <si>
    <t>2024-08-05</t>
  </si>
  <si>
    <t>2024-10-16</t>
  </si>
  <si>
    <t>2020-05-08</t>
  </si>
  <si>
    <t>2023-06-21</t>
  </si>
  <si>
    <t>2024-05-13</t>
  </si>
  <si>
    <t>2025-07-01</t>
  </si>
  <si>
    <t>2021-07-13</t>
  </si>
  <si>
    <t>2025-06-03</t>
  </si>
  <si>
    <t>2025-08-22</t>
  </si>
  <si>
    <t>2025-03-24</t>
  </si>
  <si>
    <t>2025-07-08</t>
  </si>
  <si>
    <t>2024-09-12</t>
  </si>
  <si>
    <t>2024-11-08</t>
  </si>
  <si>
    <t>2023-04-15</t>
  </si>
  <si>
    <t>2022-07-06</t>
  </si>
  <si>
    <t>2023-12-27</t>
  </si>
  <si>
    <t>2020-07-22</t>
  </si>
  <si>
    <t>2023-02-28</t>
  </si>
  <si>
    <t>2022-01-31</t>
  </si>
  <si>
    <t>2023-12-01</t>
  </si>
  <si>
    <t>2025-06-18</t>
  </si>
  <si>
    <t>2022-02-25</t>
  </si>
  <si>
    <t>2023-07-30</t>
  </si>
  <si>
    <t>2025-05-06</t>
  </si>
  <si>
    <t>2024-05-21</t>
  </si>
  <si>
    <t>2022-07-28</t>
  </si>
  <si>
    <t>2025-09-05</t>
  </si>
  <si>
    <t>2024-08-10</t>
  </si>
  <si>
    <t>2025-08-12</t>
  </si>
  <si>
    <t>2024-12-04</t>
  </si>
  <si>
    <t>2024-09-06</t>
  </si>
  <si>
    <t>2023-09-29</t>
  </si>
  <si>
    <t>2025-08-02</t>
  </si>
  <si>
    <t>2025-02-07</t>
  </si>
  <si>
    <t>2025-07-27</t>
  </si>
  <si>
    <t>2021-07-10</t>
  </si>
  <si>
    <t>2025-02-02</t>
  </si>
  <si>
    <t>2025-03-17</t>
  </si>
  <si>
    <t>2023-04-22</t>
  </si>
  <si>
    <t>2023-02-24</t>
  </si>
  <si>
    <t>2023-02-06</t>
  </si>
  <si>
    <t>2022-12-18</t>
  </si>
  <si>
    <t>2021-01-12</t>
  </si>
  <si>
    <t>2024-03-15</t>
  </si>
  <si>
    <t>2022-01-24</t>
  </si>
  <si>
    <t>2025-08-23</t>
  </si>
  <si>
    <t>2025-06-23</t>
  </si>
  <si>
    <t>2025-08-14</t>
  </si>
  <si>
    <t>2022-03-03</t>
  </si>
  <si>
    <t>2024-01-13</t>
  </si>
  <si>
    <t>2024-09-10</t>
  </si>
  <si>
    <t>2024-02-08</t>
  </si>
  <si>
    <t>2024-05-26</t>
  </si>
  <si>
    <t>2024-12-27</t>
  </si>
  <si>
    <t>2020-06-23</t>
  </si>
  <si>
    <t>2022-04-20</t>
  </si>
  <si>
    <t>2022-05-17</t>
  </si>
  <si>
    <t>2021-11-15</t>
  </si>
  <si>
    <t>2024-12-14</t>
  </si>
  <si>
    <t>2022-07-13</t>
  </si>
  <si>
    <t>2025-02-25</t>
  </si>
  <si>
    <t>2025-07-14</t>
  </si>
  <si>
    <t>2025-06-26</t>
  </si>
  <si>
    <t>2025-06-14</t>
  </si>
  <si>
    <t>2023-01-07</t>
  </si>
  <si>
    <t>2024-02-27</t>
  </si>
  <si>
    <t>2018-07-12</t>
  </si>
  <si>
    <t>2024-06-07</t>
  </si>
  <si>
    <t>2020-09-03</t>
  </si>
  <si>
    <t>2022-12-01</t>
  </si>
  <si>
    <t>2022-12-19</t>
  </si>
  <si>
    <t>2025-08-27</t>
  </si>
  <si>
    <t>2024-08-18</t>
  </si>
  <si>
    <t>2021-08-13</t>
  </si>
  <si>
    <t>2023-03-25</t>
  </si>
  <si>
    <t>2025-09-02</t>
  </si>
  <si>
    <t>2022-05-03</t>
  </si>
  <si>
    <t>2025-07-17</t>
  </si>
  <si>
    <t>2020-09-28</t>
  </si>
  <si>
    <t>2023-06-05</t>
  </si>
  <si>
    <t>2019-11-07</t>
  </si>
  <si>
    <t>2024-01-22</t>
  </si>
  <si>
    <t>2025-08-19</t>
  </si>
  <si>
    <t>2023-12-29</t>
  </si>
  <si>
    <t>2025-09-19</t>
  </si>
  <si>
    <t>2024-03-26</t>
  </si>
  <si>
    <t>2019-05-02</t>
  </si>
  <si>
    <t>2024-08-13</t>
  </si>
  <si>
    <t>2021-11-29</t>
  </si>
  <si>
    <t>2022-10-05</t>
  </si>
  <si>
    <t>2023-11-30</t>
  </si>
  <si>
    <t>2023-10-09</t>
  </si>
  <si>
    <t>2025-09-10</t>
  </si>
  <si>
    <t>2024-09-03</t>
  </si>
  <si>
    <t>2021-03-16</t>
  </si>
  <si>
    <t>2024-09-09</t>
  </si>
  <si>
    <t>2022-06-21</t>
  </si>
  <si>
    <t>2023-10-10</t>
  </si>
  <si>
    <t>2022-12-16</t>
  </si>
  <si>
    <t>2025-02-03</t>
  </si>
  <si>
    <t>2020-08-13</t>
  </si>
  <si>
    <t>2022-02-27</t>
  </si>
  <si>
    <t>2018-11-29</t>
  </si>
  <si>
    <t>2022-07-25</t>
  </si>
  <si>
    <t>2024-06-11</t>
  </si>
  <si>
    <t>2025-09-06</t>
  </si>
  <si>
    <t>2024-04-21</t>
  </si>
  <si>
    <t>2025-05-17</t>
  </si>
  <si>
    <t>2023-06-28</t>
  </si>
  <si>
    <t>2024-08-30</t>
  </si>
  <si>
    <t>2022-09-22</t>
  </si>
  <si>
    <t>2024-08-01</t>
  </si>
  <si>
    <t>2019-07-18</t>
  </si>
  <si>
    <t>2023-07-06</t>
  </si>
  <si>
    <t>2020-01-08</t>
  </si>
  <si>
    <t>2022-03-13</t>
  </si>
  <si>
    <t>2021-11-20</t>
  </si>
  <si>
    <t>2025-06-01</t>
  </si>
  <si>
    <t>2024-12-24</t>
  </si>
  <si>
    <t>2025-02-27</t>
  </si>
  <si>
    <t>2024-05-16</t>
  </si>
  <si>
    <t>2024-10-31</t>
  </si>
  <si>
    <t>2025-06-13</t>
  </si>
  <si>
    <t>2025-01-25</t>
  </si>
  <si>
    <t>2024-04-15</t>
  </si>
  <si>
    <t>2023-09-19</t>
  </si>
  <si>
    <t>2021-09-16</t>
  </si>
  <si>
    <t>2021-04-21</t>
  </si>
  <si>
    <t>2022-06-30</t>
  </si>
  <si>
    <t>2024-11-09</t>
  </si>
  <si>
    <t>2021-04-20</t>
  </si>
  <si>
    <t>2024-10-29</t>
  </si>
  <si>
    <t>2022-11-30</t>
  </si>
  <si>
    <t>2025-04-20</t>
  </si>
  <si>
    <t>2024-03-14</t>
  </si>
  <si>
    <t>2024-04-06</t>
  </si>
  <si>
    <t>2021-03-17</t>
  </si>
  <si>
    <t>2025-05-13</t>
  </si>
  <si>
    <t>2020-11-18</t>
  </si>
  <si>
    <t>2024-11-18</t>
  </si>
  <si>
    <t>2024-02-21</t>
  </si>
  <si>
    <t>2022-06-29</t>
  </si>
  <si>
    <t>2025-05-21</t>
  </si>
  <si>
    <t>2024-09-27</t>
  </si>
  <si>
    <t>2025-07-03</t>
  </si>
  <si>
    <t>2023-10-25</t>
  </si>
  <si>
    <t>2023-05-31</t>
  </si>
  <si>
    <t>2024-04-19</t>
  </si>
  <si>
    <t>2021-03-27</t>
  </si>
  <si>
    <t>2025-04-10</t>
  </si>
  <si>
    <t>2022-08-02</t>
  </si>
  <si>
    <t>2025-01-09</t>
  </si>
  <si>
    <t>2024-06-02</t>
  </si>
  <si>
    <t>2024-03-16</t>
  </si>
  <si>
    <t>2025-03-06</t>
  </si>
  <si>
    <t>2024-05-19</t>
  </si>
  <si>
    <t>2024-01-05</t>
  </si>
  <si>
    <t>2025-02-16</t>
  </si>
  <si>
    <t>2025-09-16</t>
  </si>
  <si>
    <t>2025-01-01</t>
  </si>
  <si>
    <t>2022-11-11</t>
  </si>
  <si>
    <t>2018-12-27</t>
  </si>
  <si>
    <t>2023-01-29</t>
  </si>
  <si>
    <t>2022-12-11</t>
  </si>
  <si>
    <t>2023-01-23</t>
  </si>
  <si>
    <t>2021-09-10</t>
  </si>
  <si>
    <t>2022-02-01</t>
  </si>
  <si>
    <t>2023-05-02</t>
  </si>
  <si>
    <t>2023-06-25</t>
  </si>
  <si>
    <t>2025-03-19</t>
  </si>
  <si>
    <t>2024-08-19</t>
  </si>
  <si>
    <t>2019-09-25</t>
  </si>
  <si>
    <t>2025-04-14</t>
  </si>
  <si>
    <t>2024-12-22</t>
  </si>
  <si>
    <t>2024-12-01</t>
  </si>
  <si>
    <t>2021-04-10</t>
  </si>
  <si>
    <t>2025-08-24</t>
  </si>
  <si>
    <t>2023-05-01</t>
  </si>
  <si>
    <t>2023-08-17</t>
  </si>
  <si>
    <t>2022-11-15</t>
  </si>
  <si>
    <t>2020-01-15</t>
  </si>
  <si>
    <t>2024-05-07</t>
  </si>
  <si>
    <t>2024-04-20</t>
  </si>
  <si>
    <t>2024-10-24</t>
  </si>
  <si>
    <t>2023-12-12</t>
  </si>
  <si>
    <t>2021-11-13</t>
  </si>
  <si>
    <t>2024-04-12</t>
  </si>
  <si>
    <t>2024-12-17</t>
  </si>
  <si>
    <t>2024-03-13</t>
  </si>
  <si>
    <t>2021-10-17</t>
  </si>
  <si>
    <t>2022-05-27</t>
  </si>
  <si>
    <t>2022-01-19</t>
  </si>
  <si>
    <t>2023-10-31</t>
  </si>
  <si>
    <t>2020-09-19</t>
  </si>
  <si>
    <t>2023-10-27</t>
  </si>
  <si>
    <t>2021-02-06</t>
  </si>
  <si>
    <t>2021-09-09</t>
  </si>
  <si>
    <t>2021-05-29</t>
  </si>
  <si>
    <t>2023-03-22</t>
  </si>
  <si>
    <t>2024-09-30</t>
  </si>
  <si>
    <t>2020-01-06</t>
  </si>
  <si>
    <t>2022-06-26</t>
  </si>
  <si>
    <t>2025-07-28</t>
  </si>
  <si>
    <t>2024-11-29</t>
  </si>
  <si>
    <t>2024-10-27</t>
  </si>
  <si>
    <t>2022-05-10</t>
  </si>
  <si>
    <t>2024-10-08</t>
  </si>
  <si>
    <t>2022-09-09</t>
  </si>
  <si>
    <t>2025-06-17</t>
  </si>
  <si>
    <t>2020-07-07</t>
  </si>
  <si>
    <t>2023-12-05</t>
  </si>
  <si>
    <t>2022-12-10</t>
  </si>
  <si>
    <t>2023-10-29</t>
  </si>
  <si>
    <t>2025-06-05</t>
  </si>
  <si>
    <t>2021-11-22</t>
  </si>
  <si>
    <t>2023-10-03</t>
  </si>
  <si>
    <t>2022-11-09</t>
  </si>
  <si>
    <t>2022-10-12</t>
  </si>
  <si>
    <t>2025-06-29</t>
  </si>
  <si>
    <t>2025-04-22</t>
  </si>
  <si>
    <t>2022-08-16</t>
  </si>
  <si>
    <t>2025-04-02</t>
  </si>
  <si>
    <t>2020-12-08</t>
  </si>
  <si>
    <t>2024-07-07</t>
  </si>
  <si>
    <t>2024-03-10</t>
  </si>
  <si>
    <t>2024-11-14</t>
  </si>
  <si>
    <t>2023-11-27</t>
  </si>
  <si>
    <t>2022-07-12</t>
  </si>
  <si>
    <t>2023-10-04</t>
  </si>
  <si>
    <t>2019-12-16</t>
  </si>
  <si>
    <t>2021-03-24</t>
  </si>
  <si>
    <t>2022-08-11</t>
  </si>
  <si>
    <t>2021-11-09</t>
  </si>
  <si>
    <t>2020-01-05</t>
  </si>
  <si>
    <t>2020-01-04</t>
  </si>
  <si>
    <t>2020-11-26</t>
  </si>
  <si>
    <t>2019-10-19</t>
  </si>
  <si>
    <t>2022-06-28</t>
  </si>
  <si>
    <t>2025-07-05</t>
  </si>
  <si>
    <t>2025-08-15</t>
  </si>
  <si>
    <t>2018-10-25</t>
  </si>
  <si>
    <t>2021-06-07</t>
  </si>
  <si>
    <t>2023-06-26</t>
  </si>
  <si>
    <t>2023-06-10</t>
  </si>
  <si>
    <t>2025-08-25</t>
  </si>
  <si>
    <t>2025-08-08</t>
  </si>
  <si>
    <t>2025-06-08</t>
  </si>
  <si>
    <t>2024-06-16</t>
  </si>
  <si>
    <t>2021-05-25</t>
  </si>
  <si>
    <t>2020-06-07</t>
  </si>
  <si>
    <t>2022-11-02</t>
  </si>
  <si>
    <t>2024-06-04</t>
  </si>
  <si>
    <t>2021-05-21</t>
  </si>
  <si>
    <t>2024-06-01</t>
  </si>
  <si>
    <t>2018-10-23</t>
  </si>
  <si>
    <t>2024-11-02</t>
  </si>
  <si>
    <t>2022-12-24</t>
  </si>
  <si>
    <t>2021-05-10</t>
  </si>
  <si>
    <t>2021-08-06</t>
  </si>
  <si>
    <t>2023-12-30</t>
  </si>
  <si>
    <t>2024-02-07</t>
  </si>
  <si>
    <t>2024-08-26</t>
  </si>
  <si>
    <t>2019-11-21</t>
  </si>
  <si>
    <t>2024-10-18</t>
  </si>
  <si>
    <t>2024-06-19</t>
  </si>
  <si>
    <t>2021-02-22</t>
  </si>
  <si>
    <t>2025-01-12</t>
  </si>
  <si>
    <t>2022-09-15</t>
  </si>
  <si>
    <t>2025-02-15</t>
  </si>
  <si>
    <t>2023-05-21</t>
  </si>
  <si>
    <t>2022-07-22</t>
  </si>
  <si>
    <t>2025-07-29</t>
  </si>
  <si>
    <t>2021-06-02</t>
  </si>
  <si>
    <t>2023-10-14</t>
  </si>
  <si>
    <t>2023-07-16</t>
  </si>
  <si>
    <t>2023-12-22</t>
  </si>
  <si>
    <t>2024-06-27</t>
  </si>
  <si>
    <t>2022-04-09</t>
  </si>
  <si>
    <t>2024-08-31</t>
  </si>
  <si>
    <t>2023-07-18</t>
  </si>
  <si>
    <t>2024-01-11</t>
  </si>
  <si>
    <t>2024-08-02</t>
  </si>
  <si>
    <t>2024-10-01</t>
  </si>
  <si>
    <t>2024-06-21</t>
  </si>
  <si>
    <t>2024-10-11</t>
  </si>
  <si>
    <t>2022-07-24</t>
  </si>
  <si>
    <t>2021-12-03</t>
  </si>
  <si>
    <t>2024-07-05</t>
  </si>
  <si>
    <t>2022-05-06</t>
  </si>
  <si>
    <t>2024-11-12</t>
  </si>
  <si>
    <t>2022-10-02</t>
  </si>
  <si>
    <t>2020-02-26</t>
  </si>
  <si>
    <t>2019-07-26</t>
  </si>
  <si>
    <t>2022-03-06</t>
  </si>
  <si>
    <t>2023-06-30</t>
  </si>
  <si>
    <t>2023-11-21</t>
  </si>
  <si>
    <t>2023-12-09</t>
  </si>
  <si>
    <t>2024-09-16</t>
  </si>
  <si>
    <t>2022-12-14</t>
  </si>
  <si>
    <t>2021-02-01</t>
  </si>
  <si>
    <t>2025-06-04</t>
  </si>
  <si>
    <t>2019-03-30</t>
  </si>
  <si>
    <t>2021-10-05</t>
  </si>
  <si>
    <t>2025-07-25</t>
  </si>
  <si>
    <t>2023-03-11</t>
  </si>
  <si>
    <t>2023-05-17</t>
  </si>
  <si>
    <t>2023-11-04</t>
  </si>
  <si>
    <t>2023-08-19</t>
  </si>
  <si>
    <t>2024-11-01</t>
  </si>
  <si>
    <t>2022-09-06</t>
  </si>
  <si>
    <t>2020-07-23</t>
  </si>
  <si>
    <t>2024-04-16</t>
  </si>
  <si>
    <t>2021-11-07</t>
  </si>
  <si>
    <t>2024-02-05</t>
  </si>
  <si>
    <t>2023-06-20</t>
  </si>
  <si>
    <t>2025-07-20</t>
  </si>
  <si>
    <t>2023-11-08</t>
  </si>
  <si>
    <t>2025-01-04</t>
  </si>
  <si>
    <t>2021-03-11</t>
  </si>
  <si>
    <t>2021-08-22</t>
  </si>
  <si>
    <t>2025-02-22</t>
  </si>
  <si>
    <t>2023-05-12</t>
  </si>
  <si>
    <t>2022-08-23</t>
  </si>
  <si>
    <t>2021-05-09</t>
  </si>
  <si>
    <t>2021-05-01</t>
  </si>
  <si>
    <t>2025-07-10</t>
  </si>
  <si>
    <t>2025-04-25</t>
  </si>
  <si>
    <t>2022-04-30</t>
  </si>
  <si>
    <t>2018-11-23</t>
  </si>
  <si>
    <t>2022-02-24</t>
  </si>
  <si>
    <t>2021-08-30</t>
  </si>
  <si>
    <t>2020-01-18</t>
  </si>
  <si>
    <t>2023-03-31</t>
  </si>
  <si>
    <t>2022-12-30</t>
  </si>
  <si>
    <t>2024-05-01</t>
  </si>
  <si>
    <t>2025-01-13</t>
  </si>
  <si>
    <t>2023-03-06</t>
  </si>
  <si>
    <t>2021-06-18</t>
  </si>
  <si>
    <t>2023-05-30</t>
  </si>
  <si>
    <t>2021-10-27</t>
  </si>
  <si>
    <t>2024-05-27</t>
  </si>
  <si>
    <t>2023-04-28</t>
  </si>
  <si>
    <t>2022-08-24</t>
  </si>
  <si>
    <t>2023-01-22</t>
  </si>
  <si>
    <t>2023-04-21</t>
  </si>
  <si>
    <t>2020-10-13</t>
  </si>
  <si>
    <t>2024-06-30</t>
  </si>
  <si>
    <t>2023-01-10</t>
  </si>
  <si>
    <t>2022-07-09</t>
  </si>
  <si>
    <t>2025-04-01</t>
  </si>
  <si>
    <t>2024-02-14</t>
  </si>
  <si>
    <t>2020-07-12</t>
  </si>
  <si>
    <t>2023-07-22</t>
  </si>
  <si>
    <t>2023-07-11</t>
  </si>
  <si>
    <t>2019-08-16</t>
  </si>
  <si>
    <t>2023-04-04</t>
  </si>
  <si>
    <t>2020-04-03</t>
  </si>
  <si>
    <t>2025-01-16</t>
  </si>
  <si>
    <t>2024-07-20</t>
  </si>
  <si>
    <t>2022-04-07</t>
  </si>
  <si>
    <t>2024-11-24</t>
  </si>
  <si>
    <t>2021-08-25</t>
  </si>
  <si>
    <t>2021-09-15</t>
  </si>
  <si>
    <t>2024-07-16</t>
  </si>
  <si>
    <t>2025-08-10</t>
  </si>
  <si>
    <t>No</t>
  </si>
  <si>
    <t>Yes</t>
  </si>
  <si>
    <t>Churned</t>
  </si>
  <si>
    <t>Active</t>
  </si>
  <si>
    <t>RecencyDays</t>
  </si>
  <si>
    <t>Column Labels</t>
  </si>
  <si>
    <t>Grand Total</t>
  </si>
  <si>
    <t>Count of CustomerID</t>
  </si>
  <si>
    <t>Sum of TotalSpend</t>
  </si>
  <si>
    <t>Total Customers</t>
  </si>
  <si>
    <t>KPI</t>
  </si>
  <si>
    <t xml:space="preserve">Active Customers </t>
  </si>
  <si>
    <t>Churned Customers</t>
  </si>
  <si>
    <t>Row Labels</t>
  </si>
  <si>
    <t>ChurnCalc</t>
  </si>
  <si>
    <t>JoinYearMonth</t>
  </si>
  <si>
    <t>CustomerLifetimeValue</t>
  </si>
  <si>
    <t>Churn Rate%</t>
  </si>
  <si>
    <t>Average Spend Per Customers</t>
  </si>
  <si>
    <t>VIP Count</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</si>
  <si>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</si>
  <si>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</si>
  <si>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</si>
  <si>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</si>
  <si>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</si>
  <si>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</si>
  <si>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</si>
  <si>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</si>
  <si>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</si>
  <si>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</si>
  <si>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</si>
  <si>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</si>
  <si>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</si>
  <si>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</si>
  <si>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</si>
  <si>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</si>
  <si>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</si>
  <si>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</si>
  <si>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</si>
  <si>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</si>
  <si>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</si>
  <si>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</si>
  <si>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</si>
  <si>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</si>
  <si>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2020-01</t>
  </si>
  <si>
    <t>2020-02</t>
  </si>
  <si>
    <t>2020-03</t>
  </si>
  <si>
    <t>2020-04</t>
  </si>
  <si>
    <t>2020-05</t>
  </si>
  <si>
    <t>2020-06</t>
  </si>
  <si>
    <t>2020-07</t>
  </si>
  <si>
    <t>2020-08</t>
  </si>
  <si>
    <t>2020-09</t>
  </si>
  <si>
    <t>2020-10</t>
  </si>
  <si>
    <t>2020-11</t>
  </si>
  <si>
    <t>2020-12</t>
  </si>
  <si>
    <t>2021-01</t>
  </si>
  <si>
    <t>2021-02</t>
  </si>
  <si>
    <t>2021-03</t>
  </si>
  <si>
    <t>2021-04</t>
  </si>
  <si>
    <t>2021-05</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</si>
  <si>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</si>
  <si>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</si>
  <si>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</si>
  <si>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</si>
  <si>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</si>
  <si>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</si>
  <si>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</si>
  <si>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</si>
  <si>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</si>
  <si>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</si>
  <si>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</si>
  <si>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</si>
  <si>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</si>
  <si>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</si>
  <si>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</si>
  <si>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</si>
  <si>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</si>
  <si>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</si>
  <si>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</si>
  <si>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</si>
  <si>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</si>
  <si>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</si>
  <si>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</si>
  <si>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</si>
  <si>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</si>
  <si>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</si>
  <si>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</si>
  <si>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</si>
  <si>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</si>
  <si>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</si>
  <si>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</si>
  <si>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2024-01</t>
  </si>
  <si>
    <t>2024-02</t>
  </si>
  <si>
    <t>2024-03</t>
  </si>
  <si>
    <t>2024-04</t>
  </si>
  <si>
    <t>2024-05</t>
  </si>
  <si>
    <t>2024-06</t>
  </si>
  <si>
    <t>2024-07</t>
  </si>
  <si>
    <t>2024-08</t>
  </si>
  <si>
    <t>2024-09</t>
  </si>
  <si>
    <t>2024-10</t>
  </si>
  <si>
    <t>2024-11</t>
  </si>
  <si>
    <t>2024-12</t>
  </si>
  <si>
    <t>2025-01</t>
  </si>
  <si>
    <t>2025-02</t>
  </si>
  <si>
    <t>2025-03</t>
  </si>
  <si>
    <t>2025-04</t>
  </si>
  <si>
    <t>2025-05</t>
  </si>
  <si>
    <t>2025-06</t>
  </si>
  <si>
    <t>2025-07</t>
  </si>
  <si>
    <t>2025-08</t>
  </si>
  <si>
    <t>2025-09</t>
  </si>
  <si>
    <t>Count of CustomerID2</t>
  </si>
  <si>
    <t>Customer Retention &amp; Churn Dashboard   Reference: 2025-09-21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</si>
</sst>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7]"/>
  </numFmts>
  <fonts count="5" x14ac:knownFonts="1">
    <font>
      <sz val="11"/>
      <color theme="1"/>
      <name val="Century Schoolbook"/>
      <family val="2"/>
      <scheme val="minor"/>
    </font>
    <font>
      <b/>
      <sz val="11"/>
      <color theme="1"/>
      <name val="Century Schoolbook"/>
      <family val="2"/>
      <scheme val="minor"/>
    </font>
    <font>
      <sz val="11"/>
      <color theme="0"/>
      <name val="Century Schoolbook"/>
      <family val="2"/>
      <scheme val="minor"/>
    </font>
    <font>
      <sz val="20"/>
      <color theme="0"/>
      <name val="Century Schoolbook"/>
      <family val="2"/>
      <scheme val="minor"/>
    </font>
    <font>
      <sz val="28"/>
      <color theme="1"/>
      <name val="Century Schoolbook"/>
      <family val="1"/>
      <scheme val="minor"/>
    </font>
  </fonts>
  <fills count="3">
    <fill>
      <patternFill patternType="none"/>
    </fill>
    <fill>
      <patternFill patternType="gray125"/>
    </fill>
    <fill>
      <patternFill patternType="solid">
        <fgColor theme="8"/>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2" fillId="2" borderId="0" applyNumberFormat="0" applyBorder="0" applyAlignment="0" applyProtection="0"/>
  </cellStyleXfs>
  <cellXfs count="19">
    <xf numFmtId="0" fontId="0" fillId="0" borderId="0" xfId="0"/>
    <xf numFmtId="0" fontId="1" fillId="0" borderId="1" xfId="0" applyFont="1" applyBorder="1" applyAlignment="1">
      <alignment horizontal="center" vertical="top"/>
    </xf>
    <xf numFmtId="0" fontId="0" fillId="0" borderId="0" xfId="0" applyAlignment="1">
      <alignment horizontal="center" vertical="top"/>
    </xf>
    <xf numFmtId="0" fontId="1" fillId="0" borderId="2" xfId="0" applyFont="1" applyBorder="1" applyAlignment="1">
      <alignment horizontal="center" vertical="top"/>
    </xf>
    <xf numFmtId="14" fontId="1" fillId="0" borderId="2" xfId="0" applyNumberFormat="1" applyFont="1" applyBorder="1" applyAlignment="1">
      <alignment horizontal="center" vertical="top"/>
    </xf>
    <xf numFmtId="14" fontId="0" fillId="0" borderId="0" xfId="0" applyNumberFormat="1" applyAlignment="1">
      <alignment horizontal="center" vertical="top"/>
    </xf>
    <xf numFmtId="164" fontId="1" fillId="0" borderId="2" xfId="0" applyNumberFormat="1" applyFont="1" applyBorder="1" applyAlignment="1">
      <alignment horizontal="center" vertical="top"/>
    </xf>
    <xf numFmtId="164" fontId="0" fillId="0" borderId="0" xfId="0" applyNumberFormat="1" applyAlignment="1">
      <alignment horizontal="center" vertical="top"/>
    </xf>
    <xf numFmtId="2" fontId="1" fillId="0" borderId="2" xfId="0" applyNumberFormat="1" applyFont="1" applyBorder="1" applyAlignment="1">
      <alignment horizontal="center" vertical="top"/>
    </xf>
    <xf numFmtId="2" fontId="0" fillId="0" borderId="0" xfId="0" applyNumberFormat="1" applyAlignment="1">
      <alignment horizontal="center" vertical="top"/>
    </xf>
    <xf numFmtId="0" fontId="0" fillId="0" borderId="0" xfId="0" pivotButton="1"/>
    <xf numFmtId="0" fontId="0" fillId="0" borderId="0" xfId="0" applyNumberFormat="1"/>
    <xf numFmtId="0" fontId="0" fillId="0" borderId="0" xfId="0" applyAlignment="1">
      <alignment horizontal="center"/>
    </xf>
    <xf numFmtId="0" fontId="0" fillId="0" borderId="0" xfId="0" applyAlignment="1">
      <alignment horizontal="left"/>
    </xf>
    <xf numFmtId="10" fontId="0" fillId="0" borderId="0" xfId="0" applyNumberFormat="1"/>
    <xf numFmtId="0" fontId="3" fillId="2" borderId="0" xfId="1" applyFont="1" applyAlignment="1">
      <alignment horizontal="center"/>
    </xf>
    <xf numFmtId="0" fontId="3" fillId="2" borderId="0" xfId="1" applyFont="1" applyAlignment="1">
      <alignment horizontal="center"/>
    </xf>
    <xf numFmtId="49" fontId="0" fillId="0" borderId="0" xfId="0" applyNumberFormat="1" applyFont="1" applyAlignment="1">
      <alignment horizontal="center"/>
    </xf>
    <xf numFmtId="49" fontId="4" fillId="0" borderId="0" xfId="0" applyNumberFormat="1" applyFont="1" applyAlignment="1">
      <alignment horizontal="center"/>
    </xf>
  </cellXfs>
  <cellStyles count="2">
    <cellStyle name="Accent5" xfId="1" builtinId="45"/>
    <cellStyle name="Normal" xfId="0" builtinId="0"/>
  </cellStyles>
  <dxfs count="19">
    <dxf>
      <numFmt numFmtId="19" formatCode="dd/mm/yyyy"/>
      <alignment horizontal="center" vertical="top" textRotation="0" wrapText="0" indent="0" justifyLastLine="0" shrinkToFit="0" readingOrder="0"/>
    </dxf>
    <dxf>
      <numFmt numFmtId="19" formatCode="dd/mm/yyyy"/>
      <alignment horizontal="center" vertical="top" textRotation="0" wrapText="0" indent="0" justifyLastLine="0" shrinkToFit="0" readingOrder="0"/>
    </dxf>
    <dxf>
      <numFmt numFmtId="19" formatCode="dd/mm/yyyy"/>
      <alignment horizontal="center" vertical="top" textRotation="0" wrapText="0" indent="0" justifyLastLine="0" shrinkToFit="0" readingOrder="0"/>
    </dxf>
    <dxf>
      <numFmt numFmtId="2" formatCode="0.00"/>
      <alignment horizontal="center" vertical="top" textRotation="0" wrapText="0" indent="0" justifyLastLine="0" shrinkToFit="0" readingOrder="0"/>
    </dxf>
    <dxf>
      <numFmt numFmtId="19" formatCode="dd/mm/yyyy"/>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numFmt numFmtId="164" formatCode="#,##0.00\ [$€-407]"/>
      <alignment horizontal="center" vertical="top" textRotation="0" wrapText="0" indent="0" justifyLastLine="0" shrinkToFit="0" readingOrder="0"/>
    </dxf>
    <dxf>
      <numFmt numFmtId="164" formatCode="#,##0.00\ [$€-407]"/>
      <alignment horizontal="center" vertical="top" textRotation="0" wrapText="0" indent="0" justifyLastLine="0" shrinkToFit="0" readingOrder="0"/>
    </dxf>
    <dxf>
      <numFmt numFmtId="2" formatCode="0.00"/>
      <alignment horizontal="center" vertical="top" textRotation="0" wrapText="0" indent="0" justifyLastLine="0" shrinkToFit="0" readingOrder="0"/>
    </dxf>
    <dxf>
      <numFmt numFmtId="19" formatCode="dd/mm/yyyy"/>
      <alignment horizontal="center" vertical="top" textRotation="0" wrapText="0" indent="0" justifyLastLine="0" shrinkToFit="0" readingOrder="0"/>
    </dxf>
    <dxf>
      <numFmt numFmtId="19" formatCode="dd/mm/yyyy"/>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border outline="0">
        <top style="thin">
          <color auto="1"/>
        </top>
      </border>
    </dxf>
    <dxf>
      <alignment horizontal="center" vertical="top"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entury Schoolbook"/>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[customer_churn_data.xlsx]Pivot_TopCustomers!PivotTable4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Customers by Spend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barChart>
        <c:barDir val="bar"/>
        <c:grouping val="clustered"/>
        <c:varyColors val="0"/>
        <c:ser>
          <c:idx val="0"/>
          <c:order val="0"/>
          <c:tx>
            <c:strRef>
              <c:f>Pivot_TopCustomers!$B$3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Pivot_TopCustomers!$A$4:$A$14</c:f>
              <c:strCache>
                <c:ptCount val="10"/>
                <c:pt idx="0">
                  <c:v>2020-06</c:v>
                </c:pt>
                <c:pt idx="1">
                  <c:v>2019-06</c:v>
                </c:pt>
                <c:pt idx="2">
                  <c:v>2020-01</c:v>
                </c:pt>
                <c:pt idx="3">
                  <c:v>2018-01</c:v>
                </c:pt>
                <c:pt idx="4">
                  <c:v>2018-04</c:v>
                </c:pt>
                <c:pt idx="5">
                  <c:v>2019-11</c:v>
                </c:pt>
                <c:pt idx="6">
                  <c:v>2020-07</c:v>
                </c:pt>
                <c:pt idx="7">
                  <c:v>2018-02</c:v>
                </c:pt>
                <c:pt idx="8">
                  <c:v>2019-12</c:v>
                </c:pt>
                <c:pt idx="9">
                  <c:v>2021-04</c:v>
                </c:pt>
              </c:strCache>
            </c:strRef>
          </c:cat>
          <c:val>
            <c:numRef>
              <c:f>Pivot_TopCustomers!$B$4:$B$14</c:f>
              <c:numCache>
                <c:formatCode>General</c:formatCode>
                <c:ptCount val="10"/>
                <c:pt idx="0">
                  <c:v>163629.16000000003</c:v>
                </c:pt>
                <c:pt idx="1">
                  <c:v>128398.99000000002</c:v>
                </c:pt>
                <c:pt idx="2">
                  <c:v>117416.04999999999</c:v>
                </c:pt>
                <c:pt idx="3">
                  <c:v>109375.26000000001</c:v>
                </c:pt>
                <c:pt idx="4">
                  <c:v>109049.23999999998</c:v>
                </c:pt>
                <c:pt idx="5">
                  <c:v>108138.94999999998</c:v>
                </c:pt>
                <c:pt idx="6">
                  <c:v>83967.56</c:v>
                </c:pt>
                <c:pt idx="7">
                  <c:v>76672.62999999999</c:v>
                </c:pt>
                <c:pt idx="8">
                  <c:v>75928.169999999984</c:v>
                </c:pt>
                <c:pt idx="9">
                  <c:v>74690.26999999999</c:v>
                </c:pt>
              </c:numCache>
            </c:numRef>
          </c:val>
          <c:extLst>
            <c:ext xmlns:c16="http://schemas.microsoft.com/office/drawing/2014/chart" uri="{C3380CC4-5D6E-409C-BE32-E72D297353CC}">
              <c16:uniqueId val="{00000000-8BFA-4E44-B21F-B5C91B927589}"/>
            </c:ext>
          </c:extLst>
        </c:ser>
        <c:dLbls>
          <c:showLegendKey val="0"/>
          <c:showVal val="0"/>
          <c:showCatName val="0"/>
          <c:showSerName val="0"/>
          <c:showPercent val="0"/>
          <c:showBubbleSize val="0"/>
        </c:dLbls>
        <c:gapWidth val="115"/>
        <c:overlap val="-20"/>
        <c:axId val="855671295"/>
        <c:axId val="858417487"/>
      </c:barChart>
      <c:catAx>
        <c:axId val="8556712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8417487"/>
        <c:crosses val="autoZero"/>
        <c:auto val="1"/>
        <c:lblAlgn val="ctr"/>
        <c:lblOffset val="100"/>
        <c:noMultiLvlLbl val="0"/>
      </c:catAx>
      <c:valAx>
        <c:axId val="8584174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67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[customer_churn_data.xlsx]Pivot_ChurnOverall!PivotTable5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Churn vs Active (Overall)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Pivot_ChurnOverall!$B$3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47A-4FBE-89F2-4F97C641628A}"/>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47A-4FBE-89F2-4F97C641628A}"/>
              </c:ext>
            </c:extLst>
          </c:dPt>
          <c:cat>
            <c:strRef>
              <c:f>Pivot_ChurnOverall!$A$4:$A$6</c:f>
              <c:strCache>
                <c:ptCount val="2"/>
                <c:pt idx="0">
                  <c:v>Active</c:v>
                </c:pt>
                <c:pt idx="1">
                  <c:v>Churned</c:v>
                </c:pt>
              </c:strCache>
            </c:strRef>
          </c:cat>
          <c:val>
            <c:numRef>
              <c:f>Pivot_ChurnOverall!$B$4:$B$6</c:f>
              <c:numCache>
                <c:formatCode>General</c:formatCode>
                <c:ptCount val="2"/>
                <c:pt idx="0">
                  <c:v>297</c:v>
                </c:pt>
                <c:pt idx="1">
                  <c:v>903</c:v>
                </c:pt>
              </c:numCache>
            </c:numRef>
          </c:val>
          <c:extLst>
            <c:ext xmlns:c16="http://schemas.microsoft.com/office/drawing/2014/chart" uri="{C3380CC4-5D6E-409C-BE32-E72D297353CC}">
              <c16:uniqueId val="{00000004-747A-4FBE-89F2-4F97C641628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[customer_churn_data.xlsx]Pivot_NewCustomer!PivotTable3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 New Customers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ndard"/>
        <c:varyColors val="0"/>
        <c:ser>
          <c:idx val="0"/>
          <c:order val="0"/>
          <c:tx>
            <c:strRef>
              <c:f>Pivot_NewCustomer!$B$3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Pivot_NewCustomer!$A$4:$A$97</c:f>
              <c:strCache>
                <c:ptCount val="93"/>
                <c:pt idx="0">
                  <c:v>2018-01</c:v>
                </c:pt>
                <c:pt idx="1">
                  <c:v>2018-02</c:v>
                </c:pt>
                <c:pt idx="2">
                  <c:v>2018-03</c:v>
                </c:pt>
                <c:pt idx="3">
                  <c:v>2018-04</c:v>
                </c:pt>
                <c:pt idx="4">
                  <c:v>2018-05</c:v>
                </c:pt>
                <c:pt idx="5">
                  <c:v>2018-06</c:v>
                </c:pt>
                <c:pt idx="6">
                  <c:v>2018-07</c:v>
                </c:pt>
                <c:pt idx="7">
                  <c:v>2018-08</c:v>
                </c:pt>
                <c:pt idx="8">
                  <c:v>2018-09</c:v>
                </c:pt>
                <c:pt idx="9">
                  <c:v>2018-10</c:v>
                </c:pt>
                <c:pt idx="10">
                  <c:v>2018-11</c:v>
                </c:pt>
                <c:pt idx="11">
                  <c:v>2018-12</c:v>
                </c:pt>
                <c:pt idx="12">
                  <c:v>2019-01</c:v>
                </c:pt>
                <c:pt idx="13">
                  <c:v>2019-02</c:v>
                </c:pt>
                <c:pt idx="14">
                  <c:v>2019-03</c:v>
                </c:pt>
                <c:pt idx="15">
                  <c:v>2019-04</c:v>
                </c:pt>
                <c:pt idx="16">
                  <c:v>2019-05</c:v>
                </c:pt>
                <c:pt idx="17">
                  <c:v>2019-06</c:v>
                </c:pt>
                <c:pt idx="18">
                  <c:v>2019-07</c:v>
                </c:pt>
                <c:pt idx="19">
                  <c:v>2019-08</c:v>
                </c:pt>
                <c:pt idx="20">
                  <c:v>2019-09</c:v>
                </c:pt>
                <c:pt idx="21">
                  <c:v>2019-10</c:v>
                </c:pt>
                <c:pt idx="22">
                  <c:v>2019-11</c:v>
                </c:pt>
                <c:pt idx="23">
                  <c:v>2019-12</c:v>
                </c:pt>
                <c:pt idx="24">
                  <c:v>2020-01</c:v>
                </c:pt>
                <c:pt idx="25">
                  <c:v>2020-02</c:v>
                </c:pt>
                <c:pt idx="26">
                  <c:v>2020-03</c:v>
                </c:pt>
                <c:pt idx="27">
                  <c:v>2020-04</c:v>
                </c:pt>
                <c:pt idx="28">
                  <c:v>2020-05</c:v>
                </c:pt>
                <c:pt idx="29">
                  <c:v>2020-06</c:v>
                </c:pt>
                <c:pt idx="30">
                  <c:v>2020-07</c:v>
                </c:pt>
                <c:pt idx="31">
                  <c:v>2020-08</c:v>
                </c:pt>
                <c:pt idx="32">
                  <c:v>2020-09</c:v>
                </c:pt>
                <c:pt idx="33">
                  <c:v>2020-10</c:v>
                </c:pt>
                <c:pt idx="34">
                  <c:v>2020-11</c:v>
                </c:pt>
                <c:pt idx="35">
                  <c:v>2020-12</c:v>
                </c:pt>
                <c:pt idx="36">
                  <c:v>2021-01</c:v>
                </c:pt>
                <c:pt idx="37">
                  <c:v>2021-02</c:v>
                </c:pt>
                <c:pt idx="38">
                  <c:v>2021-03</c:v>
                </c:pt>
                <c:pt idx="39">
                  <c:v>2021-04</c:v>
                </c:pt>
                <c:pt idx="40">
                  <c:v>2021-05</c:v>
                </c:pt>
                <c:pt idx="41">
                  <c:v>2021-06</c:v>
                </c:pt>
                <c:pt idx="42">
                  <c:v>2021-07</c:v>
                </c:pt>
                <c:pt idx="43">
                  <c:v>2021-08</c:v>
                </c:pt>
                <c:pt idx="44">
                  <c:v>2021-09</c:v>
                </c:pt>
                <c:pt idx="45">
                  <c:v>2021-10</c:v>
                </c:pt>
                <c:pt idx="46">
                  <c:v>2021-11</c:v>
                </c:pt>
                <c:pt idx="47">
                  <c:v>2021-12</c:v>
                </c:pt>
                <c:pt idx="48">
                  <c:v>2022-01</c:v>
                </c:pt>
                <c:pt idx="49">
                  <c:v>2022-02</c:v>
                </c:pt>
                <c:pt idx="50">
                  <c:v>2022-03</c:v>
                </c:pt>
                <c:pt idx="51">
                  <c:v>2022-04</c:v>
                </c:pt>
                <c:pt idx="52">
                  <c:v>2022-05</c:v>
                </c:pt>
                <c:pt idx="53">
                  <c:v>2022-06</c:v>
                </c:pt>
                <c:pt idx="54">
                  <c:v>2022-07</c:v>
                </c:pt>
                <c:pt idx="55">
                  <c:v>2022-08</c:v>
                </c:pt>
                <c:pt idx="56">
                  <c:v>2022-09</c:v>
                </c:pt>
                <c:pt idx="57">
                  <c:v>2022-10</c:v>
                </c:pt>
                <c:pt idx="58">
                  <c:v>2022-11</c:v>
                </c:pt>
                <c:pt idx="59">
                  <c:v>2022-12</c:v>
                </c:pt>
                <c:pt idx="60">
                  <c:v>2023-01</c:v>
                </c:pt>
                <c:pt idx="61">
                  <c:v>2023-02</c:v>
                </c:pt>
                <c:pt idx="62">
                  <c:v>2023-03</c:v>
                </c:pt>
                <c:pt idx="63">
                  <c:v>2023-04</c:v>
                </c:pt>
                <c:pt idx="64">
                  <c:v>2023-05</c:v>
                </c:pt>
                <c:pt idx="65">
                  <c:v>2023-06</c:v>
                </c:pt>
                <c:pt idx="66">
                  <c:v>2023-07</c:v>
                </c:pt>
                <c:pt idx="67">
                  <c:v>2023-08</c:v>
                </c:pt>
                <c:pt idx="68">
                  <c:v>2023-09</c:v>
                </c:pt>
                <c:pt idx="69">
                  <c:v>2023-10</c:v>
                </c:pt>
                <c:pt idx="70">
                  <c:v>2023-11</c:v>
                </c:pt>
                <c:pt idx="71">
                  <c:v>2023-12</c:v>
                </c:pt>
                <c:pt idx="72">
                  <c:v>2024-01</c:v>
                </c:pt>
                <c:pt idx="73">
                  <c:v>2024-02</c:v>
                </c:pt>
                <c:pt idx="74">
                  <c:v>2024-03</c:v>
                </c:pt>
                <c:pt idx="75">
                  <c:v>2024-04</c:v>
                </c:pt>
                <c:pt idx="76">
                  <c:v>2024-05</c:v>
                </c:pt>
                <c:pt idx="77">
                  <c:v>2024-06</c:v>
                </c:pt>
                <c:pt idx="78">
                  <c:v>2024-07</c:v>
                </c:pt>
                <c:pt idx="79">
                  <c:v>2024-08</c:v>
                </c:pt>
                <c:pt idx="80">
                  <c:v>2024-09</c:v>
                </c:pt>
                <c:pt idx="81">
                  <c:v>2024-10</c:v>
                </c:pt>
                <c:pt idx="82">
                  <c:v>2024-11</c:v>
                </c:pt>
                <c:pt idx="83">
                  <c:v>2024-12</c:v>
                </c:pt>
                <c:pt idx="84">
                  <c:v>2025-01</c:v>
                </c:pt>
                <c:pt idx="85">
                  <c:v>2025-02</c:v>
                </c:pt>
                <c:pt idx="86">
                  <c:v>2025-03</c:v>
                </c:pt>
                <c:pt idx="87">
                  <c:v>2025-04</c:v>
                </c:pt>
                <c:pt idx="88">
                  <c:v>2025-05</c:v>
                </c:pt>
                <c:pt idx="89">
                  <c:v>2025-06</c:v>
                </c:pt>
                <c:pt idx="90">
                  <c:v>2025-07</c:v>
                </c:pt>
                <c:pt idx="91">
                  <c:v>2025-08</c:v>
                </c:pt>
                <c:pt idx="92">
                  <c:v>2025-09</c:v>
                </c:pt>
              </c:strCache>
            </c:strRef>
          </c:cat>
          <c:val>
            <c:numRef>
              <c:f>Pivot_NewCustomer!$B$4:$B$97</c:f>
              <c:numCache>
                <c:formatCode>General</c:formatCode>
                <c:ptCount val="93"/>
                <c:pt idx="0">
                  <c:v>15</c:v>
                </c:pt>
                <c:pt idx="1">
                  <c:v>14</c:v>
                </c:pt>
                <c:pt idx="2">
                  <c:v>9</c:v>
                </c:pt>
                <c:pt idx="3">
                  <c:v>18</c:v>
                </c:pt>
                <c:pt idx="4">
                  <c:v>14</c:v>
                </c:pt>
                <c:pt idx="5">
                  <c:v>17</c:v>
                </c:pt>
                <c:pt idx="6">
                  <c:v>12</c:v>
                </c:pt>
                <c:pt idx="7">
                  <c:v>8</c:v>
                </c:pt>
                <c:pt idx="8">
                  <c:v>5</c:v>
                </c:pt>
                <c:pt idx="9">
                  <c:v>7</c:v>
                </c:pt>
                <c:pt idx="10">
                  <c:v>8</c:v>
                </c:pt>
                <c:pt idx="11">
                  <c:v>13</c:v>
                </c:pt>
                <c:pt idx="12">
                  <c:v>15</c:v>
                </c:pt>
                <c:pt idx="13">
                  <c:v>10</c:v>
                </c:pt>
                <c:pt idx="14">
                  <c:v>11</c:v>
                </c:pt>
                <c:pt idx="15">
                  <c:v>14</c:v>
                </c:pt>
                <c:pt idx="16">
                  <c:v>12</c:v>
                </c:pt>
                <c:pt idx="17">
                  <c:v>20</c:v>
                </c:pt>
                <c:pt idx="18">
                  <c:v>11</c:v>
                </c:pt>
                <c:pt idx="19">
                  <c:v>11</c:v>
                </c:pt>
                <c:pt idx="20">
                  <c:v>13</c:v>
                </c:pt>
                <c:pt idx="21">
                  <c:v>14</c:v>
                </c:pt>
                <c:pt idx="22">
                  <c:v>15</c:v>
                </c:pt>
                <c:pt idx="23">
                  <c:v>15</c:v>
                </c:pt>
                <c:pt idx="24">
                  <c:v>21</c:v>
                </c:pt>
                <c:pt idx="25">
                  <c:v>10</c:v>
                </c:pt>
                <c:pt idx="26">
                  <c:v>11</c:v>
                </c:pt>
                <c:pt idx="27">
                  <c:v>9</c:v>
                </c:pt>
                <c:pt idx="28">
                  <c:v>19</c:v>
                </c:pt>
                <c:pt idx="29">
                  <c:v>14</c:v>
                </c:pt>
                <c:pt idx="30">
                  <c:v>14</c:v>
                </c:pt>
                <c:pt idx="31">
                  <c:v>13</c:v>
                </c:pt>
                <c:pt idx="32">
                  <c:v>10</c:v>
                </c:pt>
                <c:pt idx="33">
                  <c:v>15</c:v>
                </c:pt>
                <c:pt idx="34">
                  <c:v>11</c:v>
                </c:pt>
                <c:pt idx="35">
                  <c:v>22</c:v>
                </c:pt>
                <c:pt idx="36">
                  <c:v>17</c:v>
                </c:pt>
                <c:pt idx="37">
                  <c:v>13</c:v>
                </c:pt>
                <c:pt idx="38">
                  <c:v>16</c:v>
                </c:pt>
                <c:pt idx="39">
                  <c:v>16</c:v>
                </c:pt>
                <c:pt idx="40">
                  <c:v>13</c:v>
                </c:pt>
                <c:pt idx="41">
                  <c:v>15</c:v>
                </c:pt>
                <c:pt idx="42">
                  <c:v>13</c:v>
                </c:pt>
                <c:pt idx="43">
                  <c:v>8</c:v>
                </c:pt>
                <c:pt idx="44">
                  <c:v>11</c:v>
                </c:pt>
                <c:pt idx="45">
                  <c:v>11</c:v>
                </c:pt>
                <c:pt idx="46">
                  <c:v>3</c:v>
                </c:pt>
                <c:pt idx="47">
                  <c:v>14</c:v>
                </c:pt>
                <c:pt idx="48">
                  <c:v>15</c:v>
                </c:pt>
                <c:pt idx="49">
                  <c:v>4</c:v>
                </c:pt>
                <c:pt idx="50">
                  <c:v>17</c:v>
                </c:pt>
                <c:pt idx="51">
                  <c:v>15</c:v>
                </c:pt>
                <c:pt idx="52">
                  <c:v>5</c:v>
                </c:pt>
                <c:pt idx="53">
                  <c:v>12</c:v>
                </c:pt>
                <c:pt idx="54">
                  <c:v>11</c:v>
                </c:pt>
                <c:pt idx="55">
                  <c:v>17</c:v>
                </c:pt>
                <c:pt idx="56">
                  <c:v>5</c:v>
                </c:pt>
                <c:pt idx="57">
                  <c:v>23</c:v>
                </c:pt>
                <c:pt idx="58">
                  <c:v>12</c:v>
                </c:pt>
                <c:pt idx="59">
                  <c:v>12</c:v>
                </c:pt>
                <c:pt idx="60">
                  <c:v>11</c:v>
                </c:pt>
                <c:pt idx="61">
                  <c:v>22</c:v>
                </c:pt>
                <c:pt idx="62">
                  <c:v>13</c:v>
                </c:pt>
                <c:pt idx="63">
                  <c:v>6</c:v>
                </c:pt>
                <c:pt idx="64">
                  <c:v>10</c:v>
                </c:pt>
                <c:pt idx="65">
                  <c:v>11</c:v>
                </c:pt>
                <c:pt idx="66">
                  <c:v>14</c:v>
                </c:pt>
                <c:pt idx="67">
                  <c:v>12</c:v>
                </c:pt>
                <c:pt idx="68">
                  <c:v>17</c:v>
                </c:pt>
                <c:pt idx="69">
                  <c:v>21</c:v>
                </c:pt>
                <c:pt idx="70">
                  <c:v>14</c:v>
                </c:pt>
                <c:pt idx="71">
                  <c:v>11</c:v>
                </c:pt>
                <c:pt idx="72">
                  <c:v>9</c:v>
                </c:pt>
                <c:pt idx="73">
                  <c:v>12</c:v>
                </c:pt>
                <c:pt idx="74">
                  <c:v>12</c:v>
                </c:pt>
                <c:pt idx="75">
                  <c:v>14</c:v>
                </c:pt>
                <c:pt idx="76">
                  <c:v>16</c:v>
                </c:pt>
                <c:pt idx="77">
                  <c:v>3</c:v>
                </c:pt>
                <c:pt idx="78">
                  <c:v>14</c:v>
                </c:pt>
                <c:pt idx="79">
                  <c:v>12</c:v>
                </c:pt>
                <c:pt idx="80">
                  <c:v>13</c:v>
                </c:pt>
                <c:pt idx="81">
                  <c:v>12</c:v>
                </c:pt>
                <c:pt idx="82">
                  <c:v>13</c:v>
                </c:pt>
                <c:pt idx="83">
                  <c:v>17</c:v>
                </c:pt>
                <c:pt idx="84">
                  <c:v>13</c:v>
                </c:pt>
                <c:pt idx="85">
                  <c:v>11</c:v>
                </c:pt>
                <c:pt idx="86">
                  <c:v>10</c:v>
                </c:pt>
                <c:pt idx="87">
                  <c:v>14</c:v>
                </c:pt>
                <c:pt idx="88">
                  <c:v>23</c:v>
                </c:pt>
                <c:pt idx="89">
                  <c:v>14</c:v>
                </c:pt>
                <c:pt idx="90">
                  <c:v>12</c:v>
                </c:pt>
                <c:pt idx="91">
                  <c:v>18</c:v>
                </c:pt>
                <c:pt idx="92">
                  <c:v>8</c:v>
                </c:pt>
              </c:numCache>
            </c:numRef>
          </c:val>
          <c:smooth val="0"/>
          <c:extLst>
            <c:ext xmlns:c16="http://schemas.microsoft.com/office/drawing/2014/chart" uri="{C3380CC4-5D6E-409C-BE32-E72D297353CC}">
              <c16:uniqueId val="{00000000-8AA4-4C9F-9684-A9E73E60AEF1}"/>
            </c:ext>
          </c:extLst>
        </c:ser>
        <c:dLbls>
          <c:showLegendKey val="0"/>
          <c:showVal val="0"/>
          <c:showCatName val="0"/>
          <c:showSerName val="0"/>
          <c:showPercent val="0"/>
          <c:showBubbleSize val="0"/>
        </c:dLbls>
        <c:marker val="1"/>
        <c:smooth val="0"/>
        <c:axId val="855328959"/>
        <c:axId val="851225423"/>
      </c:lineChart>
      <c:catAx>
        <c:axId val="85532895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1225423"/>
        <c:crosses val="autoZero"/>
        <c:auto val="1"/>
        <c:lblAlgn val="ctr"/>
        <c:lblOffset val="100"/>
        <c:noMultiLvlLbl val="0"/>
      </c:catAx>
      <c:valAx>
        <c:axId val="8512254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32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[customer_churn_data.xlsx]Pivot_ChurnRegion!PivotTable2</c:name>
    <c:fmtId val="4"/>
  </c:pivotSource>
  <c:chart>
    <c:autoTitleDeleted val="0"/>
    <c:pivotFmts>
      <c:pivotFmt>
        <c:idx val="0"/>
      </c:pivotFmt>
      <c:pivotFmt>
        <c:idx val="1"/>
      </c:pivotFmt>
      <c:pivotFmt>
        <c:idx val="2"/>
      </c:pivotFmt>
      <c:pivotFmt>
        <c:idx val="3"/>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Pivot_ChurnRegion!$B$3:$B$4</c:f>
              <c:strCache>
                <c:ptCount val="1"/>
                <c:pt idx="0">
                  <c:v>Active</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Pivot_ChurnRegion!$A$5:$A$10</c:f>
              <c:strCache>
                <c:ptCount val="5"/>
                <c:pt idx="0">
                  <c:v>Central</c:v>
                </c:pt>
                <c:pt idx="1">
                  <c:v>East</c:v>
                </c:pt>
                <c:pt idx="2">
                  <c:v>North</c:v>
                </c:pt>
                <c:pt idx="3">
                  <c:v>South</c:v>
                </c:pt>
                <c:pt idx="4">
                  <c:v>West</c:v>
                </c:pt>
              </c:strCache>
            </c:strRef>
          </c:cat>
          <c:val>
            <c:numRef>
              <c:f>Pivot_ChurnRegion!$B$5:$B$10</c:f>
              <c:numCache>
                <c:formatCode>0.00%</c:formatCode>
                <c:ptCount val="5"/>
                <c:pt idx="0">
                  <c:v>0.22746781115879827</c:v>
                </c:pt>
                <c:pt idx="1">
                  <c:v>0.21052631578947367</c:v>
                </c:pt>
                <c:pt idx="2">
                  <c:v>0.27169811320754716</c:v>
                </c:pt>
                <c:pt idx="3">
                  <c:v>0.28813559322033899</c:v>
                </c:pt>
                <c:pt idx="4">
                  <c:v>0.23529411764705882</c:v>
                </c:pt>
              </c:numCache>
            </c:numRef>
          </c:val>
          <c:extLst>
            <c:ext xmlns:c16="http://schemas.microsoft.com/office/drawing/2014/chart" uri="{C3380CC4-5D6E-409C-BE32-E72D297353CC}">
              <c16:uniqueId val="{00000000-4B25-42BF-A0B3-DA5994EFB0A6}"/>
            </c:ext>
          </c:extLst>
        </c:ser>
        <c:ser>
          <c:idx val="1"/>
          <c:order val="1"/>
          <c:tx>
            <c:strRef>
              <c:f>Pivot_ChurnRegion!$C$3:$C$4</c:f>
              <c:strCache>
                <c:ptCount val="1"/>
                <c:pt idx="0">
                  <c:v>Churned</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Pivot_ChurnRegion!$A$5:$A$10</c:f>
              <c:strCache>
                <c:ptCount val="5"/>
                <c:pt idx="0">
                  <c:v>Central</c:v>
                </c:pt>
                <c:pt idx="1">
                  <c:v>East</c:v>
                </c:pt>
                <c:pt idx="2">
                  <c:v>North</c:v>
                </c:pt>
                <c:pt idx="3">
                  <c:v>South</c:v>
                </c:pt>
                <c:pt idx="4">
                  <c:v>West</c:v>
                </c:pt>
              </c:strCache>
            </c:strRef>
          </c:cat>
          <c:val>
            <c:numRef>
              <c:f>Pivot_ChurnRegion!$C$5:$C$10</c:f>
              <c:numCache>
                <c:formatCode>0.00%</c:formatCode>
                <c:ptCount val="5"/>
                <c:pt idx="0">
                  <c:v>0.77253218884120167</c:v>
                </c:pt>
                <c:pt idx="1">
                  <c:v>0.78947368421052633</c:v>
                </c:pt>
                <c:pt idx="2">
                  <c:v>0.72830188679245278</c:v>
                </c:pt>
                <c:pt idx="3">
                  <c:v>0.71186440677966101</c:v>
                </c:pt>
                <c:pt idx="4">
                  <c:v>0.76470588235294112</c:v>
                </c:pt>
              </c:numCache>
            </c:numRef>
          </c:val>
          <c:extLst>
            <c:ext xmlns:c16="http://schemas.microsoft.com/office/drawing/2014/chart" uri="{C3380CC4-5D6E-409C-BE32-E72D297353CC}">
              <c16:uniqueId val="{00000001-4B25-42BF-A0B3-DA5994EFB0A6}"/>
            </c:ext>
          </c:extLst>
        </c:ser>
        <c:dLbls>
          <c:showLegendKey val="0"/>
          <c:showVal val="1"/>
          <c:showCatName val="0"/>
          <c:showSerName val="0"/>
          <c:showPercent val="0"/>
          <c:showBubbleSize val="0"/>
        </c:dLbls>
        <c:gapWidth val="84"/>
        <c:gapDepth val="53"/>
        <c:shape val="box"/>
        <c:axId val="884628303"/>
        <c:axId val="859758447"/>
        <c:axId val="0"/>
      </c:bar3DChart>
      <c:catAx>
        <c:axId val="884628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9758447"/>
        <c:crosses val="autoZero"/>
        <c:auto val="1"/>
        <c:lblAlgn val="ctr"/>
        <c:lblOffset val="100"/>
        <c:noMultiLvlLbl val="0"/>
      </c:catAx>
      <c:valAx>
        <c:axId val="859758447"/>
        <c:scaling>
          <c:orientation val="minMax"/>
        </c:scaling>
        <c:delete val="1"/>
        <c:axPos val="l"/>
        <c:numFmt formatCode="0.00%" sourceLinked="1"/>
        <c:majorTickMark val="out"/>
        <c:minorTickMark val="none"/>
        <c:tickLblPos val="nextTo"/>
        <c:crossAx val="88462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15240</xdr:rowOff>
    </xdr:from>
    <xdr:to>
      <xdr:col>0</xdr:col>
      <xdr:colOff>2415540</xdr:colOff>
      <xdr:row>13</xdr:row>
      <xdr:rowOff>76200</xdr:rowOff>
    </xdr:to>
    <mc:AlternateContent xmlns:mc="http://schemas.openxmlformats.org/markup-compatibility/2006">
      <mc:Choice xmlns:a14="http://schemas.microsoft.com/office/drawing/2010/main" Requires="a14">
        <xdr:graphicFrame macro="">
          <xdr:nvGraphicFramePr>
            <xdr:cNvPr id="2" name="IsVIP">
              <a:extLst>
                <a:ext uri="{FF2B5EF4-FFF2-40B4-BE49-F238E27FC236}">
                  <a16:creationId xmlns:a16="http://schemas.microsoft.com/office/drawing/2014/main" id="{119D7646-D8D2-498A-9CA2-296D2E91BC73}"/>
                </a:ext>
              </a:extLst>
            </xdr:cNvPr>
            <xdr:cNvGraphicFramePr/>
          </xdr:nvGraphicFramePr>
          <xdr:xfrm>
            <a:off x="0" y="0"/>
            <a:ext cx="0" cy="0"/>
          </xdr:xfrm>
          <a:graphic>
            <a:graphicData uri="http://schemas.microsoft.com/office/drawing/2010/slicer">
              <sle:slicer xmlns:sle="http://schemas.microsoft.com/office/drawing/2010/slicer" name="IsVIP"/>
            </a:graphicData>
          </a:graphic>
        </xdr:graphicFrame>
      </mc:Choice>
      <mc:Fallback>
        <xdr:sp macro="" textlink="">
          <xdr:nvSpPr>
            <xdr:cNvPr id="0" name=""/>
            <xdr:cNvSpPr>
              <a:spLocks noTextEdit="1"/>
            </xdr:cNvSpPr>
          </xdr:nvSpPr>
          <xdr:spPr>
            <a:xfrm>
              <a:off x="0" y="2834640"/>
              <a:ext cx="241554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2400300</xdr:colOff>
      <xdr:row>7</xdr:row>
      <xdr:rowOff>312421</xdr:rowOff>
    </xdr:from>
    <xdr:to>
      <xdr:col>1</xdr:col>
      <xdr:colOff>1104900</xdr:colOff>
      <xdr:row>13</xdr:row>
      <xdr:rowOff>106680</xdr:rowOff>
    </xdr:to>
    <mc:AlternateContent xmlns:mc="http://schemas.openxmlformats.org/markup-compatibility/2006">
      <mc:Choice xmlns:a14="http://schemas.microsoft.com/office/drawing/2010/main" Requires="a14">
        <xdr:graphicFrame macro="">
          <xdr:nvGraphicFramePr>
            <xdr:cNvPr id="3" name="ChurnStatus">
              <a:extLst>
                <a:ext uri="{FF2B5EF4-FFF2-40B4-BE49-F238E27FC236}">
                  <a16:creationId xmlns:a16="http://schemas.microsoft.com/office/drawing/2014/main" id="{3695E9F2-EB36-4447-BD1D-1ABC9FD4C051}"/>
                </a:ext>
              </a:extLst>
            </xdr:cNvPr>
            <xdr:cNvGraphicFramePr/>
          </xdr:nvGraphicFramePr>
          <xdr:xfrm>
            <a:off x="0" y="0"/>
            <a:ext cx="0" cy="0"/>
          </xdr:xfrm>
          <a:graphic>
            <a:graphicData uri="http://schemas.microsoft.com/office/drawing/2010/slicer">
              <sle:slicer xmlns:sle="http://schemas.microsoft.com/office/drawing/2010/slicer" name="ChurnStatus"/>
            </a:graphicData>
          </a:graphic>
        </xdr:graphicFrame>
      </mc:Choice>
      <mc:Fallback>
        <xdr:sp macro="" textlink="">
          <xdr:nvSpPr>
            <xdr:cNvPr id="0" name=""/>
            <xdr:cNvSpPr>
              <a:spLocks noTextEdit="1"/>
            </xdr:cNvSpPr>
          </xdr:nvSpPr>
          <xdr:spPr>
            <a:xfrm>
              <a:off x="2400300" y="2819401"/>
              <a:ext cx="2278380" cy="982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1645920</xdr:colOff>
      <xdr:row>0</xdr:row>
      <xdr:rowOff>624840</xdr:rowOff>
    </xdr:from>
    <xdr:to>
      <xdr:col>4</xdr:col>
      <xdr:colOff>472440</xdr:colOff>
      <xdr:row>8</xdr:row>
      <xdr:rowOff>60960</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4FECB4C3-A0AB-4695-AD9A-E91EC4D88C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219700" y="624840"/>
              <a:ext cx="1828800" cy="2255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472440</xdr:colOff>
      <xdr:row>1</xdr:row>
      <xdr:rowOff>7620</xdr:rowOff>
    </xdr:from>
    <xdr:to>
      <xdr:col>15</xdr:col>
      <xdr:colOff>99060</xdr:colOff>
      <xdr:row>8</xdr:row>
      <xdr:rowOff>15240</xdr:rowOff>
    </xdr:to>
    <xdr:graphicFrame macro="">
      <xdr:nvGraphicFramePr>
        <xdr:cNvPr id="8" name="Chart 7">
          <a:extLst>
            <a:ext uri="{FF2B5EF4-FFF2-40B4-BE49-F238E27FC236}">
              <a16:creationId xmlns:a16="http://schemas.microsoft.com/office/drawing/2014/main" id="{33EF940E-00FA-4C39-801D-B16CF9648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1066800</xdr:colOff>
      <xdr:row>8</xdr:row>
      <xdr:rowOff>7620</xdr:rowOff>
    </xdr:from>
    <xdr:to>
      <xdr:col>8</xdr:col>
      <xdr:colOff>106680</xdr:colOff>
      <xdr:row>25</xdr:row>
      <xdr:rowOff>167640</xdr:rowOff>
    </xdr:to>
    <xdr:graphicFrame macro="">
      <xdr:nvGraphicFramePr>
        <xdr:cNvPr id="9" name="Chart 8">
          <a:extLst>
            <a:ext uri="{FF2B5EF4-FFF2-40B4-BE49-F238E27FC236}">
              <a16:creationId xmlns:a16="http://schemas.microsoft.com/office/drawing/2014/main" id="{16DDDC82-E013-4F1D-B825-E0D2DDC73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13</xdr:row>
      <xdr:rowOff>45720</xdr:rowOff>
    </xdr:from>
    <xdr:to>
      <xdr:col>1</xdr:col>
      <xdr:colOff>1066800</xdr:colOff>
      <xdr:row>25</xdr:row>
      <xdr:rowOff>152400</xdr:rowOff>
    </xdr:to>
    <xdr:graphicFrame macro="">
      <xdr:nvGraphicFramePr>
        <xdr:cNvPr id="10" name="Chart 9">
          <a:extLst>
            <a:ext uri="{FF2B5EF4-FFF2-40B4-BE49-F238E27FC236}">
              <a16:creationId xmlns:a16="http://schemas.microsoft.com/office/drawing/2014/main" id="{08479BD2-FFE5-469A-9635-52A956AE6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114300</xdr:colOff>
      <xdr:row>8</xdr:row>
      <xdr:rowOff>38100</xdr:rowOff>
    </xdr:from>
    <xdr:to>
      <xdr:col>15</xdr:col>
      <xdr:colOff>121920</xdr:colOff>
      <xdr:row>26</xdr:row>
      <xdr:rowOff>38100</xdr:rowOff>
    </xdr:to>
    <xdr:graphicFrame macro="">
      <xdr:nvGraphicFramePr>
        <xdr:cNvPr id="11" name="Chart 10">
          <a:extLst>
            <a:ext uri="{FF2B5EF4-FFF2-40B4-BE49-F238E27FC236}">
              <a16:creationId xmlns:a16="http://schemas.microsoft.com/office/drawing/2014/main" id="{66D655DD-4AE2-4350-AE5B-6D0F3F5F85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l Kurian" refreshedDate="45923.804438541665" createdVersion="6" refreshedVersion="6" minRefreshableVersion="3" recordCount="1200" xr:uid="{BB23CF89-952B-4FB2-B42D-B27DB54A20BD}">
  <cacheSource type="worksheet">
    <worksheetSource ref="A1:K1201" sheet="Raw_Backup"/>
  </cacheSource>
  <cacheFields count="11">
    <cacheField name="CustomerID" numFmtId="0">
      <sharedItems/>
    </cacheField>
    <cacheField name="CustomerName" numFmtId="0">
      <sharedItems/>
    </cacheField>
    <cacheField name="Region" numFmtId="0">
      <sharedItems count="5">
        <s v="Central"/>
        <s v="North"/>
        <s v="South"/>
        <s v="West"/>
        <s v="East"/>
      </sharedItems>
    </cacheField>
    <cacheField name="JoinDate" numFmtId="0">
      <sharedItems/>
    </cacheField>
    <cacheField name="LastPurchaseDate" numFmtId="0">
      <sharedItems/>
    </cacheField>
    <cacheField name="MonthsActive" numFmtId="0">
      <sharedItems containsSemiMixedTypes="0" containsString="0" containsNumber="1" containsInteger="1" minValue="1" maxValue="88"/>
    </cacheField>
    <cacheField name="TotalPurchases" numFmtId="0">
      <sharedItems containsSemiMixedTypes="0" containsString="0" containsNumber="1" containsInteger="1" minValue="1" maxValue="60"/>
    </cacheField>
    <cacheField name="TotalSpend" numFmtId="0">
      <sharedItems containsSemiMixedTypes="0" containsString="0" containsNumber="1" minValue="10.53" maxValue="46978.36"/>
    </cacheField>
    <cacheField name="AvgOrderValue" numFmtId="0">
      <sharedItems containsSemiMixedTypes="0" containsString="0" containsNumber="1" minValue="10.07" maxValue="1182.05"/>
    </cacheField>
    <cacheField name="IsVIP" numFmtId="0">
      <sharedItems/>
    </cacheField>
    <cacheField name="ChurnStatus" numFmtId="0">
      <sharedItems count="2">
        <s v="Churned"/>
        <s v="Activ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l Kurian" refreshedDate="45925.742588194444" createdVersion="6" refreshedVersion="6" minRefreshableVersion="3" recordCount="1200" xr:uid="{DF7AE893-147D-42BE-8C64-8796E47D0C20}">
  <cacheSource type="worksheet">
    <worksheetSource name="tblCustomers"/>
  </cacheSource>
  <cacheFields count="15">
    <cacheField name="CustomerID" numFmtId="0">
      <sharedItems/>
    </cacheField>
    <cacheField name="CustomerName" numFmtId="0">
      <sharedItems/>
    </cacheField>
    <cacheField name="Region" numFmtId="0">
      <sharedItems count="5">
        <s v="Central"/>
        <s v="North"/>
        <s v="South"/>
        <s v="West"/>
        <s v="East"/>
      </sharedItems>
    </cacheField>
    <cacheField name="JoinDate" numFmtId="14">
      <sharedItems/>
    </cacheField>
    <cacheField name="LastPurchaseDate" numFmtId="14">
      <sharedItems/>
    </cacheField>
    <cacheField name="MonthsActive" numFmtId="2">
      <sharedItems containsSemiMixedTypes="0" containsString="0" containsNumber="1" containsInteger="1" minValue="1" maxValue="88"/>
    </cacheField>
    <cacheField name="TotalPurchases" numFmtId="2">
      <sharedItems containsSemiMixedTypes="0" containsString="0" containsNumber="1" containsInteger="1" minValue="1" maxValue="60"/>
    </cacheField>
    <cacheField name="TotalSpend" numFmtId="164">
      <sharedItems containsSemiMixedTypes="0" containsString="0" containsNumber="1" minValue="10.53" maxValue="46978.36"/>
    </cacheField>
    <cacheField name="AvgOrderValue" numFmtId="164">
      <sharedItems containsSemiMixedTypes="0" containsString="0" containsNumber="1" minValue="10.07" maxValue="1182.05"/>
    </cacheField>
    <cacheField name="IsVIP" numFmtId="0">
      <sharedItems count="2">
        <s v="No"/>
        <s v="Yes"/>
      </sharedItems>
    </cacheField>
    <cacheField name="RecencyDays" numFmtId="14">
      <sharedItems containsSemiMixedTypes="0" containsNonDate="0" containsDate="1" containsString="0" minDate="1900-01-03T00:00:00" maxDate="1907-04-22T00:00:00"/>
    </cacheField>
    <cacheField name="ChurnCalc" numFmtId="14">
      <sharedItems/>
    </cacheField>
    <cacheField name="JoinYearMonth" numFmtId="14">
      <sharedItems count="93">
        <s v="2024-04"/>
        <s v="2018-01"/>
        <s v="2022-04"/>
        <s v="2022-03"/>
        <s v="2023-09"/>
        <s v="2018-04"/>
        <s v="2023-03"/>
        <s v="2024-02"/>
        <s v="2019-04"/>
        <s v="2021-08"/>
        <s v="2022-06"/>
        <s v="2020-07"/>
        <s v="2021-09"/>
        <s v="2021-12"/>
        <s v="2024-05"/>
        <s v="2023-10"/>
        <s v="2022-07"/>
        <s v="2025-02"/>
        <s v="2019-12"/>
        <s v="2025-01"/>
        <s v="2024-10"/>
        <s v="2019-09"/>
        <s v="2022-01"/>
        <s v="2024-12"/>
        <s v="2019-08"/>
        <s v="2019-02"/>
        <s v="2018-09"/>
        <s v="2024-09"/>
        <s v="2024-03"/>
        <s v="2025-06"/>
        <s v="2025-05"/>
        <s v="2018-12"/>
        <s v="2022-10"/>
        <s v="2018-07"/>
        <s v="2023-04"/>
        <s v="2022-08"/>
        <s v="2020-09"/>
        <s v="2019-07"/>
        <s v="2021-03"/>
        <s v="2018-02"/>
        <s v="2024-07"/>
        <s v="2019-05"/>
        <s v="2019-11"/>
        <s v="2021-06"/>
        <s v="2021-10"/>
        <s v="2020-04"/>
        <s v="2024-08"/>
        <s v="2025-09"/>
        <s v="2021-07"/>
        <s v="2023-12"/>
        <s v="2022-11"/>
        <s v="2019-10"/>
        <s v="2024-06"/>
        <s v="2022-12"/>
        <s v="2021-02"/>
        <s v="2025-03"/>
        <s v="2020-01"/>
        <s v="2025-08"/>
        <s v="2024-11"/>
        <s v="2023-07"/>
        <s v="2020-08"/>
        <s v="2018-06"/>
        <s v="2024-01"/>
        <s v="2020-02"/>
        <s v="2023-11"/>
        <s v="2020-12"/>
        <s v="2021-05"/>
        <s v="2019-06"/>
        <s v="2018-10"/>
        <s v="2023-05"/>
        <s v="2018-03"/>
        <s v="2025-07"/>
        <s v="2025-04"/>
        <s v="2020-11"/>
        <s v="2018-05"/>
        <s v="2020-05"/>
        <s v="2020-03"/>
        <s v="2022-02"/>
        <s v="2021-04"/>
        <s v="2022-09"/>
        <s v="2021-11"/>
        <s v="2023-01"/>
        <s v="2018-11"/>
        <s v="2021-01"/>
        <s v="2019-01"/>
        <s v="2020-10"/>
        <s v="2023-02"/>
        <s v="2023-08"/>
        <s v="2018-08"/>
        <s v="2020-06"/>
        <s v="2022-05"/>
        <s v="2019-03"/>
        <s v="2023-06"/>
      </sharedItems>
    </cacheField>
    <cacheField name="CustomerLifetimeValue" numFmtId="14">
      <sharedItems containsSemiMixedTypes="0" containsNonDate="0" containsDate="1" containsString="0" minDate="1900-01-09T12:43:12" maxDate="2028-08-13T08:38:24"/>
    </cacheField>
    <cacheField name="ChurnStatus" numFmtId="0">
      <sharedItems count="2">
        <s v="Churned"/>
        <s v="Activ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s v="CUST10001"/>
    <s v="Evan Nguyen"/>
    <x v="0"/>
    <s v="2024-04-03"/>
    <s v="2024-06-26"/>
    <n v="3"/>
    <n v="4"/>
    <n v="210.84"/>
    <n v="52.71"/>
    <s v="No"/>
    <x v="0"/>
  </r>
  <r>
    <s v="CUST10002"/>
    <s v="Dylan Silva"/>
    <x v="1"/>
    <s v="2018-01-02"/>
    <s v="2022-03-02"/>
    <n v="51"/>
    <n v="37"/>
    <n v="29381.33"/>
    <n v="794.09"/>
    <s v="Yes"/>
    <x v="0"/>
  </r>
  <r>
    <s v="CUST10003"/>
    <s v="Taylor Schmidt"/>
    <x v="2"/>
    <s v="2022-04-17"/>
    <s v="2024-07-15"/>
    <n v="28"/>
    <n v="23"/>
    <n v="335.57"/>
    <n v="14.59"/>
    <s v="No"/>
    <x v="0"/>
  </r>
  <r>
    <s v="CUST10004"/>
    <s v="Shawn Smith"/>
    <x v="0"/>
    <s v="2022-03-19"/>
    <s v="2022-10-08"/>
    <n v="8"/>
    <n v="3"/>
    <n v="231.6"/>
    <n v="77.2"/>
    <s v="No"/>
    <x v="0"/>
  </r>
  <r>
    <s v="CUST10005"/>
    <s v="Jamie Schmidt"/>
    <x v="2"/>
    <s v="2023-09-21"/>
    <s v="2023-11-28"/>
    <n v="3"/>
    <n v="3"/>
    <n v="919.77"/>
    <n v="306.58999999999997"/>
    <s v="No"/>
    <x v="0"/>
  </r>
  <r>
    <s v="CUST10006"/>
    <s v="Oliver Carvalho"/>
    <x v="3"/>
    <s v="2018-04-20"/>
    <s v="2020-11-08"/>
    <n v="32"/>
    <n v="20"/>
    <n v="23138.2"/>
    <n v="1156.9100000000001"/>
    <s v="Yes"/>
    <x v="0"/>
  </r>
  <r>
    <s v="CUST10007"/>
    <s v="Alex Popov"/>
    <x v="1"/>
    <s v="2023-03-01"/>
    <s v="2024-02-26"/>
    <n v="12"/>
    <n v="7"/>
    <n v="744.87"/>
    <n v="106.41"/>
    <s v="No"/>
    <x v="0"/>
  </r>
  <r>
    <s v="CUST10008"/>
    <s v="Morgan Popov"/>
    <x v="1"/>
    <s v="2024-02-15"/>
    <s v="2024-09-04"/>
    <n v="8"/>
    <n v="8"/>
    <n v="785.84"/>
    <n v="98.23"/>
    <s v="No"/>
    <x v="0"/>
  </r>
  <r>
    <s v="CUST10009"/>
    <s v="Robin Patel"/>
    <x v="0"/>
    <s v="2019-04-21"/>
    <s v="2020-10-29"/>
    <n v="19"/>
    <n v="22"/>
    <n v="2271.94"/>
    <n v="103.27"/>
    <s v="No"/>
    <x v="0"/>
  </r>
  <r>
    <s v="CUST10010"/>
    <s v="Aiden Novak"/>
    <x v="2"/>
    <s v="2023-03-02"/>
    <s v="2025-04-23"/>
    <n v="26"/>
    <n v="19"/>
    <n v="409.64"/>
    <n v="21.56"/>
    <s v="No"/>
    <x v="1"/>
  </r>
  <r>
    <s v="CUST10011"/>
    <s v="Oliver O'Neil"/>
    <x v="3"/>
    <s v="2021-08-20"/>
    <s v="2024-08-04"/>
    <n v="37"/>
    <n v="31"/>
    <n v="3377.76"/>
    <n v="108.96"/>
    <s v="No"/>
    <x v="0"/>
  </r>
  <r>
    <s v="CUST10012"/>
    <s v="Dylan Santos"/>
    <x v="0"/>
    <s v="2022-06-23"/>
    <s v="2022-11-18"/>
    <n v="6"/>
    <n v="3"/>
    <n v="1147.8"/>
    <n v="382.6"/>
    <s v="No"/>
    <x v="0"/>
  </r>
  <r>
    <s v="CUST10013"/>
    <s v="Aiden Silva"/>
    <x v="4"/>
    <s v="2018-04-27"/>
    <s v="2022-01-12"/>
    <n v="46"/>
    <n v="53"/>
    <n v="20517.89"/>
    <n v="387.13"/>
    <s v="Yes"/>
    <x v="0"/>
  </r>
  <r>
    <s v="CUST10014"/>
    <s v="Drew Nguyen"/>
    <x v="4"/>
    <s v="2020-07-18"/>
    <s v="2023-08-06"/>
    <n v="38"/>
    <n v="30"/>
    <n v="2510.6999999999998"/>
    <n v="83.69"/>
    <s v="No"/>
    <x v="0"/>
  </r>
  <r>
    <s v="CUST10015"/>
    <s v="Rowan Brown"/>
    <x v="4"/>
    <s v="2021-09-18"/>
    <s v="2023-05-13"/>
    <n v="21"/>
    <n v="31"/>
    <n v="1815.05"/>
    <n v="58.55"/>
    <s v="No"/>
    <x v="0"/>
  </r>
  <r>
    <s v="CUST10016"/>
    <s v="Caleb Brown"/>
    <x v="1"/>
    <s v="2024-02-13"/>
    <s v="2024-11-20"/>
    <n v="10"/>
    <n v="10"/>
    <n v="362.6"/>
    <n v="36.26"/>
    <s v="No"/>
    <x v="0"/>
  </r>
  <r>
    <s v="CUST10017"/>
    <s v="Dylan Ivanov"/>
    <x v="0"/>
    <s v="2021-12-08"/>
    <s v="2025-06-07"/>
    <n v="43"/>
    <n v="43"/>
    <n v="1348.05"/>
    <n v="31.35"/>
    <s v="No"/>
    <x v="1"/>
  </r>
  <r>
    <s v="CUST10018"/>
    <s v="Quinn Gonzalez"/>
    <x v="4"/>
    <s v="2024-05-28"/>
    <s v="2024-08-14"/>
    <n v="4"/>
    <n v="3"/>
    <n v="77.91"/>
    <n v="25.97"/>
    <s v="No"/>
    <x v="0"/>
  </r>
  <r>
    <s v="CUST10019"/>
    <s v="Alex Lopez"/>
    <x v="0"/>
    <s v="2023-10-07"/>
    <s v="2024-06-15"/>
    <n v="9"/>
    <n v="4"/>
    <n v="52.96"/>
    <n v="13.24"/>
    <s v="No"/>
    <x v="0"/>
  </r>
  <r>
    <s v="CUST10020"/>
    <s v="Jamie Khan"/>
    <x v="2"/>
    <s v="2022-07-29"/>
    <s v="2022-10-04"/>
    <n v="4"/>
    <n v="4"/>
    <n v="117.36"/>
    <n v="29.34"/>
    <s v="No"/>
    <x v="0"/>
  </r>
  <r>
    <s v="CUST10021"/>
    <s v="Ethan Brown"/>
    <x v="4"/>
    <s v="2025-02-01"/>
    <s v="2025-05-25"/>
    <n v="4"/>
    <n v="5"/>
    <n v="1834.1"/>
    <n v="366.82"/>
    <s v="No"/>
    <x v="1"/>
  </r>
  <r>
    <s v="CUST10022"/>
    <s v="Blake Khan"/>
    <x v="2"/>
    <s v="2023-09-21"/>
    <s v="2023-10-02"/>
    <n v="2"/>
    <n v="1"/>
    <n v="21.09"/>
    <n v="21.09"/>
    <s v="No"/>
    <x v="0"/>
  </r>
  <r>
    <s v="CUST10023"/>
    <s v="Avery Jackson"/>
    <x v="2"/>
    <s v="2019-12-07"/>
    <s v="2022-08-10"/>
    <n v="33"/>
    <n v="20"/>
    <n v="4306.6000000000004"/>
    <n v="215.33"/>
    <s v="No"/>
    <x v="0"/>
  </r>
  <r>
    <s v="CUST10024"/>
    <s v="Riley Martinez"/>
    <x v="2"/>
    <s v="2025-01-18"/>
    <s v="2025-04-09"/>
    <n v="4"/>
    <n v="5"/>
    <n v="1140.7"/>
    <n v="228.14"/>
    <s v="No"/>
    <x v="1"/>
  </r>
  <r>
    <s v="CUST10025"/>
    <s v="Jordan Park"/>
    <x v="0"/>
    <s v="2024-10-13"/>
    <s v="2025-05-31"/>
    <n v="8"/>
    <n v="5"/>
    <n v="1442.45"/>
    <n v="288.49"/>
    <s v="No"/>
    <x v="1"/>
  </r>
  <r>
    <s v="CUST10026"/>
    <s v="Cameron O'Neil"/>
    <x v="0"/>
    <s v="2019-09-20"/>
    <s v="2022-06-01"/>
    <n v="34"/>
    <n v="30"/>
    <n v="2329.5"/>
    <n v="77.650000000000006"/>
    <s v="No"/>
    <x v="0"/>
  </r>
  <r>
    <s v="CUST10027"/>
    <s v="Ethan Rossi"/>
    <x v="0"/>
    <s v="2024-04-01"/>
    <s v="2024-11-20"/>
    <n v="8"/>
    <n v="6"/>
    <n v="383.7"/>
    <n v="63.95"/>
    <s v="No"/>
    <x v="0"/>
  </r>
  <r>
    <s v="CUST10028"/>
    <s v="Cameron Müller"/>
    <x v="1"/>
    <s v="2022-01-03"/>
    <s v="2024-01-29"/>
    <n v="25"/>
    <n v="12"/>
    <n v="581.88"/>
    <n v="48.49"/>
    <s v="No"/>
    <x v="0"/>
  </r>
  <r>
    <s v="CUST10029"/>
    <s v="Parker Popov"/>
    <x v="3"/>
    <s v="2019-09-04"/>
    <s v="2023-02-14"/>
    <n v="42"/>
    <n v="49"/>
    <n v="15974.98"/>
    <n v="326.02"/>
    <s v="Yes"/>
    <x v="0"/>
  </r>
  <r>
    <s v="CUST10030"/>
    <s v="Taylor Schmidt"/>
    <x v="2"/>
    <s v="2024-12-15"/>
    <s v="2025-07-16"/>
    <n v="8"/>
    <n v="6"/>
    <n v="485.28"/>
    <n v="80.88"/>
    <s v="No"/>
    <x v="1"/>
  </r>
  <r>
    <s v="CUST10031"/>
    <s v="Taylor Kumar"/>
    <x v="2"/>
    <s v="2024-10-02"/>
    <s v="2024-12-20"/>
    <n v="3"/>
    <n v="1"/>
    <n v="47.43"/>
    <n v="47.43"/>
    <s v="No"/>
    <x v="0"/>
  </r>
  <r>
    <s v="CUST10032"/>
    <s v="Mason Lopez"/>
    <x v="1"/>
    <s v="2019-08-28"/>
    <s v="2025-03-18"/>
    <n v="68"/>
    <n v="55"/>
    <n v="762.85"/>
    <n v="13.87"/>
    <s v="No"/>
    <x v="0"/>
  </r>
  <r>
    <s v="CUST10033"/>
    <s v="Aiden O'Neil"/>
    <x v="0"/>
    <s v="2019-02-21"/>
    <s v="2021-03-13"/>
    <n v="26"/>
    <n v="23"/>
    <n v="347.99"/>
    <n v="15.13"/>
    <s v="No"/>
    <x v="0"/>
  </r>
  <r>
    <s v="CUST10034"/>
    <s v="Taylor O'Neil"/>
    <x v="0"/>
    <s v="2018-09-03"/>
    <s v="2018-10-02"/>
    <n v="2"/>
    <n v="1"/>
    <n v="344.17"/>
    <n v="344.17"/>
    <s v="No"/>
    <x v="0"/>
  </r>
  <r>
    <s v="CUST10035"/>
    <s v="Morgan Jackson"/>
    <x v="4"/>
    <s v="2024-09-05"/>
    <s v="2025-02-24"/>
    <n v="6"/>
    <n v="7"/>
    <n v="1546.09"/>
    <n v="220.87"/>
    <s v="No"/>
    <x v="0"/>
  </r>
  <r>
    <s v="CUST10036"/>
    <s v="Sam Carvalho"/>
    <x v="3"/>
    <s v="2024-10-23"/>
    <s v="2025-03-09"/>
    <n v="6"/>
    <n v="6"/>
    <n v="535.79999999999995"/>
    <n v="89.3"/>
    <s v="No"/>
    <x v="0"/>
  </r>
  <r>
    <s v="CUST10037"/>
    <s v="Drew Ivanov"/>
    <x v="4"/>
    <s v="2024-03-30"/>
    <s v="2025-06-16"/>
    <n v="16"/>
    <n v="12"/>
    <n v="2984.04"/>
    <n v="248.67"/>
    <s v="No"/>
    <x v="1"/>
  </r>
  <r>
    <s v="CUST10038"/>
    <s v="Avery Wang"/>
    <x v="1"/>
    <s v="2025-06-22"/>
    <s v="2025-08-01"/>
    <n v="3"/>
    <n v="4"/>
    <n v="360.88"/>
    <n v="90.22"/>
    <s v="No"/>
    <x v="1"/>
  </r>
  <r>
    <s v="CUST10039"/>
    <s v="Lucas Gonzalez"/>
    <x v="0"/>
    <s v="2022-01-04"/>
    <s v="2022-02-20"/>
    <n v="2"/>
    <n v="5"/>
    <n v="760.45"/>
    <n v="152.09"/>
    <s v="No"/>
    <x v="0"/>
  </r>
  <r>
    <s v="CUST10040"/>
    <s v="Caleb Hernandez"/>
    <x v="1"/>
    <s v="2023-03-24"/>
    <s v="2024-10-10"/>
    <n v="20"/>
    <n v="18"/>
    <n v="1980.36"/>
    <n v="110.02"/>
    <s v="No"/>
    <x v="0"/>
  </r>
  <r>
    <s v="CUST10041"/>
    <s v="Robin Santos"/>
    <x v="1"/>
    <s v="2025-05-22"/>
    <s v="2025-09-04"/>
    <n v="5"/>
    <n v="6"/>
    <n v="163.38"/>
    <n v="27.23"/>
    <s v="No"/>
    <x v="1"/>
  </r>
  <r>
    <s v="CUST10042"/>
    <s v="Taylor Park"/>
    <x v="0"/>
    <s v="2018-12-30"/>
    <s v="2022-03-23"/>
    <n v="40"/>
    <n v="35"/>
    <n v="2437.4"/>
    <n v="69.64"/>
    <s v="No"/>
    <x v="0"/>
  </r>
  <r>
    <s v="CUST10043"/>
    <s v="Caleb Patel"/>
    <x v="4"/>
    <s v="2022-10-17"/>
    <s v="2025-07-19"/>
    <n v="34"/>
    <n v="35"/>
    <n v="1937.25"/>
    <n v="55.35"/>
    <s v="No"/>
    <x v="1"/>
  </r>
  <r>
    <s v="CUST10044"/>
    <s v="Ryan Schmidt"/>
    <x v="0"/>
    <s v="2019-04-14"/>
    <s v="2023-01-21"/>
    <n v="46"/>
    <n v="37"/>
    <n v="14388.93"/>
    <n v="388.89"/>
    <s v="Yes"/>
    <x v="0"/>
  </r>
  <r>
    <s v="CUST10045"/>
    <s v="Parker Park"/>
    <x v="4"/>
    <s v="2018-04-23"/>
    <s v="2019-10-06"/>
    <n v="19"/>
    <n v="15"/>
    <n v="1333.95"/>
    <n v="88.93"/>
    <s v="No"/>
    <x v="0"/>
  </r>
  <r>
    <s v="CUST10046"/>
    <s v="Taylor Jackson"/>
    <x v="3"/>
    <s v="2019-04-07"/>
    <s v="2023-02-16"/>
    <n v="47"/>
    <n v="31"/>
    <n v="1288.98"/>
    <n v="41.58"/>
    <s v="No"/>
    <x v="0"/>
  </r>
  <r>
    <s v="CUST10047"/>
    <s v="Drew Carvalho"/>
    <x v="4"/>
    <s v="2018-01-05"/>
    <s v="2025-01-05"/>
    <n v="85"/>
    <n v="60"/>
    <n v="21273.599999999999"/>
    <n v="354.56"/>
    <s v="Yes"/>
    <x v="0"/>
  </r>
  <r>
    <s v="CUST10048"/>
    <s v="Lucas Costa"/>
    <x v="4"/>
    <s v="2018-07-06"/>
    <s v="2018-08-22"/>
    <n v="2"/>
    <n v="3"/>
    <n v="269.94"/>
    <n v="89.98"/>
    <s v="No"/>
    <x v="0"/>
  </r>
  <r>
    <s v="CUST10049"/>
    <s v="Logan Singh"/>
    <x v="4"/>
    <s v="2025-05-12"/>
    <s v="2025-08-31"/>
    <n v="4"/>
    <n v="4"/>
    <n v="448.68"/>
    <n v="112.17"/>
    <s v="No"/>
    <x v="1"/>
  </r>
  <r>
    <s v="CUST10050"/>
    <s v="Noah Brown"/>
    <x v="2"/>
    <s v="2024-02-17"/>
    <s v="2025-01-20"/>
    <n v="12"/>
    <n v="15"/>
    <n v="1655.85"/>
    <n v="110.39"/>
    <s v="No"/>
    <x v="0"/>
  </r>
  <r>
    <s v="CUST10051"/>
    <s v="Liam Kim"/>
    <x v="3"/>
    <s v="2019-09-20"/>
    <s v="2022-05-07"/>
    <n v="33"/>
    <n v="29"/>
    <n v="2384.67"/>
    <n v="82.23"/>
    <s v="No"/>
    <x v="0"/>
  </r>
  <r>
    <s v="CUST10052"/>
    <s v="Shawn O'Neil"/>
    <x v="1"/>
    <s v="2023-04-09"/>
    <s v="2023-10-15"/>
    <n v="7"/>
    <n v="5"/>
    <n v="422.6"/>
    <n v="84.52"/>
    <s v="No"/>
    <x v="0"/>
  </r>
  <r>
    <s v="CUST10053"/>
    <s v="Liam Müller"/>
    <x v="4"/>
    <s v="2022-08-27"/>
    <s v="2024-03-24"/>
    <n v="20"/>
    <n v="13"/>
    <n v="1494.48"/>
    <n v="114.96"/>
    <s v="No"/>
    <x v="0"/>
  </r>
  <r>
    <s v="CUST10054"/>
    <s v="Hayden Ivanov"/>
    <x v="2"/>
    <s v="2020-09-04"/>
    <s v="2020-12-30"/>
    <n v="4"/>
    <n v="5"/>
    <n v="519.20000000000005"/>
    <n v="103.84"/>
    <s v="No"/>
    <x v="0"/>
  </r>
  <r>
    <s v="CUST10055"/>
    <s v="Hayden Costa"/>
    <x v="1"/>
    <s v="2022-03-17"/>
    <s v="2023-06-06"/>
    <n v="16"/>
    <n v="14"/>
    <n v="1559.04"/>
    <n v="111.36"/>
    <s v="No"/>
    <x v="0"/>
  </r>
  <r>
    <s v="CUST10056"/>
    <s v="Alex Lee"/>
    <x v="4"/>
    <s v="2021-08-11"/>
    <s v="2024-05-10"/>
    <n v="34"/>
    <n v="32"/>
    <n v="3372.48"/>
    <n v="105.39"/>
    <s v="No"/>
    <x v="0"/>
  </r>
  <r>
    <s v="CUST10057"/>
    <s v="Caleb Brown"/>
    <x v="4"/>
    <s v="2019-07-11"/>
    <s v="2019-10-14"/>
    <n v="4"/>
    <n v="5"/>
    <n v="316.35000000000002"/>
    <n v="63.27"/>
    <s v="No"/>
    <x v="0"/>
  </r>
  <r>
    <s v="CUST10058"/>
    <s v="Riley Patel"/>
    <x v="2"/>
    <s v="2021-03-25"/>
    <s v="2025-09-08"/>
    <n v="55"/>
    <n v="50"/>
    <n v="2315"/>
    <n v="46.3"/>
    <s v="No"/>
    <x v="1"/>
  </r>
  <r>
    <s v="CUST10059"/>
    <s v="Evan Schmidt"/>
    <x v="0"/>
    <s v="2018-02-09"/>
    <s v="2019-09-02"/>
    <n v="20"/>
    <n v="12"/>
    <n v="1312.2"/>
    <n v="109.35"/>
    <s v="No"/>
    <x v="0"/>
  </r>
  <r>
    <s v="CUST10060"/>
    <s v="Sam Khan"/>
    <x v="0"/>
    <s v="2024-07-22"/>
    <s v="2024-10-06"/>
    <n v="4"/>
    <n v="1"/>
    <n v="64.239999999999995"/>
    <n v="64.239999999999995"/>
    <s v="No"/>
    <x v="0"/>
  </r>
  <r>
    <s v="CUST10061"/>
    <s v="Cameron Khan"/>
    <x v="4"/>
    <s v="2019-09-24"/>
    <s v="2020-12-24"/>
    <n v="16"/>
    <n v="18"/>
    <n v="1525.5"/>
    <n v="84.75"/>
    <s v="No"/>
    <x v="0"/>
  </r>
  <r>
    <s v="CUST10062"/>
    <s v="Blake Kim"/>
    <x v="2"/>
    <s v="2019-05-29"/>
    <s v="2022-12-04"/>
    <n v="44"/>
    <n v="32"/>
    <n v="484.48"/>
    <n v="15.14"/>
    <s v="No"/>
    <x v="0"/>
  </r>
  <r>
    <s v="CUST10063"/>
    <s v="Jamie Popov"/>
    <x v="2"/>
    <s v="2019-11-16"/>
    <s v="2023-07-21"/>
    <n v="45"/>
    <n v="30"/>
    <n v="6195.6"/>
    <n v="206.52"/>
    <s v="Yes"/>
    <x v="0"/>
  </r>
  <r>
    <s v="CUST10064"/>
    <s v="Cameron O'Neil"/>
    <x v="2"/>
    <s v="2021-06-01"/>
    <s v="2024-06-08"/>
    <n v="37"/>
    <n v="27"/>
    <n v="721.98"/>
    <n v="26.74"/>
    <s v="No"/>
    <x v="0"/>
  </r>
  <r>
    <s v="CUST10065"/>
    <s v="Blake Lee"/>
    <x v="2"/>
    <s v="2024-05-09"/>
    <s v="2025-01-03"/>
    <n v="9"/>
    <n v="6"/>
    <n v="6833.58"/>
    <n v="1138.93"/>
    <s v="Yes"/>
    <x v="0"/>
  </r>
  <r>
    <s v="CUST10066"/>
    <s v="Noah Khan"/>
    <x v="1"/>
    <s v="2025-06-25"/>
    <s v="2025-07-12"/>
    <n v="2"/>
    <n v="4"/>
    <n v="781"/>
    <n v="195.25"/>
    <s v="No"/>
    <x v="1"/>
  </r>
  <r>
    <s v="CUST10067"/>
    <s v="Riley Novak"/>
    <x v="0"/>
    <s v="2021-10-13"/>
    <s v="2023-06-24"/>
    <n v="21"/>
    <n v="17"/>
    <n v="4286.55"/>
    <n v="252.15"/>
    <s v="No"/>
    <x v="0"/>
  </r>
  <r>
    <s v="CUST10068"/>
    <s v="Parker Popov"/>
    <x v="1"/>
    <s v="2020-04-17"/>
    <s v="2022-12-17"/>
    <n v="33"/>
    <n v="27"/>
    <n v="2810.16"/>
    <n v="104.08"/>
    <s v="No"/>
    <x v="0"/>
  </r>
  <r>
    <s v="CUST10069"/>
    <s v="Aiden Garcia"/>
    <x v="4"/>
    <s v="2022-06-12"/>
    <s v="2024-03-31"/>
    <n v="22"/>
    <n v="12"/>
    <n v="1012.92"/>
    <n v="84.41"/>
    <s v="No"/>
    <x v="0"/>
  </r>
  <r>
    <s v="CUST10070"/>
    <s v="Dylan Kumar"/>
    <x v="1"/>
    <s v="2019-12-10"/>
    <s v="2021-03-18"/>
    <n v="16"/>
    <n v="10"/>
    <n v="1017.2"/>
    <n v="101.72"/>
    <s v="No"/>
    <x v="0"/>
  </r>
  <r>
    <s v="CUST10071"/>
    <s v="Avery Patel"/>
    <x v="4"/>
    <s v="2024-08-20"/>
    <s v="2024-08-29"/>
    <n v="1"/>
    <n v="3"/>
    <n v="36.03"/>
    <n v="12.01"/>
    <s v="No"/>
    <x v="0"/>
  </r>
  <r>
    <s v="CUST10072"/>
    <s v="Liam Gonzalez"/>
    <x v="4"/>
    <s v="2025-09-15"/>
    <s v="2025-09-20"/>
    <n v="1"/>
    <n v="2"/>
    <n v="765.38"/>
    <n v="382.69"/>
    <s v="No"/>
    <x v="1"/>
  </r>
  <r>
    <s v="CUST10073"/>
    <s v="Parker Lopez"/>
    <x v="1"/>
    <s v="2021-07-22"/>
    <s v="2022-04-27"/>
    <n v="10"/>
    <n v="4"/>
    <n v="3586.72"/>
    <n v="896.68"/>
    <s v="No"/>
    <x v="0"/>
  </r>
  <r>
    <s v="CUST10074"/>
    <s v="Cameron Carvalho"/>
    <x v="2"/>
    <s v="2024-04-29"/>
    <s v="2024-08-15"/>
    <n v="5"/>
    <n v="3"/>
    <n v="257.49"/>
    <n v="85.83"/>
    <s v="No"/>
    <x v="0"/>
  </r>
  <r>
    <s v="CUST10075"/>
    <s v="Liam Carvalho"/>
    <x v="4"/>
    <s v="2023-12-20"/>
    <s v="2025-06-02"/>
    <n v="19"/>
    <n v="14"/>
    <n v="1484.28"/>
    <n v="106.02"/>
    <s v="No"/>
    <x v="1"/>
  </r>
  <r>
    <s v="CUST10076"/>
    <s v="Lucas Garcia"/>
    <x v="1"/>
    <s v="2024-03-02"/>
    <s v="2024-11-15"/>
    <n v="9"/>
    <n v="10"/>
    <n v="679.2"/>
    <n v="67.92"/>
    <s v="No"/>
    <x v="0"/>
  </r>
  <r>
    <s v="CUST10077"/>
    <s v="Sam Singh"/>
    <x v="0"/>
    <s v="2023-03-09"/>
    <s v="2025-03-03"/>
    <n v="25"/>
    <n v="19"/>
    <n v="742.52"/>
    <n v="39.08"/>
    <s v="No"/>
    <x v="0"/>
  </r>
  <r>
    <s v="CUST10078"/>
    <s v="Riley Hernandez"/>
    <x v="2"/>
    <s v="2021-06-22"/>
    <s v="2025-01-27"/>
    <n v="44"/>
    <n v="30"/>
    <n v="10384.200000000001"/>
    <n v="346.14"/>
    <s v="Yes"/>
    <x v="0"/>
  </r>
  <r>
    <s v="CUST10079"/>
    <s v="Blake Gonzalez"/>
    <x v="2"/>
    <s v="2021-07-28"/>
    <s v="2022-08-06"/>
    <n v="14"/>
    <n v="9"/>
    <n v="2915.1"/>
    <n v="323.89999999999998"/>
    <s v="No"/>
    <x v="0"/>
  </r>
  <r>
    <s v="CUST10080"/>
    <s v="Ethan Schmidt"/>
    <x v="2"/>
    <s v="2022-06-13"/>
    <s v="2025-03-01"/>
    <n v="34"/>
    <n v="33"/>
    <n v="3927"/>
    <n v="119"/>
    <s v="No"/>
    <x v="0"/>
  </r>
  <r>
    <s v="CUST10081"/>
    <s v="Noah Carvalho"/>
    <x v="1"/>
    <s v="2019-11-14"/>
    <s v="2022-01-07"/>
    <n v="27"/>
    <n v="34"/>
    <n v="859.52"/>
    <n v="25.28"/>
    <s v="No"/>
    <x v="0"/>
  </r>
  <r>
    <s v="CUST10082"/>
    <s v="Riley Carvalho"/>
    <x v="4"/>
    <s v="2022-11-24"/>
    <s v="2023-02-09"/>
    <n v="4"/>
    <n v="3"/>
    <n v="1061.28"/>
    <n v="353.76"/>
    <s v="No"/>
    <x v="0"/>
  </r>
  <r>
    <s v="CUST10083"/>
    <s v="Ethan Kim"/>
    <x v="0"/>
    <s v="2019-08-10"/>
    <s v="2020-11-30"/>
    <n v="16"/>
    <n v="16"/>
    <n v="485.92"/>
    <n v="30.37"/>
    <s v="No"/>
    <x v="0"/>
  </r>
  <r>
    <s v="CUST10084"/>
    <s v="Oliver Costa"/>
    <x v="4"/>
    <s v="2022-11-01"/>
    <s v="2025-07-02"/>
    <n v="33"/>
    <n v="25"/>
    <n v="400.5"/>
    <n v="16.02"/>
    <s v="No"/>
    <x v="1"/>
  </r>
  <r>
    <s v="CUST10085"/>
    <s v="Liam Popov"/>
    <x v="0"/>
    <s v="2019-10-18"/>
    <s v="2023-12-18"/>
    <n v="51"/>
    <n v="45"/>
    <n v="3075.75"/>
    <n v="68.349999999999994"/>
    <s v="No"/>
    <x v="0"/>
  </r>
  <r>
    <s v="CUST10086"/>
    <s v="Drew Silva"/>
    <x v="3"/>
    <s v="2024-06-10"/>
    <s v="2024-07-26"/>
    <n v="2"/>
    <n v="2"/>
    <n v="168.5"/>
    <n v="84.25"/>
    <s v="No"/>
    <x v="0"/>
  </r>
  <r>
    <s v="CUST10087"/>
    <s v="Morgan Costa"/>
    <x v="2"/>
    <s v="2022-12-08"/>
    <s v="2023-09-27"/>
    <n v="10"/>
    <n v="6"/>
    <n v="284.39999999999998"/>
    <n v="47.4"/>
    <s v="No"/>
    <x v="0"/>
  </r>
  <r>
    <s v="CUST10088"/>
    <s v="Liam Khan"/>
    <x v="2"/>
    <s v="2022-12-27"/>
    <s v="2025-03-21"/>
    <n v="28"/>
    <n v="24"/>
    <n v="4726.8"/>
    <n v="196.95"/>
    <s v="No"/>
    <x v="0"/>
  </r>
  <r>
    <s v="CUST10089"/>
    <s v="Ryan Müller"/>
    <x v="1"/>
    <s v="2021-02-23"/>
    <s v="2021-05-15"/>
    <n v="4"/>
    <n v="4"/>
    <n v="641.48"/>
    <n v="160.37"/>
    <s v="No"/>
    <x v="0"/>
  </r>
  <r>
    <s v="CUST10090"/>
    <s v="Riley Lee"/>
    <x v="4"/>
    <s v="2025-03-16"/>
    <s v="2025-05-09"/>
    <n v="3"/>
    <n v="2"/>
    <n v="89.6"/>
    <n v="44.8"/>
    <s v="No"/>
    <x v="1"/>
  </r>
  <r>
    <s v="CUST10091"/>
    <s v="Logan Carvalho"/>
    <x v="4"/>
    <s v="2019-02-11"/>
    <s v="2022-02-15"/>
    <n v="37"/>
    <n v="29"/>
    <n v="4350.87"/>
    <n v="150.03"/>
    <s v="No"/>
    <x v="0"/>
  </r>
  <r>
    <s v="CUST10092"/>
    <s v="Noah Gonzalez"/>
    <x v="3"/>
    <s v="2021-12-20"/>
    <s v="2024-06-22"/>
    <n v="31"/>
    <n v="31"/>
    <n v="986.73"/>
    <n v="31.83"/>
    <s v="No"/>
    <x v="0"/>
  </r>
  <r>
    <s v="CUST10093"/>
    <s v="Robin Santos"/>
    <x v="1"/>
    <s v="2023-10-17"/>
    <s v="2025-04-12"/>
    <n v="19"/>
    <n v="14"/>
    <n v="359.66"/>
    <n v="25.69"/>
    <s v="No"/>
    <x v="1"/>
  </r>
  <r>
    <s v="CUST10094"/>
    <s v="Hayden Novak"/>
    <x v="0"/>
    <s v="2019-05-29"/>
    <s v="2024-03-03"/>
    <n v="59"/>
    <n v="44"/>
    <n v="4469.96"/>
    <n v="101.59"/>
    <s v="No"/>
    <x v="0"/>
  </r>
  <r>
    <s v="CUST10095"/>
    <s v="Rowan Novak"/>
    <x v="4"/>
    <s v="2019-04-10"/>
    <s v="2022-07-16"/>
    <n v="40"/>
    <n v="34"/>
    <n v="12471.88"/>
    <n v="366.82"/>
    <s v="Yes"/>
    <x v="0"/>
  </r>
  <r>
    <s v="CUST10096"/>
    <s v="Morgan O'Neil"/>
    <x v="4"/>
    <s v="2020-01-29"/>
    <s v="2024-02-16"/>
    <n v="50"/>
    <n v="48"/>
    <n v="17454.72"/>
    <n v="363.64"/>
    <s v="Yes"/>
    <x v="0"/>
  </r>
  <r>
    <s v="CUST10097"/>
    <s v="Taylor Costa"/>
    <x v="3"/>
    <s v="2025-08-05"/>
    <s v="2025-08-05"/>
    <n v="1"/>
    <n v="2"/>
    <n v="124.3"/>
    <n v="62.15"/>
    <s v="No"/>
    <x v="1"/>
  </r>
  <r>
    <s v="CUST10098"/>
    <s v="Quinn Hernandez"/>
    <x v="4"/>
    <s v="2024-07-22"/>
    <s v="2024-10-03"/>
    <n v="4"/>
    <n v="3"/>
    <n v="218.13"/>
    <n v="72.709999999999994"/>
    <s v="No"/>
    <x v="0"/>
  </r>
  <r>
    <s v="CUST10099"/>
    <s v="Blake Popov"/>
    <x v="3"/>
    <s v="2024-11-13"/>
    <s v="2025-05-24"/>
    <n v="7"/>
    <n v="8"/>
    <n v="825.52"/>
    <n v="103.19"/>
    <s v="No"/>
    <x v="1"/>
  </r>
  <r>
    <s v="CUST10100"/>
    <s v="Sam Ivanov"/>
    <x v="4"/>
    <s v="2023-07-15"/>
    <s v="2024-12-21"/>
    <n v="18"/>
    <n v="15"/>
    <n v="982.35"/>
    <n v="65.489999999999995"/>
    <s v="No"/>
    <x v="0"/>
  </r>
  <r>
    <s v="CUST10101"/>
    <s v="Sam Wang"/>
    <x v="0"/>
    <s v="2020-08-26"/>
    <s v="2023-07-31"/>
    <n v="36"/>
    <n v="22"/>
    <n v="2409"/>
    <n v="109.5"/>
    <s v="No"/>
    <x v="0"/>
  </r>
  <r>
    <s v="CUST10102"/>
    <s v="Logan Silva"/>
    <x v="1"/>
    <s v="2018-06-10"/>
    <s v="2019-09-02"/>
    <n v="16"/>
    <n v="12"/>
    <n v="3888.12"/>
    <n v="324.01"/>
    <s v="No"/>
    <x v="0"/>
  </r>
  <r>
    <s v="CUST10103"/>
    <s v="Caleb Kim"/>
    <x v="3"/>
    <s v="2024-01-02"/>
    <s v="2024-09-23"/>
    <n v="9"/>
    <n v="7"/>
    <n v="708.05"/>
    <n v="101.15"/>
    <s v="No"/>
    <x v="0"/>
  </r>
  <r>
    <s v="CUST10104"/>
    <s v="Parker Singh"/>
    <x v="2"/>
    <s v="2018-06-29"/>
    <s v="2022-06-05"/>
    <n v="49"/>
    <n v="37"/>
    <n v="5158.54"/>
    <n v="139.41999999999999"/>
    <s v="Yes"/>
    <x v="0"/>
  </r>
  <r>
    <s v="CUST10105"/>
    <s v="Avery Park"/>
    <x v="2"/>
    <s v="2022-07-11"/>
    <s v="2023-12-04"/>
    <n v="18"/>
    <n v="14"/>
    <n v="403.2"/>
    <n v="28.8"/>
    <s v="No"/>
    <x v="0"/>
  </r>
  <r>
    <s v="CUST10106"/>
    <s v="Jordan Martinez"/>
    <x v="0"/>
    <s v="2022-08-14"/>
    <s v="2025-08-30"/>
    <n v="37"/>
    <n v="25"/>
    <n v="1448.25"/>
    <n v="57.93"/>
    <s v="No"/>
    <x v="1"/>
  </r>
  <r>
    <s v="CUST10107"/>
    <s v="Blake Müller"/>
    <x v="0"/>
    <s v="2020-02-27"/>
    <s v="2022-04-01"/>
    <n v="27"/>
    <n v="14"/>
    <n v="1353.38"/>
    <n v="96.67"/>
    <s v="No"/>
    <x v="0"/>
  </r>
  <r>
    <s v="CUST10108"/>
    <s v="Hayden Silva"/>
    <x v="3"/>
    <s v="2023-11-14"/>
    <s v="2024-07-13"/>
    <n v="9"/>
    <n v="10"/>
    <n v="3808.4"/>
    <n v="380.84"/>
    <s v="No"/>
    <x v="0"/>
  </r>
  <r>
    <s v="CUST10109"/>
    <s v="Evan Jackson"/>
    <x v="0"/>
    <s v="2020-12-18"/>
    <s v="2023-03-15"/>
    <n v="28"/>
    <n v="21"/>
    <n v="2285.64"/>
    <n v="108.84"/>
    <s v="No"/>
    <x v="0"/>
  </r>
  <r>
    <s v="CUST10110"/>
    <s v="Casey Lee"/>
    <x v="3"/>
    <s v="2025-05-16"/>
    <s v="2025-05-26"/>
    <n v="1"/>
    <n v="1"/>
    <n v="26.04"/>
    <n v="26.04"/>
    <s v="No"/>
    <x v="1"/>
  </r>
  <r>
    <s v="CUST10111"/>
    <s v="Casey Gonzalez"/>
    <x v="1"/>
    <s v="2019-11-05"/>
    <s v="2024-02-18"/>
    <n v="52"/>
    <n v="43"/>
    <n v="2589.46"/>
    <n v="60.22"/>
    <s v="No"/>
    <x v="0"/>
  </r>
  <r>
    <s v="CUST10112"/>
    <s v="Cameron Kumar"/>
    <x v="1"/>
    <s v="2024-02-06"/>
    <s v="2025-08-17"/>
    <n v="19"/>
    <n v="10"/>
    <n v="962.1"/>
    <n v="96.21"/>
    <s v="No"/>
    <x v="1"/>
  </r>
  <r>
    <s v="CUST10113"/>
    <s v="Caleb Khan"/>
    <x v="0"/>
    <s v="2019-12-23"/>
    <s v="2023-05-27"/>
    <n v="42"/>
    <n v="30"/>
    <n v="1651.5"/>
    <n v="55.05"/>
    <s v="No"/>
    <x v="0"/>
  </r>
  <r>
    <s v="CUST10114"/>
    <s v="Logan Costa"/>
    <x v="0"/>
    <s v="2021-05-26"/>
    <s v="2023-04-10"/>
    <n v="24"/>
    <n v="22"/>
    <n v="1243"/>
    <n v="56.5"/>
    <s v="No"/>
    <x v="0"/>
  </r>
  <r>
    <s v="CUST10115"/>
    <s v="Taylor Ivanov"/>
    <x v="4"/>
    <s v="2021-02-07"/>
    <s v="2024-01-15"/>
    <n v="36"/>
    <n v="27"/>
    <n v="31915.35"/>
    <n v="1182.05"/>
    <s v="Yes"/>
    <x v="0"/>
  </r>
  <r>
    <s v="CUST10116"/>
    <s v="Cameron Novak"/>
    <x v="4"/>
    <s v="2022-03-23"/>
    <s v="2025-08-17"/>
    <n v="42"/>
    <n v="30"/>
    <n v="2050.5"/>
    <n v="68.349999999999994"/>
    <s v="No"/>
    <x v="1"/>
  </r>
  <r>
    <s v="CUST10117"/>
    <s v="Drew Silva"/>
    <x v="3"/>
    <s v="2019-06-20"/>
    <s v="2024-04-22"/>
    <n v="59"/>
    <n v="57"/>
    <n v="6740.82"/>
    <n v="118.26"/>
    <s v="Yes"/>
    <x v="0"/>
  </r>
  <r>
    <s v="CUST10118"/>
    <s v="Shawn Patel"/>
    <x v="4"/>
    <s v="2025-08-28"/>
    <s v="2025-09-18"/>
    <n v="2"/>
    <n v="3"/>
    <n v="259.74"/>
    <n v="86.58"/>
    <s v="No"/>
    <x v="1"/>
  </r>
  <r>
    <s v="CUST10119"/>
    <s v="Casey Schmidt"/>
    <x v="2"/>
    <s v="2018-10-21"/>
    <s v="2024-02-16"/>
    <n v="65"/>
    <n v="52"/>
    <n v="8309.6"/>
    <n v="159.80000000000001"/>
    <s v="Yes"/>
    <x v="0"/>
  </r>
  <r>
    <s v="CUST10120"/>
    <s v="Morgan Carvalho"/>
    <x v="3"/>
    <s v="2022-01-04"/>
    <s v="2025-05-01"/>
    <n v="41"/>
    <n v="40"/>
    <n v="5246"/>
    <n v="131.15"/>
    <s v="Yes"/>
    <x v="1"/>
  </r>
  <r>
    <s v="CUST10121"/>
    <s v="Jordan Gonzalez"/>
    <x v="2"/>
    <s v="2024-10-23"/>
    <s v="2025-02-06"/>
    <n v="5"/>
    <n v="9"/>
    <n v="1030.05"/>
    <n v="114.45"/>
    <s v="No"/>
    <x v="0"/>
  </r>
  <r>
    <s v="CUST10122"/>
    <s v="Shawn Kumar"/>
    <x v="1"/>
    <s v="2023-09-27"/>
    <s v="2024-01-28"/>
    <n v="5"/>
    <n v="6"/>
    <n v="168.36"/>
    <n v="28.06"/>
    <s v="No"/>
    <x v="0"/>
  </r>
  <r>
    <s v="CUST10123"/>
    <s v="Taylor Novak"/>
    <x v="2"/>
    <s v="2019-05-11"/>
    <s v="2019-05-24"/>
    <n v="1"/>
    <n v="4"/>
    <n v="438"/>
    <n v="109.5"/>
    <s v="No"/>
    <x v="0"/>
  </r>
  <r>
    <s v="CUST10124"/>
    <s v="Blake Khan"/>
    <x v="1"/>
    <s v="2022-04-03"/>
    <s v="2024-09-24"/>
    <n v="30"/>
    <n v="22"/>
    <n v="2570.2600000000002"/>
    <n v="116.83"/>
    <s v="No"/>
    <x v="0"/>
  </r>
  <r>
    <s v="CUST10125"/>
    <s v="Oliver Rossi"/>
    <x v="4"/>
    <s v="2023-05-29"/>
    <s v="2024-02-03"/>
    <n v="10"/>
    <n v="14"/>
    <n v="746.2"/>
    <n v="53.3"/>
    <s v="No"/>
    <x v="0"/>
  </r>
  <r>
    <s v="CUST10126"/>
    <s v="Oliver Smith"/>
    <x v="2"/>
    <s v="2018-04-09"/>
    <s v="2020-08-20"/>
    <n v="29"/>
    <n v="24"/>
    <n v="365.28"/>
    <n v="15.22"/>
    <s v="No"/>
    <x v="0"/>
  </r>
  <r>
    <s v="CUST10127"/>
    <s v="Aiden Park"/>
    <x v="4"/>
    <s v="2018-02-20"/>
    <s v="2023-01-08"/>
    <n v="60"/>
    <n v="46"/>
    <n v="4677.74"/>
    <n v="101.69"/>
    <s v="No"/>
    <x v="0"/>
  </r>
  <r>
    <s v="CUST10128"/>
    <s v="Parker Park"/>
    <x v="0"/>
    <s v="2019-06-15"/>
    <s v="2022-12-26"/>
    <n v="43"/>
    <n v="31"/>
    <n v="718.27"/>
    <n v="23.17"/>
    <s v="No"/>
    <x v="0"/>
  </r>
  <r>
    <s v="CUST10129"/>
    <s v="Logan Brown"/>
    <x v="0"/>
    <s v="2021-02-04"/>
    <s v="2023-03-08"/>
    <n v="26"/>
    <n v="20"/>
    <n v="1691.8"/>
    <n v="84.59"/>
    <s v="No"/>
    <x v="0"/>
  </r>
  <r>
    <s v="CUST10130"/>
    <s v="Hayden Lee"/>
    <x v="1"/>
    <s v="2022-06-17"/>
    <s v="2023-12-21"/>
    <n v="19"/>
    <n v="18"/>
    <n v="980.82"/>
    <n v="54.49"/>
    <s v="No"/>
    <x v="0"/>
  </r>
  <r>
    <s v="CUST10131"/>
    <s v="Mason Schmidt"/>
    <x v="4"/>
    <s v="2019-12-10"/>
    <s v="2024-12-07"/>
    <n v="61"/>
    <n v="53"/>
    <n v="1520.04"/>
    <n v="28.68"/>
    <s v="No"/>
    <x v="0"/>
  </r>
  <r>
    <s v="CUST10132"/>
    <s v="Lucas Gonzalez"/>
    <x v="3"/>
    <s v="2019-06-27"/>
    <s v="2024-04-17"/>
    <n v="59"/>
    <n v="50"/>
    <n v="5863.5"/>
    <n v="117.27"/>
    <s v="Yes"/>
    <x v="0"/>
  </r>
  <r>
    <s v="CUST10133"/>
    <s v="Evan Ivanov"/>
    <x v="0"/>
    <s v="2018-03-12"/>
    <s v="2023-10-01"/>
    <n v="68"/>
    <n v="51"/>
    <n v="1261.74"/>
    <n v="24.74"/>
    <s v="No"/>
    <x v="0"/>
  </r>
  <r>
    <s v="CUST10134"/>
    <s v="Drew Nguyen"/>
    <x v="4"/>
    <s v="2024-12-06"/>
    <s v="2025-01-07"/>
    <n v="2"/>
    <n v="3"/>
    <n v="59.88"/>
    <n v="19.96"/>
    <s v="No"/>
    <x v="0"/>
  </r>
  <r>
    <s v="CUST10135"/>
    <s v="Drew Haque"/>
    <x v="1"/>
    <s v="2025-07-22"/>
    <s v="2025-09-17"/>
    <n v="3"/>
    <n v="2"/>
    <n v="85.5"/>
    <n v="42.75"/>
    <s v="No"/>
    <x v="1"/>
  </r>
  <r>
    <s v="CUST10136"/>
    <s v="Robin Kim"/>
    <x v="1"/>
    <s v="2019-05-31"/>
    <s v="2025-08-18"/>
    <n v="76"/>
    <n v="50"/>
    <n v="3173"/>
    <n v="63.46"/>
    <s v="No"/>
    <x v="1"/>
  </r>
  <r>
    <s v="CUST10137"/>
    <s v="Blake Kim"/>
    <x v="1"/>
    <s v="2025-04-11"/>
    <s v="2025-08-13"/>
    <n v="5"/>
    <n v="5"/>
    <n v="1310.5"/>
    <n v="262.10000000000002"/>
    <s v="No"/>
    <x v="1"/>
  </r>
  <r>
    <s v="CUST10138"/>
    <s v="Dylan Hernandez"/>
    <x v="1"/>
    <s v="2018-01-11"/>
    <s v="2020-08-24"/>
    <n v="32"/>
    <n v="18"/>
    <n v="398.16"/>
    <n v="22.12"/>
    <s v="No"/>
    <x v="0"/>
  </r>
  <r>
    <s v="CUST10139"/>
    <s v="Blake Singh"/>
    <x v="4"/>
    <s v="2020-08-08"/>
    <s v="2025-04-11"/>
    <n v="57"/>
    <n v="46"/>
    <n v="501.4"/>
    <n v="10.9"/>
    <s v="No"/>
    <x v="1"/>
  </r>
  <r>
    <s v="CUST10140"/>
    <s v="Sam Kim"/>
    <x v="0"/>
    <s v="2025-06-19"/>
    <s v="2025-06-19"/>
    <n v="1"/>
    <n v="1"/>
    <n v="131.97"/>
    <n v="131.97"/>
    <s v="No"/>
    <x v="1"/>
  </r>
  <r>
    <s v="CUST10141"/>
    <s v="Parker Patel"/>
    <x v="0"/>
    <s v="2018-01-18"/>
    <s v="2023-05-27"/>
    <n v="65"/>
    <n v="55"/>
    <n v="13566.85"/>
    <n v="246.67"/>
    <s v="Yes"/>
    <x v="0"/>
  </r>
  <r>
    <s v="CUST10142"/>
    <s v="Jamie Gonzalez"/>
    <x v="3"/>
    <s v="2025-05-29"/>
    <s v="2025-06-15"/>
    <n v="2"/>
    <n v="2"/>
    <n v="868.46"/>
    <n v="434.23"/>
    <s v="No"/>
    <x v="1"/>
  </r>
  <r>
    <s v="CUST10143"/>
    <s v="Riley Kim"/>
    <x v="1"/>
    <s v="2022-07-07"/>
    <s v="2025-03-29"/>
    <n v="33"/>
    <n v="32"/>
    <n v="3715.2"/>
    <n v="116.1"/>
    <s v="No"/>
    <x v="1"/>
  </r>
  <r>
    <s v="CUST10144"/>
    <s v="Avery O'Neil"/>
    <x v="2"/>
    <s v="2018-12-13"/>
    <s v="2021-09-19"/>
    <n v="34"/>
    <n v="23"/>
    <n v="4444.29"/>
    <n v="193.23"/>
    <s v="No"/>
    <x v="0"/>
  </r>
  <r>
    <s v="CUST10145"/>
    <s v="Noah Smith"/>
    <x v="3"/>
    <s v="2022-11-10"/>
    <s v="2023-10-18"/>
    <n v="12"/>
    <n v="7"/>
    <n v="6610.24"/>
    <n v="944.32"/>
    <s v="Yes"/>
    <x v="0"/>
  </r>
  <r>
    <s v="CUST10146"/>
    <s v="Shawn Ivanov"/>
    <x v="0"/>
    <s v="2018-09-29"/>
    <s v="2023-03-29"/>
    <n v="55"/>
    <n v="40"/>
    <n v="3594.8"/>
    <n v="89.87"/>
    <s v="No"/>
    <x v="0"/>
  </r>
  <r>
    <s v="CUST10147"/>
    <s v="Jordan Martinez"/>
    <x v="1"/>
    <s v="2024-12-12"/>
    <s v="2025-03-16"/>
    <n v="4"/>
    <n v="4"/>
    <n v="352.04"/>
    <n v="88.01"/>
    <s v="No"/>
    <x v="0"/>
  </r>
  <r>
    <s v="CUST10148"/>
    <s v="Ryan Garcia"/>
    <x v="2"/>
    <s v="2020-11-04"/>
    <s v="2025-07-11"/>
    <n v="57"/>
    <n v="49"/>
    <n v="3320.73"/>
    <n v="67.77"/>
    <s v="No"/>
    <x v="1"/>
  </r>
  <r>
    <s v="CUST10149"/>
    <s v="Quinn Popov"/>
    <x v="4"/>
    <s v="2020-07-19"/>
    <s v="2023-11-22"/>
    <n v="41"/>
    <n v="44"/>
    <n v="3234.88"/>
    <n v="73.52"/>
    <s v="No"/>
    <x v="0"/>
  </r>
  <r>
    <s v="CUST10150"/>
    <s v="Shawn Costa"/>
    <x v="1"/>
    <s v="2019-11-13"/>
    <s v="2023-02-12"/>
    <n v="40"/>
    <n v="29"/>
    <n v="1684.9"/>
    <n v="58.1"/>
    <s v="No"/>
    <x v="0"/>
  </r>
  <r>
    <s v="CUST10151"/>
    <s v="Casey Carvalho"/>
    <x v="3"/>
    <s v="2018-05-10"/>
    <s v="2020-12-22"/>
    <n v="32"/>
    <n v="31"/>
    <n v="1041.5999999999999"/>
    <n v="33.6"/>
    <s v="No"/>
    <x v="0"/>
  </r>
  <r>
    <s v="CUST10152"/>
    <s v="Avery Nguyen"/>
    <x v="3"/>
    <s v="2023-03-05"/>
    <s v="2024-05-31"/>
    <n v="15"/>
    <n v="9"/>
    <n v="935.01"/>
    <n v="103.89"/>
    <s v="No"/>
    <x v="0"/>
  </r>
  <r>
    <s v="CUST10153"/>
    <s v="Ethan Costa"/>
    <x v="1"/>
    <s v="2025-05-10"/>
    <s v="2025-07-23"/>
    <n v="3"/>
    <n v="4"/>
    <n v="286.52"/>
    <n v="71.63"/>
    <s v="No"/>
    <x v="1"/>
  </r>
  <r>
    <s v="CUST10154"/>
    <s v="Caleb Silva"/>
    <x v="1"/>
    <s v="2021-02-28"/>
    <s v="2021-09-27"/>
    <n v="8"/>
    <n v="7"/>
    <n v="732.55"/>
    <n v="104.65"/>
    <s v="No"/>
    <x v="0"/>
  </r>
  <r>
    <s v="CUST10155"/>
    <s v="Mason Haque"/>
    <x v="4"/>
    <s v="2020-07-10"/>
    <s v="2024-11-15"/>
    <n v="53"/>
    <n v="39"/>
    <n v="34555.949999999997"/>
    <n v="886.05"/>
    <s v="Yes"/>
    <x v="0"/>
  </r>
  <r>
    <s v="CUST10156"/>
    <s v="Noah Ivanov"/>
    <x v="3"/>
    <s v="2018-06-04"/>
    <s v="2025-05-09"/>
    <n v="84"/>
    <n v="60"/>
    <n v="7119.6"/>
    <n v="118.66"/>
    <s v="Yes"/>
    <x v="1"/>
  </r>
  <r>
    <s v="CUST10157"/>
    <s v="Cameron Brown"/>
    <x v="0"/>
    <s v="2022-06-08"/>
    <s v="2023-03-30"/>
    <n v="10"/>
    <n v="7"/>
    <n v="361.2"/>
    <n v="51.6"/>
    <s v="No"/>
    <x v="0"/>
  </r>
  <r>
    <s v="CUST10158"/>
    <s v="Drew Silva"/>
    <x v="1"/>
    <s v="2020-04-23"/>
    <s v="2024-03-09"/>
    <n v="48"/>
    <n v="50"/>
    <n v="5357"/>
    <n v="107.14"/>
    <s v="Yes"/>
    <x v="0"/>
  </r>
  <r>
    <s v="CUST10159"/>
    <s v="Lucas Popov"/>
    <x v="4"/>
    <s v="2019-10-26"/>
    <s v="2019-12-30"/>
    <n v="3"/>
    <n v="2"/>
    <n v="178.08"/>
    <n v="89.04"/>
    <s v="No"/>
    <x v="0"/>
  </r>
  <r>
    <s v="CUST10160"/>
    <s v="Sam Smith"/>
    <x v="1"/>
    <s v="2019-12-07"/>
    <s v="2024-05-12"/>
    <n v="54"/>
    <n v="46"/>
    <n v="17146.96"/>
    <n v="372.76"/>
    <s v="Yes"/>
    <x v="0"/>
  </r>
  <r>
    <s v="CUST10161"/>
    <s v="Noah Müller"/>
    <x v="0"/>
    <s v="2024-05-11"/>
    <s v="2025-01-02"/>
    <n v="9"/>
    <n v="5"/>
    <n v="496.05"/>
    <n v="99.21"/>
    <s v="No"/>
    <x v="0"/>
  </r>
  <r>
    <s v="CUST10162"/>
    <s v="Caleb Khan"/>
    <x v="2"/>
    <s v="2019-05-14"/>
    <s v="2021-06-23"/>
    <n v="26"/>
    <n v="19"/>
    <n v="2207.42"/>
    <n v="116.18"/>
    <s v="No"/>
    <x v="0"/>
  </r>
  <r>
    <s v="CUST10163"/>
    <s v="Hayden Brown"/>
    <x v="0"/>
    <s v="2023-03-21"/>
    <s v="2024-07-21"/>
    <n v="17"/>
    <n v="12"/>
    <n v="6884.64"/>
    <n v="573.72"/>
    <s v="Yes"/>
    <x v="0"/>
  </r>
  <r>
    <s v="CUST10164"/>
    <s v="Evan Rossi"/>
    <x v="2"/>
    <s v="2020-05-13"/>
    <s v="2022-09-29"/>
    <n v="29"/>
    <n v="21"/>
    <n v="2114.4899999999998"/>
    <n v="100.69"/>
    <s v="No"/>
    <x v="0"/>
  </r>
  <r>
    <s v="CUST10165"/>
    <s v="Avery Costa"/>
    <x v="3"/>
    <s v="2020-03-09"/>
    <s v="2024-06-25"/>
    <n v="52"/>
    <n v="35"/>
    <n v="2330.3000000000002"/>
    <n v="66.58"/>
    <s v="No"/>
    <x v="0"/>
  </r>
  <r>
    <s v="CUST10166"/>
    <s v="Avery Patel"/>
    <x v="4"/>
    <s v="2020-05-23"/>
    <s v="2024-02-10"/>
    <n v="46"/>
    <n v="35"/>
    <n v="1411.9"/>
    <n v="40.340000000000003"/>
    <s v="No"/>
    <x v="0"/>
  </r>
  <r>
    <s v="CUST10167"/>
    <s v="Drew Schmidt"/>
    <x v="0"/>
    <s v="2024-03-12"/>
    <s v="2025-05-11"/>
    <n v="15"/>
    <n v="12"/>
    <n v="2770.68"/>
    <n v="230.89"/>
    <s v="No"/>
    <x v="1"/>
  </r>
  <r>
    <s v="CUST10168"/>
    <s v="Ethan Martinez"/>
    <x v="0"/>
    <s v="2025-08-18"/>
    <s v="2025-09-08"/>
    <n v="2"/>
    <n v="2"/>
    <n v="35.54"/>
    <n v="17.77"/>
    <s v="No"/>
    <x v="1"/>
  </r>
  <r>
    <s v="CUST10169"/>
    <s v="Riley Wang"/>
    <x v="1"/>
    <s v="2024-04-17"/>
    <s v="2025-03-10"/>
    <n v="12"/>
    <n v="12"/>
    <n v="145.44"/>
    <n v="12.12"/>
    <s v="No"/>
    <x v="0"/>
  </r>
  <r>
    <s v="CUST10170"/>
    <s v="Cameron Kumar"/>
    <x v="4"/>
    <s v="2022-02-03"/>
    <s v="2022-12-26"/>
    <n v="11"/>
    <n v="16"/>
    <n v="243.36"/>
    <n v="15.21"/>
    <s v="No"/>
    <x v="0"/>
  </r>
  <r>
    <s v="CUST10171"/>
    <s v="Casey Nguyen"/>
    <x v="1"/>
    <s v="2018-01-22"/>
    <s v="2020-11-01"/>
    <n v="35"/>
    <n v="30"/>
    <n v="8483.7000000000007"/>
    <n v="282.79000000000002"/>
    <s v="Yes"/>
    <x v="0"/>
  </r>
  <r>
    <s v="CUST10172"/>
    <s v="Oliver Garcia"/>
    <x v="4"/>
    <s v="2020-05-21"/>
    <s v="2022-07-31"/>
    <n v="27"/>
    <n v="27"/>
    <n v="3054.24"/>
    <n v="113.12"/>
    <s v="No"/>
    <x v="0"/>
  </r>
  <r>
    <s v="CUST10173"/>
    <s v="Shawn Gonzalez"/>
    <x v="2"/>
    <s v="2025-04-30"/>
    <s v="2025-05-08"/>
    <n v="2"/>
    <n v="1"/>
    <n v="98.36"/>
    <n v="98.36"/>
    <s v="No"/>
    <x v="1"/>
  </r>
  <r>
    <s v="CUST10174"/>
    <s v="Riley Kumar"/>
    <x v="2"/>
    <s v="2023-07-15"/>
    <s v="2025-05-31"/>
    <n v="23"/>
    <n v="17"/>
    <n v="285.94"/>
    <n v="16.82"/>
    <s v="No"/>
    <x v="1"/>
  </r>
  <r>
    <s v="CUST10175"/>
    <s v="Ethan Haque"/>
    <x v="1"/>
    <s v="2018-02-25"/>
    <s v="2021-11-04"/>
    <n v="46"/>
    <n v="39"/>
    <n v="625.16999999999996"/>
    <n v="16.03"/>
    <s v="No"/>
    <x v="0"/>
  </r>
  <r>
    <s v="CUST10176"/>
    <s v="Jamie Müller"/>
    <x v="1"/>
    <s v="2025-05-02"/>
    <s v="2025-05-05"/>
    <n v="1"/>
    <n v="5"/>
    <n v="1469.45"/>
    <n v="293.89"/>
    <s v="No"/>
    <x v="1"/>
  </r>
  <r>
    <s v="CUST10177"/>
    <s v="Alex Park"/>
    <x v="2"/>
    <s v="2022-04-10"/>
    <s v="2023-03-10"/>
    <n v="12"/>
    <n v="8"/>
    <n v="601.20000000000005"/>
    <n v="75.150000000000006"/>
    <s v="No"/>
    <x v="0"/>
  </r>
  <r>
    <s v="CUST10178"/>
    <s v="Sam Haque"/>
    <x v="0"/>
    <s v="2020-04-15"/>
    <s v="2022-02-06"/>
    <n v="23"/>
    <n v="30"/>
    <n v="1662.9"/>
    <n v="55.43"/>
    <s v="No"/>
    <x v="0"/>
  </r>
  <r>
    <s v="CUST10179"/>
    <s v="Oliver Park"/>
    <x v="1"/>
    <s v="2021-04-17"/>
    <s v="2024-12-06"/>
    <n v="45"/>
    <n v="38"/>
    <n v="5750.54"/>
    <n v="151.33000000000001"/>
    <s v="Yes"/>
    <x v="0"/>
  </r>
  <r>
    <s v="CUST10180"/>
    <s v="Parker Singh"/>
    <x v="4"/>
    <s v="2021-03-02"/>
    <s v="2023-12-24"/>
    <n v="34"/>
    <n v="29"/>
    <n v="5585.98"/>
    <n v="192.62"/>
    <s v="Yes"/>
    <x v="0"/>
  </r>
  <r>
    <s v="CUST10181"/>
    <s v="Dylan Gonzalez"/>
    <x v="4"/>
    <s v="2020-07-24"/>
    <s v="2023-10-08"/>
    <n v="40"/>
    <n v="36"/>
    <n v="1955.52"/>
    <n v="54.32"/>
    <s v="No"/>
    <x v="0"/>
  </r>
  <r>
    <s v="CUST10182"/>
    <s v="Mason Lee"/>
    <x v="4"/>
    <s v="2022-09-13"/>
    <s v="2023-08-13"/>
    <n v="12"/>
    <n v="17"/>
    <n v="1679.09"/>
    <n v="98.77"/>
    <s v="No"/>
    <x v="0"/>
  </r>
  <r>
    <s v="CUST10183"/>
    <s v="Jamie Smith"/>
    <x v="3"/>
    <s v="2023-12-16"/>
    <s v="2024-06-09"/>
    <n v="7"/>
    <n v="12"/>
    <n v="359.28"/>
    <n v="29.94"/>
    <s v="No"/>
    <x v="0"/>
  </r>
  <r>
    <s v="CUST10184"/>
    <s v="Ethan Schmidt"/>
    <x v="3"/>
    <s v="2023-09-18"/>
    <s v="2024-05-31"/>
    <n v="9"/>
    <n v="10"/>
    <n v="1175.0999999999999"/>
    <n v="117.51"/>
    <s v="No"/>
    <x v="0"/>
  </r>
  <r>
    <s v="CUST10185"/>
    <s v="Parker Novak"/>
    <x v="4"/>
    <s v="2024-07-18"/>
    <s v="2025-02-23"/>
    <n v="8"/>
    <n v="5"/>
    <n v="543.79999999999995"/>
    <n v="108.76"/>
    <s v="No"/>
    <x v="0"/>
  </r>
  <r>
    <s v="CUST10186"/>
    <s v="Taylor Gonzalez"/>
    <x v="2"/>
    <s v="2024-09-02"/>
    <s v="2025-04-24"/>
    <n v="8"/>
    <n v="6"/>
    <n v="383.4"/>
    <n v="63.9"/>
    <s v="No"/>
    <x v="1"/>
  </r>
  <r>
    <s v="CUST10187"/>
    <s v="Ethan Nguyen"/>
    <x v="4"/>
    <s v="2019-10-15"/>
    <s v="2022-11-26"/>
    <n v="38"/>
    <n v="20"/>
    <n v="3196.2"/>
    <n v="159.81"/>
    <s v="No"/>
    <x v="0"/>
  </r>
  <r>
    <s v="CUST10188"/>
    <s v="Jordan Lee"/>
    <x v="1"/>
    <s v="2023-11-14"/>
    <s v="2025-08-26"/>
    <n v="22"/>
    <n v="20"/>
    <n v="2088.4"/>
    <n v="104.42"/>
    <s v="No"/>
    <x v="1"/>
  </r>
  <r>
    <s v="CUST10189"/>
    <s v="Lucas Smith"/>
    <x v="4"/>
    <s v="2024-10-07"/>
    <s v="2025-06-28"/>
    <n v="9"/>
    <n v="6"/>
    <n v="388.38"/>
    <n v="64.73"/>
    <s v="No"/>
    <x v="1"/>
  </r>
  <r>
    <s v="CUST10190"/>
    <s v="Aiden Schmidt"/>
    <x v="4"/>
    <s v="2024-08-29"/>
    <s v="2025-08-13"/>
    <n v="13"/>
    <n v="11"/>
    <n v="354.97"/>
    <n v="32.270000000000003"/>
    <s v="No"/>
    <x v="1"/>
  </r>
  <r>
    <s v="CUST10191"/>
    <s v="Avery Rossi"/>
    <x v="1"/>
    <s v="2024-12-30"/>
    <s v="2025-09-11"/>
    <n v="10"/>
    <n v="12"/>
    <n v="3899.04"/>
    <n v="324.92"/>
    <s v="No"/>
    <x v="1"/>
  </r>
  <r>
    <s v="CUST10192"/>
    <s v="Oliver Santos"/>
    <x v="1"/>
    <s v="2018-06-18"/>
    <s v="2023-06-17"/>
    <n v="61"/>
    <n v="38"/>
    <n v="5413.48"/>
    <n v="142.46"/>
    <s v="Yes"/>
    <x v="0"/>
  </r>
  <r>
    <s v="CUST10193"/>
    <s v="Mason Singh"/>
    <x v="3"/>
    <s v="2021-11-05"/>
    <s v="2024-11-27"/>
    <n v="37"/>
    <n v="36"/>
    <n v="1898.64"/>
    <n v="52.74"/>
    <s v="No"/>
    <x v="0"/>
  </r>
  <r>
    <s v="CUST10194"/>
    <s v="Liam Singh"/>
    <x v="4"/>
    <s v="2024-08-17"/>
    <s v="2025-09-08"/>
    <n v="14"/>
    <n v="13"/>
    <n v="1081.08"/>
    <n v="83.16"/>
    <s v="No"/>
    <x v="1"/>
  </r>
  <r>
    <s v="CUST10195"/>
    <s v="Lucas Rossi"/>
    <x v="2"/>
    <s v="2024-11-25"/>
    <s v="2025-01-08"/>
    <n v="3"/>
    <n v="6"/>
    <n v="421.56"/>
    <n v="70.260000000000005"/>
    <s v="No"/>
    <x v="0"/>
  </r>
  <r>
    <s v="CUST10196"/>
    <s v="Drew Hernandez"/>
    <x v="0"/>
    <s v="2024-03-06"/>
    <s v="2025-09-17"/>
    <n v="19"/>
    <n v="27"/>
    <n v="1636.47"/>
    <n v="60.61"/>
    <s v="No"/>
    <x v="1"/>
  </r>
  <r>
    <s v="CUST10197"/>
    <s v="Shawn Novak"/>
    <x v="1"/>
    <s v="2018-10-29"/>
    <s v="2019-07-02"/>
    <n v="10"/>
    <n v="8"/>
    <n v="8462.32"/>
    <n v="1057.79"/>
    <s v="Yes"/>
    <x v="0"/>
  </r>
  <r>
    <s v="CUST10198"/>
    <s v="Cameron Martinez"/>
    <x v="2"/>
    <s v="2020-04-20"/>
    <s v="2021-03-07"/>
    <n v="12"/>
    <n v="15"/>
    <n v="4457.3999999999996"/>
    <n v="297.16000000000003"/>
    <s v="No"/>
    <x v="0"/>
  </r>
  <r>
    <s v="CUST10199"/>
    <s v="Alex Gonzalez"/>
    <x v="3"/>
    <s v="2023-01-11"/>
    <s v="2023-11-14"/>
    <n v="11"/>
    <n v="2"/>
    <n v="2197.7199999999998"/>
    <n v="1098.8599999999999"/>
    <s v="No"/>
    <x v="0"/>
  </r>
  <r>
    <s v="CUST10200"/>
    <s v="Lucas Jackson"/>
    <x v="0"/>
    <s v="2025-09-03"/>
    <s v="2025-09-07"/>
    <n v="1"/>
    <n v="2"/>
    <n v="64.34"/>
    <n v="32.17"/>
    <s v="No"/>
    <x v="1"/>
  </r>
  <r>
    <s v="CUST10201"/>
    <s v="Aiden Martinez"/>
    <x v="0"/>
    <s v="2021-02-12"/>
    <s v="2024-08-12"/>
    <n v="43"/>
    <n v="28"/>
    <n v="647.64"/>
    <n v="23.13"/>
    <s v="No"/>
    <x v="0"/>
  </r>
  <r>
    <s v="CUST10202"/>
    <s v="Rowan Costa"/>
    <x v="2"/>
    <s v="2024-07-14"/>
    <s v="2025-03-11"/>
    <n v="9"/>
    <n v="8"/>
    <n v="1763.2"/>
    <n v="220.4"/>
    <s v="No"/>
    <x v="0"/>
  </r>
  <r>
    <s v="CUST10203"/>
    <s v="Alex Popov"/>
    <x v="3"/>
    <s v="2020-07-03"/>
    <s v="2024-01-31"/>
    <n v="43"/>
    <n v="32"/>
    <n v="1049.28"/>
    <n v="32.79"/>
    <s v="No"/>
    <x v="0"/>
  </r>
  <r>
    <s v="CUST10204"/>
    <s v="Liam Schmidt"/>
    <x v="4"/>
    <s v="2024-06-20"/>
    <s v="2024-10-02"/>
    <n v="5"/>
    <n v="3"/>
    <n v="221.85"/>
    <n v="73.95"/>
    <s v="No"/>
    <x v="0"/>
  </r>
  <r>
    <s v="CUST10205"/>
    <s v="Evan Carvalho"/>
    <x v="1"/>
    <s v="2022-03-21"/>
    <s v="2022-04-08"/>
    <n v="2"/>
    <n v="3"/>
    <n v="79.44"/>
    <n v="26.48"/>
    <s v="No"/>
    <x v="0"/>
  </r>
  <r>
    <s v="CUST10206"/>
    <s v="Riley Müller"/>
    <x v="1"/>
    <s v="2019-04-08"/>
    <s v="2022-05-07"/>
    <n v="38"/>
    <n v="36"/>
    <n v="4018.68"/>
    <n v="111.63"/>
    <s v="No"/>
    <x v="0"/>
  </r>
  <r>
    <s v="CUST10207"/>
    <s v="Alex Martinez"/>
    <x v="0"/>
    <s v="2020-05-01"/>
    <s v="2021-07-30"/>
    <n v="15"/>
    <n v="12"/>
    <n v="233.64"/>
    <n v="19.47"/>
    <s v="No"/>
    <x v="0"/>
  </r>
  <r>
    <s v="CUST10208"/>
    <s v="Liam Jackson"/>
    <x v="2"/>
    <s v="2021-05-12"/>
    <s v="2023-02-25"/>
    <n v="22"/>
    <n v="10"/>
    <n v="492.7"/>
    <n v="49.27"/>
    <s v="No"/>
    <x v="0"/>
  </r>
  <r>
    <s v="CUST10209"/>
    <s v="Parker Lee"/>
    <x v="0"/>
    <s v="2021-08-26"/>
    <s v="2024-09-07"/>
    <n v="38"/>
    <n v="43"/>
    <n v="1855.02"/>
    <n v="43.14"/>
    <s v="No"/>
    <x v="0"/>
  </r>
  <r>
    <s v="CUST10210"/>
    <s v="Shawn Hernandez"/>
    <x v="1"/>
    <s v="2020-12-20"/>
    <s v="2022-04-25"/>
    <n v="17"/>
    <n v="17"/>
    <n v="2216.8000000000002"/>
    <n v="130.4"/>
    <s v="No"/>
    <x v="0"/>
  </r>
  <r>
    <s v="CUST10211"/>
    <s v="Sam Gonzalez"/>
    <x v="1"/>
    <s v="2021-02-11"/>
    <s v="2021-12-31"/>
    <n v="11"/>
    <n v="13"/>
    <n v="4449.38"/>
    <n v="342.26"/>
    <s v="No"/>
    <x v="0"/>
  </r>
  <r>
    <s v="CUST10212"/>
    <s v="Quinn Costa"/>
    <x v="3"/>
    <s v="2020-12-17"/>
    <s v="2024-07-23"/>
    <n v="44"/>
    <n v="32"/>
    <n v="8192.9599999999991"/>
    <n v="256.02999999999997"/>
    <s v="Yes"/>
    <x v="0"/>
  </r>
  <r>
    <s v="CUST10213"/>
    <s v="Dylan Patel"/>
    <x v="0"/>
    <s v="2021-10-25"/>
    <s v="2022-01-09"/>
    <n v="4"/>
    <n v="2"/>
    <n v="160.47999999999999"/>
    <n v="80.239999999999995"/>
    <s v="No"/>
    <x v="0"/>
  </r>
  <r>
    <s v="CUST10214"/>
    <s v="Shawn Kim"/>
    <x v="0"/>
    <s v="2018-02-10"/>
    <s v="2024-01-12"/>
    <n v="72"/>
    <n v="43"/>
    <n v="13246.58"/>
    <n v="308.06"/>
    <s v="Yes"/>
    <x v="0"/>
  </r>
  <r>
    <s v="CUST10215"/>
    <s v="Taylor Rossi"/>
    <x v="0"/>
    <s v="2021-09-08"/>
    <s v="2025-02-21"/>
    <n v="42"/>
    <n v="31"/>
    <n v="3249.73"/>
    <n v="104.83"/>
    <s v="No"/>
    <x v="0"/>
  </r>
  <r>
    <s v="CUST10216"/>
    <s v="Parker Lopez"/>
    <x v="2"/>
    <s v="2022-03-07"/>
    <s v="2024-12-09"/>
    <n v="34"/>
    <n v="35"/>
    <n v="4047.75"/>
    <n v="115.65"/>
    <s v="No"/>
    <x v="0"/>
  </r>
  <r>
    <s v="CUST10217"/>
    <s v="Alex Smith"/>
    <x v="0"/>
    <s v="2025-08-04"/>
    <s v="2025-09-14"/>
    <n v="2"/>
    <n v="1"/>
    <n v="364.89"/>
    <n v="364.89"/>
    <s v="No"/>
    <x v="1"/>
  </r>
  <r>
    <s v="CUST10218"/>
    <s v="Blake Lee"/>
    <x v="0"/>
    <s v="2024-05-02"/>
    <s v="2024-11-17"/>
    <n v="7"/>
    <n v="6"/>
    <n v="225.9"/>
    <n v="37.65"/>
    <s v="No"/>
    <x v="0"/>
  </r>
  <r>
    <s v="CUST10219"/>
    <s v="Morgan Carvalho"/>
    <x v="1"/>
    <s v="2018-11-08"/>
    <s v="2024-01-01"/>
    <n v="63"/>
    <n v="51"/>
    <n v="19576.86"/>
    <n v="383.86"/>
    <s v="Yes"/>
    <x v="0"/>
  </r>
  <r>
    <s v="CUST10220"/>
    <s v="Jordan Garcia"/>
    <x v="1"/>
    <s v="2018-12-20"/>
    <s v="2019-11-22"/>
    <n v="12"/>
    <n v="10"/>
    <n v="1025.9000000000001"/>
    <n v="102.59"/>
    <s v="No"/>
    <x v="0"/>
  </r>
  <r>
    <s v="CUST10221"/>
    <s v="Avery Müller"/>
    <x v="2"/>
    <s v="2020-07-18"/>
    <s v="2023-12-26"/>
    <n v="42"/>
    <n v="33"/>
    <n v="2585.5500000000002"/>
    <n v="78.349999999999994"/>
    <s v="No"/>
    <x v="0"/>
  </r>
  <r>
    <s v="CUST10222"/>
    <s v="Shawn Rossi"/>
    <x v="4"/>
    <s v="2021-07-26"/>
    <s v="2024-02-04"/>
    <n v="32"/>
    <n v="33"/>
    <n v="11073.15"/>
    <n v="335.55"/>
    <s v="Yes"/>
    <x v="0"/>
  </r>
  <r>
    <s v="CUST10223"/>
    <s v="Dylan Nguyen"/>
    <x v="0"/>
    <s v="2022-03-23"/>
    <s v="2022-11-10"/>
    <n v="9"/>
    <n v="7"/>
    <n v="1837.43"/>
    <n v="262.49"/>
    <s v="No"/>
    <x v="0"/>
  </r>
  <r>
    <s v="CUST10224"/>
    <s v="Mason Martinez"/>
    <x v="2"/>
    <s v="2022-10-08"/>
    <s v="2023-04-24"/>
    <n v="7"/>
    <n v="5"/>
    <n v="564.9"/>
    <n v="112.98"/>
    <s v="No"/>
    <x v="0"/>
  </r>
  <r>
    <s v="CUST10225"/>
    <s v="Shawn Park"/>
    <x v="4"/>
    <s v="2021-05-07"/>
    <s v="2024-08-27"/>
    <n v="40"/>
    <n v="34"/>
    <n v="1687.76"/>
    <n v="49.64"/>
    <s v="No"/>
    <x v="0"/>
  </r>
  <r>
    <s v="CUST10226"/>
    <s v="Shawn Hernandez"/>
    <x v="1"/>
    <s v="2024-03-08"/>
    <s v="2025-07-26"/>
    <n v="17"/>
    <n v="22"/>
    <n v="4996.42"/>
    <n v="227.11"/>
    <s v="No"/>
    <x v="1"/>
  </r>
  <r>
    <s v="CUST10227"/>
    <s v="Liam Hernandez"/>
    <x v="0"/>
    <s v="2025-07-21"/>
    <s v="2025-08-07"/>
    <n v="2"/>
    <n v="3"/>
    <n v="52.68"/>
    <n v="17.559999999999999"/>
    <s v="No"/>
    <x v="1"/>
  </r>
  <r>
    <s v="CUST10228"/>
    <s v="Ethan Wang"/>
    <x v="1"/>
    <s v="2021-03-08"/>
    <s v="2023-10-06"/>
    <n v="32"/>
    <n v="37"/>
    <n v="3105.78"/>
    <n v="83.94"/>
    <s v="No"/>
    <x v="0"/>
  </r>
  <r>
    <s v="CUST10229"/>
    <s v="Mason Nguyen"/>
    <x v="0"/>
    <s v="2021-01-24"/>
    <s v="2022-09-02"/>
    <n v="21"/>
    <n v="21"/>
    <n v="1250.76"/>
    <n v="59.56"/>
    <s v="No"/>
    <x v="0"/>
  </r>
  <r>
    <s v="CUST10230"/>
    <s v="Jordan Silva"/>
    <x v="4"/>
    <s v="2019-01-05"/>
    <s v="2025-04-17"/>
    <n v="76"/>
    <n v="60"/>
    <n v="3787.2"/>
    <n v="63.12"/>
    <s v="No"/>
    <x v="1"/>
  </r>
  <r>
    <s v="CUST10231"/>
    <s v="Morgan Lopez"/>
    <x v="0"/>
    <s v="2018-02-11"/>
    <s v="2023-08-16"/>
    <n v="67"/>
    <n v="47"/>
    <n v="5429.91"/>
    <n v="115.53"/>
    <s v="Yes"/>
    <x v="0"/>
  </r>
  <r>
    <s v="CUST10232"/>
    <s v="Sam Kumar"/>
    <x v="0"/>
    <s v="2023-11-11"/>
    <s v="2025-07-30"/>
    <n v="21"/>
    <n v="16"/>
    <n v="968.16"/>
    <n v="60.51"/>
    <s v="No"/>
    <x v="1"/>
  </r>
  <r>
    <s v="CUST10233"/>
    <s v="Robin Costa"/>
    <x v="3"/>
    <s v="2018-05-16"/>
    <s v="2023-04-29"/>
    <n v="60"/>
    <n v="44"/>
    <n v="3897.52"/>
    <n v="88.58"/>
    <s v="No"/>
    <x v="0"/>
  </r>
  <r>
    <s v="CUST10234"/>
    <s v="Cameron Martinez"/>
    <x v="3"/>
    <s v="2025-01-24"/>
    <s v="2025-05-11"/>
    <n v="5"/>
    <n v="3"/>
    <n v="222.93"/>
    <n v="74.31"/>
    <s v="No"/>
    <x v="1"/>
  </r>
  <r>
    <s v="CUST10235"/>
    <s v="Taylor Ivanov"/>
    <x v="2"/>
    <s v="2022-08-06"/>
    <s v="2022-09-05"/>
    <n v="2"/>
    <n v="6"/>
    <n v="1547.88"/>
    <n v="257.98"/>
    <s v="No"/>
    <x v="0"/>
  </r>
  <r>
    <s v="CUST10236"/>
    <s v="Parker Martinez"/>
    <x v="1"/>
    <s v="2022-03-15"/>
    <s v="2023-08-14"/>
    <n v="18"/>
    <n v="21"/>
    <n v="1855.98"/>
    <n v="88.38"/>
    <s v="No"/>
    <x v="0"/>
  </r>
  <r>
    <s v="CUST10237"/>
    <s v="Drew Martinez"/>
    <x v="1"/>
    <s v="2020-05-10"/>
    <s v="2020-05-11"/>
    <n v="1"/>
    <n v="1"/>
    <n v="115.1"/>
    <n v="115.1"/>
    <s v="No"/>
    <x v="0"/>
  </r>
  <r>
    <s v="CUST10238"/>
    <s v="Blake Gonzalez"/>
    <x v="1"/>
    <s v="2020-10-07"/>
    <s v="2023-11-17"/>
    <n v="38"/>
    <n v="26"/>
    <n v="833.56"/>
    <n v="32.06"/>
    <s v="No"/>
    <x v="0"/>
  </r>
  <r>
    <s v="CUST10239"/>
    <s v="Ethan Martinez"/>
    <x v="0"/>
    <s v="2023-10-24"/>
    <s v="2025-01-14"/>
    <n v="16"/>
    <n v="12"/>
    <n v="450.24"/>
    <n v="37.520000000000003"/>
    <s v="No"/>
    <x v="0"/>
  </r>
  <r>
    <s v="CUST10240"/>
    <s v="Rowan Müller"/>
    <x v="4"/>
    <s v="2022-12-20"/>
    <s v="2024-02-09"/>
    <n v="15"/>
    <n v="8"/>
    <n v="559.52"/>
    <n v="69.94"/>
    <s v="No"/>
    <x v="0"/>
  </r>
  <r>
    <s v="CUST10241"/>
    <s v="Morgan Santos"/>
    <x v="3"/>
    <s v="2020-05-30"/>
    <s v="2023-12-13"/>
    <n v="44"/>
    <n v="35"/>
    <n v="10918.25"/>
    <n v="311.95"/>
    <s v="Yes"/>
    <x v="0"/>
  </r>
  <r>
    <s v="CUST10242"/>
    <s v="Jordan Müller"/>
    <x v="1"/>
    <s v="2022-10-25"/>
    <s v="2025-02-11"/>
    <n v="29"/>
    <n v="27"/>
    <n v="7180.92"/>
    <n v="265.95999999999998"/>
    <s v="Yes"/>
    <x v="0"/>
  </r>
  <r>
    <s v="CUST10243"/>
    <s v="Shawn Schmidt"/>
    <x v="3"/>
    <s v="2019-01-24"/>
    <s v="2020-03-19"/>
    <n v="15"/>
    <n v="15"/>
    <n v="3537.75"/>
    <n v="235.85"/>
    <s v="No"/>
    <x v="0"/>
  </r>
  <r>
    <s v="CUST10244"/>
    <s v="Casey Ivanov"/>
    <x v="0"/>
    <s v="2020-11-22"/>
    <s v="2023-05-25"/>
    <n v="31"/>
    <n v="30"/>
    <n v="578.1"/>
    <n v="19.27"/>
    <s v="No"/>
    <x v="0"/>
  </r>
  <r>
    <s v="CUST10245"/>
    <s v="Evan Müller"/>
    <x v="1"/>
    <s v="2023-12-08"/>
    <s v="2024-10-15"/>
    <n v="11"/>
    <n v="16"/>
    <n v="1057.44"/>
    <n v="66.09"/>
    <s v="No"/>
    <x v="0"/>
  </r>
  <r>
    <s v="CUST10246"/>
    <s v="Cameron Carvalho"/>
    <x v="2"/>
    <s v="2022-01-07"/>
    <s v="2022-12-22"/>
    <n v="12"/>
    <n v="8"/>
    <n v="851.2"/>
    <n v="106.4"/>
    <s v="No"/>
    <x v="0"/>
  </r>
  <r>
    <s v="CUST10247"/>
    <s v="Dylan Costa"/>
    <x v="0"/>
    <s v="2024-02-10"/>
    <s v="2025-09-21"/>
    <n v="20"/>
    <n v="11"/>
    <n v="1248.06"/>
    <n v="113.46"/>
    <s v="No"/>
    <x v="1"/>
  </r>
  <r>
    <s v="CUST10248"/>
    <s v="Shawn Gonzalez"/>
    <x v="1"/>
    <s v="2022-11-23"/>
    <s v="2023-07-05"/>
    <n v="9"/>
    <n v="8"/>
    <n v="757.52"/>
    <n v="94.69"/>
    <s v="No"/>
    <x v="0"/>
  </r>
  <r>
    <s v="CUST10249"/>
    <s v="Taylor Haque"/>
    <x v="0"/>
    <s v="2022-11-17"/>
    <s v="2025-02-09"/>
    <n v="28"/>
    <n v="29"/>
    <n v="2658.14"/>
    <n v="91.66"/>
    <s v="No"/>
    <x v="0"/>
  </r>
  <r>
    <s v="CUST10250"/>
    <s v="Alex O'Neil"/>
    <x v="4"/>
    <s v="2022-08-13"/>
    <s v="2023-09-30"/>
    <n v="14"/>
    <n v="14"/>
    <n v="592.05999999999995"/>
    <n v="42.29"/>
    <s v="No"/>
    <x v="0"/>
  </r>
  <r>
    <s v="CUST10251"/>
    <s v="Rowan Kumar"/>
    <x v="4"/>
    <s v="2020-07-31"/>
    <s v="2023-11-26"/>
    <n v="41"/>
    <n v="32"/>
    <n v="3807.68"/>
    <n v="118.99"/>
    <s v="No"/>
    <x v="0"/>
  </r>
  <r>
    <s v="CUST10252"/>
    <s v="Shawn Kim"/>
    <x v="0"/>
    <s v="2020-12-21"/>
    <s v="2023-06-03"/>
    <n v="31"/>
    <n v="27"/>
    <n v="1428.57"/>
    <n v="52.91"/>
    <s v="No"/>
    <x v="0"/>
  </r>
  <r>
    <s v="CUST10253"/>
    <s v="Parker Costa"/>
    <x v="2"/>
    <s v="2021-12-14"/>
    <s v="2024-09-28"/>
    <n v="34"/>
    <n v="30"/>
    <n v="3253.2"/>
    <n v="108.44"/>
    <s v="No"/>
    <x v="0"/>
  </r>
  <r>
    <s v="CUST10254"/>
    <s v="Dylan Smith"/>
    <x v="0"/>
    <s v="2025-07-06"/>
    <s v="2025-07-07"/>
    <n v="1"/>
    <n v="2"/>
    <n v="377.86"/>
    <n v="188.93"/>
    <s v="No"/>
    <x v="1"/>
  </r>
  <r>
    <s v="CUST10255"/>
    <s v="Caleb Costa"/>
    <x v="0"/>
    <s v="2021-01-01"/>
    <s v="2024-02-17"/>
    <n v="38"/>
    <n v="28"/>
    <n v="662.48"/>
    <n v="23.66"/>
    <s v="No"/>
    <x v="0"/>
  </r>
  <r>
    <s v="CUST10256"/>
    <s v="Casey Hernandez"/>
    <x v="2"/>
    <s v="2019-04-02"/>
    <s v="2023-09-26"/>
    <n v="54"/>
    <n v="43"/>
    <n v="16548.98"/>
    <n v="384.86"/>
    <s v="Yes"/>
    <x v="0"/>
  </r>
  <r>
    <s v="CUST10257"/>
    <s v="Cameron Khan"/>
    <x v="0"/>
    <s v="2023-02-18"/>
    <s v="2024-10-13"/>
    <n v="21"/>
    <n v="17"/>
    <n v="17326.23"/>
    <n v="1019.19"/>
    <s v="Yes"/>
    <x v="0"/>
  </r>
  <r>
    <s v="CUST10258"/>
    <s v="Morgan Brown"/>
    <x v="1"/>
    <s v="2023-08-10"/>
    <s v="2024-10-09"/>
    <n v="15"/>
    <n v="15"/>
    <n v="1751.25"/>
    <n v="116.75"/>
    <s v="No"/>
    <x v="0"/>
  </r>
  <r>
    <s v="CUST10259"/>
    <s v="Aiden Wang"/>
    <x v="1"/>
    <s v="2023-02-27"/>
    <s v="2023-11-28"/>
    <n v="10"/>
    <n v="12"/>
    <n v="1428.96"/>
    <n v="119.08"/>
    <s v="No"/>
    <x v="0"/>
  </r>
  <r>
    <s v="CUST10260"/>
    <s v="Casey Martinez"/>
    <x v="0"/>
    <s v="2024-05-17"/>
    <s v="2024-12-26"/>
    <n v="8"/>
    <n v="8"/>
    <n v="745.04"/>
    <n v="93.13"/>
    <s v="No"/>
    <x v="0"/>
  </r>
  <r>
    <s v="CUST10261"/>
    <s v="Lucas Müller"/>
    <x v="2"/>
    <s v="2021-06-06"/>
    <s v="2021-11-01"/>
    <n v="6"/>
    <n v="8"/>
    <n v="1206.1600000000001"/>
    <n v="150.77000000000001"/>
    <s v="No"/>
    <x v="0"/>
  </r>
  <r>
    <s v="CUST10262"/>
    <s v="Mason Khan"/>
    <x v="0"/>
    <s v="2020-09-12"/>
    <s v="2023-06-07"/>
    <n v="34"/>
    <n v="31"/>
    <n v="425.32"/>
    <n v="13.72"/>
    <s v="No"/>
    <x v="0"/>
  </r>
  <r>
    <s v="CUST10263"/>
    <s v="Drew Wang"/>
    <x v="3"/>
    <s v="2022-10-03"/>
    <s v="2024-10-04"/>
    <n v="25"/>
    <n v="15"/>
    <n v="974.7"/>
    <n v="64.98"/>
    <s v="No"/>
    <x v="0"/>
  </r>
  <r>
    <s v="CUST10264"/>
    <s v="Robin Wang"/>
    <x v="0"/>
    <s v="2020-09-24"/>
    <s v="2025-08-03"/>
    <n v="60"/>
    <n v="42"/>
    <n v="3125.22"/>
    <n v="74.41"/>
    <s v="No"/>
    <x v="1"/>
  </r>
  <r>
    <s v="CUST10265"/>
    <s v="Evan Novak"/>
    <x v="1"/>
    <s v="2019-11-17"/>
    <s v="2024-04-11"/>
    <n v="54"/>
    <n v="42"/>
    <n v="3528.42"/>
    <n v="84.01"/>
    <s v="No"/>
    <x v="0"/>
  </r>
  <r>
    <s v="CUST10266"/>
    <s v="Aiden Silva"/>
    <x v="3"/>
    <s v="2023-10-26"/>
    <s v="2024-12-28"/>
    <n v="15"/>
    <n v="13"/>
    <n v="203.71"/>
    <n v="15.67"/>
    <s v="No"/>
    <x v="0"/>
  </r>
  <r>
    <s v="CUST10267"/>
    <s v="Ethan Popov"/>
    <x v="2"/>
    <s v="2024-03-24"/>
    <s v="2024-11-11"/>
    <n v="9"/>
    <n v="6"/>
    <n v="81.96"/>
    <n v="13.66"/>
    <s v="No"/>
    <x v="0"/>
  </r>
  <r>
    <s v="CUST10268"/>
    <s v="Blake Santos"/>
    <x v="1"/>
    <s v="2018-11-03"/>
    <s v="2019-09-03"/>
    <n v="11"/>
    <n v="5"/>
    <n v="265.45"/>
    <n v="53.09"/>
    <s v="No"/>
    <x v="0"/>
  </r>
  <r>
    <s v="CUST10269"/>
    <s v="Quinn Kim"/>
    <x v="3"/>
    <s v="2020-02-09"/>
    <s v="2024-05-22"/>
    <n v="52"/>
    <n v="40"/>
    <n v="4648.8"/>
    <n v="116.22"/>
    <s v="No"/>
    <x v="0"/>
  </r>
  <r>
    <s v="CUST10270"/>
    <s v="Hayden Costa"/>
    <x v="4"/>
    <s v="2022-03-22"/>
    <s v="2025-02-24"/>
    <n v="36"/>
    <n v="23"/>
    <n v="1711.66"/>
    <n v="74.42"/>
    <s v="No"/>
    <x v="0"/>
  </r>
  <r>
    <s v="CUST10271"/>
    <s v="Drew Müller"/>
    <x v="1"/>
    <s v="2022-01-29"/>
    <s v="2025-06-12"/>
    <n v="42"/>
    <n v="31"/>
    <n v="1000.37"/>
    <n v="32.270000000000003"/>
    <s v="No"/>
    <x v="1"/>
  </r>
  <r>
    <s v="CUST10272"/>
    <s v="Jamie Nguyen"/>
    <x v="3"/>
    <s v="2023-05-07"/>
    <s v="2025-05-31"/>
    <n v="25"/>
    <n v="27"/>
    <n v="848.88"/>
    <n v="31.44"/>
    <s v="No"/>
    <x v="1"/>
  </r>
  <r>
    <s v="CUST10273"/>
    <s v="Noah Costa"/>
    <x v="3"/>
    <s v="2024-11-27"/>
    <s v="2025-03-26"/>
    <n v="5"/>
    <n v="5"/>
    <n v="531.79999999999995"/>
    <n v="106.36"/>
    <s v="No"/>
    <x v="1"/>
  </r>
  <r>
    <s v="CUST10274"/>
    <s v="Jamie Smith"/>
    <x v="4"/>
    <s v="2018-05-22"/>
    <s v="2020-07-04"/>
    <n v="27"/>
    <n v="22"/>
    <n v="8619.6"/>
    <n v="391.8"/>
    <s v="Yes"/>
    <x v="0"/>
  </r>
  <r>
    <s v="CUST10275"/>
    <s v="Rowan Novak"/>
    <x v="1"/>
    <s v="2023-02-11"/>
    <s v="2024-04-11"/>
    <n v="15"/>
    <n v="7"/>
    <n v="477.68"/>
    <n v="68.239999999999995"/>
    <s v="No"/>
    <x v="0"/>
  </r>
  <r>
    <s v="CUST10276"/>
    <s v="Lucas Park"/>
    <x v="0"/>
    <s v="2023-01-02"/>
    <s v="2024-05-29"/>
    <n v="17"/>
    <n v="21"/>
    <n v="796.32"/>
    <n v="37.92"/>
    <s v="No"/>
    <x v="0"/>
  </r>
  <r>
    <s v="CUST10277"/>
    <s v="Sam Novak"/>
    <x v="3"/>
    <s v="2025-03-08"/>
    <s v="2025-03-21"/>
    <n v="1"/>
    <n v="1"/>
    <n v="79.38"/>
    <n v="79.38"/>
    <s v="No"/>
    <x v="0"/>
  </r>
  <r>
    <s v="CUST10278"/>
    <s v="Ryan Haque"/>
    <x v="3"/>
    <s v="2021-09-08"/>
    <s v="2024-01-12"/>
    <n v="29"/>
    <n v="30"/>
    <n v="2910.3"/>
    <n v="97.01"/>
    <s v="No"/>
    <x v="0"/>
  </r>
  <r>
    <s v="CUST10279"/>
    <s v="Evan Khan"/>
    <x v="2"/>
    <s v="2022-10-27"/>
    <s v="2023-03-10"/>
    <n v="6"/>
    <n v="4"/>
    <n v="320.60000000000002"/>
    <n v="80.150000000000006"/>
    <s v="No"/>
    <x v="0"/>
  </r>
  <r>
    <s v="CUST10280"/>
    <s v="Quinn Khan"/>
    <x v="3"/>
    <s v="2018-02-19"/>
    <s v="2023-03-03"/>
    <n v="62"/>
    <n v="50"/>
    <n v="19413"/>
    <n v="388.26"/>
    <s v="Yes"/>
    <x v="0"/>
  </r>
  <r>
    <s v="CUST10281"/>
    <s v="Alex Novak"/>
    <x v="3"/>
    <s v="2022-09-26"/>
    <s v="2023-05-20"/>
    <n v="9"/>
    <n v="5"/>
    <n v="478.55"/>
    <n v="95.71"/>
    <s v="No"/>
    <x v="0"/>
  </r>
  <r>
    <s v="CUST10282"/>
    <s v="Ethan Novak"/>
    <x v="1"/>
    <s v="2023-03-29"/>
    <s v="2025-05-03"/>
    <n v="27"/>
    <n v="30"/>
    <n v="855.3"/>
    <n v="28.51"/>
    <s v="No"/>
    <x v="1"/>
  </r>
  <r>
    <s v="CUST10283"/>
    <s v="Parker Müller"/>
    <x v="2"/>
    <s v="2021-09-25"/>
    <s v="2024-12-06"/>
    <n v="40"/>
    <n v="29"/>
    <n v="1796.55"/>
    <n v="61.95"/>
    <s v="No"/>
    <x v="0"/>
  </r>
  <r>
    <s v="CUST10284"/>
    <s v="Riley Costa"/>
    <x v="3"/>
    <s v="2024-07-10"/>
    <s v="2025-04-26"/>
    <n v="10"/>
    <n v="8"/>
    <n v="823.04"/>
    <n v="102.88"/>
    <s v="No"/>
    <x v="1"/>
  </r>
  <r>
    <s v="CUST10285"/>
    <s v="Drew Wang"/>
    <x v="0"/>
    <s v="2019-02-22"/>
    <s v="2023-07-09"/>
    <n v="54"/>
    <n v="47"/>
    <n v="1749.81"/>
    <n v="37.229999999999997"/>
    <s v="No"/>
    <x v="0"/>
  </r>
  <r>
    <s v="CUST10286"/>
    <s v="Cameron Carvalho"/>
    <x v="2"/>
    <s v="2020-10-09"/>
    <s v="2023-07-17"/>
    <n v="34"/>
    <n v="26"/>
    <n v="1743.56"/>
    <n v="67.06"/>
    <s v="No"/>
    <x v="0"/>
  </r>
  <r>
    <s v="CUST10287"/>
    <s v="Aiden Rossi"/>
    <x v="3"/>
    <s v="2018-08-03"/>
    <s v="2020-12-16"/>
    <n v="29"/>
    <n v="29"/>
    <n v="457.62"/>
    <n v="15.78"/>
    <s v="No"/>
    <x v="0"/>
  </r>
  <r>
    <s v="CUST10288"/>
    <s v="Liam Santos"/>
    <x v="4"/>
    <s v="2020-12-19"/>
    <s v="2022-04-28"/>
    <n v="17"/>
    <n v="13"/>
    <n v="4122.43"/>
    <n v="317.11"/>
    <s v="No"/>
    <x v="0"/>
  </r>
  <r>
    <s v="CUST10289"/>
    <s v="Ryan Müller"/>
    <x v="3"/>
    <s v="2020-12-22"/>
    <s v="2022-05-29"/>
    <n v="18"/>
    <n v="19"/>
    <n v="1405.62"/>
    <n v="73.98"/>
    <s v="No"/>
    <x v="0"/>
  </r>
  <r>
    <s v="CUST10290"/>
    <s v="Lucas Costa"/>
    <x v="1"/>
    <s v="2021-12-09"/>
    <s v="2022-09-03"/>
    <n v="10"/>
    <n v="11"/>
    <n v="9882.51"/>
    <n v="898.41"/>
    <s v="Yes"/>
    <x v="0"/>
  </r>
  <r>
    <s v="CUST10291"/>
    <s v="Mason Patel"/>
    <x v="4"/>
    <s v="2019-12-06"/>
    <s v="2023-04-26"/>
    <n v="41"/>
    <n v="29"/>
    <n v="2484.4299999999998"/>
    <n v="85.67"/>
    <s v="No"/>
    <x v="0"/>
  </r>
  <r>
    <s v="CUST10292"/>
    <s v="Alex Jackson"/>
    <x v="1"/>
    <s v="2019-01-12"/>
    <s v="2020-05-23"/>
    <n v="17"/>
    <n v="15"/>
    <n v="635.54999999999995"/>
    <n v="42.37"/>
    <s v="No"/>
    <x v="0"/>
  </r>
  <r>
    <s v="CUST10293"/>
    <s v="Noah Kim"/>
    <x v="3"/>
    <s v="2021-09-12"/>
    <s v="2025-01-23"/>
    <n v="41"/>
    <n v="25"/>
    <n v="7644"/>
    <n v="305.76"/>
    <s v="Yes"/>
    <x v="0"/>
  </r>
  <r>
    <s v="CUST10294"/>
    <s v="Evan Garcia"/>
    <x v="1"/>
    <s v="2018-03-26"/>
    <s v="2022-12-04"/>
    <n v="58"/>
    <n v="49"/>
    <n v="3486.84"/>
    <n v="71.16"/>
    <s v="No"/>
    <x v="0"/>
  </r>
  <r>
    <s v="CUST10295"/>
    <s v="Morgan Khan"/>
    <x v="2"/>
    <s v="2022-10-21"/>
    <s v="2022-12-23"/>
    <n v="3"/>
    <n v="2"/>
    <n v="230"/>
    <n v="115"/>
    <s v="No"/>
    <x v="0"/>
  </r>
  <r>
    <s v="CUST10296"/>
    <s v="Riley Rossi"/>
    <x v="2"/>
    <s v="2020-12-23"/>
    <s v="2021-08-07"/>
    <n v="9"/>
    <n v="10"/>
    <n v="527.5"/>
    <n v="52.75"/>
    <s v="No"/>
    <x v="0"/>
  </r>
  <r>
    <s v="CUST10297"/>
    <s v="Rowan Singh"/>
    <x v="1"/>
    <s v="2023-02-01"/>
    <s v="2025-09-08"/>
    <n v="32"/>
    <n v="29"/>
    <n v="11021.16"/>
    <n v="380.04"/>
    <s v="Yes"/>
    <x v="1"/>
  </r>
  <r>
    <s v="CUST10298"/>
    <s v="Robin Lee"/>
    <x v="1"/>
    <s v="2024-07-08"/>
    <s v="2025-04-13"/>
    <n v="10"/>
    <n v="12"/>
    <n v="502.92"/>
    <n v="41.91"/>
    <s v="No"/>
    <x v="1"/>
  </r>
  <r>
    <s v="CUST10299"/>
    <s v="Jamie Lopez"/>
    <x v="2"/>
    <s v="2020-10-10"/>
    <s v="2024-06-17"/>
    <n v="45"/>
    <n v="31"/>
    <n v="9631.39"/>
    <n v="310.69"/>
    <s v="Yes"/>
    <x v="0"/>
  </r>
  <r>
    <s v="CUST10300"/>
    <s v="Hayden Khan"/>
    <x v="0"/>
    <s v="2021-02-03"/>
    <s v="2023-04-13"/>
    <n v="27"/>
    <n v="26"/>
    <n v="1967.42"/>
    <n v="75.67"/>
    <s v="No"/>
    <x v="0"/>
  </r>
  <r>
    <s v="CUST10301"/>
    <s v="Alex Khan"/>
    <x v="3"/>
    <s v="2025-08-11"/>
    <s v="2025-09-12"/>
    <n v="2"/>
    <n v="2"/>
    <n v="194.9"/>
    <n v="97.45"/>
    <s v="No"/>
    <x v="1"/>
  </r>
  <r>
    <s v="CUST10302"/>
    <s v="Quinn Haque"/>
    <x v="3"/>
    <s v="2024-05-09"/>
    <s v="2025-04-06"/>
    <n v="12"/>
    <n v="8"/>
    <n v="325.27999999999997"/>
    <n v="40.659999999999997"/>
    <s v="No"/>
    <x v="1"/>
  </r>
  <r>
    <s v="CUST10303"/>
    <s v="Morgan Rossi"/>
    <x v="0"/>
    <s v="2022-08-18"/>
    <s v="2022-09-20"/>
    <n v="2"/>
    <n v="5"/>
    <n v="359.1"/>
    <n v="71.819999999999993"/>
    <s v="No"/>
    <x v="0"/>
  </r>
  <r>
    <s v="CUST10304"/>
    <s v="Avery Rossi"/>
    <x v="3"/>
    <s v="2020-05-04"/>
    <s v="2024-01-10"/>
    <n v="45"/>
    <n v="36"/>
    <n v="1041.1199999999999"/>
    <n v="28.92"/>
    <s v="No"/>
    <x v="0"/>
  </r>
  <r>
    <s v="CUST10305"/>
    <s v="Cameron Müller"/>
    <x v="2"/>
    <s v="2022-10-15"/>
    <s v="2022-12-31"/>
    <n v="3"/>
    <n v="3"/>
    <n v="758.16"/>
    <n v="252.72"/>
    <s v="No"/>
    <x v="0"/>
  </r>
  <r>
    <s v="CUST10306"/>
    <s v="Casey Patel"/>
    <x v="1"/>
    <s v="2020-03-05"/>
    <s v="2023-05-28"/>
    <n v="39"/>
    <n v="26"/>
    <n v="2173.86"/>
    <n v="83.61"/>
    <s v="No"/>
    <x v="0"/>
  </r>
  <r>
    <s v="CUST10307"/>
    <s v="Shawn Hernandez"/>
    <x v="0"/>
    <s v="2024-02-15"/>
    <s v="2024-08-05"/>
    <n v="7"/>
    <n v="9"/>
    <n v="585.45000000000005"/>
    <n v="65.05"/>
    <s v="No"/>
    <x v="0"/>
  </r>
  <r>
    <s v="CUST10308"/>
    <s v="Morgan Jackson"/>
    <x v="1"/>
    <s v="2023-12-06"/>
    <s v="2025-03-11"/>
    <n v="16"/>
    <n v="15"/>
    <n v="162.6"/>
    <n v="10.84"/>
    <s v="No"/>
    <x v="0"/>
  </r>
  <r>
    <s v="CUST10309"/>
    <s v="Riley Müller"/>
    <x v="0"/>
    <s v="2020-10-29"/>
    <s v="2024-10-16"/>
    <n v="49"/>
    <n v="36"/>
    <n v="475.92"/>
    <n v="13.22"/>
    <s v="No"/>
    <x v="0"/>
  </r>
  <r>
    <s v="CUST10310"/>
    <s v="Parker Brown"/>
    <x v="1"/>
    <s v="2019-01-16"/>
    <s v="2023-10-07"/>
    <n v="58"/>
    <n v="40"/>
    <n v="15805.2"/>
    <n v="395.13"/>
    <s v="Yes"/>
    <x v="0"/>
  </r>
  <r>
    <s v="CUST10311"/>
    <s v="Riley Lopez"/>
    <x v="0"/>
    <s v="2019-07-27"/>
    <s v="2020-05-08"/>
    <n v="11"/>
    <n v="15"/>
    <n v="1591.05"/>
    <n v="106.07"/>
    <s v="No"/>
    <x v="0"/>
  </r>
  <r>
    <s v="CUST10312"/>
    <s v="Ryan Haque"/>
    <x v="0"/>
    <s v="2018-04-25"/>
    <s v="2023-10-24"/>
    <n v="67"/>
    <n v="60"/>
    <n v="774.6"/>
    <n v="12.91"/>
    <s v="No"/>
    <x v="0"/>
  </r>
  <r>
    <s v="CUST10313"/>
    <s v="Jamie Rossi"/>
    <x v="2"/>
    <s v="2021-08-23"/>
    <s v="2023-06-21"/>
    <n v="23"/>
    <n v="14"/>
    <n v="872.9"/>
    <n v="62.35"/>
    <s v="No"/>
    <x v="0"/>
  </r>
  <r>
    <s v="CUST10314"/>
    <s v="Caleb Wang"/>
    <x v="3"/>
    <s v="2022-04-25"/>
    <s v="2024-05-13"/>
    <n v="26"/>
    <n v="24"/>
    <n v="2790.72"/>
    <n v="116.28"/>
    <s v="No"/>
    <x v="0"/>
  </r>
  <r>
    <s v="CUST10315"/>
    <s v="Alex Hernandez"/>
    <x v="2"/>
    <s v="2025-06-02"/>
    <s v="2025-07-01"/>
    <n v="2"/>
    <n v="2"/>
    <n v="145.62"/>
    <n v="72.81"/>
    <s v="No"/>
    <x v="1"/>
  </r>
  <r>
    <s v="CUST10316"/>
    <s v="Logan Müller"/>
    <x v="3"/>
    <s v="2021-01-27"/>
    <s v="2021-07-13"/>
    <n v="7"/>
    <n v="6"/>
    <n v="422.22"/>
    <n v="70.37"/>
    <s v="No"/>
    <x v="0"/>
  </r>
  <r>
    <s v="CUST10317"/>
    <s v="Dylan Lee"/>
    <x v="1"/>
    <s v="2024-05-10"/>
    <s v="2025-06-03"/>
    <n v="14"/>
    <n v="12"/>
    <n v="1220.4000000000001"/>
    <n v="101.7"/>
    <s v="No"/>
    <x v="1"/>
  </r>
  <r>
    <s v="CUST10318"/>
    <s v="Blake Martinez"/>
    <x v="1"/>
    <s v="2018-07-20"/>
    <s v="2024-09-26"/>
    <n v="75"/>
    <n v="59"/>
    <n v="2512.81"/>
    <n v="42.59"/>
    <s v="No"/>
    <x v="0"/>
  </r>
  <r>
    <s v="CUST10319"/>
    <s v="Aiden Wang"/>
    <x v="2"/>
    <s v="2025-03-02"/>
    <s v="2025-08-22"/>
    <n v="6"/>
    <n v="3"/>
    <n v="230.7"/>
    <n v="76.900000000000006"/>
    <s v="No"/>
    <x v="1"/>
  </r>
  <r>
    <s v="CUST10320"/>
    <s v="Rowan Müller"/>
    <x v="2"/>
    <s v="2020-09-09"/>
    <s v="2024-03-30"/>
    <n v="43"/>
    <n v="39"/>
    <n v="13157.04"/>
    <n v="337.36"/>
    <s v="Yes"/>
    <x v="0"/>
  </r>
  <r>
    <s v="CUST10321"/>
    <s v="Caleb Lopez"/>
    <x v="1"/>
    <s v="2018-11-28"/>
    <s v="2025-03-24"/>
    <n v="77"/>
    <n v="60"/>
    <n v="8529"/>
    <n v="142.15"/>
    <s v="Yes"/>
    <x v="0"/>
  </r>
  <r>
    <s v="CUST10322"/>
    <s v="Blake Hernandez"/>
    <x v="2"/>
    <s v="2018-07-22"/>
    <s v="2019-06-26"/>
    <n v="12"/>
    <n v="14"/>
    <n v="1089.3399999999999"/>
    <n v="77.81"/>
    <s v="No"/>
    <x v="0"/>
  </r>
  <r>
    <s v="CUST10323"/>
    <s v="Rowan Khan"/>
    <x v="0"/>
    <s v="2024-09-14"/>
    <s v="2025-07-22"/>
    <n v="11"/>
    <n v="8"/>
    <n v="182.56"/>
    <n v="22.82"/>
    <s v="No"/>
    <x v="1"/>
  </r>
  <r>
    <s v="CUST10324"/>
    <s v="Jamie Khan"/>
    <x v="2"/>
    <s v="2018-10-07"/>
    <s v="2025-07-08"/>
    <n v="82"/>
    <n v="60"/>
    <n v="12821.4"/>
    <n v="213.69"/>
    <s v="Yes"/>
    <x v="1"/>
  </r>
  <r>
    <s v="CUST10325"/>
    <s v="Blake Costa"/>
    <x v="4"/>
    <s v="2022-12-25"/>
    <s v="2024-04-10"/>
    <n v="17"/>
    <n v="14"/>
    <n v="1456.84"/>
    <n v="104.06"/>
    <s v="No"/>
    <x v="0"/>
  </r>
  <r>
    <s v="CUST10326"/>
    <s v="Cameron O'Neil"/>
    <x v="2"/>
    <s v="2022-11-12"/>
    <s v="2024-09-12"/>
    <n v="23"/>
    <n v="14"/>
    <n v="3515.12"/>
    <n v="251.08"/>
    <s v="No"/>
    <x v="0"/>
  </r>
  <r>
    <s v="CUST10327"/>
    <s v="Blake Lopez"/>
    <x v="4"/>
    <s v="2025-01-24"/>
    <s v="2025-02-21"/>
    <n v="2"/>
    <n v="3"/>
    <n v="157.86000000000001"/>
    <n v="52.62"/>
    <s v="No"/>
    <x v="0"/>
  </r>
  <r>
    <s v="CUST10328"/>
    <s v="Jamie Jackson"/>
    <x v="0"/>
    <s v="2021-03-09"/>
    <s v="2024-11-25"/>
    <n v="45"/>
    <n v="29"/>
    <n v="2943.79"/>
    <n v="101.51"/>
    <s v="No"/>
    <x v="0"/>
  </r>
  <r>
    <s v="CUST10329"/>
    <s v="Riley Haque"/>
    <x v="2"/>
    <s v="2022-07-07"/>
    <s v="2024-11-08"/>
    <n v="29"/>
    <n v="22"/>
    <n v="1613.48"/>
    <n v="73.34"/>
    <s v="No"/>
    <x v="0"/>
  </r>
  <r>
    <s v="CUST10330"/>
    <s v="Oliver O'Neil"/>
    <x v="1"/>
    <s v="2020-09-21"/>
    <s v="2023-04-15"/>
    <n v="32"/>
    <n v="26"/>
    <n v="444.34"/>
    <n v="17.09"/>
    <s v="No"/>
    <x v="0"/>
  </r>
  <r>
    <s v="CUST10331"/>
    <s v="Jamie Santos"/>
    <x v="1"/>
    <s v="2020-06-11"/>
    <s v="2022-09-01"/>
    <n v="28"/>
    <n v="35"/>
    <n v="39188.449999999997"/>
    <n v="1119.67"/>
    <s v="Yes"/>
    <x v="0"/>
  </r>
  <r>
    <s v="CUST10332"/>
    <s v="Mason Martinez"/>
    <x v="3"/>
    <s v="2020-02-20"/>
    <s v="2025-09-21"/>
    <n v="68"/>
    <n v="53"/>
    <n v="8837.2199999999993"/>
    <n v="166.74"/>
    <s v="Yes"/>
    <x v="1"/>
  </r>
  <r>
    <s v="CUST10333"/>
    <s v="Ethan Patel"/>
    <x v="1"/>
    <s v="2018-11-19"/>
    <s v="2024-02-09"/>
    <n v="64"/>
    <n v="60"/>
    <n v="2916.6"/>
    <n v="48.61"/>
    <s v="No"/>
    <x v="0"/>
  </r>
  <r>
    <s v="CUST10334"/>
    <s v="Jamie Müller"/>
    <x v="3"/>
    <s v="2018-05-21"/>
    <s v="2022-07-06"/>
    <n v="51"/>
    <n v="53"/>
    <n v="2449.66"/>
    <n v="46.22"/>
    <s v="No"/>
    <x v="0"/>
  </r>
  <r>
    <s v="CUST10335"/>
    <s v="Morgan Novak"/>
    <x v="0"/>
    <s v="2022-05-31"/>
    <s v="2024-01-01"/>
    <n v="21"/>
    <n v="15"/>
    <n v="1628.55"/>
    <n v="108.57"/>
    <s v="No"/>
    <x v="0"/>
  </r>
  <r>
    <s v="CUST10336"/>
    <s v="Robin Kim"/>
    <x v="2"/>
    <s v="2022-03-05"/>
    <s v="2024-02-15"/>
    <n v="24"/>
    <n v="14"/>
    <n v="1124.48"/>
    <n v="80.319999999999993"/>
    <s v="No"/>
    <x v="0"/>
  </r>
  <r>
    <s v="CUST10337"/>
    <s v="Shawn Ivanov"/>
    <x v="3"/>
    <s v="2019-10-25"/>
    <s v="2022-07-04"/>
    <n v="34"/>
    <n v="30"/>
    <n v="2838.9"/>
    <n v="94.63"/>
    <s v="No"/>
    <x v="0"/>
  </r>
  <r>
    <s v="CUST10338"/>
    <s v="Jordan Jackson"/>
    <x v="4"/>
    <s v="2020-05-01"/>
    <s v="2023-12-27"/>
    <n v="44"/>
    <n v="31"/>
    <n v="3529.35"/>
    <n v="113.85"/>
    <s v="No"/>
    <x v="0"/>
  </r>
  <r>
    <s v="CUST10339"/>
    <s v="Morgan Kumar"/>
    <x v="4"/>
    <s v="2020-01-26"/>
    <s v="2020-07-22"/>
    <n v="7"/>
    <n v="9"/>
    <n v="4183.5600000000004"/>
    <n v="464.84"/>
    <s v="No"/>
    <x v="0"/>
  </r>
  <r>
    <s v="CUST10340"/>
    <s v="Robin Costa"/>
    <x v="3"/>
    <s v="2020-07-11"/>
    <s v="2024-08-08"/>
    <n v="50"/>
    <n v="47"/>
    <n v="3110.46"/>
    <n v="66.180000000000007"/>
    <s v="No"/>
    <x v="0"/>
  </r>
  <r>
    <s v="CUST10341"/>
    <s v="Quinn Jackson"/>
    <x v="0"/>
    <s v="2022-11-06"/>
    <s v="2023-02-28"/>
    <n v="4"/>
    <n v="2"/>
    <n v="53.96"/>
    <n v="26.98"/>
    <s v="No"/>
    <x v="0"/>
  </r>
  <r>
    <s v="CUST10342"/>
    <s v="Quinn Wang"/>
    <x v="2"/>
    <s v="2019-01-28"/>
    <s v="2023-11-14"/>
    <n v="59"/>
    <n v="47"/>
    <n v="4213.08"/>
    <n v="89.64"/>
    <s v="No"/>
    <x v="0"/>
  </r>
  <r>
    <s v="CUST10343"/>
    <s v="Avery Müller"/>
    <x v="1"/>
    <s v="2018-12-04"/>
    <s v="2022-01-31"/>
    <n v="38"/>
    <n v="32"/>
    <n v="12677.44"/>
    <n v="396.17"/>
    <s v="Yes"/>
    <x v="0"/>
  </r>
  <r>
    <s v="CUST10344"/>
    <s v="Riley Lee"/>
    <x v="3"/>
    <s v="2019-11-14"/>
    <s v="2023-12-01"/>
    <n v="50"/>
    <n v="43"/>
    <n v="44822.34"/>
    <n v="1042.3800000000001"/>
    <s v="Yes"/>
    <x v="0"/>
  </r>
  <r>
    <s v="CUST10345"/>
    <s v="Logan Wang"/>
    <x v="2"/>
    <s v="2025-02-21"/>
    <s v="2025-06-18"/>
    <n v="5"/>
    <n v="6"/>
    <n v="305.16000000000003"/>
    <n v="50.86"/>
    <s v="No"/>
    <x v="1"/>
  </r>
  <r>
    <s v="CUST10346"/>
    <s v="Caleb Costa"/>
    <x v="1"/>
    <s v="2019-08-15"/>
    <s v="2022-02-25"/>
    <n v="31"/>
    <n v="37"/>
    <n v="3378.47"/>
    <n v="91.31"/>
    <s v="No"/>
    <x v="0"/>
  </r>
  <r>
    <s v="CUST10347"/>
    <s v="Ethan Popov"/>
    <x v="4"/>
    <s v="2021-09-08"/>
    <s v="2021-09-26"/>
    <n v="1"/>
    <n v="3"/>
    <n v="711.09"/>
    <n v="237.03"/>
    <s v="No"/>
    <x v="0"/>
  </r>
  <r>
    <s v="CUST10348"/>
    <s v="Taylor Patel"/>
    <x v="4"/>
    <s v="2021-12-04"/>
    <s v="2025-03-03"/>
    <n v="40"/>
    <n v="38"/>
    <n v="1644.26"/>
    <n v="43.27"/>
    <s v="No"/>
    <x v="0"/>
  </r>
  <r>
    <s v="CUST10349"/>
    <s v="Cameron Schmidt"/>
    <x v="3"/>
    <s v="2019-03-17"/>
    <s v="2023-07-30"/>
    <n v="53"/>
    <n v="38"/>
    <n v="2542.96"/>
    <n v="66.92"/>
    <s v="No"/>
    <x v="0"/>
  </r>
  <r>
    <s v="CUST10350"/>
    <s v="Quinn Kumar"/>
    <x v="4"/>
    <s v="2022-02-23"/>
    <s v="2024-12-21"/>
    <n v="35"/>
    <n v="34"/>
    <n v="10867.76"/>
    <n v="319.64"/>
    <s v="Yes"/>
    <x v="0"/>
  </r>
  <r>
    <s v="CUST10351"/>
    <s v="Hayden Novak"/>
    <x v="3"/>
    <s v="2020-11-14"/>
    <s v="2025-05-06"/>
    <n v="55"/>
    <n v="46"/>
    <n v="684.02"/>
    <n v="14.87"/>
    <s v="No"/>
    <x v="1"/>
  </r>
  <r>
    <s v="CUST10352"/>
    <s v="Ethan Martinez"/>
    <x v="3"/>
    <s v="2024-05-06"/>
    <s v="2024-05-21"/>
    <n v="1"/>
    <n v="2"/>
    <n v="330.18"/>
    <n v="165.09"/>
    <s v="No"/>
    <x v="0"/>
  </r>
  <r>
    <s v="CUST10353"/>
    <s v="Rowan Silva"/>
    <x v="2"/>
    <s v="2018-08-10"/>
    <s v="2024-02-29"/>
    <n v="67"/>
    <n v="53"/>
    <n v="2158.69"/>
    <n v="40.729999999999997"/>
    <s v="No"/>
    <x v="0"/>
  </r>
  <r>
    <s v="CUST10354"/>
    <s v="Jamie Kumar"/>
    <x v="2"/>
    <s v="2022-07-18"/>
    <s v="2022-07-28"/>
    <n v="1"/>
    <n v="1"/>
    <n v="596.62"/>
    <n v="596.62"/>
    <s v="No"/>
    <x v="0"/>
  </r>
  <r>
    <s v="CUST10355"/>
    <s v="Casey Khan"/>
    <x v="2"/>
    <s v="2025-07-18"/>
    <s v="2025-09-05"/>
    <n v="3"/>
    <n v="3"/>
    <n v="147.47999999999999"/>
    <n v="49.16"/>
    <s v="No"/>
    <x v="1"/>
  </r>
  <r>
    <s v="CUST10356"/>
    <s v="Avery Khan"/>
    <x v="4"/>
    <s v="2022-06-27"/>
    <s v="2022-10-17"/>
    <n v="5"/>
    <n v="10"/>
    <n v="1073.7"/>
    <n v="107.37"/>
    <s v="No"/>
    <x v="0"/>
  </r>
  <r>
    <s v="CUST10357"/>
    <s v="Ethan Smith"/>
    <x v="4"/>
    <s v="2024-07-02"/>
    <s v="2024-08-10"/>
    <n v="2"/>
    <n v="4"/>
    <n v="1594.16"/>
    <n v="398.54"/>
    <s v="No"/>
    <x v="0"/>
  </r>
  <r>
    <s v="CUST10358"/>
    <s v="Ryan Patel"/>
    <x v="1"/>
    <s v="2021-08-17"/>
    <s v="2025-08-12"/>
    <n v="49"/>
    <n v="50"/>
    <n v="4030.5"/>
    <n v="80.61"/>
    <s v="No"/>
    <x v="1"/>
  </r>
  <r>
    <s v="CUST10359"/>
    <s v="Quinn Schmidt"/>
    <x v="3"/>
    <s v="2024-02-23"/>
    <s v="2024-12-04"/>
    <n v="11"/>
    <n v="6"/>
    <n v="3165.54"/>
    <n v="527.59"/>
    <s v="No"/>
    <x v="0"/>
  </r>
  <r>
    <s v="CUST10360"/>
    <s v="Jordan Brown"/>
    <x v="3"/>
    <s v="2022-01-01"/>
    <s v="2024-09-06"/>
    <n v="33"/>
    <n v="23"/>
    <n v="2248.71"/>
    <n v="97.77"/>
    <s v="No"/>
    <x v="0"/>
  </r>
  <r>
    <s v="CUST10361"/>
    <s v="Oliver Gonzalez"/>
    <x v="3"/>
    <s v="2020-12-22"/>
    <s v="2023-09-29"/>
    <n v="34"/>
    <n v="34"/>
    <n v="3507.44"/>
    <n v="103.16"/>
    <s v="No"/>
    <x v="0"/>
  </r>
  <r>
    <s v="CUST10362"/>
    <s v="Casey Singh"/>
    <x v="1"/>
    <s v="2021-04-08"/>
    <s v="2025-06-02"/>
    <n v="51"/>
    <n v="45"/>
    <n v="31810.5"/>
    <n v="706.9"/>
    <s v="Yes"/>
    <x v="1"/>
  </r>
  <r>
    <s v="CUST10363"/>
    <s v="Dylan Khan"/>
    <x v="0"/>
    <s v="2025-05-15"/>
    <s v="2025-07-18"/>
    <n v="3"/>
    <n v="1"/>
    <n v="83.79"/>
    <n v="83.79"/>
    <s v="No"/>
    <x v="1"/>
  </r>
  <r>
    <s v="CUST10364"/>
    <s v="Caleb Wang"/>
    <x v="1"/>
    <s v="2022-10-29"/>
    <s v="2023-02-22"/>
    <n v="5"/>
    <n v="5"/>
    <n v="90.6"/>
    <n v="18.12"/>
    <s v="No"/>
    <x v="0"/>
  </r>
  <r>
    <s v="CUST10365"/>
    <s v="Noah Costa"/>
    <x v="0"/>
    <s v="2023-08-02"/>
    <s v="2025-01-23"/>
    <n v="18"/>
    <n v="13"/>
    <n v="1183.1300000000001"/>
    <n v="91.01"/>
    <s v="No"/>
    <x v="0"/>
  </r>
  <r>
    <s v="CUST10366"/>
    <s v="Caleb Singh"/>
    <x v="0"/>
    <s v="2019-09-24"/>
    <s v="2022-02-23"/>
    <n v="30"/>
    <n v="28"/>
    <n v="692.16"/>
    <n v="24.72"/>
    <s v="No"/>
    <x v="0"/>
  </r>
  <r>
    <s v="CUST10367"/>
    <s v="Shawn Carvalho"/>
    <x v="1"/>
    <s v="2022-05-20"/>
    <s v="2023-02-28"/>
    <n v="10"/>
    <n v="7"/>
    <n v="566.51"/>
    <n v="80.930000000000007"/>
    <s v="No"/>
    <x v="0"/>
  </r>
  <r>
    <s v="CUST10368"/>
    <s v="Quinn Brown"/>
    <x v="2"/>
    <s v="2022-08-06"/>
    <s v="2025-07-21"/>
    <n v="36"/>
    <n v="30"/>
    <n v="2643.9"/>
    <n v="88.13"/>
    <s v="No"/>
    <x v="1"/>
  </r>
  <r>
    <s v="CUST10369"/>
    <s v="Aiden Costa"/>
    <x v="1"/>
    <s v="2025-03-05"/>
    <s v="2025-08-02"/>
    <n v="6"/>
    <n v="4"/>
    <n v="146.6"/>
    <n v="36.65"/>
    <s v="No"/>
    <x v="1"/>
  </r>
  <r>
    <s v="CUST10370"/>
    <s v="Taylor Gonzalez"/>
    <x v="0"/>
    <s v="2023-05-16"/>
    <s v="2025-02-07"/>
    <n v="22"/>
    <n v="13"/>
    <n v="218.14"/>
    <n v="16.78"/>
    <s v="No"/>
    <x v="0"/>
  </r>
  <r>
    <s v="CUST10371"/>
    <s v="Robin Schmidt"/>
    <x v="1"/>
    <s v="2020-06-30"/>
    <s v="2024-04-17"/>
    <n v="47"/>
    <n v="51"/>
    <n v="4826.6400000000003"/>
    <n v="94.64"/>
    <s v="No"/>
    <x v="0"/>
  </r>
  <r>
    <s v="CUST10372"/>
    <s v="Taylor Jackson"/>
    <x v="0"/>
    <s v="2020-02-07"/>
    <s v="2020-03-11"/>
    <n v="2"/>
    <n v="1"/>
    <n v="118.51"/>
    <n v="118.51"/>
    <s v="No"/>
    <x v="0"/>
  </r>
  <r>
    <s v="CUST10373"/>
    <s v="Aiden Carvalho"/>
    <x v="1"/>
    <s v="2020-01-21"/>
    <s v="2025-07-27"/>
    <n v="67"/>
    <n v="58"/>
    <n v="13404.38"/>
    <n v="231.11"/>
    <s v="Yes"/>
    <x v="1"/>
  </r>
  <r>
    <s v="CUST10374"/>
    <s v="Cameron Smith"/>
    <x v="4"/>
    <s v="2020-07-18"/>
    <s v="2021-07-10"/>
    <n v="13"/>
    <n v="12"/>
    <n v="3315.84"/>
    <n v="276.32"/>
    <s v="No"/>
    <x v="0"/>
  </r>
  <r>
    <s v="CUST10375"/>
    <s v="Shawn Wang"/>
    <x v="4"/>
    <s v="2021-05-02"/>
    <s v="2025-02-02"/>
    <n v="46"/>
    <n v="37"/>
    <n v="7898.02"/>
    <n v="213.46"/>
    <s v="Yes"/>
    <x v="0"/>
  </r>
  <r>
    <s v="CUST10376"/>
    <s v="Blake Gonzalez"/>
    <x v="2"/>
    <s v="2025-06-30"/>
    <s v="2025-09-04"/>
    <n v="4"/>
    <n v="6"/>
    <n v="1553.28"/>
    <n v="258.88"/>
    <s v="No"/>
    <x v="1"/>
  </r>
  <r>
    <s v="CUST10377"/>
    <s v="Parker Rossi"/>
    <x v="3"/>
    <s v="2020-05-21"/>
    <s v="2025-03-17"/>
    <n v="59"/>
    <n v="46"/>
    <n v="885.5"/>
    <n v="19.25"/>
    <s v="No"/>
    <x v="0"/>
  </r>
  <r>
    <s v="CUST10378"/>
    <s v="Noah Hernandez"/>
    <x v="0"/>
    <s v="2022-04-18"/>
    <s v="2025-05-30"/>
    <n v="38"/>
    <n v="30"/>
    <n v="1678.2"/>
    <n v="55.94"/>
    <s v="No"/>
    <x v="1"/>
  </r>
  <r>
    <s v="CUST10379"/>
    <s v="Rowan Novak"/>
    <x v="4"/>
    <s v="2023-09-01"/>
    <s v="2024-05-17"/>
    <n v="9"/>
    <n v="10"/>
    <n v="3897.5"/>
    <n v="389.75"/>
    <s v="No"/>
    <x v="0"/>
  </r>
  <r>
    <s v="CUST10380"/>
    <s v="Aiden Wang"/>
    <x v="4"/>
    <s v="2021-07-22"/>
    <s v="2024-07-23"/>
    <n v="37"/>
    <n v="29"/>
    <n v="10544.4"/>
    <n v="363.6"/>
    <s v="Yes"/>
    <x v="0"/>
  </r>
  <r>
    <s v="CUST10381"/>
    <s v="Cameron Patel"/>
    <x v="3"/>
    <s v="2020-08-09"/>
    <s v="2023-04-22"/>
    <n v="33"/>
    <n v="28"/>
    <n v="10084.48"/>
    <n v="360.16"/>
    <s v="Yes"/>
    <x v="0"/>
  </r>
  <r>
    <s v="CUST10382"/>
    <s v="Noah Silva"/>
    <x v="3"/>
    <s v="2025-05-03"/>
    <s v="2025-05-16"/>
    <n v="1"/>
    <n v="2"/>
    <n v="94.36"/>
    <n v="47.18"/>
    <s v="No"/>
    <x v="1"/>
  </r>
  <r>
    <s v="CUST10383"/>
    <s v="Jamie Lee"/>
    <x v="2"/>
    <s v="2024-05-17"/>
    <s v="2025-08-01"/>
    <n v="16"/>
    <n v="9"/>
    <n v="1907.73"/>
    <n v="211.97"/>
    <s v="No"/>
    <x v="1"/>
  </r>
  <r>
    <s v="CUST10384"/>
    <s v="Blake Garcia"/>
    <x v="2"/>
    <s v="2025-09-04"/>
    <s v="2025-09-04"/>
    <n v="1"/>
    <n v="3"/>
    <n v="290.01"/>
    <n v="96.67"/>
    <s v="No"/>
    <x v="1"/>
  </r>
  <r>
    <s v="CUST10385"/>
    <s v="Liam Martinez"/>
    <x v="2"/>
    <s v="2023-01-12"/>
    <s v="2023-02-24"/>
    <n v="2"/>
    <n v="1"/>
    <n v="36.76"/>
    <n v="36.76"/>
    <s v="No"/>
    <x v="0"/>
  </r>
  <r>
    <s v="CUST10386"/>
    <s v="Alex Hernandez"/>
    <x v="3"/>
    <s v="2020-08-24"/>
    <s v="2023-03-05"/>
    <n v="32"/>
    <n v="22"/>
    <n v="947.76"/>
    <n v="43.08"/>
    <s v="No"/>
    <x v="0"/>
  </r>
  <r>
    <s v="CUST10387"/>
    <s v="Cameron Novak"/>
    <x v="3"/>
    <s v="2025-04-19"/>
    <s v="2025-05-02"/>
    <n v="2"/>
    <n v="4"/>
    <n v="629.91999999999996"/>
    <n v="157.47999999999999"/>
    <s v="No"/>
    <x v="1"/>
  </r>
  <r>
    <s v="CUST10388"/>
    <s v="Evan Popov"/>
    <x v="0"/>
    <s v="2019-12-28"/>
    <s v="2020-11-25"/>
    <n v="12"/>
    <n v="9"/>
    <n v="1480.95"/>
    <n v="164.55"/>
    <s v="No"/>
    <x v="0"/>
  </r>
  <r>
    <s v="CUST10389"/>
    <s v="Mason Santos"/>
    <x v="0"/>
    <s v="2022-10-03"/>
    <s v="2023-02-06"/>
    <n v="5"/>
    <n v="4"/>
    <n v="343"/>
    <n v="85.75"/>
    <s v="No"/>
    <x v="0"/>
  </r>
  <r>
    <s v="CUST10390"/>
    <s v="Riley Park"/>
    <x v="2"/>
    <s v="2023-02-20"/>
    <s v="2023-05-07"/>
    <n v="4"/>
    <n v="3"/>
    <n v="1068.3"/>
    <n v="356.1"/>
    <s v="No"/>
    <x v="0"/>
  </r>
  <r>
    <s v="CUST10391"/>
    <s v="Jamie Lee"/>
    <x v="1"/>
    <s v="2023-08-21"/>
    <s v="2025-06-06"/>
    <n v="23"/>
    <n v="16"/>
    <n v="237.44"/>
    <n v="14.84"/>
    <s v="No"/>
    <x v="1"/>
  </r>
  <r>
    <s v="CUST10392"/>
    <s v="Caleb Carvalho"/>
    <x v="1"/>
    <s v="2021-05-28"/>
    <s v="2023-08-24"/>
    <n v="28"/>
    <n v="20"/>
    <n v="2358"/>
    <n v="117.9"/>
    <s v="No"/>
    <x v="0"/>
  </r>
  <r>
    <s v="CUST10393"/>
    <s v="Evan Singh"/>
    <x v="1"/>
    <s v="2022-04-14"/>
    <s v="2025-09-08"/>
    <n v="42"/>
    <n v="19"/>
    <n v="269.23"/>
    <n v="14.17"/>
    <s v="No"/>
    <x v="1"/>
  </r>
  <r>
    <s v="CUST10394"/>
    <s v="Riley Nguyen"/>
    <x v="0"/>
    <s v="2023-10-05"/>
    <s v="2025-05-31"/>
    <n v="20"/>
    <n v="18"/>
    <n v="318.77999999999997"/>
    <n v="17.71"/>
    <s v="No"/>
    <x v="1"/>
  </r>
  <r>
    <s v="CUST10395"/>
    <s v="Cameron Silva"/>
    <x v="4"/>
    <s v="2021-08-18"/>
    <s v="2022-12-18"/>
    <n v="17"/>
    <n v="21"/>
    <n v="3996.51"/>
    <n v="190.31"/>
    <s v="No"/>
    <x v="0"/>
  </r>
  <r>
    <s v="CUST10396"/>
    <s v="Quinn Singh"/>
    <x v="0"/>
    <s v="2020-05-10"/>
    <s v="2021-01-12"/>
    <n v="9"/>
    <n v="11"/>
    <n v="769.89"/>
    <n v="69.989999999999995"/>
    <s v="No"/>
    <x v="0"/>
  </r>
  <r>
    <s v="CUST10397"/>
    <s v="Oliver Jackson"/>
    <x v="1"/>
    <s v="2019-10-18"/>
    <s v="2024-03-15"/>
    <n v="54"/>
    <n v="40"/>
    <n v="2136.8000000000002"/>
    <n v="53.42"/>
    <s v="No"/>
    <x v="0"/>
  </r>
  <r>
    <s v="CUST10398"/>
    <s v="Morgan Carvalho"/>
    <x v="0"/>
    <s v="2019-06-06"/>
    <s v="2024-07-27"/>
    <n v="62"/>
    <n v="50"/>
    <n v="5721"/>
    <n v="114.42"/>
    <s v="Yes"/>
    <x v="0"/>
  </r>
  <r>
    <s v="CUST10399"/>
    <s v="Casey Singh"/>
    <x v="1"/>
    <s v="2021-10-02"/>
    <s v="2022-01-24"/>
    <n v="4"/>
    <n v="5"/>
    <n v="262.14999999999998"/>
    <n v="52.43"/>
    <s v="No"/>
    <x v="0"/>
  </r>
  <r>
    <s v="CUST10400"/>
    <s v="Sam Costa"/>
    <x v="0"/>
    <s v="2025-04-28"/>
    <s v="2025-08-28"/>
    <n v="5"/>
    <n v="3"/>
    <n v="350.46"/>
    <n v="116.82"/>
    <s v="No"/>
    <x v="1"/>
  </r>
  <r>
    <s v="CUST10401"/>
    <s v="Logan Jackson"/>
    <x v="2"/>
    <s v="2021-06-04"/>
    <s v="2025-03-12"/>
    <n v="46"/>
    <n v="23"/>
    <n v="13894.99"/>
    <n v="604.13"/>
    <s v="Yes"/>
    <x v="0"/>
  </r>
  <r>
    <s v="CUST10402"/>
    <s v="Morgan Gonzalez"/>
    <x v="2"/>
    <s v="2024-12-08"/>
    <s v="2025-09-07"/>
    <n v="10"/>
    <n v="14"/>
    <n v="520.24"/>
    <n v="37.159999999999997"/>
    <s v="No"/>
    <x v="1"/>
  </r>
  <r>
    <s v="CUST10403"/>
    <s v="Jordan Lopez"/>
    <x v="1"/>
    <s v="2023-08-26"/>
    <s v="2025-09-18"/>
    <n v="26"/>
    <n v="27"/>
    <n v="2597.94"/>
    <n v="96.22"/>
    <s v="No"/>
    <x v="1"/>
  </r>
  <r>
    <s v="CUST10404"/>
    <s v="Mason Carvalho"/>
    <x v="3"/>
    <s v="2025-05-07"/>
    <s v="2025-08-23"/>
    <n v="4"/>
    <n v="1"/>
    <n v="374.78"/>
    <n v="374.78"/>
    <s v="No"/>
    <x v="1"/>
  </r>
  <r>
    <s v="CUST10405"/>
    <s v="Caleb Kim"/>
    <x v="1"/>
    <s v="2022-05-08"/>
    <s v="2022-08-30"/>
    <n v="4"/>
    <n v="4"/>
    <n v="1167"/>
    <n v="291.75"/>
    <s v="No"/>
    <x v="0"/>
  </r>
  <r>
    <s v="CUST10406"/>
    <s v="Avery Lopez"/>
    <x v="3"/>
    <s v="2025-02-13"/>
    <s v="2025-06-23"/>
    <n v="5"/>
    <n v="2"/>
    <n v="33.119999999999997"/>
    <n v="16.559999999999999"/>
    <s v="No"/>
    <x v="1"/>
  </r>
  <r>
    <s v="CUST10407"/>
    <s v="Shawn Martinez"/>
    <x v="4"/>
    <s v="2025-01-02"/>
    <s v="2025-09-18"/>
    <n v="9"/>
    <n v="8"/>
    <n v="3704.16"/>
    <n v="463.02"/>
    <s v="No"/>
    <x v="1"/>
  </r>
  <r>
    <s v="CUST10408"/>
    <s v="Rowan Lee"/>
    <x v="3"/>
    <s v="2025-01-10"/>
    <s v="2025-08-14"/>
    <n v="8"/>
    <n v="6"/>
    <n v="708.18"/>
    <n v="118.03"/>
    <s v="No"/>
    <x v="1"/>
  </r>
  <r>
    <s v="CUST10409"/>
    <s v="Sam O'Neil"/>
    <x v="3"/>
    <s v="2021-01-31"/>
    <s v="2021-10-30"/>
    <n v="10"/>
    <n v="13"/>
    <n v="2488.59"/>
    <n v="191.43"/>
    <s v="No"/>
    <x v="0"/>
  </r>
  <r>
    <s v="CUST10410"/>
    <s v="Noah Wang"/>
    <x v="3"/>
    <s v="2025-02-13"/>
    <s v="2025-05-01"/>
    <n v="4"/>
    <n v="6"/>
    <n v="184.68"/>
    <n v="30.78"/>
    <s v="No"/>
    <x v="1"/>
  </r>
  <r>
    <s v="CUST10411"/>
    <s v="Cameron Hernandez"/>
    <x v="0"/>
    <s v="2019-11-06"/>
    <s v="2022-03-03"/>
    <n v="29"/>
    <n v="20"/>
    <n v="433"/>
    <n v="21.65"/>
    <s v="No"/>
    <x v="0"/>
  </r>
  <r>
    <s v="CUST10412"/>
    <s v="Noah Müller"/>
    <x v="1"/>
    <s v="2019-01-02"/>
    <s v="2024-01-13"/>
    <n v="61"/>
    <n v="44"/>
    <n v="8044.96"/>
    <n v="182.84"/>
    <s v="Yes"/>
    <x v="0"/>
  </r>
  <r>
    <s v="CUST10413"/>
    <s v="Noah Wang"/>
    <x v="1"/>
    <s v="2019-06-10"/>
    <s v="2023-01-14"/>
    <n v="44"/>
    <n v="32"/>
    <n v="2065.92"/>
    <n v="64.56"/>
    <s v="No"/>
    <x v="0"/>
  </r>
  <r>
    <s v="CUST10414"/>
    <s v="Morgan Santos"/>
    <x v="3"/>
    <s v="2021-12-15"/>
    <s v="2023-03-03"/>
    <n v="16"/>
    <n v="14"/>
    <n v="4275.18"/>
    <n v="305.37"/>
    <s v="No"/>
    <x v="0"/>
  </r>
  <r>
    <s v="CUST10415"/>
    <s v="Sam Garcia"/>
    <x v="0"/>
    <s v="2022-12-17"/>
    <s v="2024-09-10"/>
    <n v="22"/>
    <n v="18"/>
    <n v="222.48"/>
    <n v="12.36"/>
    <s v="No"/>
    <x v="0"/>
  </r>
  <r>
    <s v="CUST10416"/>
    <s v="Caleb Park"/>
    <x v="0"/>
    <s v="2023-12-11"/>
    <s v="2024-02-08"/>
    <n v="3"/>
    <n v="4"/>
    <n v="1060.32"/>
    <n v="265.08"/>
    <s v="No"/>
    <x v="0"/>
  </r>
  <r>
    <s v="CUST10417"/>
    <s v="Casey Brown"/>
    <x v="3"/>
    <s v="2021-04-03"/>
    <s v="2021-10-20"/>
    <n v="7"/>
    <n v="2"/>
    <n v="142.78"/>
    <n v="71.39"/>
    <s v="No"/>
    <x v="0"/>
  </r>
  <r>
    <s v="CUST10418"/>
    <s v="Blake Costa"/>
    <x v="2"/>
    <s v="2022-04-19"/>
    <s v="2024-05-26"/>
    <n v="26"/>
    <n v="22"/>
    <n v="4861.78"/>
    <n v="220.99"/>
    <s v="No"/>
    <x v="0"/>
  </r>
  <r>
    <s v="CUST10419"/>
    <s v="Logan Schmidt"/>
    <x v="4"/>
    <s v="2024-09-22"/>
    <s v="2024-12-27"/>
    <n v="4"/>
    <n v="4"/>
    <n v="378.88"/>
    <n v="94.72"/>
    <s v="No"/>
    <x v="0"/>
  </r>
  <r>
    <s v="CUST10420"/>
    <s v="Blake Lopez"/>
    <x v="2"/>
    <s v="2020-08-11"/>
    <s v="2022-04-23"/>
    <n v="21"/>
    <n v="10"/>
    <n v="185.9"/>
    <n v="18.59"/>
    <s v="No"/>
    <x v="0"/>
  </r>
  <r>
    <s v="CUST10421"/>
    <s v="Drew Brown"/>
    <x v="1"/>
    <s v="2023-02-11"/>
    <s v="2024-02-04"/>
    <n v="13"/>
    <n v="12"/>
    <n v="1089.5999999999999"/>
    <n v="90.8"/>
    <s v="No"/>
    <x v="0"/>
  </r>
  <r>
    <s v="CUST10422"/>
    <s v="Jamie Gonzalez"/>
    <x v="4"/>
    <s v="2019-06-29"/>
    <s v="2020-06-23"/>
    <n v="13"/>
    <n v="13"/>
    <n v="3732.3"/>
    <n v="287.10000000000002"/>
    <s v="No"/>
    <x v="0"/>
  </r>
  <r>
    <s v="CUST10423"/>
    <s v="Drew Novak"/>
    <x v="0"/>
    <s v="2020-09-01"/>
    <s v="2022-04-20"/>
    <n v="20"/>
    <n v="27"/>
    <n v="2032.02"/>
    <n v="75.260000000000005"/>
    <s v="No"/>
    <x v="0"/>
  </r>
  <r>
    <s v="CUST10424"/>
    <s v="Noah Carvalho"/>
    <x v="3"/>
    <s v="2020-05-14"/>
    <s v="2023-11-20"/>
    <n v="43"/>
    <n v="29"/>
    <n v="310.88"/>
    <n v="10.72"/>
    <s v="No"/>
    <x v="0"/>
  </r>
  <r>
    <s v="CUST10425"/>
    <s v="Ethan Martinez"/>
    <x v="3"/>
    <s v="2021-06-20"/>
    <s v="2022-05-17"/>
    <n v="12"/>
    <n v="14"/>
    <n v="961.66"/>
    <n v="68.69"/>
    <s v="No"/>
    <x v="0"/>
  </r>
  <r>
    <s v="CUST10426"/>
    <s v="Ethan Singh"/>
    <x v="0"/>
    <s v="2019-04-11"/>
    <s v="2021-11-15"/>
    <n v="32"/>
    <n v="22"/>
    <n v="1243.44"/>
    <n v="56.52"/>
    <s v="No"/>
    <x v="0"/>
  </r>
  <r>
    <s v="CUST10427"/>
    <s v="Alex Smith"/>
    <x v="3"/>
    <s v="2024-04-05"/>
    <s v="2024-12-14"/>
    <n v="9"/>
    <n v="11"/>
    <n v="156.86000000000001"/>
    <n v="14.26"/>
    <s v="No"/>
    <x v="0"/>
  </r>
  <r>
    <s v="CUST10428"/>
    <s v="Oliver Costa"/>
    <x v="1"/>
    <s v="2024-12-29"/>
    <s v="2025-04-30"/>
    <n v="5"/>
    <n v="3"/>
    <n v="251.13"/>
    <n v="83.71"/>
    <s v="No"/>
    <x v="1"/>
  </r>
  <r>
    <s v="CUST10429"/>
    <s v="Drew Haque"/>
    <x v="3"/>
    <s v="2019-03-08"/>
    <s v="2022-07-13"/>
    <n v="41"/>
    <n v="28"/>
    <n v="566.44000000000005"/>
    <n v="20.23"/>
    <s v="No"/>
    <x v="0"/>
  </r>
  <r>
    <s v="CUST10430"/>
    <s v="Blake Martinez"/>
    <x v="2"/>
    <s v="2023-05-23"/>
    <s v="2025-02-25"/>
    <n v="22"/>
    <n v="14"/>
    <n v="15138.2"/>
    <n v="1081.3"/>
    <s v="Yes"/>
    <x v="0"/>
  </r>
  <r>
    <s v="CUST10431"/>
    <s v="Ryan Gonzalez"/>
    <x v="2"/>
    <s v="2025-06-15"/>
    <s v="2025-08-18"/>
    <n v="3"/>
    <n v="4"/>
    <n v="261.64"/>
    <n v="65.41"/>
    <s v="No"/>
    <x v="1"/>
  </r>
  <r>
    <s v="CUST10432"/>
    <s v="Cameron O'Neil"/>
    <x v="2"/>
    <s v="2019-04-25"/>
    <s v="2022-03-04"/>
    <n v="36"/>
    <n v="35"/>
    <n v="8433.25"/>
    <n v="240.95"/>
    <s v="Yes"/>
    <x v="0"/>
  </r>
  <r>
    <s v="CUST10433"/>
    <s v="Liam Jackson"/>
    <x v="1"/>
    <s v="2022-08-30"/>
    <s v="2025-07-14"/>
    <n v="36"/>
    <n v="38"/>
    <n v="5252.74"/>
    <n v="138.22999999999999"/>
    <s v="Yes"/>
    <x v="1"/>
  </r>
  <r>
    <s v="CUST10434"/>
    <s v="Mason Rossi"/>
    <x v="3"/>
    <s v="2019-03-11"/>
    <s v="2025-06-26"/>
    <n v="76"/>
    <n v="60"/>
    <n v="5599.2"/>
    <n v="93.32"/>
    <s v="Yes"/>
    <x v="1"/>
  </r>
  <r>
    <s v="CUST10435"/>
    <s v="Avery Hernandez"/>
    <x v="3"/>
    <s v="2024-12-31"/>
    <s v="2025-06-14"/>
    <n v="7"/>
    <n v="3"/>
    <n v="227.52"/>
    <n v="75.84"/>
    <s v="No"/>
    <x v="1"/>
  </r>
  <r>
    <s v="CUST10436"/>
    <s v="Taylor Costa"/>
    <x v="3"/>
    <s v="2024-09-22"/>
    <s v="2024-12-14"/>
    <n v="4"/>
    <n v="3"/>
    <n v="72.239999999999995"/>
    <n v="24.08"/>
    <s v="No"/>
    <x v="0"/>
  </r>
  <r>
    <s v="CUST10437"/>
    <s v="Cameron Park"/>
    <x v="3"/>
    <s v="2023-05-08"/>
    <s v="2024-09-07"/>
    <n v="17"/>
    <n v="16"/>
    <n v="1192.48"/>
    <n v="74.53"/>
    <s v="No"/>
    <x v="0"/>
  </r>
  <r>
    <s v="CUST10438"/>
    <s v="Cameron Kim"/>
    <x v="2"/>
    <s v="2021-08-07"/>
    <s v="2023-01-07"/>
    <n v="18"/>
    <n v="13"/>
    <n v="932.49"/>
    <n v="71.73"/>
    <s v="No"/>
    <x v="0"/>
  </r>
  <r>
    <s v="CUST10439"/>
    <s v="Aiden Lopez"/>
    <x v="1"/>
    <s v="2024-12-03"/>
    <s v="2025-05-02"/>
    <n v="6"/>
    <n v="4"/>
    <n v="112.72"/>
    <n v="28.18"/>
    <s v="No"/>
    <x v="1"/>
  </r>
  <r>
    <s v="CUST10440"/>
    <s v="Lucas Patel"/>
    <x v="2"/>
    <s v="2020-06-05"/>
    <s v="2024-02-27"/>
    <n v="45"/>
    <n v="49"/>
    <n v="1578.78"/>
    <n v="32.22"/>
    <s v="No"/>
    <x v="0"/>
  </r>
  <r>
    <s v="CUST10441"/>
    <s v="Hayden Jackson"/>
    <x v="2"/>
    <s v="2018-05-04"/>
    <s v="2018-07-12"/>
    <n v="3"/>
    <n v="2"/>
    <n v="125.98"/>
    <n v="62.99"/>
    <s v="No"/>
    <x v="0"/>
  </r>
  <r>
    <s v="CUST10442"/>
    <s v="Blake O'Neil"/>
    <x v="4"/>
    <s v="2023-06-03"/>
    <s v="2024-06-07"/>
    <n v="13"/>
    <n v="7"/>
    <n v="284.55"/>
    <n v="40.65"/>
    <s v="No"/>
    <x v="0"/>
  </r>
  <r>
    <s v="CUST10443"/>
    <s v="Sam Garcia"/>
    <x v="3"/>
    <s v="2023-12-17"/>
    <s v="2024-12-13"/>
    <n v="13"/>
    <n v="10"/>
    <n v="1476.7"/>
    <n v="147.66999999999999"/>
    <s v="No"/>
    <x v="0"/>
  </r>
  <r>
    <s v="CUST10444"/>
    <s v="Casey Kumar"/>
    <x v="4"/>
    <s v="2019-02-11"/>
    <s v="2020-05-10"/>
    <n v="16"/>
    <n v="14"/>
    <n v="3269.42"/>
    <n v="233.53"/>
    <s v="No"/>
    <x v="0"/>
  </r>
  <r>
    <s v="CUST10445"/>
    <s v="Mason Khan"/>
    <x v="4"/>
    <s v="2019-09-19"/>
    <s v="2020-09-03"/>
    <n v="13"/>
    <n v="14"/>
    <n v="817.32"/>
    <n v="58.38"/>
    <s v="No"/>
    <x v="0"/>
  </r>
  <r>
    <s v="CUST10446"/>
    <s v="Robin Gonzalez"/>
    <x v="4"/>
    <s v="2023-02-26"/>
    <s v="2024-06-10"/>
    <n v="17"/>
    <n v="19"/>
    <n v="1923.94"/>
    <n v="101.26"/>
    <s v="No"/>
    <x v="0"/>
  </r>
  <r>
    <s v="CUST10447"/>
    <s v="Rowan Hernandez"/>
    <x v="1"/>
    <s v="2024-01-04"/>
    <s v="2025-05-29"/>
    <n v="17"/>
    <n v="17"/>
    <n v="1802.34"/>
    <n v="106.02"/>
    <s v="No"/>
    <x v="1"/>
  </r>
  <r>
    <s v="CUST10448"/>
    <s v="Sam Popov"/>
    <x v="2"/>
    <s v="2020-12-05"/>
    <s v="2023-02-14"/>
    <n v="27"/>
    <n v="16"/>
    <n v="1048"/>
    <n v="65.5"/>
    <s v="No"/>
    <x v="0"/>
  </r>
  <r>
    <s v="CUST10449"/>
    <s v="Lucas Lopez"/>
    <x v="0"/>
    <s v="2020-12-12"/>
    <s v="2022-12-01"/>
    <n v="25"/>
    <n v="20"/>
    <n v="6157"/>
    <n v="307.85000000000002"/>
    <s v="Yes"/>
    <x v="0"/>
  </r>
  <r>
    <s v="CUST10450"/>
    <s v="Ryan Costa"/>
    <x v="2"/>
    <s v="2019-04-26"/>
    <s v="2022-03-05"/>
    <n v="36"/>
    <n v="33"/>
    <n v="1290.3"/>
    <n v="39.1"/>
    <s v="No"/>
    <x v="0"/>
  </r>
  <r>
    <s v="CUST10451"/>
    <s v="Morgan Park"/>
    <x v="1"/>
    <s v="2024-05-10"/>
    <s v="2025-08-18"/>
    <n v="16"/>
    <n v="11"/>
    <n v="387.31"/>
    <n v="35.21"/>
    <s v="No"/>
    <x v="1"/>
  </r>
  <r>
    <s v="CUST10452"/>
    <s v="Avery Ivanov"/>
    <x v="3"/>
    <s v="2025-03-23"/>
    <s v="2025-06-11"/>
    <n v="4"/>
    <n v="5"/>
    <n v="1987.25"/>
    <n v="397.45"/>
    <s v="No"/>
    <x v="1"/>
  </r>
  <r>
    <s v="CUST10453"/>
    <s v="Lucas Nguyen"/>
    <x v="4"/>
    <s v="2023-09-13"/>
    <s v="2024-03-15"/>
    <n v="7"/>
    <n v="8"/>
    <n v="2035.92"/>
    <n v="254.49"/>
    <s v="No"/>
    <x v="0"/>
  </r>
  <r>
    <s v="CUST10454"/>
    <s v="Sam Hernandez"/>
    <x v="3"/>
    <s v="2019-01-03"/>
    <s v="2022-12-19"/>
    <n v="48"/>
    <n v="33"/>
    <n v="1581.03"/>
    <n v="47.91"/>
    <s v="No"/>
    <x v="0"/>
  </r>
  <r>
    <s v="CUST10455"/>
    <s v="Aiden Haque"/>
    <x v="1"/>
    <s v="2025-08-26"/>
    <s v="2025-08-27"/>
    <n v="1"/>
    <n v="2"/>
    <n v="43.54"/>
    <n v="21.77"/>
    <s v="No"/>
    <x v="1"/>
  </r>
  <r>
    <s v="CUST10456"/>
    <s v="Logan Carvalho"/>
    <x v="1"/>
    <s v="2020-01-03"/>
    <s v="2024-12-12"/>
    <n v="60"/>
    <n v="48"/>
    <n v="2386.56"/>
    <n v="49.72"/>
    <s v="No"/>
    <x v="0"/>
  </r>
  <r>
    <s v="CUST10457"/>
    <s v="Oliver Singh"/>
    <x v="0"/>
    <s v="2021-05-04"/>
    <s v="2024-08-18"/>
    <n v="40"/>
    <n v="32"/>
    <n v="2180.48"/>
    <n v="68.14"/>
    <s v="No"/>
    <x v="0"/>
  </r>
  <r>
    <s v="CUST10458"/>
    <s v="Blake Jackson"/>
    <x v="3"/>
    <s v="2025-01-31"/>
    <s v="2025-07-24"/>
    <n v="7"/>
    <n v="2"/>
    <n v="120.5"/>
    <n v="60.25"/>
    <s v="No"/>
    <x v="1"/>
  </r>
  <r>
    <s v="CUST10459"/>
    <s v="Parker Popov"/>
    <x v="4"/>
    <s v="2023-04-25"/>
    <s v="2023-06-06"/>
    <n v="3"/>
    <n v="5"/>
    <n v="625.5"/>
    <n v="125.1"/>
    <s v="No"/>
    <x v="0"/>
  </r>
  <r>
    <s v="CUST10460"/>
    <s v="Hayden O'Neil"/>
    <x v="3"/>
    <s v="2021-04-30"/>
    <s v="2021-08-13"/>
    <n v="5"/>
    <n v="3"/>
    <n v="3013.68"/>
    <n v="1004.56"/>
    <s v="No"/>
    <x v="0"/>
  </r>
  <r>
    <s v="CUST10461"/>
    <s v="Rowan Kumar"/>
    <x v="2"/>
    <s v="2018-01-05"/>
    <s v="2023-03-25"/>
    <n v="63"/>
    <n v="43"/>
    <n v="4375.68"/>
    <n v="101.76"/>
    <s v="No"/>
    <x v="0"/>
  </r>
  <r>
    <s v="CUST10462"/>
    <s v="Caleb Garcia"/>
    <x v="4"/>
    <s v="2025-07-24"/>
    <s v="2025-09-02"/>
    <n v="3"/>
    <n v="3"/>
    <n v="1000.14"/>
    <n v="333.38"/>
    <s v="No"/>
    <x v="1"/>
  </r>
  <r>
    <s v="CUST10463"/>
    <s v="Noah Lee"/>
    <x v="3"/>
    <s v="2020-03-16"/>
    <s v="2020-07-03"/>
    <n v="5"/>
    <n v="2"/>
    <n v="645.78"/>
    <n v="322.89"/>
    <s v="No"/>
    <x v="0"/>
  </r>
  <r>
    <s v="CUST10464"/>
    <s v="Noah O'Neil"/>
    <x v="2"/>
    <s v="2022-04-19"/>
    <s v="2023-02-24"/>
    <n v="11"/>
    <n v="14"/>
    <n v="388.92"/>
    <n v="27.78"/>
    <s v="No"/>
    <x v="0"/>
  </r>
  <r>
    <s v="CUST10465"/>
    <s v="Riley Park"/>
    <x v="0"/>
    <s v="2021-04-08"/>
    <s v="2022-05-03"/>
    <n v="14"/>
    <n v="7"/>
    <n v="1377.88"/>
    <n v="196.84"/>
    <s v="No"/>
    <x v="0"/>
  </r>
  <r>
    <s v="CUST10466"/>
    <s v="Mason Santos"/>
    <x v="1"/>
    <s v="2025-06-22"/>
    <s v="2025-07-17"/>
    <n v="2"/>
    <n v="2"/>
    <n v="103.06"/>
    <n v="51.53"/>
    <s v="No"/>
    <x v="1"/>
  </r>
  <r>
    <s v="CUST10467"/>
    <s v="Riley Kumar"/>
    <x v="1"/>
    <s v="2019-08-18"/>
    <s v="2021-06-05"/>
    <n v="23"/>
    <n v="25"/>
    <n v="5369.5"/>
    <n v="214.78"/>
    <s v="Yes"/>
    <x v="0"/>
  </r>
  <r>
    <s v="CUST10468"/>
    <s v="Riley Popov"/>
    <x v="1"/>
    <s v="2020-02-03"/>
    <s v="2020-09-28"/>
    <n v="8"/>
    <n v="2"/>
    <n v="176.22"/>
    <n v="88.11"/>
    <s v="No"/>
    <x v="0"/>
  </r>
  <r>
    <s v="CUST10469"/>
    <s v="Parker Novak"/>
    <x v="3"/>
    <s v="2018-01-21"/>
    <s v="2020-11-30"/>
    <n v="35"/>
    <n v="32"/>
    <n v="7152.32"/>
    <n v="223.51"/>
    <s v="Yes"/>
    <x v="0"/>
  </r>
  <r>
    <s v="CUST10470"/>
    <s v="Avery Kim"/>
    <x v="2"/>
    <s v="2022-04-27"/>
    <s v="2023-06-05"/>
    <n v="15"/>
    <n v="12"/>
    <n v="258.36"/>
    <n v="21.53"/>
    <s v="No"/>
    <x v="0"/>
  </r>
  <r>
    <s v="CUST10471"/>
    <s v="Parker Schmidt"/>
    <x v="1"/>
    <s v="2019-05-29"/>
    <s v="2019-11-07"/>
    <n v="7"/>
    <n v="9"/>
    <n v="833.94"/>
    <n v="92.66"/>
    <s v="No"/>
    <x v="0"/>
  </r>
  <r>
    <s v="CUST10472"/>
    <s v="Ethan Kim"/>
    <x v="4"/>
    <s v="2021-05-17"/>
    <s v="2024-01-22"/>
    <n v="33"/>
    <n v="19"/>
    <n v="355.3"/>
    <n v="18.7"/>
    <s v="No"/>
    <x v="0"/>
  </r>
  <r>
    <s v="CUST10473"/>
    <s v="Lucas Khan"/>
    <x v="2"/>
    <s v="2023-11-01"/>
    <s v="2025-08-19"/>
    <n v="22"/>
    <n v="18"/>
    <n v="727.92"/>
    <n v="40.44"/>
    <s v="No"/>
    <x v="1"/>
  </r>
  <r>
    <s v="CUST10474"/>
    <s v="Taylor Novak"/>
    <x v="3"/>
    <s v="2021-10-25"/>
    <s v="2022-08-10"/>
    <n v="11"/>
    <n v="9"/>
    <n v="477.09"/>
    <n v="53.01"/>
    <s v="No"/>
    <x v="0"/>
  </r>
  <r>
    <s v="CUST10475"/>
    <s v="Jamie Lee"/>
    <x v="4"/>
    <s v="2022-10-29"/>
    <s v="2023-12-29"/>
    <n v="15"/>
    <n v="10"/>
    <n v="232.8"/>
    <n v="23.28"/>
    <s v="No"/>
    <x v="0"/>
  </r>
  <r>
    <s v="CUST10476"/>
    <s v="Shawn O'Neil"/>
    <x v="2"/>
    <s v="2022-12-02"/>
    <s v="2025-09-19"/>
    <n v="34"/>
    <n v="29"/>
    <n v="3414.75"/>
    <n v="117.75"/>
    <s v="No"/>
    <x v="1"/>
  </r>
  <r>
    <s v="CUST10477"/>
    <s v="Robin Martinez"/>
    <x v="2"/>
    <s v="2019-06-08"/>
    <s v="2024-03-26"/>
    <n v="58"/>
    <n v="51"/>
    <n v="5564.61"/>
    <n v="109.11"/>
    <s v="Yes"/>
    <x v="0"/>
  </r>
  <r>
    <s v="CUST10478"/>
    <s v="Jamie Hernandez"/>
    <x v="4"/>
    <s v="2019-03-13"/>
    <s v="2019-05-02"/>
    <n v="3"/>
    <n v="3"/>
    <n v="251.85"/>
    <n v="83.95"/>
    <s v="No"/>
    <x v="0"/>
  </r>
  <r>
    <s v="CUST10479"/>
    <s v="Hayden Park"/>
    <x v="2"/>
    <s v="2023-07-09"/>
    <s v="2024-08-13"/>
    <n v="14"/>
    <n v="13"/>
    <n v="489.71"/>
    <n v="37.67"/>
    <s v="No"/>
    <x v="0"/>
  </r>
  <r>
    <s v="CUST10480"/>
    <s v="Cameron Silva"/>
    <x v="1"/>
    <s v="2020-12-07"/>
    <s v="2024-02-17"/>
    <n v="39"/>
    <n v="34"/>
    <n v="357.34"/>
    <n v="10.51"/>
    <s v="No"/>
    <x v="0"/>
  </r>
  <r>
    <s v="CUST10481"/>
    <s v="Drew Silva"/>
    <x v="4"/>
    <s v="2019-04-14"/>
    <s v="2021-11-29"/>
    <n v="32"/>
    <n v="31"/>
    <n v="3010.41"/>
    <n v="97.11"/>
    <s v="No"/>
    <x v="0"/>
  </r>
  <r>
    <s v="CUST10482"/>
    <s v="Avery Schmidt"/>
    <x v="4"/>
    <s v="2018-02-17"/>
    <s v="2022-01-29"/>
    <n v="48"/>
    <n v="32"/>
    <n v="8565.76"/>
    <n v="267.68"/>
    <s v="Yes"/>
    <x v="0"/>
  </r>
  <r>
    <s v="CUST10483"/>
    <s v="Dylan Schmidt"/>
    <x v="4"/>
    <s v="2021-03-12"/>
    <s v="2025-02-21"/>
    <n v="48"/>
    <n v="35"/>
    <n v="30373.7"/>
    <n v="867.82"/>
    <s v="Yes"/>
    <x v="0"/>
  </r>
  <r>
    <s v="CUST10484"/>
    <s v="Logan Rossi"/>
    <x v="2"/>
    <s v="2023-06-16"/>
    <s v="2025-05-05"/>
    <n v="24"/>
    <n v="21"/>
    <n v="1240.8900000000001"/>
    <n v="59.09"/>
    <s v="No"/>
    <x v="1"/>
  </r>
  <r>
    <s v="CUST10485"/>
    <s v="Riley Park"/>
    <x v="2"/>
    <s v="2021-01-16"/>
    <s v="2022-10-05"/>
    <n v="22"/>
    <n v="17"/>
    <n v="1450.44"/>
    <n v="85.32"/>
    <s v="No"/>
    <x v="0"/>
  </r>
  <r>
    <s v="CUST10486"/>
    <s v="Noah Khan"/>
    <x v="3"/>
    <s v="2022-11-12"/>
    <s v="2023-11-30"/>
    <n v="13"/>
    <n v="13"/>
    <n v="206.83"/>
    <n v="15.91"/>
    <s v="No"/>
    <x v="0"/>
  </r>
  <r>
    <s v="CUST10487"/>
    <s v="Dylan Nguyen"/>
    <x v="2"/>
    <s v="2022-08-15"/>
    <s v="2023-10-09"/>
    <n v="15"/>
    <n v="16"/>
    <n v="419.04"/>
    <n v="26.19"/>
    <s v="No"/>
    <x v="0"/>
  </r>
  <r>
    <s v="CUST10488"/>
    <s v="Ryan Wang"/>
    <x v="3"/>
    <s v="2020-12-27"/>
    <s v="2025-09-10"/>
    <n v="58"/>
    <n v="53"/>
    <n v="2078.66"/>
    <n v="39.22"/>
    <s v="No"/>
    <x v="1"/>
  </r>
  <r>
    <s v="CUST10489"/>
    <s v="Dylan Wang"/>
    <x v="3"/>
    <s v="2020-03-11"/>
    <s v="2024-09-03"/>
    <n v="55"/>
    <n v="55"/>
    <n v="1973.4"/>
    <n v="35.880000000000003"/>
    <s v="No"/>
    <x v="0"/>
  </r>
  <r>
    <s v="CUST10490"/>
    <s v="Rowan Costa"/>
    <x v="4"/>
    <s v="2019-12-12"/>
    <s v="2023-10-13"/>
    <n v="47"/>
    <n v="43"/>
    <n v="3166.95"/>
    <n v="73.650000000000006"/>
    <s v="No"/>
    <x v="0"/>
  </r>
  <r>
    <s v="CUST10491"/>
    <s v="Riley Schmidt"/>
    <x v="1"/>
    <s v="2021-01-11"/>
    <s v="2021-03-16"/>
    <n v="3"/>
    <n v="3"/>
    <n v="3399.54"/>
    <n v="1133.18"/>
    <s v="No"/>
    <x v="0"/>
  </r>
  <r>
    <s v="CUST10492"/>
    <s v="Quinn Carvalho"/>
    <x v="0"/>
    <s v="2021-12-12"/>
    <s v="2024-09-09"/>
    <n v="34"/>
    <n v="26"/>
    <n v="2500.42"/>
    <n v="96.17"/>
    <s v="No"/>
    <x v="0"/>
  </r>
  <r>
    <s v="CUST10493"/>
    <s v="Liam Schmidt"/>
    <x v="4"/>
    <s v="2020-10-02"/>
    <s v="2022-06-21"/>
    <n v="21"/>
    <n v="27"/>
    <n v="1539"/>
    <n v="57"/>
    <s v="No"/>
    <x v="0"/>
  </r>
  <r>
    <s v="CUST10494"/>
    <s v="Casey Costa"/>
    <x v="1"/>
    <s v="2019-06-28"/>
    <s v="2025-08-17"/>
    <n v="75"/>
    <n v="55"/>
    <n v="14242.25"/>
    <n v="258.95"/>
    <s v="Yes"/>
    <x v="1"/>
  </r>
  <r>
    <s v="CUST10495"/>
    <s v="Rowan Patel"/>
    <x v="2"/>
    <s v="2024-05-15"/>
    <s v="2025-09-14"/>
    <n v="17"/>
    <n v="9"/>
    <n v="542.07000000000005"/>
    <n v="60.23"/>
    <s v="No"/>
    <x v="1"/>
  </r>
  <r>
    <s v="CUST10496"/>
    <s v="Hayden Lee"/>
    <x v="4"/>
    <s v="2020-12-06"/>
    <s v="2023-10-10"/>
    <n v="35"/>
    <n v="26"/>
    <n v="2046.2"/>
    <n v="78.7"/>
    <s v="No"/>
    <x v="0"/>
  </r>
  <r>
    <s v="CUST10497"/>
    <s v="Riley Rossi"/>
    <x v="3"/>
    <s v="2022-06-08"/>
    <s v="2022-12-16"/>
    <n v="7"/>
    <n v="7"/>
    <n v="586.32000000000005"/>
    <n v="83.76"/>
    <s v="No"/>
    <x v="0"/>
  </r>
  <r>
    <s v="CUST10498"/>
    <s v="Ethan Kumar"/>
    <x v="3"/>
    <s v="2023-10-02"/>
    <s v="2025-02-03"/>
    <n v="17"/>
    <n v="14"/>
    <n v="1291.22"/>
    <n v="92.23"/>
    <s v="No"/>
    <x v="0"/>
  </r>
  <r>
    <s v="CUST10499"/>
    <s v="Sam Jackson"/>
    <x v="3"/>
    <s v="2021-03-04"/>
    <s v="2022-06-03"/>
    <n v="16"/>
    <n v="12"/>
    <n v="925.32"/>
    <n v="77.11"/>
    <s v="No"/>
    <x v="0"/>
  </r>
  <r>
    <s v="CUST10500"/>
    <s v="Evan Müller"/>
    <x v="3"/>
    <s v="2022-12-25"/>
    <s v="2025-02-08"/>
    <n v="27"/>
    <n v="24"/>
    <n v="464.16"/>
    <n v="19.34"/>
    <s v="No"/>
    <x v="0"/>
  </r>
  <r>
    <s v="CUST10501"/>
    <s v="Blake Brown"/>
    <x v="1"/>
    <s v="2020-01-27"/>
    <s v="2022-12-22"/>
    <n v="36"/>
    <n v="32"/>
    <n v="19634.240000000002"/>
    <n v="613.57000000000005"/>
    <s v="Yes"/>
    <x v="0"/>
  </r>
  <r>
    <s v="CUST10502"/>
    <s v="Mason Ivanov"/>
    <x v="1"/>
    <s v="2020-08-21"/>
    <s v="2025-09-14"/>
    <n v="62"/>
    <n v="52"/>
    <n v="19857.240000000002"/>
    <n v="381.87"/>
    <s v="Yes"/>
    <x v="1"/>
  </r>
  <r>
    <s v="CUST10503"/>
    <s v="Drew Costa"/>
    <x v="2"/>
    <s v="2018-04-15"/>
    <s v="2020-08-13"/>
    <n v="29"/>
    <n v="27"/>
    <n v="3006.45"/>
    <n v="111.35"/>
    <s v="No"/>
    <x v="0"/>
  </r>
  <r>
    <s v="CUST10504"/>
    <s v="Hayden Singh"/>
    <x v="1"/>
    <s v="2018-10-07"/>
    <s v="2022-02-27"/>
    <n v="41"/>
    <n v="33"/>
    <n v="1351.35"/>
    <n v="40.950000000000003"/>
    <s v="No"/>
    <x v="0"/>
  </r>
  <r>
    <s v="CUST10505"/>
    <s v="Ryan Smith"/>
    <x v="2"/>
    <s v="2018-02-04"/>
    <s v="2018-11-29"/>
    <n v="10"/>
    <n v="8"/>
    <n v="1349.92"/>
    <n v="168.74"/>
    <s v="No"/>
    <x v="0"/>
  </r>
  <r>
    <s v="CUST10506"/>
    <s v="Sam Lee"/>
    <x v="2"/>
    <s v="2018-04-22"/>
    <s v="2018-06-06"/>
    <n v="3"/>
    <n v="1"/>
    <n v="79.260000000000005"/>
    <n v="79.260000000000005"/>
    <s v="No"/>
    <x v="0"/>
  </r>
  <r>
    <s v="CUST10507"/>
    <s v="Rowan Martinez"/>
    <x v="0"/>
    <s v="2018-02-25"/>
    <s v="2020-11-21"/>
    <n v="34"/>
    <n v="36"/>
    <n v="6553.08"/>
    <n v="182.03"/>
    <s v="Yes"/>
    <x v="0"/>
  </r>
  <r>
    <s v="CUST10508"/>
    <s v="Morgan Schmidt"/>
    <x v="1"/>
    <s v="2019-02-08"/>
    <s v="2025-09-01"/>
    <n v="80"/>
    <n v="60"/>
    <n v="4414.8"/>
    <n v="73.58"/>
    <s v="No"/>
    <x v="1"/>
  </r>
  <r>
    <s v="CUST10509"/>
    <s v="Robin Santos"/>
    <x v="3"/>
    <s v="2020-01-30"/>
    <s v="2022-07-25"/>
    <n v="31"/>
    <n v="27"/>
    <n v="2783.97"/>
    <n v="103.11"/>
    <s v="No"/>
    <x v="0"/>
  </r>
  <r>
    <s v="CUST10510"/>
    <s v="Ryan Jackson"/>
    <x v="1"/>
    <s v="2023-09-23"/>
    <s v="2024-06-11"/>
    <n v="10"/>
    <n v="12"/>
    <n v="3820.2"/>
    <n v="318.35000000000002"/>
    <s v="No"/>
    <x v="0"/>
  </r>
  <r>
    <s v="CUST10511"/>
    <s v="Casey Popov"/>
    <x v="4"/>
    <s v="2022-01-28"/>
    <s v="2025-04-13"/>
    <n v="40"/>
    <n v="40"/>
    <n v="9013.2000000000007"/>
    <n v="225.33"/>
    <s v="Yes"/>
    <x v="1"/>
  </r>
  <r>
    <s v="CUST10512"/>
    <s v="Noah Martinez"/>
    <x v="2"/>
    <s v="2025-07-13"/>
    <s v="2025-09-06"/>
    <n v="3"/>
    <n v="2"/>
    <n v="476.82"/>
    <n v="238.41"/>
    <s v="No"/>
    <x v="1"/>
  </r>
  <r>
    <s v="CUST10513"/>
    <s v="Cameron O'Neil"/>
    <x v="0"/>
    <s v="2024-01-12"/>
    <s v="2024-04-21"/>
    <n v="4"/>
    <n v="6"/>
    <n v="369.54"/>
    <n v="61.59"/>
    <s v="No"/>
    <x v="0"/>
  </r>
  <r>
    <s v="CUST10514"/>
    <s v="Mason Hernandez"/>
    <x v="3"/>
    <s v="2025-04-27"/>
    <s v="2025-05-17"/>
    <n v="2"/>
    <n v="3"/>
    <n v="264.18"/>
    <n v="88.06"/>
    <s v="No"/>
    <x v="1"/>
  </r>
  <r>
    <s v="CUST10515"/>
    <s v="Rowan Khan"/>
    <x v="0"/>
    <s v="2025-01-17"/>
    <s v="2025-07-11"/>
    <n v="7"/>
    <n v="5"/>
    <n v="645.54999999999995"/>
    <n v="129.11000000000001"/>
    <s v="No"/>
    <x v="1"/>
  </r>
  <r>
    <s v="CUST10516"/>
    <s v="Taylor Schmidt"/>
    <x v="0"/>
    <s v="2025-04-07"/>
    <s v="2025-05-09"/>
    <n v="2"/>
    <n v="1"/>
    <n v="84.53"/>
    <n v="84.53"/>
    <s v="No"/>
    <x v="1"/>
  </r>
  <r>
    <s v="CUST10517"/>
    <s v="Noah Lopez"/>
    <x v="3"/>
    <s v="2023-07-25"/>
    <s v="2025-04-12"/>
    <n v="22"/>
    <n v="21"/>
    <n v="437.85"/>
    <n v="20.85"/>
    <s v="No"/>
    <x v="1"/>
  </r>
  <r>
    <s v="CUST10518"/>
    <s v="Ryan Lee"/>
    <x v="4"/>
    <s v="2025-09-04"/>
    <s v="2025-09-07"/>
    <n v="1"/>
    <n v="2"/>
    <n v="188.66"/>
    <n v="94.33"/>
    <s v="No"/>
    <x v="1"/>
  </r>
  <r>
    <s v="CUST10519"/>
    <s v="Dylan Haque"/>
    <x v="3"/>
    <s v="2023-11-03"/>
    <s v="2025-04-05"/>
    <n v="18"/>
    <n v="19"/>
    <n v="1821.72"/>
    <n v="95.88"/>
    <s v="No"/>
    <x v="1"/>
  </r>
  <r>
    <s v="CUST10520"/>
    <s v="Riley Garcia"/>
    <x v="2"/>
    <s v="2024-11-21"/>
    <s v="2025-05-08"/>
    <n v="7"/>
    <n v="6"/>
    <n v="1611.54"/>
    <n v="268.58999999999997"/>
    <s v="No"/>
    <x v="1"/>
  </r>
  <r>
    <s v="CUST10521"/>
    <s v="Parker Lopez"/>
    <x v="1"/>
    <s v="2022-10-03"/>
    <s v="2023-06-28"/>
    <n v="9"/>
    <n v="4"/>
    <n v="123.2"/>
    <n v="30.8"/>
    <s v="No"/>
    <x v="0"/>
  </r>
  <r>
    <s v="CUST10522"/>
    <s v="Blake Wang"/>
    <x v="2"/>
    <s v="2024-08-08"/>
    <s v="2024-08-30"/>
    <n v="1"/>
    <n v="1"/>
    <n v="278.2"/>
    <n v="278.2"/>
    <s v="No"/>
    <x v="0"/>
  </r>
  <r>
    <s v="CUST10523"/>
    <s v="Morgan Smith"/>
    <x v="0"/>
    <s v="2021-01-10"/>
    <s v="2022-09-22"/>
    <n v="21"/>
    <n v="17"/>
    <n v="3845.74"/>
    <n v="226.22"/>
    <s v="No"/>
    <x v="0"/>
  </r>
  <r>
    <s v="CUST10524"/>
    <s v="Ethan Nguyen"/>
    <x v="3"/>
    <s v="2022-06-07"/>
    <s v="2024-11-08"/>
    <n v="30"/>
    <n v="15"/>
    <n v="1113.5999999999999"/>
    <n v="74.239999999999995"/>
    <s v="No"/>
    <x v="0"/>
  </r>
  <r>
    <s v="CUST10525"/>
    <s v="Jamie Hernandez"/>
    <x v="3"/>
    <s v="2024-07-27"/>
    <s v="2024-08-01"/>
    <n v="2"/>
    <n v="2"/>
    <n v="124.7"/>
    <n v="62.35"/>
    <s v="No"/>
    <x v="0"/>
  </r>
  <r>
    <s v="CUST10526"/>
    <s v="Logan Kim"/>
    <x v="4"/>
    <s v="2019-06-27"/>
    <s v="2019-07-18"/>
    <n v="2"/>
    <n v="2"/>
    <n v="615.79999999999995"/>
    <n v="307.89999999999998"/>
    <s v="No"/>
    <x v="0"/>
  </r>
  <r>
    <s v="CUST10527"/>
    <s v="Evan Müller"/>
    <x v="3"/>
    <s v="2019-06-19"/>
    <s v="2022-01-03"/>
    <n v="32"/>
    <n v="19"/>
    <n v="2165.62"/>
    <n v="113.98"/>
    <s v="No"/>
    <x v="0"/>
  </r>
  <r>
    <s v="CUST10528"/>
    <s v="Sam Carvalho"/>
    <x v="2"/>
    <s v="2024-10-17"/>
    <s v="2025-06-28"/>
    <n v="9"/>
    <n v="7"/>
    <n v="2592.59"/>
    <n v="370.37"/>
    <s v="No"/>
    <x v="1"/>
  </r>
  <r>
    <s v="CUST10529"/>
    <s v="Noah Garcia"/>
    <x v="4"/>
    <s v="2019-01-09"/>
    <s v="2020-03-11"/>
    <n v="15"/>
    <n v="18"/>
    <n v="602.82000000000005"/>
    <n v="33.49"/>
    <s v="No"/>
    <x v="0"/>
  </r>
  <r>
    <s v="CUST10530"/>
    <s v="Ryan Santos"/>
    <x v="0"/>
    <s v="2021-10-22"/>
    <s v="2024-02-16"/>
    <n v="29"/>
    <n v="25"/>
    <n v="2542.5"/>
    <n v="101.7"/>
    <s v="No"/>
    <x v="0"/>
  </r>
  <r>
    <s v="CUST10531"/>
    <s v="Jordan Carvalho"/>
    <x v="4"/>
    <s v="2021-04-19"/>
    <s v="2023-11-05"/>
    <n v="32"/>
    <n v="27"/>
    <n v="1141.29"/>
    <n v="42.27"/>
    <s v="No"/>
    <x v="0"/>
  </r>
  <r>
    <s v="CUST10532"/>
    <s v="Jordan Wang"/>
    <x v="3"/>
    <s v="2024-04-10"/>
    <s v="2025-02-06"/>
    <n v="11"/>
    <n v="2"/>
    <n v="212.42"/>
    <n v="106.21"/>
    <s v="No"/>
    <x v="0"/>
  </r>
  <r>
    <s v="CUST10533"/>
    <s v="Liam Martinez"/>
    <x v="2"/>
    <s v="2018-04-04"/>
    <s v="2023-07-06"/>
    <n v="64"/>
    <n v="51"/>
    <n v="3546.54"/>
    <n v="69.540000000000006"/>
    <s v="No"/>
    <x v="0"/>
  </r>
  <r>
    <s v="CUST10534"/>
    <s v="Aiden Silva"/>
    <x v="1"/>
    <s v="2018-11-12"/>
    <s v="2024-11-17"/>
    <n v="73"/>
    <n v="59"/>
    <n v="4516.45"/>
    <n v="76.55"/>
    <s v="No"/>
    <x v="0"/>
  </r>
  <r>
    <s v="CUST10535"/>
    <s v="Lucas Popov"/>
    <x v="0"/>
    <s v="2024-01-27"/>
    <s v="2024-08-30"/>
    <n v="8"/>
    <n v="7"/>
    <n v="522.97"/>
    <n v="74.709999999999994"/>
    <s v="No"/>
    <x v="0"/>
  </r>
  <r>
    <s v="CUST10536"/>
    <s v="Logan Silva"/>
    <x v="1"/>
    <s v="2019-03-21"/>
    <s v="2023-01-08"/>
    <n v="47"/>
    <n v="39"/>
    <n v="3744.78"/>
    <n v="96.02"/>
    <s v="No"/>
    <x v="0"/>
  </r>
  <r>
    <s v="CUST10537"/>
    <s v="Dylan O'Neil"/>
    <x v="0"/>
    <s v="2022-07-05"/>
    <s v="2022-08-06"/>
    <n v="2"/>
    <n v="2"/>
    <n v="44.28"/>
    <n v="22.14"/>
    <s v="No"/>
    <x v="0"/>
  </r>
  <r>
    <s v="CUST10538"/>
    <s v="Ethan Silva"/>
    <x v="1"/>
    <s v="2018-02-20"/>
    <s v="2020-01-08"/>
    <n v="24"/>
    <n v="21"/>
    <n v="1398.39"/>
    <n v="66.59"/>
    <s v="No"/>
    <x v="0"/>
  </r>
  <r>
    <s v="CUST10539"/>
    <s v="Casey Patel"/>
    <x v="0"/>
    <s v="2025-05-30"/>
    <s v="2025-08-11"/>
    <n v="4"/>
    <n v="8"/>
    <n v="785.52"/>
    <n v="98.19"/>
    <s v="No"/>
    <x v="1"/>
  </r>
  <r>
    <s v="CUST10540"/>
    <s v="Cameron Silva"/>
    <x v="1"/>
    <s v="2021-02-21"/>
    <s v="2025-07-14"/>
    <n v="54"/>
    <n v="43"/>
    <n v="1888.13"/>
    <n v="43.91"/>
    <s v="No"/>
    <x v="1"/>
  </r>
  <r>
    <s v="CUST10541"/>
    <s v="Ethan Ivanov"/>
    <x v="4"/>
    <s v="2019-08-14"/>
    <s v="2022-03-13"/>
    <n v="32"/>
    <n v="28"/>
    <n v="9976.1200000000008"/>
    <n v="356.29"/>
    <s v="Yes"/>
    <x v="0"/>
  </r>
  <r>
    <s v="CUST10542"/>
    <s v="Blake Ivanov"/>
    <x v="1"/>
    <s v="2023-01-25"/>
    <s v="2025-03-05"/>
    <n v="27"/>
    <n v="25"/>
    <n v="1332"/>
    <n v="53.28"/>
    <s v="No"/>
    <x v="0"/>
  </r>
  <r>
    <s v="CUST10543"/>
    <s v="Liam Smith"/>
    <x v="0"/>
    <s v="2018-09-30"/>
    <s v="2024-11-11"/>
    <n v="75"/>
    <n v="60"/>
    <n v="2526"/>
    <n v="42.1"/>
    <s v="No"/>
    <x v="0"/>
  </r>
  <r>
    <s v="CUST10544"/>
    <s v="Lucas Khan"/>
    <x v="3"/>
    <s v="2021-07-14"/>
    <s v="2021-11-20"/>
    <n v="5"/>
    <n v="7"/>
    <n v="72.87"/>
    <n v="10.41"/>
    <s v="No"/>
    <x v="0"/>
  </r>
  <r>
    <s v="CUST10545"/>
    <s v="Caleb Gonzalez"/>
    <x v="0"/>
    <s v="2025-01-29"/>
    <s v="2025-06-01"/>
    <n v="6"/>
    <n v="2"/>
    <n v="188.52"/>
    <n v="94.26"/>
    <s v="No"/>
    <x v="1"/>
  </r>
  <r>
    <s v="CUST10546"/>
    <s v="Dylan Silva"/>
    <x v="2"/>
    <s v="2025-08-18"/>
    <s v="2025-08-31"/>
    <n v="1"/>
    <n v="2"/>
    <n v="112.14"/>
    <n v="56.07"/>
    <s v="No"/>
    <x v="1"/>
  </r>
  <r>
    <s v="CUST10547"/>
    <s v="Rowan O'Neil"/>
    <x v="3"/>
    <s v="2025-08-31"/>
    <s v="2025-09-10"/>
    <n v="2"/>
    <n v="4"/>
    <n v="229.6"/>
    <n v="57.4"/>
    <s v="No"/>
    <x v="1"/>
  </r>
  <r>
    <s v="CUST10548"/>
    <s v="Parker Garcia"/>
    <x v="0"/>
    <s v="2020-12-22"/>
    <s v="2025-06-26"/>
    <n v="55"/>
    <n v="46"/>
    <n v="2005.6"/>
    <n v="43.6"/>
    <s v="No"/>
    <x v="1"/>
  </r>
  <r>
    <s v="CUST10549"/>
    <s v="Liam Singh"/>
    <x v="2"/>
    <s v="2025-08-18"/>
    <s v="2025-08-26"/>
    <n v="1"/>
    <n v="1"/>
    <n v="45.94"/>
    <n v="45.94"/>
    <s v="No"/>
    <x v="1"/>
  </r>
  <r>
    <s v="CUST10550"/>
    <s v="Blake Martinez"/>
    <x v="2"/>
    <s v="2023-10-01"/>
    <s v="2025-06-09"/>
    <n v="21"/>
    <n v="20"/>
    <n v="12842.6"/>
    <n v="642.13"/>
    <s v="Yes"/>
    <x v="1"/>
  </r>
  <r>
    <s v="CUST10551"/>
    <s v="Hayden Patel"/>
    <x v="2"/>
    <s v="2021-09-26"/>
    <s v="2023-06-16"/>
    <n v="22"/>
    <n v="19"/>
    <n v="394.63"/>
    <n v="20.77"/>
    <s v="No"/>
    <x v="0"/>
  </r>
  <r>
    <s v="CUST10552"/>
    <s v="Alex Costa"/>
    <x v="2"/>
    <s v="2022-12-25"/>
    <s v="2025-06-11"/>
    <n v="31"/>
    <n v="24"/>
    <n v="926.64"/>
    <n v="38.61"/>
    <s v="No"/>
    <x v="1"/>
  </r>
  <r>
    <s v="CUST10553"/>
    <s v="Caleb Singh"/>
    <x v="4"/>
    <s v="2024-12-18"/>
    <s v="2024-12-24"/>
    <n v="1"/>
    <n v="3"/>
    <n v="253.86"/>
    <n v="84.62"/>
    <s v="No"/>
    <x v="0"/>
  </r>
  <r>
    <s v="CUST10554"/>
    <s v="Blake Garcia"/>
    <x v="1"/>
    <s v="2021-09-12"/>
    <s v="2024-03-15"/>
    <n v="31"/>
    <n v="27"/>
    <n v="2617.38"/>
    <n v="96.94"/>
    <s v="No"/>
    <x v="0"/>
  </r>
  <r>
    <s v="CUST10555"/>
    <s v="Jamie Brown"/>
    <x v="4"/>
    <s v="2018-03-06"/>
    <s v="2025-02-27"/>
    <n v="84"/>
    <n v="60"/>
    <n v="19558.2"/>
    <n v="325.97000000000003"/>
    <s v="Yes"/>
    <x v="0"/>
  </r>
  <r>
    <s v="CUST10556"/>
    <s v="Alex Costa"/>
    <x v="3"/>
    <s v="2024-11-13"/>
    <s v="2024-12-09"/>
    <n v="2"/>
    <n v="3"/>
    <n v="1675.71"/>
    <n v="558.57000000000005"/>
    <s v="No"/>
    <x v="0"/>
  </r>
  <r>
    <s v="CUST10557"/>
    <s v="Evan Kumar"/>
    <x v="0"/>
    <s v="2020-01-22"/>
    <s v="2024-05-16"/>
    <n v="53"/>
    <n v="53"/>
    <n v="3474.68"/>
    <n v="65.56"/>
    <s v="No"/>
    <x v="0"/>
  </r>
  <r>
    <s v="CUST10558"/>
    <s v="Evan Santos"/>
    <x v="0"/>
    <s v="2023-07-26"/>
    <s v="2024-10-31"/>
    <n v="16"/>
    <n v="16"/>
    <n v="1203.8399999999999"/>
    <n v="75.239999999999995"/>
    <s v="No"/>
    <x v="0"/>
  </r>
  <r>
    <s v="CUST10559"/>
    <s v="Oliver O'Neil"/>
    <x v="1"/>
    <s v="2020-01-30"/>
    <s v="2025-06-13"/>
    <n v="66"/>
    <n v="60"/>
    <n v="6805.8"/>
    <n v="113.43"/>
    <s v="Yes"/>
    <x v="1"/>
  </r>
  <r>
    <s v="CUST10560"/>
    <s v="Lucas Rossi"/>
    <x v="3"/>
    <s v="2019-01-23"/>
    <s v="2024-08-05"/>
    <n v="68"/>
    <n v="51"/>
    <n v="8687.34"/>
    <n v="170.34"/>
    <s v="Yes"/>
    <x v="0"/>
  </r>
  <r>
    <s v="CUST10561"/>
    <s v="Avery Novak"/>
    <x v="3"/>
    <s v="2021-04-19"/>
    <s v="2024-08-30"/>
    <n v="41"/>
    <n v="37"/>
    <n v="2450.88"/>
    <n v="66.239999999999995"/>
    <s v="No"/>
    <x v="0"/>
  </r>
  <r>
    <s v="CUST10562"/>
    <s v="Lucas Costa"/>
    <x v="4"/>
    <s v="2025-03-30"/>
    <s v="2025-06-25"/>
    <n v="4"/>
    <n v="7"/>
    <n v="170.45"/>
    <n v="24.35"/>
    <s v="No"/>
    <x v="1"/>
  </r>
  <r>
    <s v="CUST10563"/>
    <s v="Drew Ivanov"/>
    <x v="3"/>
    <s v="2018-08-11"/>
    <s v="2023-10-10"/>
    <n v="63"/>
    <n v="57"/>
    <n v="4178.67"/>
    <n v="73.31"/>
    <s v="No"/>
    <x v="0"/>
  </r>
  <r>
    <s v="CUST10564"/>
    <s v="Rowan Brown"/>
    <x v="3"/>
    <s v="2018-05-12"/>
    <s v="2022-03-22"/>
    <n v="47"/>
    <n v="42"/>
    <n v="8351.2800000000007"/>
    <n v="198.84"/>
    <s v="Yes"/>
    <x v="0"/>
  </r>
  <r>
    <s v="CUST10565"/>
    <s v="Parker Novak"/>
    <x v="3"/>
    <s v="2024-11-22"/>
    <s v="2025-07-30"/>
    <n v="9"/>
    <n v="13"/>
    <n v="1161.42"/>
    <n v="89.34"/>
    <s v="No"/>
    <x v="1"/>
  </r>
  <r>
    <s v="CUST10566"/>
    <s v="Sam Silva"/>
    <x v="4"/>
    <s v="2024-11-13"/>
    <s v="2025-01-25"/>
    <n v="3"/>
    <n v="4"/>
    <n v="349.92"/>
    <n v="87.48"/>
    <s v="No"/>
    <x v="0"/>
  </r>
  <r>
    <s v="CUST10567"/>
    <s v="Casey Hernandez"/>
    <x v="0"/>
    <s v="2020-06-30"/>
    <s v="2022-11-26"/>
    <n v="30"/>
    <n v="25"/>
    <n v="2546.75"/>
    <n v="101.87"/>
    <s v="No"/>
    <x v="0"/>
  </r>
  <r>
    <s v="CUST10568"/>
    <s v="Casey Singh"/>
    <x v="4"/>
    <s v="2023-10-28"/>
    <s v="2024-04-15"/>
    <n v="7"/>
    <n v="4"/>
    <n v="1188.68"/>
    <n v="297.17"/>
    <s v="No"/>
    <x v="0"/>
  </r>
  <r>
    <s v="CUST10569"/>
    <s v="Robin Jackson"/>
    <x v="1"/>
    <s v="2019-11-15"/>
    <s v="2024-09-14"/>
    <n v="59"/>
    <n v="54"/>
    <n v="16287.48"/>
    <n v="301.62"/>
    <s v="Yes"/>
    <x v="0"/>
  </r>
  <r>
    <s v="CUST10570"/>
    <s v="Jordan Novak"/>
    <x v="1"/>
    <s v="2023-06-18"/>
    <s v="2023-09-19"/>
    <n v="4"/>
    <n v="7"/>
    <n v="155.26"/>
    <n v="22.18"/>
    <s v="No"/>
    <x v="0"/>
  </r>
  <r>
    <s v="CUST10571"/>
    <s v="Cameron Martinez"/>
    <x v="0"/>
    <s v="2024-10-13"/>
    <s v="2025-09-15"/>
    <n v="12"/>
    <n v="10"/>
    <n v="1128"/>
    <n v="112.8"/>
    <s v="No"/>
    <x v="1"/>
  </r>
  <r>
    <s v="CUST10572"/>
    <s v="Avery O'Neil"/>
    <x v="4"/>
    <s v="2020-11-22"/>
    <s v="2024-09-24"/>
    <n v="47"/>
    <n v="33"/>
    <n v="6089.49"/>
    <n v="184.53"/>
    <s v="Yes"/>
    <x v="0"/>
  </r>
  <r>
    <s v="CUST10573"/>
    <s v="Evan Rossi"/>
    <x v="1"/>
    <s v="2018-09-18"/>
    <s v="2018-10-28"/>
    <n v="2"/>
    <n v="4"/>
    <n v="229.44"/>
    <n v="57.36"/>
    <s v="No"/>
    <x v="0"/>
  </r>
  <r>
    <s v="CUST10574"/>
    <s v="Parker Hernandez"/>
    <x v="0"/>
    <s v="2019-04-06"/>
    <s v="2021-09-16"/>
    <n v="30"/>
    <n v="34"/>
    <n v="2199.12"/>
    <n v="64.680000000000007"/>
    <s v="No"/>
    <x v="0"/>
  </r>
  <r>
    <s v="CUST10575"/>
    <s v="Alex Costa"/>
    <x v="2"/>
    <s v="2023-02-22"/>
    <s v="2024-07-10"/>
    <n v="18"/>
    <n v="13"/>
    <n v="4343.3"/>
    <n v="334.1"/>
    <s v="No"/>
    <x v="0"/>
  </r>
  <r>
    <s v="CUST10576"/>
    <s v="Alex Smith"/>
    <x v="0"/>
    <s v="2025-05-20"/>
    <s v="2025-07-12"/>
    <n v="3"/>
    <n v="3"/>
    <n v="1027.6199999999999"/>
    <n v="342.54"/>
    <s v="No"/>
    <x v="1"/>
  </r>
  <r>
    <s v="CUST10577"/>
    <s v="Hayden Kim"/>
    <x v="2"/>
    <s v="2023-06-27"/>
    <s v="2025-03-30"/>
    <n v="22"/>
    <n v="11"/>
    <n v="368.39"/>
    <n v="33.49"/>
    <s v="No"/>
    <x v="1"/>
  </r>
  <r>
    <s v="CUST10578"/>
    <s v="Sam Costa"/>
    <x v="4"/>
    <s v="2021-07-09"/>
    <s v="2025-06-30"/>
    <n v="48"/>
    <n v="33"/>
    <n v="3694.02"/>
    <n v="111.94"/>
    <s v="No"/>
    <x v="1"/>
  </r>
  <r>
    <s v="CUST10579"/>
    <s v="Jordan Hernandez"/>
    <x v="2"/>
    <s v="2019-12-18"/>
    <s v="2021-04-21"/>
    <n v="17"/>
    <n v="20"/>
    <n v="20132.400000000001"/>
    <n v="1006.62"/>
    <s v="Yes"/>
    <x v="0"/>
  </r>
  <r>
    <s v="CUST10580"/>
    <s v="Parker Singh"/>
    <x v="1"/>
    <s v="2020-04-13"/>
    <s v="2022-06-12"/>
    <n v="27"/>
    <n v="17"/>
    <n v="4107.37"/>
    <n v="241.61"/>
    <s v="No"/>
    <x v="0"/>
  </r>
  <r>
    <s v="CUST10581"/>
    <s v="Morgan Khan"/>
    <x v="4"/>
    <s v="2025-03-07"/>
    <s v="2025-05-12"/>
    <n v="3"/>
    <n v="2"/>
    <n v="123.66"/>
    <n v="61.83"/>
    <s v="No"/>
    <x v="1"/>
  </r>
  <r>
    <s v="CUST10582"/>
    <s v="Jordan Kumar"/>
    <x v="0"/>
    <s v="2020-03-19"/>
    <s v="2022-06-30"/>
    <n v="28"/>
    <n v="23"/>
    <n v="2864.42"/>
    <n v="124.54"/>
    <s v="No"/>
    <x v="0"/>
  </r>
  <r>
    <s v="CUST10583"/>
    <s v="Robin Carvalho"/>
    <x v="0"/>
    <s v="2022-12-25"/>
    <s v="2024-11-09"/>
    <n v="24"/>
    <n v="21"/>
    <n v="1799.28"/>
    <n v="85.68"/>
    <s v="No"/>
    <x v="0"/>
  </r>
  <r>
    <s v="CUST10584"/>
    <s v="Blake Park"/>
    <x v="4"/>
    <s v="2023-11-05"/>
    <s v="2024-01-28"/>
    <n v="3"/>
    <n v="5"/>
    <n v="269.35000000000002"/>
    <n v="53.87"/>
    <s v="No"/>
    <x v="0"/>
  </r>
  <r>
    <s v="CUST10585"/>
    <s v="Logan Jackson"/>
    <x v="0"/>
    <s v="2024-08-15"/>
    <s v="2024-11-19"/>
    <n v="4"/>
    <n v="5"/>
    <n v="434.4"/>
    <n v="86.88"/>
    <s v="No"/>
    <x v="0"/>
  </r>
  <r>
    <s v="CUST10586"/>
    <s v="Ryan Haque"/>
    <x v="3"/>
    <s v="2020-10-24"/>
    <s v="2023-06-28"/>
    <n v="33"/>
    <n v="22"/>
    <n v="1038.4000000000001"/>
    <n v="47.2"/>
    <s v="No"/>
    <x v="0"/>
  </r>
  <r>
    <s v="CUST10587"/>
    <s v="Drew Kim"/>
    <x v="2"/>
    <s v="2018-06-10"/>
    <s v="2021-04-20"/>
    <n v="35"/>
    <n v="34"/>
    <n v="2404.14"/>
    <n v="70.709999999999994"/>
    <s v="No"/>
    <x v="0"/>
  </r>
  <r>
    <s v="CUST10588"/>
    <s v="Parker Kim"/>
    <x v="0"/>
    <s v="2021-07-22"/>
    <s v="2024-01-07"/>
    <n v="31"/>
    <n v="25"/>
    <n v="2106"/>
    <n v="84.24"/>
    <s v="No"/>
    <x v="0"/>
  </r>
  <r>
    <s v="CUST10589"/>
    <s v="Logan Singh"/>
    <x v="2"/>
    <s v="2019-08-14"/>
    <s v="2020-05-04"/>
    <n v="10"/>
    <n v="6"/>
    <n v="2277.6"/>
    <n v="379.6"/>
    <s v="No"/>
    <x v="0"/>
  </r>
  <r>
    <s v="CUST10590"/>
    <s v="Lucas Popov"/>
    <x v="1"/>
    <s v="2019-05-20"/>
    <s v="2024-08-12"/>
    <n v="64"/>
    <n v="45"/>
    <n v="2703.15"/>
    <n v="60.07"/>
    <s v="No"/>
    <x v="0"/>
  </r>
  <r>
    <s v="CUST10591"/>
    <s v="Hayden Ivanov"/>
    <x v="4"/>
    <s v="2023-11-06"/>
    <s v="2024-10-29"/>
    <n v="12"/>
    <n v="11"/>
    <n v="626.78"/>
    <n v="56.98"/>
    <s v="No"/>
    <x v="0"/>
  </r>
  <r>
    <s v="CUST10592"/>
    <s v="Ryan Rossi"/>
    <x v="3"/>
    <s v="2019-10-14"/>
    <s v="2022-11-30"/>
    <n v="38"/>
    <n v="24"/>
    <n v="708.96"/>
    <n v="29.54"/>
    <s v="No"/>
    <x v="0"/>
  </r>
  <r>
    <s v="CUST10593"/>
    <s v="Evan Lopez"/>
    <x v="0"/>
    <s v="2023-02-08"/>
    <s v="2023-04-25"/>
    <n v="3"/>
    <n v="7"/>
    <n v="478.03"/>
    <n v="68.290000000000006"/>
    <s v="No"/>
    <x v="0"/>
  </r>
  <r>
    <s v="CUST10594"/>
    <s v="Avery Müller"/>
    <x v="1"/>
    <s v="2022-10-03"/>
    <s v="2024-04-05"/>
    <n v="19"/>
    <n v="18"/>
    <n v="238.5"/>
    <n v="13.25"/>
    <s v="No"/>
    <x v="0"/>
  </r>
  <r>
    <s v="CUST10595"/>
    <s v="Blake Garcia"/>
    <x v="1"/>
    <s v="2020-01-10"/>
    <s v="2023-09-05"/>
    <n v="45"/>
    <n v="46"/>
    <n v="16379.68"/>
    <n v="356.08"/>
    <s v="Yes"/>
    <x v="0"/>
  </r>
  <r>
    <s v="CUST10596"/>
    <s v="Hayden Smith"/>
    <x v="1"/>
    <s v="2021-01-05"/>
    <s v="2025-04-20"/>
    <n v="52"/>
    <n v="38"/>
    <n v="7090.42"/>
    <n v="186.59"/>
    <s v="Yes"/>
    <x v="1"/>
  </r>
  <r>
    <s v="CUST10597"/>
    <s v="Logan Lopez"/>
    <x v="2"/>
    <s v="2023-12-06"/>
    <s v="2024-01-04"/>
    <n v="2"/>
    <n v="2"/>
    <n v="148.82"/>
    <n v="74.41"/>
    <s v="No"/>
    <x v="0"/>
  </r>
  <r>
    <s v="CUST10598"/>
    <s v="Noah Haque"/>
    <x v="1"/>
    <s v="2023-07-24"/>
    <s v="2024-03-14"/>
    <n v="9"/>
    <n v="7"/>
    <n v="772.1"/>
    <n v="110.3"/>
    <s v="No"/>
    <x v="0"/>
  </r>
  <r>
    <s v="CUST10599"/>
    <s v="Quinn O'Neil"/>
    <x v="3"/>
    <s v="2025-04-11"/>
    <s v="2025-07-19"/>
    <n v="4"/>
    <n v="7"/>
    <n v="294.77"/>
    <n v="42.11"/>
    <s v="No"/>
    <x v="1"/>
  </r>
  <r>
    <s v="CUST10600"/>
    <s v="Ethan Müller"/>
    <x v="4"/>
    <s v="2022-12-21"/>
    <s v="2024-04-06"/>
    <n v="17"/>
    <n v="16"/>
    <n v="2305.2800000000002"/>
    <n v="144.08000000000001"/>
    <s v="No"/>
    <x v="0"/>
  </r>
  <r>
    <s v="CUST10601"/>
    <s v="Hayden Jackson"/>
    <x v="4"/>
    <s v="2019-05-30"/>
    <s v="2021-03-17"/>
    <n v="23"/>
    <n v="22"/>
    <n v="3213.98"/>
    <n v="146.09"/>
    <s v="No"/>
    <x v="0"/>
  </r>
  <r>
    <s v="CUST10602"/>
    <s v="Rowan Nguyen"/>
    <x v="3"/>
    <s v="2024-01-23"/>
    <s v="2025-02-21"/>
    <n v="14"/>
    <n v="10"/>
    <n v="631.79999999999995"/>
    <n v="63.18"/>
    <s v="No"/>
    <x v="0"/>
  </r>
  <r>
    <s v="CUST10603"/>
    <s v="Alex O'Neil"/>
    <x v="0"/>
    <s v="2022-08-29"/>
    <s v="2025-05-13"/>
    <n v="34"/>
    <n v="21"/>
    <n v="2013.48"/>
    <n v="95.88"/>
    <s v="No"/>
    <x v="1"/>
  </r>
  <r>
    <s v="CUST10604"/>
    <s v="Jamie Park"/>
    <x v="2"/>
    <s v="2025-08-09"/>
    <s v="2025-08-16"/>
    <n v="1"/>
    <n v="3"/>
    <n v="420.57"/>
    <n v="140.19"/>
    <s v="No"/>
    <x v="1"/>
  </r>
  <r>
    <s v="CUST10605"/>
    <s v="Drew Ivanov"/>
    <x v="3"/>
    <s v="2022-10-22"/>
    <s v="2024-08-10"/>
    <n v="23"/>
    <n v="20"/>
    <n v="4815"/>
    <n v="240.75"/>
    <s v="No"/>
    <x v="0"/>
  </r>
  <r>
    <s v="CUST10606"/>
    <s v="Riley Park"/>
    <x v="4"/>
    <s v="2023-06-02"/>
    <s v="2025-01-31"/>
    <n v="20"/>
    <n v="16"/>
    <n v="4530.3999999999996"/>
    <n v="283.14999999999998"/>
    <s v="No"/>
    <x v="0"/>
  </r>
  <r>
    <s v="CUST10607"/>
    <s v="Alex Singh"/>
    <x v="4"/>
    <s v="2023-03-10"/>
    <s v="2024-05-12"/>
    <n v="15"/>
    <n v="13"/>
    <n v="721.24"/>
    <n v="55.48"/>
    <s v="No"/>
    <x v="0"/>
  </r>
  <r>
    <s v="CUST10608"/>
    <s v="Drew Müller"/>
    <x v="4"/>
    <s v="2024-01-21"/>
    <s v="2025-08-18"/>
    <n v="20"/>
    <n v="15"/>
    <n v="1235.8499999999999"/>
    <n v="82.39"/>
    <s v="No"/>
    <x v="1"/>
  </r>
  <r>
    <s v="CUST10609"/>
    <s v="Alex Park"/>
    <x v="2"/>
    <s v="2020-04-25"/>
    <s v="2020-11-18"/>
    <n v="8"/>
    <n v="6"/>
    <n v="2154.6"/>
    <n v="359.1"/>
    <s v="No"/>
    <x v="0"/>
  </r>
  <r>
    <s v="CUST10610"/>
    <s v="Rowan Lee"/>
    <x v="3"/>
    <s v="2024-09-08"/>
    <s v="2024-11-18"/>
    <n v="3"/>
    <n v="2"/>
    <n v="43.22"/>
    <n v="21.61"/>
    <s v="No"/>
    <x v="0"/>
  </r>
  <r>
    <s v="CUST10611"/>
    <s v="Drew Smith"/>
    <x v="0"/>
    <s v="2025-07-16"/>
    <s v="2025-09-08"/>
    <n v="3"/>
    <n v="4"/>
    <n v="141.44"/>
    <n v="35.36"/>
    <s v="No"/>
    <x v="1"/>
  </r>
  <r>
    <s v="CUST10612"/>
    <s v="Caleb Santos"/>
    <x v="2"/>
    <s v="2024-05-14"/>
    <s v="2024-09-14"/>
    <n v="5"/>
    <n v="6"/>
    <n v="1074.48"/>
    <n v="179.08"/>
    <s v="No"/>
    <x v="0"/>
  </r>
  <r>
    <s v="CUST10613"/>
    <s v="Liam Rossi"/>
    <x v="2"/>
    <s v="2023-04-07"/>
    <s v="2025-07-19"/>
    <n v="28"/>
    <n v="17"/>
    <n v="1328.72"/>
    <n v="78.16"/>
    <s v="No"/>
    <x v="1"/>
  </r>
  <r>
    <s v="CUST10614"/>
    <s v="Dylan Novak"/>
    <x v="3"/>
    <s v="2019-08-17"/>
    <s v="2024-02-21"/>
    <n v="55"/>
    <n v="44"/>
    <n v="1103.08"/>
    <n v="25.07"/>
    <s v="No"/>
    <x v="0"/>
  </r>
  <r>
    <s v="CUST10615"/>
    <s v="Alex Lee"/>
    <x v="4"/>
    <s v="2021-12-07"/>
    <s v="2022-06-29"/>
    <n v="7"/>
    <n v="2"/>
    <n v="200.18"/>
    <n v="100.09"/>
    <s v="No"/>
    <x v="0"/>
  </r>
  <r>
    <s v="CUST10616"/>
    <s v="Mason Popov"/>
    <x v="2"/>
    <s v="2022-02-17"/>
    <s v="2023-04-13"/>
    <n v="15"/>
    <n v="15"/>
    <n v="1705.35"/>
    <n v="113.69"/>
    <s v="No"/>
    <x v="0"/>
  </r>
  <r>
    <s v="CUST10617"/>
    <s v="Jordan Lee"/>
    <x v="1"/>
    <s v="2024-03-27"/>
    <s v="2025-05-21"/>
    <n v="15"/>
    <n v="11"/>
    <n v="1095.82"/>
    <n v="99.62"/>
    <s v="No"/>
    <x v="1"/>
  </r>
  <r>
    <s v="CUST10618"/>
    <s v="Avery Silva"/>
    <x v="3"/>
    <s v="2024-04-13"/>
    <s v="2025-03-07"/>
    <n v="12"/>
    <n v="20"/>
    <n v="2173.6"/>
    <n v="108.68"/>
    <s v="No"/>
    <x v="0"/>
  </r>
  <r>
    <s v="CUST10619"/>
    <s v="Ethan Park"/>
    <x v="2"/>
    <s v="2025-08-01"/>
    <s v="2025-08-19"/>
    <n v="1"/>
    <n v="1"/>
    <n v="270.51"/>
    <n v="270.51"/>
    <s v="No"/>
    <x v="1"/>
  </r>
  <r>
    <s v="CUST10620"/>
    <s v="Lucas Park"/>
    <x v="4"/>
    <s v="2021-07-26"/>
    <s v="2025-09-07"/>
    <n v="51"/>
    <n v="47"/>
    <n v="4776.1400000000003"/>
    <n v="101.62"/>
    <s v="No"/>
    <x v="1"/>
  </r>
  <r>
    <s v="CUST10621"/>
    <s v="Taylor Lopez"/>
    <x v="3"/>
    <s v="2018-08-06"/>
    <s v="2024-09-27"/>
    <n v="74"/>
    <n v="60"/>
    <n v="16559.400000000001"/>
    <n v="275.99"/>
    <s v="Yes"/>
    <x v="0"/>
  </r>
  <r>
    <s v="CUST10622"/>
    <s v="Blake Garcia"/>
    <x v="0"/>
    <s v="2022-07-10"/>
    <s v="2025-07-03"/>
    <n v="37"/>
    <n v="31"/>
    <n v="823.67"/>
    <n v="26.57"/>
    <s v="No"/>
    <x v="1"/>
  </r>
  <r>
    <s v="CUST10623"/>
    <s v="Caleb Smith"/>
    <x v="2"/>
    <s v="2024-03-22"/>
    <s v="2025-03-17"/>
    <n v="13"/>
    <n v="8"/>
    <n v="2731.68"/>
    <n v="341.46"/>
    <s v="No"/>
    <x v="0"/>
  </r>
  <r>
    <s v="CUST10624"/>
    <s v="Robin Smith"/>
    <x v="1"/>
    <s v="2018-06-04"/>
    <s v="2021-05-13"/>
    <n v="36"/>
    <n v="31"/>
    <n v="549.01"/>
    <n v="17.71"/>
    <s v="No"/>
    <x v="0"/>
  </r>
  <r>
    <s v="CUST10625"/>
    <s v="Oliver Santos"/>
    <x v="4"/>
    <s v="2020-01-30"/>
    <s v="2023-10-25"/>
    <n v="46"/>
    <n v="36"/>
    <n v="1085.76"/>
    <n v="30.16"/>
    <s v="No"/>
    <x v="0"/>
  </r>
  <r>
    <s v="CUST10626"/>
    <s v="Liam Hernandez"/>
    <x v="1"/>
    <s v="2021-06-27"/>
    <s v="2023-05-31"/>
    <n v="24"/>
    <n v="14"/>
    <n v="2234.2600000000002"/>
    <n v="159.59"/>
    <s v="No"/>
    <x v="0"/>
  </r>
  <r>
    <s v="CUST10627"/>
    <s v="Sam Khan"/>
    <x v="3"/>
    <s v="2024-04-02"/>
    <s v="2024-04-19"/>
    <n v="1"/>
    <n v="1"/>
    <n v="104.37"/>
    <n v="104.37"/>
    <s v="No"/>
    <x v="0"/>
  </r>
  <r>
    <s v="CUST10628"/>
    <s v="Hayden Garcia"/>
    <x v="3"/>
    <s v="2018-05-07"/>
    <s v="2023-02-24"/>
    <n v="58"/>
    <n v="45"/>
    <n v="1229.4000000000001"/>
    <n v="27.32"/>
    <s v="No"/>
    <x v="0"/>
  </r>
  <r>
    <s v="CUST10629"/>
    <s v="Rowan Brown"/>
    <x v="0"/>
    <s v="2023-10-24"/>
    <s v="2024-11-13"/>
    <n v="14"/>
    <n v="9"/>
    <n v="1808.28"/>
    <n v="200.92"/>
    <s v="No"/>
    <x v="0"/>
  </r>
  <r>
    <s v="CUST10630"/>
    <s v="Alex Ivanov"/>
    <x v="2"/>
    <s v="2020-03-09"/>
    <s v="2020-12-27"/>
    <n v="10"/>
    <n v="10"/>
    <n v="578.6"/>
    <n v="57.86"/>
    <s v="No"/>
    <x v="0"/>
  </r>
  <r>
    <s v="CUST10631"/>
    <s v="Ryan Lee"/>
    <x v="1"/>
    <s v="2019-02-27"/>
    <s v="2021-03-27"/>
    <n v="26"/>
    <n v="21"/>
    <n v="1743.21"/>
    <n v="83.01"/>
    <s v="No"/>
    <x v="0"/>
  </r>
  <r>
    <s v="CUST10632"/>
    <s v="Riley O'Neil"/>
    <x v="1"/>
    <s v="2023-01-24"/>
    <s v="2025-04-10"/>
    <n v="28"/>
    <n v="31"/>
    <n v="3714.73"/>
    <n v="119.83"/>
    <s v="No"/>
    <x v="1"/>
  </r>
  <r>
    <s v="CUST10633"/>
    <s v="Mason Nguyen"/>
    <x v="4"/>
    <s v="2023-10-01"/>
    <s v="2025-09-03"/>
    <n v="24"/>
    <n v="14"/>
    <n v="427.7"/>
    <n v="30.55"/>
    <s v="No"/>
    <x v="1"/>
  </r>
  <r>
    <s v="CUST10634"/>
    <s v="Riley Costa"/>
    <x v="1"/>
    <s v="2018-01-15"/>
    <s v="2022-08-02"/>
    <n v="56"/>
    <n v="45"/>
    <n v="1839.6"/>
    <n v="40.880000000000003"/>
    <s v="No"/>
    <x v="0"/>
  </r>
  <r>
    <s v="CUST10635"/>
    <s v="Oliver Garcia"/>
    <x v="2"/>
    <s v="2024-01-30"/>
    <s v="2025-01-09"/>
    <n v="13"/>
    <n v="14"/>
    <n v="561.12"/>
    <n v="40.08"/>
    <s v="No"/>
    <x v="0"/>
  </r>
  <r>
    <s v="CUST10636"/>
    <s v="Aiden Khan"/>
    <x v="3"/>
    <s v="2023-02-20"/>
    <s v="2024-06-02"/>
    <n v="17"/>
    <n v="17"/>
    <n v="3061.7"/>
    <n v="180.1"/>
    <s v="No"/>
    <x v="0"/>
  </r>
  <r>
    <s v="CUST10637"/>
    <s v="Robin Jackson"/>
    <x v="2"/>
    <s v="2022-10-19"/>
    <s v="2024-03-16"/>
    <n v="18"/>
    <n v="17"/>
    <n v="344.08"/>
    <n v="20.239999999999998"/>
    <s v="No"/>
    <x v="0"/>
  </r>
  <r>
    <s v="CUST10638"/>
    <s v="Shawn Gonzalez"/>
    <x v="1"/>
    <s v="2019-05-31"/>
    <s v="2023-07-31"/>
    <n v="51"/>
    <n v="52"/>
    <n v="6230.12"/>
    <n v="119.81"/>
    <s v="Yes"/>
    <x v="0"/>
  </r>
  <r>
    <s v="CUST10639"/>
    <s v="Noah Park"/>
    <x v="0"/>
    <s v="2022-07-04"/>
    <s v="2025-05-28"/>
    <n v="35"/>
    <n v="28"/>
    <n v="2173.08"/>
    <n v="77.61"/>
    <s v="No"/>
    <x v="1"/>
  </r>
  <r>
    <s v="CUST10640"/>
    <s v="Drew Rossi"/>
    <x v="0"/>
    <s v="2023-08-14"/>
    <s v="2025-03-06"/>
    <n v="20"/>
    <n v="21"/>
    <n v="6456.24"/>
    <n v="307.44"/>
    <s v="Yes"/>
    <x v="0"/>
  </r>
  <r>
    <s v="CUST10641"/>
    <s v="Aiden Singh"/>
    <x v="3"/>
    <s v="2020-10-29"/>
    <s v="2021-10-02"/>
    <n v="13"/>
    <n v="14"/>
    <n v="760.76"/>
    <n v="54.34"/>
    <s v="No"/>
    <x v="0"/>
  </r>
  <r>
    <s v="CUST10642"/>
    <s v="Casey Garcia"/>
    <x v="3"/>
    <s v="2022-10-06"/>
    <s v="2024-05-19"/>
    <n v="20"/>
    <n v="14"/>
    <n v="307.72000000000003"/>
    <n v="21.98"/>
    <s v="No"/>
    <x v="0"/>
  </r>
  <r>
    <s v="CUST10643"/>
    <s v="Jordan Kim"/>
    <x v="0"/>
    <s v="2024-08-20"/>
    <s v="2025-07-23"/>
    <n v="12"/>
    <n v="9"/>
    <n v="7786.8"/>
    <n v="865.2"/>
    <s v="Yes"/>
    <x v="1"/>
  </r>
  <r>
    <s v="CUST10644"/>
    <s v="Morgan O'Neil"/>
    <x v="0"/>
    <s v="2022-06-13"/>
    <s v="2024-06-17"/>
    <n v="25"/>
    <n v="21"/>
    <n v="1419.81"/>
    <n v="67.61"/>
    <s v="No"/>
    <x v="0"/>
  </r>
  <r>
    <s v="CUST10645"/>
    <s v="Mason Martinez"/>
    <x v="2"/>
    <s v="2023-05-07"/>
    <s v="2025-05-29"/>
    <n v="25"/>
    <n v="12"/>
    <n v="1412.28"/>
    <n v="117.69"/>
    <s v="No"/>
    <x v="1"/>
  </r>
  <r>
    <s v="CUST10646"/>
    <s v="Jamie Kim"/>
    <x v="1"/>
    <s v="2023-10-01"/>
    <s v="2024-01-05"/>
    <n v="4"/>
    <n v="4"/>
    <n v="1144.5999999999999"/>
    <n v="286.14999999999998"/>
    <s v="No"/>
    <x v="0"/>
  </r>
  <r>
    <s v="CUST10647"/>
    <s v="Avery Novak"/>
    <x v="1"/>
    <s v="2024-12-23"/>
    <s v="2025-08-13"/>
    <n v="9"/>
    <n v="13"/>
    <n v="505.31"/>
    <n v="38.869999999999997"/>
    <s v="No"/>
    <x v="1"/>
  </r>
  <r>
    <s v="CUST10648"/>
    <s v="Hayden Patel"/>
    <x v="4"/>
    <s v="2020-02-13"/>
    <s v="2025-02-16"/>
    <n v="61"/>
    <n v="35"/>
    <n v="1194.2"/>
    <n v="34.119999999999997"/>
    <s v="No"/>
    <x v="0"/>
  </r>
  <r>
    <s v="CUST10649"/>
    <s v="Rowan Costa"/>
    <x v="1"/>
    <s v="2022-10-03"/>
    <s v="2025-05-12"/>
    <n v="32"/>
    <n v="23"/>
    <n v="2732.17"/>
    <n v="118.79"/>
    <s v="No"/>
    <x v="1"/>
  </r>
  <r>
    <s v="CUST10650"/>
    <s v="Ethan Martinez"/>
    <x v="0"/>
    <s v="2018-12-01"/>
    <s v="2024-02-08"/>
    <n v="63"/>
    <n v="44"/>
    <n v="5631.12"/>
    <n v="127.98"/>
    <s v="Yes"/>
    <x v="0"/>
  </r>
  <r>
    <s v="CUST10651"/>
    <s v="Mason Lee"/>
    <x v="2"/>
    <s v="2025-09-12"/>
    <s v="2025-09-16"/>
    <n v="1"/>
    <n v="1"/>
    <n v="257.45999999999998"/>
    <n v="257.45999999999998"/>
    <s v="No"/>
    <x v="1"/>
  </r>
  <r>
    <s v="CUST10652"/>
    <s v="Cameron Müller"/>
    <x v="4"/>
    <s v="2025-01-28"/>
    <s v="2025-08-09"/>
    <n v="8"/>
    <n v="4"/>
    <n v="395.64"/>
    <n v="98.91"/>
    <s v="No"/>
    <x v="1"/>
  </r>
  <r>
    <s v="CUST10653"/>
    <s v="Evan Haque"/>
    <x v="3"/>
    <s v="2020-02-25"/>
    <s v="2025-01-01"/>
    <n v="60"/>
    <n v="52"/>
    <n v="1718.08"/>
    <n v="33.04"/>
    <s v="No"/>
    <x v="0"/>
  </r>
  <r>
    <s v="CUST10654"/>
    <s v="Lucas Rossi"/>
    <x v="1"/>
    <s v="2022-03-26"/>
    <s v="2024-12-04"/>
    <n v="34"/>
    <n v="18"/>
    <n v="5232.24"/>
    <n v="290.68"/>
    <s v="Yes"/>
    <x v="0"/>
  </r>
  <r>
    <s v="CUST10655"/>
    <s v="Parker Haque"/>
    <x v="0"/>
    <s v="2023-05-15"/>
    <s v="2023-07-05"/>
    <n v="3"/>
    <n v="4"/>
    <n v="311.12"/>
    <n v="77.78"/>
    <s v="No"/>
    <x v="0"/>
  </r>
  <r>
    <s v="CUST10656"/>
    <s v="Casey Silva"/>
    <x v="4"/>
    <s v="2023-04-12"/>
    <s v="2024-02-27"/>
    <n v="11"/>
    <n v="5"/>
    <n v="245.45"/>
    <n v="49.09"/>
    <s v="No"/>
    <x v="0"/>
  </r>
  <r>
    <s v="CUST10657"/>
    <s v="Shawn Smith"/>
    <x v="1"/>
    <s v="2023-10-21"/>
    <s v="2025-08-16"/>
    <n v="23"/>
    <n v="13"/>
    <n v="515.32000000000005"/>
    <n v="39.64"/>
    <s v="No"/>
    <x v="1"/>
  </r>
  <r>
    <s v="CUST10658"/>
    <s v="Caleb Gonzalez"/>
    <x v="2"/>
    <s v="2019-07-24"/>
    <s v="2022-11-11"/>
    <n v="41"/>
    <n v="34"/>
    <n v="4509.42"/>
    <n v="132.63"/>
    <s v="No"/>
    <x v="0"/>
  </r>
  <r>
    <s v="CUST10659"/>
    <s v="Rowan Hernandez"/>
    <x v="0"/>
    <s v="2020-05-17"/>
    <s v="2024-03-22"/>
    <n v="47"/>
    <n v="45"/>
    <n v="2900.25"/>
    <n v="64.45"/>
    <s v="No"/>
    <x v="0"/>
  </r>
  <r>
    <s v="CUST10660"/>
    <s v="Alex Jackson"/>
    <x v="3"/>
    <s v="2018-08-31"/>
    <s v="2018-12-27"/>
    <n v="5"/>
    <n v="2"/>
    <n v="126.96"/>
    <n v="63.48"/>
    <s v="No"/>
    <x v="0"/>
  </r>
  <r>
    <s v="CUST10661"/>
    <s v="Caleb Costa"/>
    <x v="0"/>
    <s v="2024-01-30"/>
    <s v="2024-12-26"/>
    <n v="12"/>
    <n v="8"/>
    <n v="696.88"/>
    <n v="87.11"/>
    <s v="No"/>
    <x v="0"/>
  </r>
  <r>
    <s v="CUST10662"/>
    <s v="Sam Lopez"/>
    <x v="4"/>
    <s v="2020-04-14"/>
    <s v="2023-01-29"/>
    <n v="34"/>
    <n v="24"/>
    <n v="10868.88"/>
    <n v="452.87"/>
    <s v="Yes"/>
    <x v="0"/>
  </r>
  <r>
    <s v="CUST10663"/>
    <s v="Shawn Garcia"/>
    <x v="2"/>
    <s v="2025-03-14"/>
    <s v="2025-06-28"/>
    <n v="4"/>
    <n v="2"/>
    <n v="172.22"/>
    <n v="86.11"/>
    <s v="No"/>
    <x v="1"/>
  </r>
  <r>
    <s v="CUST10664"/>
    <s v="Robin Lee"/>
    <x v="3"/>
    <s v="2021-10-02"/>
    <s v="2023-02-12"/>
    <n v="17"/>
    <n v="17"/>
    <n v="1857.93"/>
    <n v="109.29"/>
    <s v="No"/>
    <x v="0"/>
  </r>
  <r>
    <s v="CUST10665"/>
    <s v="Evan Novak"/>
    <x v="1"/>
    <s v="2022-01-29"/>
    <s v="2024-07-14"/>
    <n v="31"/>
    <n v="22"/>
    <n v="2168.1"/>
    <n v="98.55"/>
    <s v="No"/>
    <x v="0"/>
  </r>
  <r>
    <s v="CUST10666"/>
    <s v="Casey Santos"/>
    <x v="0"/>
    <s v="2019-10-22"/>
    <s v="2022-12-11"/>
    <n v="39"/>
    <n v="32"/>
    <n v="2461.12"/>
    <n v="76.91"/>
    <s v="No"/>
    <x v="0"/>
  </r>
  <r>
    <s v="CUST10667"/>
    <s v="Logan Rossi"/>
    <x v="2"/>
    <s v="2023-03-29"/>
    <s v="2023-12-26"/>
    <n v="10"/>
    <n v="7"/>
    <n v="423.5"/>
    <n v="60.5"/>
    <s v="No"/>
    <x v="0"/>
  </r>
  <r>
    <s v="CUST10668"/>
    <s v="Parker Brown"/>
    <x v="1"/>
    <s v="2024-09-13"/>
    <s v="2025-05-28"/>
    <n v="9"/>
    <n v="6"/>
    <n v="478.62"/>
    <n v="79.77"/>
    <s v="No"/>
    <x v="1"/>
  </r>
  <r>
    <s v="CUST10669"/>
    <s v="Jamie Park"/>
    <x v="3"/>
    <s v="2020-03-07"/>
    <s v="2023-01-23"/>
    <n v="35"/>
    <n v="27"/>
    <n v="17001.36"/>
    <n v="629.67999999999995"/>
    <s v="Yes"/>
    <x v="0"/>
  </r>
  <r>
    <s v="CUST10670"/>
    <s v="Dylan Ivanov"/>
    <x v="2"/>
    <s v="2018-05-19"/>
    <s v="2021-09-10"/>
    <n v="41"/>
    <n v="23"/>
    <n v="6063.03"/>
    <n v="263.61"/>
    <s v="Yes"/>
    <x v="0"/>
  </r>
  <r>
    <s v="CUST10671"/>
    <s v="Oliver Hernandez"/>
    <x v="4"/>
    <s v="2018-06-28"/>
    <s v="2022-02-01"/>
    <n v="45"/>
    <n v="32"/>
    <n v="1188.48"/>
    <n v="37.14"/>
    <s v="No"/>
    <x v="0"/>
  </r>
  <r>
    <s v="CUST10672"/>
    <s v="Shawn Novak"/>
    <x v="2"/>
    <s v="2022-08-25"/>
    <s v="2025-03-10"/>
    <n v="32"/>
    <n v="25"/>
    <n v="2025.25"/>
    <n v="81.010000000000005"/>
    <s v="No"/>
    <x v="0"/>
  </r>
  <r>
    <s v="CUST10673"/>
    <s v="Robin Martinez"/>
    <x v="4"/>
    <s v="2021-06-17"/>
    <s v="2024-07-08"/>
    <n v="38"/>
    <n v="34"/>
    <n v="10908.56"/>
    <n v="320.83999999999997"/>
    <s v="Yes"/>
    <x v="0"/>
  </r>
  <r>
    <s v="CUST10674"/>
    <s v="Lucas Lopez"/>
    <x v="1"/>
    <s v="2024-06-22"/>
    <s v="2024-07-22"/>
    <n v="2"/>
    <n v="5"/>
    <n v="514.85"/>
    <n v="102.97"/>
    <s v="No"/>
    <x v="0"/>
  </r>
  <r>
    <s v="CUST10675"/>
    <s v="Cameron Schmidt"/>
    <x v="3"/>
    <s v="2022-10-16"/>
    <s v="2023-05-02"/>
    <n v="8"/>
    <n v="11"/>
    <n v="1302.4000000000001"/>
    <n v="118.4"/>
    <s v="No"/>
    <x v="0"/>
  </r>
  <r>
    <s v="CUST10676"/>
    <s v="Dylan O'Neil"/>
    <x v="2"/>
    <s v="2018-05-23"/>
    <s v="2023-06-25"/>
    <n v="62"/>
    <n v="44"/>
    <n v="2577.08"/>
    <n v="58.57"/>
    <s v="No"/>
    <x v="0"/>
  </r>
  <r>
    <s v="CUST10677"/>
    <s v="Mason Müller"/>
    <x v="0"/>
    <s v="2019-11-15"/>
    <s v="2025-03-26"/>
    <n v="65"/>
    <n v="53"/>
    <n v="5381.09"/>
    <n v="101.53"/>
    <s v="Yes"/>
    <x v="1"/>
  </r>
  <r>
    <s v="CUST10678"/>
    <s v="Noah Novak"/>
    <x v="1"/>
    <s v="2018-04-18"/>
    <s v="2024-08-15"/>
    <n v="77"/>
    <n v="60"/>
    <n v="2047.2"/>
    <n v="34.119999999999997"/>
    <s v="No"/>
    <x v="0"/>
  </r>
  <r>
    <s v="CUST10679"/>
    <s v="Ryan Gonzalez"/>
    <x v="4"/>
    <s v="2023-11-07"/>
    <s v="2024-03-16"/>
    <n v="5"/>
    <n v="6"/>
    <n v="569.70000000000005"/>
    <n v="94.95"/>
    <s v="No"/>
    <x v="0"/>
  </r>
  <r>
    <s v="CUST10680"/>
    <s v="Sam Müller"/>
    <x v="0"/>
    <s v="2024-09-29"/>
    <s v="2025-03-19"/>
    <n v="7"/>
    <n v="9"/>
    <n v="1043.82"/>
    <n v="115.98"/>
    <s v="No"/>
    <x v="0"/>
  </r>
  <r>
    <s v="CUST10681"/>
    <s v="Alex Garcia"/>
    <x v="0"/>
    <s v="2018-07-09"/>
    <s v="2021-04-19"/>
    <n v="34"/>
    <n v="27"/>
    <n v="5553.63"/>
    <n v="205.69"/>
    <s v="Yes"/>
    <x v="0"/>
  </r>
  <r>
    <s v="CUST10682"/>
    <s v="Liam Silva"/>
    <x v="1"/>
    <s v="2021-05-24"/>
    <s v="2025-02-03"/>
    <n v="46"/>
    <n v="47"/>
    <n v="1136.46"/>
    <n v="24.18"/>
    <s v="No"/>
    <x v="0"/>
  </r>
  <r>
    <s v="CUST10683"/>
    <s v="Dylan Haque"/>
    <x v="3"/>
    <s v="2022-10-17"/>
    <s v="2024-02-04"/>
    <n v="17"/>
    <n v="15"/>
    <n v="808.65"/>
    <n v="53.91"/>
    <s v="No"/>
    <x v="0"/>
  </r>
  <r>
    <s v="CUST10684"/>
    <s v="Riley Kumar"/>
    <x v="2"/>
    <s v="2023-02-26"/>
    <s v="2025-07-16"/>
    <n v="30"/>
    <n v="31"/>
    <n v="7564.93"/>
    <n v="244.03"/>
    <s v="Yes"/>
    <x v="1"/>
  </r>
  <r>
    <s v="CUST10685"/>
    <s v="Shawn Nguyen"/>
    <x v="3"/>
    <s v="2021-12-19"/>
    <s v="2024-08-19"/>
    <n v="33"/>
    <n v="25"/>
    <n v="1551"/>
    <n v="62.04"/>
    <s v="No"/>
    <x v="0"/>
  </r>
  <r>
    <s v="CUST10686"/>
    <s v="Ryan Costa"/>
    <x v="2"/>
    <s v="2019-08-14"/>
    <s v="2019-09-25"/>
    <n v="2"/>
    <n v="2"/>
    <n v="117.14"/>
    <n v="58.57"/>
    <s v="No"/>
    <x v="0"/>
  </r>
  <r>
    <s v="CUST10687"/>
    <s v="Hayden Kumar"/>
    <x v="0"/>
    <s v="2021-12-05"/>
    <s v="2022-02-20"/>
    <n v="3"/>
    <n v="5"/>
    <n v="177.5"/>
    <n v="35.5"/>
    <s v="No"/>
    <x v="0"/>
  </r>
  <r>
    <s v="CUST10688"/>
    <s v="Rowan Smith"/>
    <x v="2"/>
    <s v="2024-12-07"/>
    <s v="2025-04-14"/>
    <n v="5"/>
    <n v="3"/>
    <n v="705.84"/>
    <n v="235.28"/>
    <s v="No"/>
    <x v="1"/>
  </r>
  <r>
    <s v="CUST10689"/>
    <s v="Drew Nguyen"/>
    <x v="4"/>
    <s v="2020-06-06"/>
    <s v="2023-07-24"/>
    <n v="38"/>
    <n v="29"/>
    <n v="3450.71"/>
    <n v="118.99"/>
    <s v="No"/>
    <x v="0"/>
  </r>
  <r>
    <s v="CUST10690"/>
    <s v="Logan Lee"/>
    <x v="3"/>
    <s v="2019-08-02"/>
    <s v="2020-05-10"/>
    <n v="10"/>
    <n v="11"/>
    <n v="4066.37"/>
    <n v="369.67"/>
    <s v="No"/>
    <x v="0"/>
  </r>
  <r>
    <s v="CUST10691"/>
    <s v="Jordan Martinez"/>
    <x v="3"/>
    <s v="2025-07-23"/>
    <s v="2025-09-14"/>
    <n v="3"/>
    <n v="4"/>
    <n v="238.6"/>
    <n v="59.65"/>
    <s v="No"/>
    <x v="1"/>
  </r>
  <r>
    <s v="CUST10692"/>
    <s v="Dylan Kumar"/>
    <x v="4"/>
    <s v="2023-07-01"/>
    <s v="2024-12-22"/>
    <n v="18"/>
    <n v="21"/>
    <n v="3187.17"/>
    <n v="151.77000000000001"/>
    <s v="No"/>
    <x v="0"/>
  </r>
  <r>
    <s v="CUST10693"/>
    <s v="Taylor Lopez"/>
    <x v="2"/>
    <s v="2024-03-04"/>
    <s v="2024-12-01"/>
    <n v="10"/>
    <n v="8"/>
    <n v="735.44"/>
    <n v="91.93"/>
    <s v="No"/>
    <x v="0"/>
  </r>
  <r>
    <s v="CUST10694"/>
    <s v="Sam Hernandez"/>
    <x v="1"/>
    <s v="2025-01-29"/>
    <s v="2025-08-17"/>
    <n v="8"/>
    <n v="7"/>
    <n v="166.04"/>
    <n v="23.72"/>
    <s v="No"/>
    <x v="1"/>
  </r>
  <r>
    <s v="CUST10695"/>
    <s v="Drew Schmidt"/>
    <x v="3"/>
    <s v="2021-04-19"/>
    <s v="2025-09-05"/>
    <n v="54"/>
    <n v="45"/>
    <n v="4036.05"/>
    <n v="89.69"/>
    <s v="No"/>
    <x v="1"/>
  </r>
  <r>
    <s v="CUST10696"/>
    <s v="Robin Patel"/>
    <x v="1"/>
    <s v="2024-10-07"/>
    <s v="2025-04-13"/>
    <n v="7"/>
    <n v="8"/>
    <n v="3007.04"/>
    <n v="375.88"/>
    <s v="No"/>
    <x v="1"/>
  </r>
  <r>
    <s v="CUST10697"/>
    <s v="Quinn Jackson"/>
    <x v="1"/>
    <s v="2024-12-13"/>
    <s v="2025-01-07"/>
    <n v="2"/>
    <n v="2"/>
    <n v="794.62"/>
    <n v="397.31"/>
    <s v="No"/>
    <x v="0"/>
  </r>
  <r>
    <s v="CUST10698"/>
    <s v="Evan Popov"/>
    <x v="0"/>
    <s v="2020-05-22"/>
    <s v="2023-12-24"/>
    <n v="44"/>
    <n v="34"/>
    <n v="1376.66"/>
    <n v="40.49"/>
    <s v="No"/>
    <x v="0"/>
  </r>
  <r>
    <s v="CUST10699"/>
    <s v="Shawn Schmidt"/>
    <x v="3"/>
    <s v="2019-06-12"/>
    <s v="2021-04-10"/>
    <n v="23"/>
    <n v="26"/>
    <n v="1348.1"/>
    <n v="51.85"/>
    <s v="No"/>
    <x v="0"/>
  </r>
  <r>
    <s v="CUST10700"/>
    <s v="Oliver Carvalho"/>
    <x v="3"/>
    <s v="2020-01-30"/>
    <s v="2025-02-17"/>
    <n v="62"/>
    <n v="51"/>
    <n v="5248.41"/>
    <n v="102.91"/>
    <s v="Yes"/>
    <x v="0"/>
  </r>
  <r>
    <s v="CUST10701"/>
    <s v="Casey Gonzalez"/>
    <x v="4"/>
    <s v="2025-08-06"/>
    <s v="2025-08-24"/>
    <n v="1"/>
    <n v="1"/>
    <n v="90.62"/>
    <n v="90.62"/>
    <s v="No"/>
    <x v="1"/>
  </r>
  <r>
    <s v="CUST10702"/>
    <s v="Cameron Smith"/>
    <x v="4"/>
    <s v="2021-11-27"/>
    <s v="2025-07-14"/>
    <n v="45"/>
    <n v="40"/>
    <n v="4288"/>
    <n v="107.2"/>
    <s v="No"/>
    <x v="1"/>
  </r>
  <r>
    <s v="CUST10703"/>
    <s v="Casey Park"/>
    <x v="3"/>
    <s v="2018-07-04"/>
    <s v="2025-05-10"/>
    <n v="83"/>
    <n v="60"/>
    <n v="20044.8"/>
    <n v="334.08"/>
    <s v="Yes"/>
    <x v="1"/>
  </r>
  <r>
    <s v="CUST10704"/>
    <s v="Blake Müller"/>
    <x v="1"/>
    <s v="2023-01-12"/>
    <s v="2023-05-01"/>
    <n v="5"/>
    <n v="7"/>
    <n v="6394.99"/>
    <n v="913.57"/>
    <s v="Yes"/>
    <x v="0"/>
  </r>
  <r>
    <s v="CUST10705"/>
    <s v="Logan Gonzalez"/>
    <x v="1"/>
    <s v="2022-11-12"/>
    <s v="2023-08-17"/>
    <n v="10"/>
    <n v="11"/>
    <n v="1004.19"/>
    <n v="91.29"/>
    <s v="No"/>
    <x v="0"/>
  </r>
  <r>
    <s v="CUST10706"/>
    <s v="Riley Santos"/>
    <x v="3"/>
    <s v="2019-01-05"/>
    <s v="2022-11-15"/>
    <n v="47"/>
    <n v="36"/>
    <n v="1642.68"/>
    <n v="45.63"/>
    <s v="No"/>
    <x v="0"/>
  </r>
  <r>
    <s v="CUST10707"/>
    <s v="Oliver Costa"/>
    <x v="3"/>
    <s v="2019-02-13"/>
    <s v="2020-01-15"/>
    <n v="12"/>
    <n v="7"/>
    <n v="475.3"/>
    <n v="67.900000000000006"/>
    <s v="No"/>
    <x v="0"/>
  </r>
  <r>
    <s v="CUST10708"/>
    <s v="Robin Park"/>
    <x v="3"/>
    <s v="2018-06-03"/>
    <s v="2019-10-18"/>
    <n v="17"/>
    <n v="12"/>
    <n v="1334.88"/>
    <n v="111.24"/>
    <s v="No"/>
    <x v="0"/>
  </r>
  <r>
    <s v="CUST10709"/>
    <s v="Sam Santos"/>
    <x v="1"/>
    <s v="2023-09-28"/>
    <s v="2024-05-07"/>
    <n v="9"/>
    <n v="8"/>
    <n v="954.08"/>
    <n v="119.26"/>
    <s v="No"/>
    <x v="0"/>
  </r>
  <r>
    <s v="CUST10710"/>
    <s v="Hayden Park"/>
    <x v="2"/>
    <s v="2019-03-07"/>
    <s v="2024-03-14"/>
    <n v="61"/>
    <n v="44"/>
    <n v="1995.84"/>
    <n v="45.36"/>
    <s v="No"/>
    <x v="0"/>
  </r>
  <r>
    <s v="CUST10711"/>
    <s v="Logan Singh"/>
    <x v="3"/>
    <s v="2023-07-15"/>
    <s v="2024-04-20"/>
    <n v="10"/>
    <n v="10"/>
    <n v="458.5"/>
    <n v="45.85"/>
    <s v="No"/>
    <x v="0"/>
  </r>
  <r>
    <s v="CUST10712"/>
    <s v="Alex Nguyen"/>
    <x v="1"/>
    <s v="2024-07-21"/>
    <s v="2024-10-24"/>
    <n v="4"/>
    <n v="3"/>
    <n v="273.66000000000003"/>
    <n v="91.22"/>
    <s v="No"/>
    <x v="0"/>
  </r>
  <r>
    <s v="CUST10713"/>
    <s v="Dylan Santos"/>
    <x v="2"/>
    <s v="2020-09-26"/>
    <s v="2020-12-21"/>
    <n v="4"/>
    <n v="5"/>
    <n v="282.35000000000002"/>
    <n v="56.47"/>
    <s v="No"/>
    <x v="0"/>
  </r>
  <r>
    <s v="CUST10714"/>
    <s v="Jamie Nguyen"/>
    <x v="0"/>
    <s v="2023-08-05"/>
    <s v="2023-12-12"/>
    <n v="5"/>
    <n v="1"/>
    <n v="382.97"/>
    <n v="382.97"/>
    <s v="No"/>
    <x v="0"/>
  </r>
  <r>
    <s v="CUST10715"/>
    <s v="Logan Rossi"/>
    <x v="1"/>
    <s v="2018-01-31"/>
    <s v="2021-11-13"/>
    <n v="47"/>
    <n v="38"/>
    <n v="3095.48"/>
    <n v="81.459999999999994"/>
    <s v="No"/>
    <x v="0"/>
  </r>
  <r>
    <s v="CUST10716"/>
    <s v="Casey Haque"/>
    <x v="1"/>
    <s v="2025-05-23"/>
    <s v="2025-07-02"/>
    <n v="3"/>
    <n v="2"/>
    <n v="115.58"/>
    <n v="57.79"/>
    <s v="No"/>
    <x v="1"/>
  </r>
  <r>
    <s v="CUST10717"/>
    <s v="Shawn Rossi"/>
    <x v="1"/>
    <s v="2019-10-16"/>
    <s v="2024-04-12"/>
    <n v="55"/>
    <n v="49"/>
    <n v="12943.35"/>
    <n v="264.14999999999998"/>
    <s v="Yes"/>
    <x v="0"/>
  </r>
  <r>
    <s v="CUST10718"/>
    <s v="Sam Ivanov"/>
    <x v="2"/>
    <s v="2024-05-18"/>
    <s v="2024-12-17"/>
    <n v="8"/>
    <n v="7"/>
    <n v="1870.96"/>
    <n v="267.27999999999997"/>
    <s v="No"/>
    <x v="0"/>
  </r>
  <r>
    <s v="CUST10719"/>
    <s v="Evan Müller"/>
    <x v="0"/>
    <s v="2018-04-27"/>
    <s v="2018-12-10"/>
    <n v="9"/>
    <n v="6"/>
    <n v="1883.64"/>
    <n v="313.94"/>
    <s v="No"/>
    <x v="0"/>
  </r>
  <r>
    <s v="CUST10720"/>
    <s v="Ethan Haque"/>
    <x v="3"/>
    <s v="2022-01-12"/>
    <s v="2024-08-04"/>
    <n v="32"/>
    <n v="17"/>
    <n v="5998.79"/>
    <n v="352.87"/>
    <s v="Yes"/>
    <x v="0"/>
  </r>
  <r>
    <s v="CUST10721"/>
    <s v="Aiden Brown"/>
    <x v="2"/>
    <s v="2023-02-12"/>
    <s v="2024-11-18"/>
    <n v="22"/>
    <n v="18"/>
    <n v="2813.4"/>
    <n v="156.30000000000001"/>
    <s v="No"/>
    <x v="0"/>
  </r>
  <r>
    <s v="CUST10722"/>
    <s v="Alex Martinez"/>
    <x v="4"/>
    <s v="2018-02-16"/>
    <s v="2024-03-13"/>
    <n v="74"/>
    <n v="54"/>
    <n v="5061.96"/>
    <n v="93.74"/>
    <s v="Yes"/>
    <x v="0"/>
  </r>
  <r>
    <s v="CUST10723"/>
    <s v="Hayden Smith"/>
    <x v="4"/>
    <s v="2023-02-13"/>
    <s v="2024-09-28"/>
    <n v="20"/>
    <n v="12"/>
    <n v="1320.12"/>
    <n v="110.01"/>
    <s v="No"/>
    <x v="0"/>
  </r>
  <r>
    <s v="CUST10724"/>
    <s v="Cameron Kumar"/>
    <x v="0"/>
    <s v="2021-08-18"/>
    <s v="2021-10-17"/>
    <n v="3"/>
    <n v="7"/>
    <n v="481.39"/>
    <n v="68.77"/>
    <s v="No"/>
    <x v="0"/>
  </r>
  <r>
    <s v="CUST10725"/>
    <s v="Avery Hernandez"/>
    <x v="0"/>
    <s v="2019-09-14"/>
    <s v="2022-05-27"/>
    <n v="33"/>
    <n v="31"/>
    <n v="1744.06"/>
    <n v="56.26"/>
    <s v="No"/>
    <x v="0"/>
  </r>
  <r>
    <s v="CUST10726"/>
    <s v="Shawn O'Neil"/>
    <x v="3"/>
    <s v="2023-02-03"/>
    <s v="2023-07-27"/>
    <n v="6"/>
    <n v="4"/>
    <n v="115.72"/>
    <n v="28.93"/>
    <s v="No"/>
    <x v="0"/>
  </r>
  <r>
    <s v="CUST10727"/>
    <s v="Lucas Kumar"/>
    <x v="3"/>
    <s v="2019-10-08"/>
    <s v="2025-06-18"/>
    <n v="69"/>
    <n v="51"/>
    <n v="4795.53"/>
    <n v="94.03"/>
    <s v="No"/>
    <x v="1"/>
  </r>
  <r>
    <s v="CUST10728"/>
    <s v="Alex Martinez"/>
    <x v="3"/>
    <s v="2023-12-28"/>
    <s v="2024-04-18"/>
    <n v="5"/>
    <n v="4"/>
    <n v="285.08"/>
    <n v="71.27"/>
    <s v="No"/>
    <x v="0"/>
  </r>
  <r>
    <s v="CUST10729"/>
    <s v="Jamie Martinez"/>
    <x v="3"/>
    <s v="2023-10-05"/>
    <s v="2024-03-09"/>
    <n v="6"/>
    <n v="6"/>
    <n v="1891.2"/>
    <n v="315.2"/>
    <s v="No"/>
    <x v="0"/>
  </r>
  <r>
    <s v="CUST10730"/>
    <s v="Shawn Jackson"/>
    <x v="4"/>
    <s v="2024-02-12"/>
    <s v="2024-12-16"/>
    <n v="11"/>
    <n v="9"/>
    <n v="699.03"/>
    <n v="77.67"/>
    <s v="No"/>
    <x v="0"/>
  </r>
  <r>
    <s v="CUST10731"/>
    <s v="Caleb Carvalho"/>
    <x v="4"/>
    <s v="2024-10-02"/>
    <s v="2025-08-18"/>
    <n v="11"/>
    <n v="13"/>
    <n v="640.64"/>
    <n v="49.28"/>
    <s v="No"/>
    <x v="1"/>
  </r>
  <r>
    <s v="CUST10732"/>
    <s v="Mason Park"/>
    <x v="0"/>
    <s v="2020-12-24"/>
    <s v="2022-01-19"/>
    <n v="14"/>
    <n v="12"/>
    <n v="537.6"/>
    <n v="44.8"/>
    <s v="No"/>
    <x v="0"/>
  </r>
  <r>
    <s v="CUST10733"/>
    <s v="Robin Martinez"/>
    <x v="1"/>
    <s v="2022-05-09"/>
    <s v="2023-10-31"/>
    <n v="18"/>
    <n v="16"/>
    <n v="616.32000000000005"/>
    <n v="38.520000000000003"/>
    <s v="No"/>
    <x v="0"/>
  </r>
  <r>
    <s v="CUST10734"/>
    <s v="Liam Smith"/>
    <x v="3"/>
    <s v="2022-08-28"/>
    <s v="2025-03-16"/>
    <n v="32"/>
    <n v="25"/>
    <n v="1683.75"/>
    <n v="67.349999999999994"/>
    <s v="No"/>
    <x v="0"/>
  </r>
  <r>
    <s v="CUST10735"/>
    <s v="Jordan Lopez"/>
    <x v="3"/>
    <s v="2020-12-05"/>
    <s v="2023-10-24"/>
    <n v="35"/>
    <n v="26"/>
    <n v="936.78"/>
    <n v="36.03"/>
    <s v="No"/>
    <x v="0"/>
  </r>
  <r>
    <s v="CUST10736"/>
    <s v="Oliver Kim"/>
    <x v="0"/>
    <s v="2021-01-14"/>
    <s v="2024-05-29"/>
    <n v="41"/>
    <n v="44"/>
    <n v="15547.84"/>
    <n v="353.36"/>
    <s v="Yes"/>
    <x v="0"/>
  </r>
  <r>
    <s v="CUST10737"/>
    <s v="Mason Martinez"/>
    <x v="1"/>
    <s v="2018-01-17"/>
    <s v="2019-07-05"/>
    <n v="19"/>
    <n v="18"/>
    <n v="3650.76"/>
    <n v="202.82"/>
    <s v="No"/>
    <x v="0"/>
  </r>
  <r>
    <s v="CUST10738"/>
    <s v="Morgan Popov"/>
    <x v="2"/>
    <s v="2023-11-22"/>
    <s v="2023-12-11"/>
    <n v="2"/>
    <n v="1"/>
    <n v="55.61"/>
    <n v="55.61"/>
    <s v="No"/>
    <x v="0"/>
  </r>
  <r>
    <s v="CUST10739"/>
    <s v="Noah Popov"/>
    <x v="1"/>
    <s v="2018-06-24"/>
    <s v="2025-07-26"/>
    <n v="86"/>
    <n v="60"/>
    <n v="11958.6"/>
    <n v="199.31"/>
    <s v="Yes"/>
    <x v="1"/>
  </r>
  <r>
    <s v="CUST10740"/>
    <s v="Logan Kumar"/>
    <x v="1"/>
    <s v="2020-08-03"/>
    <s v="2020-09-19"/>
    <n v="2"/>
    <n v="2"/>
    <n v="52.42"/>
    <n v="26.21"/>
    <s v="No"/>
    <x v="0"/>
  </r>
  <r>
    <s v="CUST10741"/>
    <s v="Oliver Wang"/>
    <x v="1"/>
    <s v="2021-04-28"/>
    <s v="2024-08-05"/>
    <n v="41"/>
    <n v="39"/>
    <n v="817.05"/>
    <n v="20.95"/>
    <s v="No"/>
    <x v="0"/>
  </r>
  <r>
    <s v="CUST10742"/>
    <s v="Oliver Novak"/>
    <x v="4"/>
    <s v="2024-08-21"/>
    <s v="2024-10-26"/>
    <n v="3"/>
    <n v="6"/>
    <n v="1801.38"/>
    <n v="300.23"/>
    <s v="No"/>
    <x v="0"/>
  </r>
  <r>
    <s v="CUST10743"/>
    <s v="Shawn Schmidt"/>
    <x v="2"/>
    <s v="2020-06-24"/>
    <s v="2025-08-07"/>
    <n v="63"/>
    <n v="48"/>
    <n v="2681.28"/>
    <n v="55.86"/>
    <s v="No"/>
    <x v="1"/>
  </r>
  <r>
    <s v="CUST10744"/>
    <s v="Ethan Schmidt"/>
    <x v="4"/>
    <s v="2023-05-18"/>
    <s v="2023-10-27"/>
    <n v="6"/>
    <n v="7"/>
    <n v="335.51"/>
    <n v="47.93"/>
    <s v="No"/>
    <x v="0"/>
  </r>
  <r>
    <s v="CUST10745"/>
    <s v="Taylor Schmidt"/>
    <x v="0"/>
    <s v="2023-01-03"/>
    <s v="2024-05-29"/>
    <n v="17"/>
    <n v="14"/>
    <n v="850.78"/>
    <n v="60.77"/>
    <s v="No"/>
    <x v="0"/>
  </r>
  <r>
    <s v="CUST10746"/>
    <s v="Liam Brown"/>
    <x v="0"/>
    <s v="2020-01-10"/>
    <s v="2021-02-06"/>
    <n v="14"/>
    <n v="14"/>
    <n v="1169.56"/>
    <n v="83.54"/>
    <s v="No"/>
    <x v="0"/>
  </r>
  <r>
    <s v="CUST10747"/>
    <s v="Casey Kim"/>
    <x v="0"/>
    <s v="2024-08-09"/>
    <s v="2024-09-22"/>
    <n v="2"/>
    <n v="2"/>
    <n v="180.86"/>
    <n v="90.43"/>
    <s v="No"/>
    <x v="0"/>
  </r>
  <r>
    <s v="CUST10748"/>
    <s v="Morgan Lopez"/>
    <x v="4"/>
    <s v="2019-03-26"/>
    <s v="2021-09-09"/>
    <n v="31"/>
    <n v="24"/>
    <n v="2550.7199999999998"/>
    <n v="106.28"/>
    <s v="No"/>
    <x v="0"/>
  </r>
  <r>
    <s v="CUST10749"/>
    <s v="Lucas Lopez"/>
    <x v="4"/>
    <s v="2023-11-20"/>
    <s v="2024-12-07"/>
    <n v="14"/>
    <n v="12"/>
    <n v="553.79999999999995"/>
    <n v="46.15"/>
    <s v="No"/>
    <x v="0"/>
  </r>
  <r>
    <s v="CUST10750"/>
    <s v="Caleb Lopez"/>
    <x v="2"/>
    <s v="2021-07-04"/>
    <s v="2023-10-31"/>
    <n v="28"/>
    <n v="23"/>
    <n v="776.25"/>
    <n v="33.75"/>
    <s v="No"/>
    <x v="0"/>
  </r>
  <r>
    <s v="CUST10751"/>
    <s v="Taylor Park"/>
    <x v="4"/>
    <s v="2019-10-16"/>
    <s v="2021-05-29"/>
    <n v="20"/>
    <n v="14"/>
    <n v="925.82"/>
    <n v="66.13"/>
    <s v="No"/>
    <x v="0"/>
  </r>
  <r>
    <s v="CUST10752"/>
    <s v="Aiden Haque"/>
    <x v="2"/>
    <s v="2019-02-23"/>
    <s v="2023-03-22"/>
    <n v="50"/>
    <n v="38"/>
    <n v="4929.74"/>
    <n v="129.72999999999999"/>
    <s v="No"/>
    <x v="0"/>
  </r>
  <r>
    <s v="CUST10753"/>
    <s v="Casey Kumar"/>
    <x v="1"/>
    <s v="2020-08-11"/>
    <s v="2021-08-23"/>
    <n v="13"/>
    <n v="11"/>
    <n v="830.94"/>
    <n v="75.540000000000006"/>
    <s v="No"/>
    <x v="0"/>
  </r>
  <r>
    <s v="CUST10754"/>
    <s v="Rowan Costa"/>
    <x v="1"/>
    <s v="2019-01-15"/>
    <s v="2024-09-30"/>
    <n v="69"/>
    <n v="58"/>
    <n v="4894.04"/>
    <n v="84.38"/>
    <s v="No"/>
    <x v="0"/>
  </r>
  <r>
    <s v="CUST10755"/>
    <s v="Blake Park"/>
    <x v="3"/>
    <s v="2021-01-19"/>
    <s v="2024-03-05"/>
    <n v="39"/>
    <n v="34"/>
    <n v="8264.7199999999993"/>
    <n v="243.08"/>
    <s v="Yes"/>
    <x v="0"/>
  </r>
  <r>
    <s v="CUST10756"/>
    <s v="Jordan O'Neil"/>
    <x v="4"/>
    <s v="2020-05-25"/>
    <s v="2020-07-19"/>
    <n v="3"/>
    <n v="2"/>
    <n v="68.739999999999995"/>
    <n v="34.369999999999997"/>
    <s v="No"/>
    <x v="0"/>
  </r>
  <r>
    <s v="CUST10757"/>
    <s v="Mason Ivanov"/>
    <x v="0"/>
    <s v="2019-07-03"/>
    <s v="2020-01-06"/>
    <n v="7"/>
    <n v="6"/>
    <n v="2329.1999999999998"/>
    <n v="388.2"/>
    <s v="No"/>
    <x v="0"/>
  </r>
  <r>
    <s v="CUST10758"/>
    <s v="Jamie Kim"/>
    <x v="0"/>
    <s v="2021-04-05"/>
    <s v="2022-06-26"/>
    <n v="15"/>
    <n v="18"/>
    <n v="1396.26"/>
    <n v="77.569999999999993"/>
    <s v="No"/>
    <x v="0"/>
  </r>
  <r>
    <s v="CUST10759"/>
    <s v="Sam Müller"/>
    <x v="3"/>
    <s v="2018-04-03"/>
    <s v="2025-06-11"/>
    <n v="87"/>
    <n v="60"/>
    <n v="13722.6"/>
    <n v="228.71"/>
    <s v="Yes"/>
    <x v="1"/>
  </r>
  <r>
    <s v="CUST10760"/>
    <s v="Evan Müller"/>
    <x v="3"/>
    <s v="2020-01-27"/>
    <s v="2022-11-26"/>
    <n v="35"/>
    <n v="35"/>
    <n v="3743.25"/>
    <n v="106.95"/>
    <s v="No"/>
    <x v="0"/>
  </r>
  <r>
    <s v="CUST10761"/>
    <s v="Caleb O'Neil"/>
    <x v="2"/>
    <s v="2025-04-23"/>
    <s v="2025-05-22"/>
    <n v="2"/>
    <n v="3"/>
    <n v="816.66"/>
    <n v="272.22000000000003"/>
    <s v="No"/>
    <x v="1"/>
  </r>
  <r>
    <s v="CUST10762"/>
    <s v="Caleb Schmidt"/>
    <x v="0"/>
    <s v="2025-06-09"/>
    <s v="2025-07-28"/>
    <n v="2"/>
    <n v="2"/>
    <n v="105.08"/>
    <n v="52.54"/>
    <s v="No"/>
    <x v="1"/>
  </r>
  <r>
    <s v="CUST10763"/>
    <s v="Quinn Park"/>
    <x v="3"/>
    <s v="2018-07-27"/>
    <s v="2022-12-11"/>
    <n v="54"/>
    <n v="42"/>
    <n v="4464.18"/>
    <n v="106.29"/>
    <s v="No"/>
    <x v="0"/>
  </r>
  <r>
    <s v="CUST10764"/>
    <s v="Blake O'Neil"/>
    <x v="0"/>
    <s v="2023-07-15"/>
    <s v="2024-11-29"/>
    <n v="17"/>
    <n v="11"/>
    <n v="2423.08"/>
    <n v="220.28"/>
    <s v="No"/>
    <x v="0"/>
  </r>
  <r>
    <s v="CUST10765"/>
    <s v="Sam Silva"/>
    <x v="2"/>
    <s v="2024-12-16"/>
    <s v="2025-03-29"/>
    <n v="4"/>
    <n v="3"/>
    <n v="265.05"/>
    <n v="88.35"/>
    <s v="No"/>
    <x v="1"/>
  </r>
  <r>
    <s v="CUST10766"/>
    <s v="Drew Smith"/>
    <x v="1"/>
    <s v="2024-10-05"/>
    <s v="2025-03-17"/>
    <n v="6"/>
    <n v="7"/>
    <n v="402.99"/>
    <n v="57.57"/>
    <s v="No"/>
    <x v="0"/>
  </r>
  <r>
    <s v="CUST10767"/>
    <s v="Aiden Costa"/>
    <x v="0"/>
    <s v="2025-06-06"/>
    <s v="2025-09-07"/>
    <n v="4"/>
    <n v="3"/>
    <n v="248.97"/>
    <n v="82.99"/>
    <s v="No"/>
    <x v="1"/>
  </r>
  <r>
    <s v="CUST10768"/>
    <s v="Sam Müller"/>
    <x v="1"/>
    <s v="2022-08-07"/>
    <s v="2023-08-24"/>
    <n v="13"/>
    <n v="16"/>
    <n v="1416.48"/>
    <n v="88.53"/>
    <s v="No"/>
    <x v="0"/>
  </r>
  <r>
    <s v="CUST10769"/>
    <s v="Noah Santos"/>
    <x v="0"/>
    <s v="2019-12-04"/>
    <s v="2024-10-27"/>
    <n v="59"/>
    <n v="60"/>
    <n v="10630.8"/>
    <n v="177.18"/>
    <s v="Yes"/>
    <x v="0"/>
  </r>
  <r>
    <s v="CUST10770"/>
    <s v="Riley Haque"/>
    <x v="3"/>
    <s v="2022-03-01"/>
    <s v="2022-05-10"/>
    <n v="3"/>
    <n v="6"/>
    <n v="102.06"/>
    <n v="17.010000000000002"/>
    <s v="No"/>
    <x v="0"/>
  </r>
  <r>
    <s v="CUST10771"/>
    <s v="Taylor Popov"/>
    <x v="0"/>
    <s v="2021-09-13"/>
    <s v="2024-04-22"/>
    <n v="32"/>
    <n v="24"/>
    <n v="1195.44"/>
    <n v="49.81"/>
    <s v="No"/>
    <x v="0"/>
  </r>
  <r>
    <s v="CUST10772"/>
    <s v="Jordan Kim"/>
    <x v="3"/>
    <s v="2023-07-12"/>
    <s v="2024-10-08"/>
    <n v="16"/>
    <n v="18"/>
    <n v="2017.8"/>
    <n v="112.1"/>
    <s v="No"/>
    <x v="0"/>
  </r>
  <r>
    <s v="CUST10773"/>
    <s v="Avery Jackson"/>
    <x v="3"/>
    <s v="2024-09-18"/>
    <s v="2024-11-08"/>
    <n v="3"/>
    <n v="3"/>
    <n v="183.51"/>
    <n v="61.17"/>
    <s v="No"/>
    <x v="0"/>
  </r>
  <r>
    <s v="CUST10774"/>
    <s v="Riley Schmidt"/>
    <x v="0"/>
    <s v="2018-04-03"/>
    <s v="2022-09-09"/>
    <n v="54"/>
    <n v="42"/>
    <n v="3456.18"/>
    <n v="82.29"/>
    <s v="No"/>
    <x v="0"/>
  </r>
  <r>
    <s v="CUST10775"/>
    <s v="Avery Lee"/>
    <x v="4"/>
    <s v="2022-06-03"/>
    <s v="2025-06-17"/>
    <n v="37"/>
    <n v="24"/>
    <n v="1099.44"/>
    <n v="45.81"/>
    <s v="No"/>
    <x v="1"/>
  </r>
  <r>
    <s v="CUST10776"/>
    <s v="Shawn Novak"/>
    <x v="1"/>
    <s v="2023-09-28"/>
    <s v="2024-12-23"/>
    <n v="16"/>
    <n v="16"/>
    <n v="204.32"/>
    <n v="12.77"/>
    <s v="No"/>
    <x v="0"/>
  </r>
  <r>
    <s v="CUST10777"/>
    <s v="Taylor Lopez"/>
    <x v="4"/>
    <s v="2019-11-15"/>
    <s v="2020-07-07"/>
    <n v="9"/>
    <n v="11"/>
    <n v="970.64"/>
    <n v="88.24"/>
    <s v="No"/>
    <x v="0"/>
  </r>
  <r>
    <s v="CUST10778"/>
    <s v="Alex Singh"/>
    <x v="3"/>
    <s v="2020-11-08"/>
    <s v="2025-09-06"/>
    <n v="59"/>
    <n v="54"/>
    <n v="8777.7000000000007"/>
    <n v="162.55000000000001"/>
    <s v="Yes"/>
    <x v="1"/>
  </r>
  <r>
    <s v="CUST10779"/>
    <s v="Evan Haque"/>
    <x v="4"/>
    <s v="2020-01-29"/>
    <s v="2022-06-12"/>
    <n v="30"/>
    <n v="25"/>
    <n v="7668.25"/>
    <n v="306.73"/>
    <s v="Yes"/>
    <x v="0"/>
  </r>
  <r>
    <s v="CUST10780"/>
    <s v="Mason Ivanov"/>
    <x v="0"/>
    <s v="2024-01-07"/>
    <s v="2025-07-07"/>
    <n v="19"/>
    <n v="14"/>
    <n v="1275.4000000000001"/>
    <n v="91.1"/>
    <s v="No"/>
    <x v="1"/>
  </r>
  <r>
    <s v="CUST10781"/>
    <s v="Shawn Hernandez"/>
    <x v="4"/>
    <s v="2020-05-10"/>
    <s v="2023-12-05"/>
    <n v="44"/>
    <n v="30"/>
    <n v="1838.7"/>
    <n v="61.29"/>
    <s v="No"/>
    <x v="0"/>
  </r>
  <r>
    <s v="CUST10782"/>
    <s v="Jamie Garcia"/>
    <x v="2"/>
    <s v="2023-11-17"/>
    <s v="2025-07-14"/>
    <n v="21"/>
    <n v="20"/>
    <n v="2105"/>
    <n v="105.25"/>
    <s v="No"/>
    <x v="1"/>
  </r>
  <r>
    <s v="CUST10783"/>
    <s v="Evan Costa"/>
    <x v="4"/>
    <s v="2022-01-26"/>
    <s v="2022-10-25"/>
    <n v="10"/>
    <n v="9"/>
    <n v="1584.72"/>
    <n v="176.08"/>
    <s v="No"/>
    <x v="0"/>
  </r>
  <r>
    <s v="CUST10784"/>
    <s v="Lucas Lee"/>
    <x v="0"/>
    <s v="2025-04-08"/>
    <s v="2025-05-03"/>
    <n v="2"/>
    <n v="1"/>
    <n v="10.53"/>
    <n v="10.53"/>
    <s v="No"/>
    <x v="1"/>
  </r>
  <r>
    <s v="CUST10785"/>
    <s v="Robin Silva"/>
    <x v="1"/>
    <s v="2021-12-20"/>
    <s v="2025-08-07"/>
    <n v="45"/>
    <n v="29"/>
    <n v="2933.93"/>
    <n v="101.17"/>
    <s v="No"/>
    <x v="1"/>
  </r>
  <r>
    <s v="CUST10786"/>
    <s v="Noah Brown"/>
    <x v="1"/>
    <s v="2024-07-13"/>
    <s v="2024-12-15"/>
    <n v="6"/>
    <n v="5"/>
    <n v="180.5"/>
    <n v="36.1"/>
    <s v="No"/>
    <x v="0"/>
  </r>
  <r>
    <s v="CUST10787"/>
    <s v="Morgan Costa"/>
    <x v="0"/>
    <s v="2022-10-04"/>
    <s v="2023-01-02"/>
    <n v="4"/>
    <n v="2"/>
    <n v="2097.48"/>
    <n v="1048.74"/>
    <s v="No"/>
    <x v="0"/>
  </r>
  <r>
    <s v="CUST10788"/>
    <s v="Cameron Müller"/>
    <x v="4"/>
    <s v="2019-02-21"/>
    <s v="2022-12-10"/>
    <n v="47"/>
    <n v="37"/>
    <n v="2640.69"/>
    <n v="71.37"/>
    <s v="No"/>
    <x v="0"/>
  </r>
  <r>
    <s v="CUST10789"/>
    <s v="Avery Silva"/>
    <x v="0"/>
    <s v="2021-05-07"/>
    <s v="2023-10-29"/>
    <n v="30"/>
    <n v="19"/>
    <n v="2886.1"/>
    <n v="151.9"/>
    <s v="No"/>
    <x v="0"/>
  </r>
  <r>
    <s v="CUST10790"/>
    <s v="Drew Nguyen"/>
    <x v="4"/>
    <s v="2021-03-19"/>
    <s v="2021-11-17"/>
    <n v="9"/>
    <n v="3"/>
    <n v="601.71"/>
    <n v="200.57"/>
    <s v="No"/>
    <x v="0"/>
  </r>
  <r>
    <s v="CUST10791"/>
    <s v="Hayden Müller"/>
    <x v="0"/>
    <s v="2024-04-07"/>
    <s v="2025-06-05"/>
    <n v="15"/>
    <n v="11"/>
    <n v="335.06"/>
    <n v="30.46"/>
    <s v="No"/>
    <x v="1"/>
  </r>
  <r>
    <s v="CUST10792"/>
    <s v="Avery Kim"/>
    <x v="4"/>
    <s v="2019-10-02"/>
    <s v="2021-11-22"/>
    <n v="26"/>
    <n v="19"/>
    <n v="7344.83"/>
    <n v="386.57"/>
    <s v="Yes"/>
    <x v="0"/>
  </r>
  <r>
    <s v="CUST10793"/>
    <s v="Quinn Ivanov"/>
    <x v="0"/>
    <s v="2025-08-11"/>
    <s v="2025-08-11"/>
    <n v="1"/>
    <n v="1"/>
    <n v="83.15"/>
    <n v="83.15"/>
    <s v="No"/>
    <x v="1"/>
  </r>
  <r>
    <s v="CUST10794"/>
    <s v="Blake Kim"/>
    <x v="0"/>
    <s v="2018-03-20"/>
    <s v="2023-10-03"/>
    <n v="68"/>
    <n v="58"/>
    <n v="4521.1000000000004"/>
    <n v="77.95"/>
    <s v="No"/>
    <x v="0"/>
  </r>
  <r>
    <s v="CUST10795"/>
    <s v="Quinn Hernandez"/>
    <x v="4"/>
    <s v="2018-12-10"/>
    <s v="2023-02-09"/>
    <n v="51"/>
    <n v="44"/>
    <n v="4885.76"/>
    <n v="111.04"/>
    <s v="No"/>
    <x v="0"/>
  </r>
  <r>
    <s v="CUST10796"/>
    <s v="Oliver Santos"/>
    <x v="4"/>
    <s v="2021-02-23"/>
    <s v="2022-11-09"/>
    <n v="22"/>
    <n v="13"/>
    <n v="777.66"/>
    <n v="59.82"/>
    <s v="No"/>
    <x v="0"/>
  </r>
  <r>
    <s v="CUST10797"/>
    <s v="Hayden Jackson"/>
    <x v="4"/>
    <s v="2020-12-02"/>
    <s v="2022-10-12"/>
    <n v="23"/>
    <n v="18"/>
    <n v="4342.5"/>
    <n v="241.25"/>
    <s v="No"/>
    <x v="0"/>
  </r>
  <r>
    <s v="CUST10798"/>
    <s v="Ethan Silva"/>
    <x v="2"/>
    <s v="2021-04-15"/>
    <s v="2021-10-17"/>
    <n v="7"/>
    <n v="6"/>
    <n v="1882.74"/>
    <n v="313.79000000000002"/>
    <s v="No"/>
    <x v="0"/>
  </r>
  <r>
    <s v="CUST10799"/>
    <s v="Lucas Lee"/>
    <x v="0"/>
    <s v="2025-05-24"/>
    <s v="2025-06-29"/>
    <n v="2"/>
    <n v="4"/>
    <n v="1171.44"/>
    <n v="292.86"/>
    <s v="No"/>
    <x v="1"/>
  </r>
  <r>
    <s v="CUST10800"/>
    <s v="Quinn Patel"/>
    <x v="1"/>
    <s v="2025-07-18"/>
    <s v="2025-08-11"/>
    <n v="2"/>
    <n v="4"/>
    <n v="709.32"/>
    <n v="177.33"/>
    <s v="No"/>
    <x v="1"/>
  </r>
  <r>
    <s v="CUST10801"/>
    <s v="Avery Park"/>
    <x v="1"/>
    <s v="2020-12-19"/>
    <s v="2025-04-22"/>
    <n v="53"/>
    <n v="47"/>
    <n v="4351.7299999999996"/>
    <n v="92.59"/>
    <s v="No"/>
    <x v="1"/>
  </r>
  <r>
    <s v="CUST10802"/>
    <s v="Parker Ivanov"/>
    <x v="2"/>
    <s v="2021-03-13"/>
    <s v="2024-01-21"/>
    <n v="35"/>
    <n v="22"/>
    <n v="983.4"/>
    <n v="44.7"/>
    <s v="No"/>
    <x v="0"/>
  </r>
  <r>
    <s v="CUST10803"/>
    <s v="Alex Patel"/>
    <x v="2"/>
    <s v="2019-10-06"/>
    <s v="2025-03-12"/>
    <n v="66"/>
    <n v="51"/>
    <n v="17918.34"/>
    <n v="351.34"/>
    <s v="Yes"/>
    <x v="0"/>
  </r>
  <r>
    <s v="CUST10804"/>
    <s v="Avery Brown"/>
    <x v="2"/>
    <s v="2018-06-27"/>
    <s v="2025-09-04"/>
    <n v="88"/>
    <n v="60"/>
    <n v="1045.8"/>
    <n v="17.43"/>
    <s v="No"/>
    <x v="1"/>
  </r>
  <r>
    <s v="CUST10805"/>
    <s v="Alex Khan"/>
    <x v="2"/>
    <s v="2018-06-05"/>
    <s v="2022-08-16"/>
    <n v="51"/>
    <n v="48"/>
    <n v="4748.16"/>
    <n v="98.92"/>
    <s v="No"/>
    <x v="0"/>
  </r>
  <r>
    <s v="CUST10806"/>
    <s v="Rowan Garcia"/>
    <x v="4"/>
    <s v="2023-06-09"/>
    <s v="2025-04-02"/>
    <n v="23"/>
    <n v="26"/>
    <n v="7081.36"/>
    <n v="272.36"/>
    <s v="Yes"/>
    <x v="1"/>
  </r>
  <r>
    <s v="CUST10807"/>
    <s v="Drew Costa"/>
    <x v="1"/>
    <s v="2020-03-17"/>
    <s v="2020-12-08"/>
    <n v="10"/>
    <n v="10"/>
    <n v="3669.5"/>
    <n v="366.95"/>
    <s v="No"/>
    <x v="0"/>
  </r>
  <r>
    <s v="CUST10808"/>
    <s v="Noah Hernandez"/>
    <x v="3"/>
    <s v="2025-07-06"/>
    <s v="2025-07-28"/>
    <n v="1"/>
    <n v="1"/>
    <n v="43.16"/>
    <n v="43.16"/>
    <s v="No"/>
    <x v="1"/>
  </r>
  <r>
    <s v="CUST10809"/>
    <s v="Evan Schmidt"/>
    <x v="3"/>
    <s v="2023-12-02"/>
    <s v="2024-07-07"/>
    <n v="8"/>
    <n v="9"/>
    <n v="793.44"/>
    <n v="88.16"/>
    <s v="No"/>
    <x v="0"/>
  </r>
  <r>
    <s v="CUST10810"/>
    <s v="Jordan Khan"/>
    <x v="4"/>
    <s v="2021-02-23"/>
    <s v="2021-04-30"/>
    <n v="3"/>
    <n v="6"/>
    <n v="169.14"/>
    <n v="28.19"/>
    <s v="No"/>
    <x v="0"/>
  </r>
  <r>
    <s v="CUST10811"/>
    <s v="Dylan Costa"/>
    <x v="3"/>
    <s v="2025-05-28"/>
    <s v="2025-05-30"/>
    <n v="1"/>
    <n v="1"/>
    <n v="64.650000000000006"/>
    <n v="64.650000000000006"/>
    <s v="No"/>
    <x v="1"/>
  </r>
  <r>
    <s v="CUST10812"/>
    <s v="Shawn Smith"/>
    <x v="2"/>
    <s v="2023-09-05"/>
    <s v="2025-05-23"/>
    <n v="21"/>
    <n v="25"/>
    <n v="9209"/>
    <n v="368.36"/>
    <s v="Yes"/>
    <x v="1"/>
  </r>
  <r>
    <s v="CUST10813"/>
    <s v="Quinn Park"/>
    <x v="0"/>
    <s v="2020-06-19"/>
    <s v="2025-08-09"/>
    <n v="63"/>
    <n v="44"/>
    <n v="46978.36"/>
    <n v="1067.69"/>
    <s v="Yes"/>
    <x v="1"/>
  </r>
  <r>
    <s v="CUST10814"/>
    <s v="Avery Kim"/>
    <x v="0"/>
    <s v="2019-08-07"/>
    <s v="2024-03-10"/>
    <n v="56"/>
    <n v="43"/>
    <n v="796.79"/>
    <n v="18.53"/>
    <s v="No"/>
    <x v="0"/>
  </r>
  <r>
    <s v="CUST10815"/>
    <s v="Rowan Smith"/>
    <x v="1"/>
    <s v="2024-11-30"/>
    <s v="2025-03-01"/>
    <n v="5"/>
    <n v="4"/>
    <n v="42.24"/>
    <n v="10.56"/>
    <s v="No"/>
    <x v="0"/>
  </r>
  <r>
    <s v="CUST10816"/>
    <s v="Liam Haque"/>
    <x v="2"/>
    <s v="2018-04-20"/>
    <s v="2023-01-08"/>
    <n v="58"/>
    <n v="54"/>
    <n v="5673.24"/>
    <n v="105.06"/>
    <s v="Yes"/>
    <x v="0"/>
  </r>
  <r>
    <s v="CUST10817"/>
    <s v="Logan Costa"/>
    <x v="1"/>
    <s v="2023-10-01"/>
    <s v="2024-11-14"/>
    <n v="14"/>
    <n v="8"/>
    <n v="585.67999999999995"/>
    <n v="73.209999999999994"/>
    <s v="No"/>
    <x v="0"/>
  </r>
  <r>
    <s v="CUST10818"/>
    <s v="Jamie Ivanov"/>
    <x v="1"/>
    <s v="2018-10-27"/>
    <s v="2021-08-13"/>
    <n v="35"/>
    <n v="39"/>
    <n v="2558.79"/>
    <n v="65.61"/>
    <s v="No"/>
    <x v="0"/>
  </r>
  <r>
    <s v="CUST10819"/>
    <s v="Mason Park"/>
    <x v="1"/>
    <s v="2025-05-29"/>
    <s v="2025-09-06"/>
    <n v="5"/>
    <n v="3"/>
    <n v="80.58"/>
    <n v="26.86"/>
    <s v="No"/>
    <x v="1"/>
  </r>
  <r>
    <s v="CUST10820"/>
    <s v="Hayden Müller"/>
    <x v="0"/>
    <s v="2019-06-22"/>
    <s v="2024-07-21"/>
    <n v="62"/>
    <n v="52"/>
    <n v="863.72"/>
    <n v="16.61"/>
    <s v="No"/>
    <x v="0"/>
  </r>
  <r>
    <s v="CUST10821"/>
    <s v="Sam Lee"/>
    <x v="0"/>
    <s v="2024-08-06"/>
    <s v="2025-07-13"/>
    <n v="12"/>
    <n v="11"/>
    <n v="1316.04"/>
    <n v="119.64"/>
    <s v="No"/>
    <x v="1"/>
  </r>
  <r>
    <s v="CUST10822"/>
    <s v="Noah Costa"/>
    <x v="0"/>
    <s v="2021-01-09"/>
    <s v="2023-12-06"/>
    <n v="36"/>
    <n v="22"/>
    <n v="1346.18"/>
    <n v="61.19"/>
    <s v="No"/>
    <x v="0"/>
  </r>
  <r>
    <s v="CUST10823"/>
    <s v="Hayden Martinez"/>
    <x v="3"/>
    <s v="2021-12-11"/>
    <s v="2025-05-31"/>
    <n v="42"/>
    <n v="33"/>
    <n v="3605.91"/>
    <n v="109.27"/>
    <s v="No"/>
    <x v="1"/>
  </r>
  <r>
    <s v="CUST10824"/>
    <s v="Parker Schmidt"/>
    <x v="4"/>
    <s v="2024-03-08"/>
    <s v="2024-03-12"/>
    <n v="1"/>
    <n v="4"/>
    <n v="509.16"/>
    <n v="127.29"/>
    <s v="No"/>
    <x v="0"/>
  </r>
  <r>
    <s v="CUST10825"/>
    <s v="Evan Novak"/>
    <x v="2"/>
    <s v="2020-01-09"/>
    <s v="2023-11-27"/>
    <n v="47"/>
    <n v="45"/>
    <n v="1440.45"/>
    <n v="32.01"/>
    <s v="No"/>
    <x v="0"/>
  </r>
  <r>
    <s v="CUST10826"/>
    <s v="Jamie Kim"/>
    <x v="4"/>
    <s v="2019-11-23"/>
    <s v="2022-11-15"/>
    <n v="37"/>
    <n v="31"/>
    <n v="1709.65"/>
    <n v="55.15"/>
    <s v="No"/>
    <x v="0"/>
  </r>
  <r>
    <s v="CUST10827"/>
    <s v="Avery Singh"/>
    <x v="0"/>
    <s v="2020-01-13"/>
    <s v="2022-07-12"/>
    <n v="31"/>
    <n v="20"/>
    <n v="1615.4"/>
    <n v="80.77"/>
    <s v="No"/>
    <x v="0"/>
  </r>
  <r>
    <s v="CUST10828"/>
    <s v="Quinn Hernandez"/>
    <x v="4"/>
    <s v="2023-11-18"/>
    <s v="2025-01-08"/>
    <n v="15"/>
    <n v="14"/>
    <n v="1480.5"/>
    <n v="105.75"/>
    <s v="No"/>
    <x v="0"/>
  </r>
  <r>
    <s v="CUST10829"/>
    <s v="Parker Patel"/>
    <x v="4"/>
    <s v="2022-08-07"/>
    <s v="2023-10-04"/>
    <n v="15"/>
    <n v="18"/>
    <n v="805.32"/>
    <n v="44.74"/>
    <s v="No"/>
    <x v="0"/>
  </r>
  <r>
    <s v="CUST10830"/>
    <s v="Avery Gonzalez"/>
    <x v="0"/>
    <s v="2023-09-30"/>
    <s v="2024-05-17"/>
    <n v="9"/>
    <n v="5"/>
    <n v="75.55"/>
    <n v="15.11"/>
    <s v="No"/>
    <x v="0"/>
  </r>
  <r>
    <s v="CUST10831"/>
    <s v="Hayden Nguyen"/>
    <x v="2"/>
    <s v="2018-12-28"/>
    <s v="2019-12-16"/>
    <n v="13"/>
    <n v="13"/>
    <n v="1257.49"/>
    <n v="96.73"/>
    <s v="No"/>
    <x v="0"/>
  </r>
  <r>
    <s v="CUST10832"/>
    <s v="Dylan Costa"/>
    <x v="4"/>
    <s v="2021-05-05"/>
    <s v="2023-09-29"/>
    <n v="29"/>
    <n v="23"/>
    <n v="9665.52"/>
    <n v="420.24"/>
    <s v="Yes"/>
    <x v="0"/>
  </r>
  <r>
    <s v="CUST10833"/>
    <s v="Lucas Garcia"/>
    <x v="1"/>
    <s v="2020-07-24"/>
    <s v="2021-03-24"/>
    <n v="9"/>
    <n v="9"/>
    <n v="646.38"/>
    <n v="71.819999999999993"/>
    <s v="No"/>
    <x v="0"/>
  </r>
  <r>
    <s v="CUST10834"/>
    <s v="Taylor Novak"/>
    <x v="1"/>
    <s v="2020-07-08"/>
    <s v="2022-08-11"/>
    <n v="26"/>
    <n v="29"/>
    <n v="1794.81"/>
    <n v="61.89"/>
    <s v="No"/>
    <x v="0"/>
  </r>
  <r>
    <s v="CUST10835"/>
    <s v="Robin Ivanov"/>
    <x v="3"/>
    <s v="2020-11-29"/>
    <s v="2021-11-09"/>
    <n v="13"/>
    <n v="10"/>
    <n v="456.6"/>
    <n v="45.66"/>
    <s v="No"/>
    <x v="0"/>
  </r>
  <r>
    <s v="CUST10836"/>
    <s v="Caleb Müller"/>
    <x v="0"/>
    <s v="2020-05-18"/>
    <s v="2021-11-29"/>
    <n v="19"/>
    <n v="19"/>
    <n v="5452.62"/>
    <n v="286.98"/>
    <s v="Yes"/>
    <x v="0"/>
  </r>
  <r>
    <s v="CUST10837"/>
    <s v="Lucas Park"/>
    <x v="1"/>
    <s v="2018-12-07"/>
    <s v="2025-04-14"/>
    <n v="77"/>
    <n v="59"/>
    <n v="2147.6"/>
    <n v="36.4"/>
    <s v="No"/>
    <x v="1"/>
  </r>
  <r>
    <s v="CUST10838"/>
    <s v="Hayden Silva"/>
    <x v="1"/>
    <s v="2019-03-22"/>
    <s v="2020-01-05"/>
    <n v="11"/>
    <n v="11"/>
    <n v="1030.3699999999999"/>
    <n v="93.67"/>
    <s v="No"/>
    <x v="0"/>
  </r>
  <r>
    <s v="CUST10839"/>
    <s v="Noah Haque"/>
    <x v="4"/>
    <s v="2018-02-05"/>
    <s v="2020-01-04"/>
    <n v="24"/>
    <n v="24"/>
    <n v="2003.76"/>
    <n v="83.49"/>
    <s v="No"/>
    <x v="0"/>
  </r>
  <r>
    <s v="CUST10840"/>
    <s v="Aiden Martinez"/>
    <x v="4"/>
    <s v="2020-08-21"/>
    <s v="2020-11-26"/>
    <n v="4"/>
    <n v="5"/>
    <n v="1738.95"/>
    <n v="347.79"/>
    <s v="No"/>
    <x v="0"/>
  </r>
  <r>
    <s v="CUST10841"/>
    <s v="Robin Brown"/>
    <x v="4"/>
    <s v="2019-06-25"/>
    <s v="2021-03-13"/>
    <n v="22"/>
    <n v="25"/>
    <n v="14069"/>
    <n v="562.76"/>
    <s v="Yes"/>
    <x v="0"/>
  </r>
  <r>
    <s v="CUST10842"/>
    <s v="Cameron Garcia"/>
    <x v="0"/>
    <s v="2024-07-11"/>
    <s v="2025-06-07"/>
    <n v="12"/>
    <n v="14"/>
    <n v="1090.18"/>
    <n v="77.87"/>
    <s v="No"/>
    <x v="1"/>
  </r>
  <r>
    <s v="CUST10843"/>
    <s v="Blake Ivanov"/>
    <x v="0"/>
    <s v="2018-05-31"/>
    <s v="2019-10-19"/>
    <n v="18"/>
    <n v="12"/>
    <n v="1350.48"/>
    <n v="112.54"/>
    <s v="No"/>
    <x v="0"/>
  </r>
  <r>
    <s v="CUST10844"/>
    <s v="Mason Lee"/>
    <x v="3"/>
    <s v="2023-04-20"/>
    <s v="2023-11-18"/>
    <n v="8"/>
    <n v="5"/>
    <n v="399.2"/>
    <n v="79.84"/>
    <s v="No"/>
    <x v="0"/>
  </r>
  <r>
    <s v="CUST10845"/>
    <s v="Robin Haque"/>
    <x v="1"/>
    <s v="2018-03-03"/>
    <s v="2018-11-27"/>
    <n v="9"/>
    <n v="9"/>
    <n v="170.19"/>
    <n v="18.91"/>
    <s v="No"/>
    <x v="0"/>
  </r>
  <r>
    <s v="CUST10846"/>
    <s v="Quinn Rossi"/>
    <x v="2"/>
    <s v="2024-04-26"/>
    <s v="2025-05-08"/>
    <n v="14"/>
    <n v="3"/>
    <n v="172.65"/>
    <n v="57.55"/>
    <s v="No"/>
    <x v="1"/>
  </r>
  <r>
    <s v="CUST10847"/>
    <s v="Shawn Martinez"/>
    <x v="4"/>
    <s v="2022-11-01"/>
    <s v="2025-08-03"/>
    <n v="34"/>
    <n v="31"/>
    <n v="1788.7"/>
    <n v="57.7"/>
    <s v="No"/>
    <x v="1"/>
  </r>
  <r>
    <s v="CUST10848"/>
    <s v="Jamie Singh"/>
    <x v="1"/>
    <s v="2022-08-21"/>
    <s v="2023-07-31"/>
    <n v="12"/>
    <n v="10"/>
    <n v="3941"/>
    <n v="394.1"/>
    <s v="No"/>
    <x v="0"/>
  </r>
  <r>
    <s v="CUST10849"/>
    <s v="Ethan Nguyen"/>
    <x v="2"/>
    <s v="2024-03-09"/>
    <s v="2025-07-03"/>
    <n v="17"/>
    <n v="13"/>
    <n v="216.06"/>
    <n v="16.62"/>
    <s v="No"/>
    <x v="1"/>
  </r>
  <r>
    <s v="CUST10850"/>
    <s v="Logan Patel"/>
    <x v="4"/>
    <s v="2022-01-06"/>
    <s v="2022-06-28"/>
    <n v="6"/>
    <n v="6"/>
    <n v="1492.32"/>
    <n v="248.72"/>
    <s v="No"/>
    <x v="0"/>
  </r>
  <r>
    <s v="CUST10851"/>
    <s v="Shawn Ivanov"/>
    <x v="4"/>
    <s v="2025-06-30"/>
    <s v="2025-07-05"/>
    <n v="2"/>
    <n v="2"/>
    <n v="176.94"/>
    <n v="88.47"/>
    <s v="No"/>
    <x v="1"/>
  </r>
  <r>
    <s v="CUST10852"/>
    <s v="Jordan Nguyen"/>
    <x v="0"/>
    <s v="2022-08-28"/>
    <s v="2025-08-15"/>
    <n v="37"/>
    <n v="31"/>
    <n v="3463.32"/>
    <n v="111.72"/>
    <s v="No"/>
    <x v="1"/>
  </r>
  <r>
    <s v="CUST10853"/>
    <s v="Lucas Gonzalez"/>
    <x v="1"/>
    <s v="2023-03-18"/>
    <s v="2024-07-14"/>
    <n v="17"/>
    <n v="18"/>
    <n v="8109.72"/>
    <n v="450.54"/>
    <s v="Yes"/>
    <x v="0"/>
  </r>
  <r>
    <s v="CUST10854"/>
    <s v="Drew Wang"/>
    <x v="2"/>
    <s v="2023-11-02"/>
    <s v="2025-09-03"/>
    <n v="23"/>
    <n v="21"/>
    <n v="5024.46"/>
    <n v="239.26"/>
    <s v="Yes"/>
    <x v="1"/>
  </r>
  <r>
    <s v="CUST10855"/>
    <s v="Sam Popov"/>
    <x v="4"/>
    <s v="2021-04-23"/>
    <s v="2024-04-22"/>
    <n v="37"/>
    <n v="41"/>
    <n v="6220.52"/>
    <n v="151.72"/>
    <s v="Yes"/>
    <x v="0"/>
  </r>
  <r>
    <s v="CUST10856"/>
    <s v="Drew Costa"/>
    <x v="1"/>
    <s v="2018-08-05"/>
    <s v="2018-10-25"/>
    <n v="3"/>
    <n v="2"/>
    <n v="194.34"/>
    <n v="97.17"/>
    <s v="No"/>
    <x v="0"/>
  </r>
  <r>
    <s v="CUST10857"/>
    <s v="Evan Popov"/>
    <x v="3"/>
    <s v="2019-11-19"/>
    <s v="2021-06-07"/>
    <n v="20"/>
    <n v="20"/>
    <n v="1474"/>
    <n v="73.7"/>
    <s v="No"/>
    <x v="0"/>
  </r>
  <r>
    <s v="CUST10858"/>
    <s v="Aiden Martinez"/>
    <x v="0"/>
    <s v="2021-12-10"/>
    <s v="2023-06-26"/>
    <n v="19"/>
    <n v="16"/>
    <n v="1074.56"/>
    <n v="67.16"/>
    <s v="No"/>
    <x v="0"/>
  </r>
  <r>
    <s v="CUST10859"/>
    <s v="Sam Novak"/>
    <x v="1"/>
    <s v="2019-07-14"/>
    <s v="2023-06-10"/>
    <n v="48"/>
    <n v="39"/>
    <n v="3126.63"/>
    <n v="80.17"/>
    <s v="No"/>
    <x v="0"/>
  </r>
  <r>
    <s v="CUST10860"/>
    <s v="Robin Smith"/>
    <x v="4"/>
    <s v="2024-11-16"/>
    <s v="2025-08-25"/>
    <n v="10"/>
    <n v="9"/>
    <n v="1074.69"/>
    <n v="119.41"/>
    <s v="No"/>
    <x v="1"/>
  </r>
  <r>
    <s v="CUST10861"/>
    <s v="Morgan Haque"/>
    <x v="3"/>
    <s v="2023-09-17"/>
    <s v="2025-04-27"/>
    <n v="20"/>
    <n v="20"/>
    <n v="3534.8"/>
    <n v="176.74"/>
    <s v="No"/>
    <x v="1"/>
  </r>
  <r>
    <s v="CUST10862"/>
    <s v="Alex Kim"/>
    <x v="1"/>
    <s v="2022-03-04"/>
    <s v="2024-05-17"/>
    <n v="27"/>
    <n v="21"/>
    <n v="1010.1"/>
    <n v="48.1"/>
    <s v="No"/>
    <x v="0"/>
  </r>
  <r>
    <s v="CUST10863"/>
    <s v="Dylan Patel"/>
    <x v="3"/>
    <s v="2024-09-01"/>
    <s v="2024-11-26"/>
    <n v="3"/>
    <n v="2"/>
    <n v="24.72"/>
    <n v="12.36"/>
    <s v="No"/>
    <x v="0"/>
  </r>
  <r>
    <s v="CUST10864"/>
    <s v="Sam Wang"/>
    <x v="3"/>
    <s v="2023-05-14"/>
    <s v="2023-09-12"/>
    <n v="5"/>
    <n v="3"/>
    <n v="232.68"/>
    <n v="77.56"/>
    <s v="No"/>
    <x v="0"/>
  </r>
  <r>
    <s v="CUST10865"/>
    <s v="Ryan Rossi"/>
    <x v="3"/>
    <s v="2020-07-04"/>
    <s v="2021-06-23"/>
    <n v="12"/>
    <n v="15"/>
    <n v="6635.4"/>
    <n v="442.36"/>
    <s v="Yes"/>
    <x v="0"/>
  </r>
  <r>
    <s v="CUST10866"/>
    <s v="Morgan Haque"/>
    <x v="1"/>
    <s v="2020-09-23"/>
    <s v="2024-11-17"/>
    <n v="51"/>
    <n v="41"/>
    <n v="11140.93"/>
    <n v="271.73"/>
    <s v="Yes"/>
    <x v="0"/>
  </r>
  <r>
    <s v="CUST10867"/>
    <s v="Caleb Gonzalez"/>
    <x v="1"/>
    <s v="2018-12-19"/>
    <s v="2023-10-21"/>
    <n v="59"/>
    <n v="41"/>
    <n v="14822.32"/>
    <n v="361.52"/>
    <s v="Yes"/>
    <x v="0"/>
  </r>
  <r>
    <s v="CUST10868"/>
    <s v="Robin Smith"/>
    <x v="0"/>
    <s v="2021-07-30"/>
    <s v="2023-06-11"/>
    <n v="24"/>
    <n v="24"/>
    <n v="1330.56"/>
    <n v="55.44"/>
    <s v="No"/>
    <x v="0"/>
  </r>
  <r>
    <s v="CUST10869"/>
    <s v="Sam Costa"/>
    <x v="2"/>
    <s v="2021-07-11"/>
    <s v="2024-11-25"/>
    <n v="41"/>
    <n v="39"/>
    <n v="891.15"/>
    <n v="22.85"/>
    <s v="No"/>
    <x v="0"/>
  </r>
  <r>
    <s v="CUST10870"/>
    <s v="Ryan Wang"/>
    <x v="3"/>
    <s v="2023-04-07"/>
    <s v="2024-12-09"/>
    <n v="21"/>
    <n v="16"/>
    <n v="5306.08"/>
    <n v="331.63"/>
    <s v="Yes"/>
    <x v="0"/>
  </r>
  <r>
    <s v="CUST10871"/>
    <s v="Cameron Nguyen"/>
    <x v="3"/>
    <s v="2020-09-22"/>
    <s v="2025-07-19"/>
    <n v="59"/>
    <n v="49"/>
    <n v="5753.09"/>
    <n v="117.41"/>
    <s v="Yes"/>
    <x v="1"/>
  </r>
  <r>
    <s v="CUST10872"/>
    <s v="Shawn Costa"/>
    <x v="3"/>
    <s v="2025-07-13"/>
    <s v="2025-08-08"/>
    <n v="2"/>
    <n v="3"/>
    <n v="716.16"/>
    <n v="238.72"/>
    <s v="No"/>
    <x v="1"/>
  </r>
  <r>
    <s v="CUST10873"/>
    <s v="Oliver Haque"/>
    <x v="0"/>
    <s v="2020-11-21"/>
    <s v="2023-12-11"/>
    <n v="38"/>
    <n v="39"/>
    <n v="4555.59"/>
    <n v="116.81"/>
    <s v="No"/>
    <x v="0"/>
  </r>
  <r>
    <s v="CUST10874"/>
    <s v="Logan Nguyen"/>
    <x v="4"/>
    <s v="2025-02-01"/>
    <s v="2025-03-23"/>
    <n v="2"/>
    <n v="1"/>
    <n v="254.9"/>
    <n v="254.9"/>
    <s v="No"/>
    <x v="0"/>
  </r>
  <r>
    <s v="CUST10875"/>
    <s v="Drew Kim"/>
    <x v="1"/>
    <s v="2018-07-26"/>
    <s v="2020-10-29"/>
    <n v="28"/>
    <n v="28"/>
    <n v="1095.92"/>
    <n v="39.14"/>
    <s v="No"/>
    <x v="0"/>
  </r>
  <r>
    <s v="CUST10876"/>
    <s v="Parker Singh"/>
    <x v="2"/>
    <s v="2025-04-17"/>
    <s v="2025-06-08"/>
    <n v="3"/>
    <n v="3"/>
    <n v="245.43"/>
    <n v="81.81"/>
    <s v="No"/>
    <x v="1"/>
  </r>
  <r>
    <s v="CUST10877"/>
    <s v="Dylan Jackson"/>
    <x v="3"/>
    <s v="2023-10-21"/>
    <s v="2024-07-18"/>
    <n v="10"/>
    <n v="7"/>
    <n v="3409.63"/>
    <n v="487.09"/>
    <s v="No"/>
    <x v="0"/>
  </r>
  <r>
    <s v="CUST10878"/>
    <s v="Quinn Costa"/>
    <x v="4"/>
    <s v="2022-08-14"/>
    <s v="2024-06-16"/>
    <n v="23"/>
    <n v="19"/>
    <n v="977.74"/>
    <n v="51.46"/>
    <s v="No"/>
    <x v="0"/>
  </r>
  <r>
    <s v="CUST10879"/>
    <s v="Morgan Santos"/>
    <x v="2"/>
    <s v="2025-08-07"/>
    <s v="2025-09-21"/>
    <n v="2"/>
    <n v="3"/>
    <n v="765.96"/>
    <n v="255.32"/>
    <s v="No"/>
    <x v="1"/>
  </r>
  <r>
    <s v="CUST10880"/>
    <s v="Robin Kim"/>
    <x v="4"/>
    <s v="2018-06-01"/>
    <s v="2021-05-25"/>
    <n v="36"/>
    <n v="27"/>
    <n v="544.59"/>
    <n v="20.170000000000002"/>
    <s v="No"/>
    <x v="0"/>
  </r>
  <r>
    <s v="CUST10881"/>
    <s v="Evan Santos"/>
    <x v="3"/>
    <s v="2020-01-22"/>
    <s v="2020-03-16"/>
    <n v="3"/>
    <n v="3"/>
    <n v="245.16"/>
    <n v="81.72"/>
    <s v="No"/>
    <x v="0"/>
  </r>
  <r>
    <s v="CUST10882"/>
    <s v="Lucas Müller"/>
    <x v="1"/>
    <s v="2019-09-07"/>
    <s v="2020-06-07"/>
    <n v="10"/>
    <n v="13"/>
    <n v="14573.91"/>
    <n v="1121.07"/>
    <s v="Yes"/>
    <x v="0"/>
  </r>
  <r>
    <s v="CUST10883"/>
    <s v="Taylor Jackson"/>
    <x v="2"/>
    <s v="2018-01-18"/>
    <s v="2019-10-18"/>
    <n v="22"/>
    <n v="9"/>
    <n v="562.59"/>
    <n v="62.51"/>
    <s v="No"/>
    <x v="0"/>
  </r>
  <r>
    <s v="CUST10884"/>
    <s v="Evan Martinez"/>
    <x v="0"/>
    <s v="2023-03-13"/>
    <s v="2024-01-28"/>
    <n v="11"/>
    <n v="11"/>
    <n v="450.12"/>
    <n v="40.92"/>
    <s v="No"/>
    <x v="0"/>
  </r>
  <r>
    <s v="CUST10885"/>
    <s v="Mason Müller"/>
    <x v="3"/>
    <s v="2020-12-21"/>
    <s v="2022-11-02"/>
    <n v="24"/>
    <n v="25"/>
    <n v="791.5"/>
    <n v="31.66"/>
    <s v="No"/>
    <x v="0"/>
  </r>
  <r>
    <s v="CUST10886"/>
    <s v="Ryan Singh"/>
    <x v="1"/>
    <s v="2019-05-27"/>
    <s v="2021-12-09"/>
    <n v="32"/>
    <n v="31"/>
    <n v="1275.96"/>
    <n v="41.16"/>
    <s v="No"/>
    <x v="0"/>
  </r>
  <r>
    <s v="CUST10887"/>
    <s v="Evan Haque"/>
    <x v="2"/>
    <s v="2023-07-04"/>
    <s v="2023-09-30"/>
    <n v="3"/>
    <n v="2"/>
    <n v="187.68"/>
    <n v="93.84"/>
    <s v="No"/>
    <x v="0"/>
  </r>
  <r>
    <s v="CUST10888"/>
    <s v="Ryan Carvalho"/>
    <x v="2"/>
    <s v="2023-06-11"/>
    <s v="2024-06-04"/>
    <n v="13"/>
    <n v="12"/>
    <n v="3058.8"/>
    <n v="254.9"/>
    <s v="No"/>
    <x v="0"/>
  </r>
  <r>
    <s v="CUST10889"/>
    <s v="Mason Silva"/>
    <x v="0"/>
    <s v="2018-11-06"/>
    <s v="2021-05-21"/>
    <n v="31"/>
    <n v="18"/>
    <n v="2068.1999999999998"/>
    <n v="114.9"/>
    <s v="No"/>
    <x v="0"/>
  </r>
  <r>
    <s v="CUST10890"/>
    <s v="Evan Carvalho"/>
    <x v="0"/>
    <s v="2021-03-20"/>
    <s v="2024-06-01"/>
    <n v="40"/>
    <n v="30"/>
    <n v="11335.5"/>
    <n v="377.85"/>
    <s v="Yes"/>
    <x v="0"/>
  </r>
  <r>
    <s v="CUST10891"/>
    <s v="Blake Popov"/>
    <x v="3"/>
    <s v="2022-12-27"/>
    <s v="2024-06-08"/>
    <n v="19"/>
    <n v="16"/>
    <n v="325.27999999999997"/>
    <n v="20.329999999999998"/>
    <s v="No"/>
    <x v="0"/>
  </r>
  <r>
    <s v="CUST10892"/>
    <s v="Jamie Singh"/>
    <x v="3"/>
    <s v="2020-07-17"/>
    <s v="2022-10-12"/>
    <n v="28"/>
    <n v="22"/>
    <n v="846.34"/>
    <n v="38.47"/>
    <s v="No"/>
    <x v="0"/>
  </r>
  <r>
    <s v="CUST10893"/>
    <s v="Jordan Garcia"/>
    <x v="4"/>
    <s v="2018-07-29"/>
    <s v="2018-10-23"/>
    <n v="4"/>
    <n v="3"/>
    <n v="190.02"/>
    <n v="63.34"/>
    <s v="No"/>
    <x v="0"/>
  </r>
  <r>
    <s v="CUST10894"/>
    <s v="Sam Garcia"/>
    <x v="1"/>
    <s v="2023-06-19"/>
    <s v="2023-10-06"/>
    <n v="5"/>
    <n v="4"/>
    <n v="393.64"/>
    <n v="98.41"/>
    <s v="No"/>
    <x v="0"/>
  </r>
  <r>
    <s v="CUST10895"/>
    <s v="Casey Jackson"/>
    <x v="2"/>
    <s v="2018-01-12"/>
    <s v="2023-10-01"/>
    <n v="70"/>
    <n v="48"/>
    <n v="2842.56"/>
    <n v="59.22"/>
    <s v="No"/>
    <x v="0"/>
  </r>
  <r>
    <s v="CUST10896"/>
    <s v="Taylor Wang"/>
    <x v="1"/>
    <s v="2018-07-08"/>
    <s v="2023-11-14"/>
    <n v="65"/>
    <n v="48"/>
    <n v="2718.72"/>
    <n v="56.64"/>
    <s v="No"/>
    <x v="0"/>
  </r>
  <r>
    <s v="CUST10897"/>
    <s v="Ryan Santos"/>
    <x v="1"/>
    <s v="2018-06-05"/>
    <s v="2021-11-01"/>
    <n v="42"/>
    <n v="33"/>
    <n v="1862.19"/>
    <n v="56.43"/>
    <s v="No"/>
    <x v="0"/>
  </r>
  <r>
    <s v="CUST10898"/>
    <s v="Ethan Khan"/>
    <x v="1"/>
    <s v="2018-12-31"/>
    <s v="2024-11-02"/>
    <n v="72"/>
    <n v="60"/>
    <n v="4754.3999999999996"/>
    <n v="79.239999999999995"/>
    <s v="No"/>
    <x v="0"/>
  </r>
  <r>
    <s v="CUST10899"/>
    <s v="Evan Patel"/>
    <x v="3"/>
    <s v="2023-03-24"/>
    <s v="2024-09-08"/>
    <n v="19"/>
    <n v="11"/>
    <n v="599.28"/>
    <n v="54.48"/>
    <s v="No"/>
    <x v="0"/>
  </r>
  <r>
    <s v="CUST10900"/>
    <s v="Lucas Müller"/>
    <x v="3"/>
    <s v="2019-11-11"/>
    <s v="2020-05-17"/>
    <n v="7"/>
    <n v="12"/>
    <n v="1839"/>
    <n v="153.25"/>
    <s v="No"/>
    <x v="0"/>
  </r>
  <r>
    <s v="CUST10901"/>
    <s v="Alex Silva"/>
    <x v="0"/>
    <s v="2019-12-11"/>
    <s v="2022-12-24"/>
    <n v="37"/>
    <n v="31"/>
    <n v="2846.42"/>
    <n v="91.82"/>
    <s v="No"/>
    <x v="0"/>
  </r>
  <r>
    <s v="CUST10902"/>
    <s v="Liam Costa"/>
    <x v="0"/>
    <s v="2020-06-06"/>
    <s v="2021-05-10"/>
    <n v="12"/>
    <n v="17"/>
    <n v="6165.05"/>
    <n v="362.65"/>
    <s v="Yes"/>
    <x v="0"/>
  </r>
  <r>
    <s v="CUST10903"/>
    <s v="Quinn Hernandez"/>
    <x v="0"/>
    <s v="2023-02-16"/>
    <s v="2025-01-03"/>
    <n v="24"/>
    <n v="19"/>
    <n v="1815.64"/>
    <n v="95.56"/>
    <s v="No"/>
    <x v="0"/>
  </r>
  <r>
    <s v="CUST10904"/>
    <s v="Taylor Jackson"/>
    <x v="1"/>
    <s v="2018-03-23"/>
    <s v="2021-08-06"/>
    <n v="42"/>
    <n v="27"/>
    <n v="6155.19"/>
    <n v="227.97"/>
    <s v="Yes"/>
    <x v="0"/>
  </r>
  <r>
    <s v="CUST10905"/>
    <s v="Sam Müller"/>
    <x v="4"/>
    <s v="2023-08-12"/>
    <s v="2024-08-01"/>
    <n v="13"/>
    <n v="14"/>
    <n v="1164.8"/>
    <n v="83.2"/>
    <s v="No"/>
    <x v="0"/>
  </r>
  <r>
    <s v="CUST10906"/>
    <s v="Taylor Park"/>
    <x v="4"/>
    <s v="2020-01-10"/>
    <s v="2023-12-30"/>
    <n v="48"/>
    <n v="39"/>
    <n v="1588.47"/>
    <n v="40.729999999999997"/>
    <s v="No"/>
    <x v="0"/>
  </r>
  <r>
    <s v="CUST10907"/>
    <s v="Caleb Martinez"/>
    <x v="2"/>
    <s v="2025-05-07"/>
    <s v="2025-07-22"/>
    <n v="3"/>
    <n v="3"/>
    <n v="487.29"/>
    <n v="162.43"/>
    <s v="No"/>
    <x v="1"/>
  </r>
  <r>
    <s v="CUST10908"/>
    <s v="Drew Popov"/>
    <x v="2"/>
    <s v="2022-12-31"/>
    <s v="2023-08-14"/>
    <n v="9"/>
    <n v="8"/>
    <n v="1037.68"/>
    <n v="129.71"/>
    <s v="No"/>
    <x v="0"/>
  </r>
  <r>
    <s v="CUST10909"/>
    <s v="Caleb Hernandez"/>
    <x v="2"/>
    <s v="2023-09-12"/>
    <s v="2024-02-07"/>
    <n v="6"/>
    <n v="6"/>
    <n v="1881.24"/>
    <n v="313.54000000000002"/>
    <s v="No"/>
    <x v="0"/>
  </r>
  <r>
    <s v="CUST10910"/>
    <s v="Liam Hernandez"/>
    <x v="3"/>
    <s v="2023-10-16"/>
    <s v="2025-03-29"/>
    <n v="18"/>
    <n v="11"/>
    <n v="3001.68"/>
    <n v="272.88"/>
    <s v="No"/>
    <x v="1"/>
  </r>
  <r>
    <s v="CUST10911"/>
    <s v="Robin Hernandez"/>
    <x v="1"/>
    <s v="2025-04-16"/>
    <s v="2025-05-03"/>
    <n v="2"/>
    <n v="1"/>
    <n v="440.72"/>
    <n v="440.72"/>
    <s v="No"/>
    <x v="1"/>
  </r>
  <r>
    <s v="CUST10912"/>
    <s v="Noah Nguyen"/>
    <x v="0"/>
    <s v="2019-05-29"/>
    <s v="2024-08-26"/>
    <n v="64"/>
    <n v="58"/>
    <n v="21775.52"/>
    <n v="375.44"/>
    <s v="Yes"/>
    <x v="0"/>
  </r>
  <r>
    <s v="CUST10913"/>
    <s v="Shawn Patel"/>
    <x v="4"/>
    <s v="2023-02-22"/>
    <s v="2024-11-30"/>
    <n v="22"/>
    <n v="28"/>
    <n v="2912"/>
    <n v="104"/>
    <s v="No"/>
    <x v="0"/>
  </r>
  <r>
    <s v="CUST10914"/>
    <s v="Parker Novak"/>
    <x v="4"/>
    <s v="2025-05-28"/>
    <s v="2025-07-23"/>
    <n v="3"/>
    <n v="2"/>
    <n v="88.44"/>
    <n v="44.22"/>
    <s v="No"/>
    <x v="1"/>
  </r>
  <r>
    <s v="CUST10915"/>
    <s v="Quinn Nguyen"/>
    <x v="3"/>
    <s v="2022-09-01"/>
    <s v="2023-01-21"/>
    <n v="5"/>
    <n v="9"/>
    <n v="529.02"/>
    <n v="58.78"/>
    <s v="No"/>
    <x v="0"/>
  </r>
  <r>
    <s v="CUST10916"/>
    <s v="Ryan Park"/>
    <x v="2"/>
    <s v="2020-02-21"/>
    <s v="2022-10-16"/>
    <n v="33"/>
    <n v="28"/>
    <n v="7432.88"/>
    <n v="265.45999999999998"/>
    <s v="Yes"/>
    <x v="0"/>
  </r>
  <r>
    <s v="CUST10917"/>
    <s v="Cameron Singh"/>
    <x v="2"/>
    <s v="2024-10-14"/>
    <s v="2025-05-21"/>
    <n v="8"/>
    <n v="11"/>
    <n v="717.75"/>
    <n v="65.25"/>
    <s v="No"/>
    <x v="1"/>
  </r>
  <r>
    <s v="CUST10918"/>
    <s v="Parker Silva"/>
    <x v="2"/>
    <s v="2018-05-19"/>
    <s v="2019-11-21"/>
    <n v="19"/>
    <n v="21"/>
    <n v="2025.45"/>
    <n v="96.45"/>
    <s v="No"/>
    <x v="0"/>
  </r>
  <r>
    <s v="CUST10919"/>
    <s v="Lucas Lee"/>
    <x v="2"/>
    <s v="2024-12-15"/>
    <s v="2025-03-17"/>
    <n v="4"/>
    <n v="6"/>
    <n v="1097.3399999999999"/>
    <n v="182.89"/>
    <s v="No"/>
    <x v="0"/>
  </r>
  <r>
    <s v="CUST10920"/>
    <s v="Riley Singh"/>
    <x v="3"/>
    <s v="2020-07-17"/>
    <s v="2024-10-18"/>
    <n v="52"/>
    <n v="53"/>
    <n v="17918.77"/>
    <n v="338.09"/>
    <s v="Yes"/>
    <x v="0"/>
  </r>
  <r>
    <s v="CUST10921"/>
    <s v="Mason Lee"/>
    <x v="2"/>
    <s v="2022-01-26"/>
    <s v="2024-06-19"/>
    <n v="30"/>
    <n v="23"/>
    <n v="1686.59"/>
    <n v="73.33"/>
    <s v="No"/>
    <x v="0"/>
  </r>
  <r>
    <s v="CUST10922"/>
    <s v="Dylan O'Neil"/>
    <x v="0"/>
    <s v="2019-07-19"/>
    <s v="2021-02-22"/>
    <n v="20"/>
    <n v="13"/>
    <n v="3914.56"/>
    <n v="301.12"/>
    <s v="No"/>
    <x v="0"/>
  </r>
  <r>
    <s v="CUST10923"/>
    <s v="Riley Lee"/>
    <x v="3"/>
    <s v="2021-07-21"/>
    <s v="2025-01-12"/>
    <n v="43"/>
    <n v="41"/>
    <n v="3599.39"/>
    <n v="87.79"/>
    <s v="No"/>
    <x v="0"/>
  </r>
  <r>
    <s v="CUST10924"/>
    <s v="Dylan Garcia"/>
    <x v="3"/>
    <s v="2020-03-19"/>
    <s v="2022-10-05"/>
    <n v="32"/>
    <n v="24"/>
    <n v="4371.3599999999997"/>
    <n v="182.14"/>
    <s v="No"/>
    <x v="0"/>
  </r>
  <r>
    <s v="CUST10925"/>
    <s v="Robin Patel"/>
    <x v="3"/>
    <s v="2018-07-05"/>
    <s v="2019-10-26"/>
    <n v="16"/>
    <n v="13"/>
    <n v="1197.43"/>
    <n v="92.11"/>
    <s v="No"/>
    <x v="0"/>
  </r>
  <r>
    <s v="CUST10926"/>
    <s v="Ethan Hernandez"/>
    <x v="4"/>
    <s v="2020-02-29"/>
    <s v="2022-09-15"/>
    <n v="32"/>
    <n v="28"/>
    <n v="2235.8000000000002"/>
    <n v="79.849999999999994"/>
    <s v="No"/>
    <x v="0"/>
  </r>
  <r>
    <s v="CUST10927"/>
    <s v="Quinn Wang"/>
    <x v="2"/>
    <s v="2021-03-21"/>
    <s v="2025-02-15"/>
    <n v="48"/>
    <n v="38"/>
    <n v="3435.96"/>
    <n v="90.42"/>
    <s v="No"/>
    <x v="0"/>
  </r>
  <r>
    <s v="CUST10928"/>
    <s v="Parker Schmidt"/>
    <x v="4"/>
    <s v="2021-10-20"/>
    <s v="2023-05-21"/>
    <n v="20"/>
    <n v="17"/>
    <n v="1547.51"/>
    <n v="91.03"/>
    <s v="No"/>
    <x v="0"/>
  </r>
  <r>
    <s v="CUST10929"/>
    <s v="Shawn Patel"/>
    <x v="3"/>
    <s v="2024-05-24"/>
    <s v="2024-06-04"/>
    <n v="2"/>
    <n v="3"/>
    <n v="47.31"/>
    <n v="15.77"/>
    <s v="No"/>
    <x v="0"/>
  </r>
  <r>
    <s v="CUST10930"/>
    <s v="Rowan Park"/>
    <x v="2"/>
    <s v="2022-03-15"/>
    <s v="2023-12-02"/>
    <n v="22"/>
    <n v="29"/>
    <n v="3384.01"/>
    <n v="116.69"/>
    <s v="No"/>
    <x v="0"/>
  </r>
  <r>
    <s v="CUST10931"/>
    <s v="Ethan Martinez"/>
    <x v="3"/>
    <s v="2021-06-05"/>
    <s v="2022-07-22"/>
    <n v="14"/>
    <n v="10"/>
    <n v="2763.7"/>
    <n v="276.37"/>
    <s v="No"/>
    <x v="0"/>
  </r>
  <r>
    <s v="CUST10932"/>
    <s v="Blake Khan"/>
    <x v="1"/>
    <s v="2022-10-29"/>
    <s v="2024-12-22"/>
    <n v="27"/>
    <n v="27"/>
    <n v="9356.58"/>
    <n v="346.54"/>
    <s v="Yes"/>
    <x v="0"/>
  </r>
  <r>
    <s v="CUST10933"/>
    <s v="Parker Santos"/>
    <x v="1"/>
    <s v="2025-05-29"/>
    <s v="2025-07-29"/>
    <n v="3"/>
    <n v="6"/>
    <n v="512.46"/>
    <n v="85.41"/>
    <s v="No"/>
    <x v="1"/>
  </r>
  <r>
    <s v="CUST10934"/>
    <s v="Taylor Nguyen"/>
    <x v="3"/>
    <s v="2019-07-21"/>
    <s v="2021-06-02"/>
    <n v="24"/>
    <n v="18"/>
    <n v="5962.68"/>
    <n v="331.26"/>
    <s v="Yes"/>
    <x v="0"/>
  </r>
  <r>
    <s v="CUST10935"/>
    <s v="Jamie Smith"/>
    <x v="1"/>
    <s v="2022-05-09"/>
    <s v="2023-12-16"/>
    <n v="20"/>
    <n v="13"/>
    <n v="5055.4399999999996"/>
    <n v="388.88"/>
    <s v="Yes"/>
    <x v="0"/>
  </r>
  <r>
    <s v="CUST10936"/>
    <s v="Logan Kim"/>
    <x v="0"/>
    <s v="2023-02-05"/>
    <s v="2023-10-14"/>
    <n v="9"/>
    <n v="10"/>
    <n v="4474.3999999999996"/>
    <n v="447.44"/>
    <s v="No"/>
    <x v="0"/>
  </r>
  <r>
    <s v="CUST10937"/>
    <s v="Aiden Jackson"/>
    <x v="1"/>
    <s v="2019-09-21"/>
    <s v="2023-10-16"/>
    <n v="50"/>
    <n v="42"/>
    <n v="3966.9"/>
    <n v="94.45"/>
    <s v="No"/>
    <x v="0"/>
  </r>
  <r>
    <s v="CUST10938"/>
    <s v="Avery Lopez"/>
    <x v="3"/>
    <s v="2022-04-08"/>
    <s v="2023-07-16"/>
    <n v="16"/>
    <n v="15"/>
    <n v="4259.25"/>
    <n v="283.95"/>
    <s v="No"/>
    <x v="0"/>
  </r>
  <r>
    <s v="CUST10939"/>
    <s v="Jamie Park"/>
    <x v="4"/>
    <s v="2023-03-10"/>
    <s v="2024-09-18"/>
    <n v="19"/>
    <n v="19"/>
    <n v="3789.93"/>
    <n v="199.47"/>
    <s v="No"/>
    <x v="0"/>
  </r>
  <r>
    <s v="CUST10940"/>
    <s v="Liam Patel"/>
    <x v="1"/>
    <s v="2023-02-12"/>
    <s v="2024-10-13"/>
    <n v="21"/>
    <n v="17"/>
    <n v="1523.37"/>
    <n v="89.61"/>
    <s v="No"/>
    <x v="0"/>
  </r>
  <r>
    <s v="CUST10941"/>
    <s v="Parker Rossi"/>
    <x v="4"/>
    <s v="2023-08-31"/>
    <s v="2023-12-22"/>
    <n v="5"/>
    <n v="5"/>
    <n v="1473.45"/>
    <n v="294.69"/>
    <s v="No"/>
    <x v="0"/>
  </r>
  <r>
    <s v="CUST10942"/>
    <s v="Rowan Santos"/>
    <x v="0"/>
    <s v="2020-11-25"/>
    <s v="2024-06-02"/>
    <n v="44"/>
    <n v="39"/>
    <n v="856.05"/>
    <n v="21.95"/>
    <s v="No"/>
    <x v="0"/>
  </r>
  <r>
    <s v="CUST10943"/>
    <s v="Hayden Rossi"/>
    <x v="3"/>
    <s v="2025-03-12"/>
    <s v="2025-04-12"/>
    <n v="2"/>
    <n v="3"/>
    <n v="391.38"/>
    <n v="130.46"/>
    <s v="No"/>
    <x v="1"/>
  </r>
  <r>
    <s v="CUST10944"/>
    <s v="Cameron Kim"/>
    <x v="1"/>
    <s v="2023-10-02"/>
    <s v="2024-06-27"/>
    <n v="9"/>
    <n v="9"/>
    <n v="1734.03"/>
    <n v="192.67"/>
    <s v="No"/>
    <x v="0"/>
  </r>
  <r>
    <s v="CUST10945"/>
    <s v="Casey Schmidt"/>
    <x v="0"/>
    <s v="2019-06-10"/>
    <s v="2023-12-05"/>
    <n v="55"/>
    <n v="50"/>
    <n v="12537.5"/>
    <n v="250.75"/>
    <s v="Yes"/>
    <x v="0"/>
  </r>
  <r>
    <s v="CUST10946"/>
    <s v="Blake Khan"/>
    <x v="1"/>
    <s v="2021-01-14"/>
    <s v="2022-04-09"/>
    <n v="16"/>
    <n v="14"/>
    <n v="863.94"/>
    <n v="61.71"/>
    <s v="No"/>
    <x v="0"/>
  </r>
  <r>
    <s v="CUST10947"/>
    <s v="Taylor Lopez"/>
    <x v="3"/>
    <s v="2019-09-15"/>
    <s v="2025-09-02"/>
    <n v="73"/>
    <n v="60"/>
    <n v="19622.400000000001"/>
    <n v="327.04000000000002"/>
    <s v="Yes"/>
    <x v="1"/>
  </r>
  <r>
    <s v="CUST10948"/>
    <s v="Dylan Martinez"/>
    <x v="1"/>
    <s v="2020-10-09"/>
    <s v="2024-10-03"/>
    <n v="49"/>
    <n v="36"/>
    <n v="3887.28"/>
    <n v="107.98"/>
    <s v="No"/>
    <x v="0"/>
  </r>
  <r>
    <s v="CUST10949"/>
    <s v="Logan Kim"/>
    <x v="3"/>
    <s v="2023-09-26"/>
    <s v="2024-06-04"/>
    <n v="10"/>
    <n v="7"/>
    <n v="659.33"/>
    <n v="94.19"/>
    <s v="No"/>
    <x v="0"/>
  </r>
  <r>
    <s v="CUST10950"/>
    <s v="Liam Garcia"/>
    <x v="0"/>
    <s v="2018-05-20"/>
    <s v="2024-08-31"/>
    <n v="76"/>
    <n v="54"/>
    <n v="8174.52"/>
    <n v="151.38"/>
    <s v="Yes"/>
    <x v="0"/>
  </r>
  <r>
    <s v="CUST10951"/>
    <s v="Drew Brown"/>
    <x v="0"/>
    <s v="2023-02-05"/>
    <s v="2023-07-18"/>
    <n v="6"/>
    <n v="3"/>
    <n v="213.75"/>
    <n v="71.25"/>
    <s v="No"/>
    <x v="0"/>
  </r>
  <r>
    <s v="CUST10952"/>
    <s v="Ryan Costa"/>
    <x v="2"/>
    <s v="2020-01-24"/>
    <s v="2020-11-08"/>
    <n v="11"/>
    <n v="11"/>
    <n v="3634.95"/>
    <n v="330.45"/>
    <s v="No"/>
    <x v="0"/>
  </r>
  <r>
    <s v="CUST10953"/>
    <s v="Mason Carvalho"/>
    <x v="3"/>
    <s v="2023-09-09"/>
    <s v="2024-01-11"/>
    <n v="5"/>
    <n v="7"/>
    <n v="1494.78"/>
    <n v="213.54"/>
    <s v="No"/>
    <x v="0"/>
  </r>
  <r>
    <s v="CUST10954"/>
    <s v="Jamie Lopez"/>
    <x v="1"/>
    <s v="2023-07-04"/>
    <s v="2025-04-08"/>
    <n v="22"/>
    <n v="16"/>
    <n v="1415.2"/>
    <n v="88.45"/>
    <s v="No"/>
    <x v="1"/>
  </r>
  <r>
    <s v="CUST10955"/>
    <s v="Logan Carvalho"/>
    <x v="2"/>
    <s v="2024-04-29"/>
    <s v="2024-08-02"/>
    <n v="5"/>
    <n v="9"/>
    <n v="5159.6099999999997"/>
    <n v="573.29"/>
    <s v="Yes"/>
    <x v="0"/>
  </r>
  <r>
    <s v="CUST10956"/>
    <s v="Dylan Costa"/>
    <x v="1"/>
    <s v="2018-04-22"/>
    <s v="2023-07-18"/>
    <n v="64"/>
    <n v="51"/>
    <n v="2652"/>
    <n v="52"/>
    <s v="No"/>
    <x v="0"/>
  </r>
  <r>
    <s v="CUST10957"/>
    <s v="Alex Smith"/>
    <x v="4"/>
    <s v="2024-07-23"/>
    <s v="2024-10-01"/>
    <n v="4"/>
    <n v="9"/>
    <n v="525.6"/>
    <n v="58.4"/>
    <s v="No"/>
    <x v="0"/>
  </r>
  <r>
    <s v="CUST10958"/>
    <s v="Ryan Popov"/>
    <x v="1"/>
    <s v="2024-11-19"/>
    <s v="2025-02-25"/>
    <n v="4"/>
    <n v="4"/>
    <n v="141.12"/>
    <n v="35.28"/>
    <s v="No"/>
    <x v="0"/>
  </r>
  <r>
    <s v="CUST10959"/>
    <s v="Riley Park"/>
    <x v="1"/>
    <s v="2020-10-24"/>
    <s v="2024-09-14"/>
    <n v="48"/>
    <n v="33"/>
    <n v="8531.82"/>
    <n v="258.54000000000002"/>
    <s v="Yes"/>
    <x v="0"/>
  </r>
  <r>
    <s v="CUST10960"/>
    <s v="Taylor Kumar"/>
    <x v="2"/>
    <s v="2025-02-20"/>
    <s v="2025-07-18"/>
    <n v="6"/>
    <n v="3"/>
    <n v="2258.5500000000002"/>
    <n v="752.85"/>
    <s v="No"/>
    <x v="1"/>
  </r>
  <r>
    <s v="CUST10961"/>
    <s v="Lucas Schmidt"/>
    <x v="0"/>
    <s v="2023-08-24"/>
    <s v="2023-09-29"/>
    <n v="2"/>
    <n v="1"/>
    <n v="150.31"/>
    <n v="150.31"/>
    <s v="No"/>
    <x v="0"/>
  </r>
  <r>
    <s v="CUST10962"/>
    <s v="Ryan Costa"/>
    <x v="4"/>
    <s v="2019-07-05"/>
    <s v="2024-06-21"/>
    <n v="60"/>
    <n v="43"/>
    <n v="3075.79"/>
    <n v="71.53"/>
    <s v="No"/>
    <x v="0"/>
  </r>
  <r>
    <s v="CUST10963"/>
    <s v="Jamie Popov"/>
    <x v="2"/>
    <s v="2020-03-15"/>
    <s v="2024-10-11"/>
    <n v="56"/>
    <n v="55"/>
    <n v="2828.1"/>
    <n v="51.42"/>
    <s v="No"/>
    <x v="0"/>
  </r>
  <r>
    <s v="CUST10964"/>
    <s v="Mason Kim"/>
    <x v="2"/>
    <s v="2025-01-20"/>
    <s v="2025-08-14"/>
    <n v="8"/>
    <n v="2"/>
    <n v="118.62"/>
    <n v="59.31"/>
    <s v="No"/>
    <x v="1"/>
  </r>
  <r>
    <s v="CUST10965"/>
    <s v="Taylor Costa"/>
    <x v="2"/>
    <s v="2019-09-01"/>
    <s v="2022-07-24"/>
    <n v="35"/>
    <n v="25"/>
    <n v="5346.75"/>
    <n v="213.87"/>
    <s v="Yes"/>
    <x v="0"/>
  </r>
  <r>
    <s v="CUST10966"/>
    <s v="Liam Costa"/>
    <x v="2"/>
    <s v="2018-01-02"/>
    <s v="2021-12-03"/>
    <n v="48"/>
    <n v="38"/>
    <n v="1817.92"/>
    <n v="47.84"/>
    <s v="No"/>
    <x v="0"/>
  </r>
  <r>
    <s v="CUST10967"/>
    <s v="Noah Costa"/>
    <x v="4"/>
    <s v="2024-05-17"/>
    <s v="2024-07-05"/>
    <n v="3"/>
    <n v="4"/>
    <n v="1215.5999999999999"/>
    <n v="303.89999999999998"/>
    <s v="No"/>
    <x v="0"/>
  </r>
  <r>
    <s v="CUST10968"/>
    <s v="Quinn Patel"/>
    <x v="3"/>
    <s v="2024-09-26"/>
    <s v="2024-11-17"/>
    <n v="3"/>
    <n v="4"/>
    <n v="234.4"/>
    <n v="58.6"/>
    <s v="No"/>
    <x v="0"/>
  </r>
  <r>
    <s v="CUST10969"/>
    <s v="Lucas Nguyen"/>
    <x v="1"/>
    <s v="2020-10-26"/>
    <s v="2022-05-06"/>
    <n v="20"/>
    <n v="19"/>
    <n v="6831.26"/>
    <n v="359.54"/>
    <s v="Yes"/>
    <x v="0"/>
  </r>
  <r>
    <s v="CUST10970"/>
    <s v="Mason O'Neil"/>
    <x v="3"/>
    <s v="2024-07-10"/>
    <s v="2025-07-18"/>
    <n v="13"/>
    <n v="9"/>
    <n v="10100.07"/>
    <n v="1122.23"/>
    <s v="Yes"/>
    <x v="1"/>
  </r>
  <r>
    <s v="CUST10971"/>
    <s v="Aiden Kim"/>
    <x v="0"/>
    <s v="2022-07-29"/>
    <s v="2022-11-27"/>
    <n v="5"/>
    <n v="5"/>
    <n v="296.85000000000002"/>
    <n v="59.37"/>
    <s v="No"/>
    <x v="0"/>
  </r>
  <r>
    <s v="CUST10972"/>
    <s v="Blake Carvalho"/>
    <x v="3"/>
    <s v="2021-02-05"/>
    <s v="2023-12-01"/>
    <n v="35"/>
    <n v="24"/>
    <n v="8402.16"/>
    <n v="350.09"/>
    <s v="Yes"/>
    <x v="0"/>
  </r>
  <r>
    <s v="CUST10973"/>
    <s v="Evan Jackson"/>
    <x v="4"/>
    <s v="2018-01-18"/>
    <s v="2024-11-12"/>
    <n v="83"/>
    <n v="60"/>
    <n v="4902.6000000000004"/>
    <n v="81.709999999999994"/>
    <s v="No"/>
    <x v="0"/>
  </r>
  <r>
    <s v="CUST10974"/>
    <s v="Shawn Kumar"/>
    <x v="2"/>
    <s v="2020-12-05"/>
    <s v="2025-06-12"/>
    <n v="55"/>
    <n v="51"/>
    <n v="5527.89"/>
    <n v="108.39"/>
    <s v="Yes"/>
    <x v="1"/>
  </r>
  <r>
    <s v="CUST10975"/>
    <s v="Noah Gonzalez"/>
    <x v="3"/>
    <s v="2024-04-30"/>
    <s v="2025-09-20"/>
    <n v="18"/>
    <n v="17"/>
    <n v="233.24"/>
    <n v="13.72"/>
    <s v="No"/>
    <x v="1"/>
  </r>
  <r>
    <s v="CUST10976"/>
    <s v="Avery Hernandez"/>
    <x v="2"/>
    <s v="2020-01-03"/>
    <s v="2022-10-02"/>
    <n v="34"/>
    <n v="29"/>
    <n v="3427.22"/>
    <n v="118.18"/>
    <s v="No"/>
    <x v="0"/>
  </r>
  <r>
    <s v="CUST10977"/>
    <s v="Drew Garcia"/>
    <x v="2"/>
    <s v="2024-07-14"/>
    <s v="2024-09-01"/>
    <n v="3"/>
    <n v="3"/>
    <n v="400.47"/>
    <n v="133.49"/>
    <s v="No"/>
    <x v="0"/>
  </r>
  <r>
    <s v="CUST10978"/>
    <s v="Mason Jackson"/>
    <x v="1"/>
    <s v="2020-01-09"/>
    <s v="2020-02-26"/>
    <n v="2"/>
    <n v="1"/>
    <n v="41.58"/>
    <n v="41.58"/>
    <s v="No"/>
    <x v="0"/>
  </r>
  <r>
    <s v="CUST10979"/>
    <s v="Noah Smith"/>
    <x v="3"/>
    <s v="2019-07-15"/>
    <s v="2019-07-26"/>
    <n v="1"/>
    <n v="2"/>
    <n v="147.82"/>
    <n v="73.91"/>
    <s v="No"/>
    <x v="0"/>
  </r>
  <r>
    <s v="CUST10980"/>
    <s v="Hayden Silva"/>
    <x v="2"/>
    <s v="2020-08-08"/>
    <s v="2024-05-24"/>
    <n v="46"/>
    <n v="35"/>
    <n v="3346.7"/>
    <n v="95.62"/>
    <s v="No"/>
    <x v="0"/>
  </r>
  <r>
    <s v="CUST10981"/>
    <s v="Caleb Schmidt"/>
    <x v="0"/>
    <s v="2018-10-28"/>
    <s v="2024-10-27"/>
    <n v="73"/>
    <n v="57"/>
    <n v="2215.59"/>
    <n v="38.869999999999997"/>
    <s v="No"/>
    <x v="0"/>
  </r>
  <r>
    <s v="CUST10982"/>
    <s v="Alex Singh"/>
    <x v="1"/>
    <s v="2020-08-26"/>
    <s v="2022-03-06"/>
    <n v="20"/>
    <n v="15"/>
    <n v="2735.55"/>
    <n v="182.37"/>
    <s v="No"/>
    <x v="0"/>
  </r>
  <r>
    <s v="CUST10983"/>
    <s v="Avery Patel"/>
    <x v="3"/>
    <s v="2019-05-18"/>
    <s v="2021-02-03"/>
    <n v="22"/>
    <n v="20"/>
    <n v="4104.6000000000004"/>
    <n v="205.23"/>
    <s v="No"/>
    <x v="0"/>
  </r>
  <r>
    <s v="CUST10984"/>
    <s v="Riley Gonzalez"/>
    <x v="4"/>
    <s v="2024-04-27"/>
    <s v="2025-08-23"/>
    <n v="17"/>
    <n v="14"/>
    <n v="2015.58"/>
    <n v="143.97"/>
    <s v="No"/>
    <x v="1"/>
  </r>
  <r>
    <s v="CUST10985"/>
    <s v="Riley Smith"/>
    <x v="3"/>
    <s v="2019-10-26"/>
    <s v="2021-03-19"/>
    <n v="18"/>
    <n v="14"/>
    <n v="4527.18"/>
    <n v="323.37"/>
    <s v="No"/>
    <x v="0"/>
  </r>
  <r>
    <s v="CUST10986"/>
    <s v="Robin Khan"/>
    <x v="1"/>
    <s v="2020-05-11"/>
    <s v="2024-12-15"/>
    <n v="56"/>
    <n v="42"/>
    <n v="857.64"/>
    <n v="20.420000000000002"/>
    <s v="No"/>
    <x v="0"/>
  </r>
  <r>
    <s v="CUST10987"/>
    <s v="Caleb Garcia"/>
    <x v="2"/>
    <s v="2021-09-28"/>
    <s v="2023-06-30"/>
    <n v="22"/>
    <n v="18"/>
    <n v="17489.88"/>
    <n v="971.66"/>
    <s v="Yes"/>
    <x v="0"/>
  </r>
  <r>
    <s v="CUST10988"/>
    <s v="Cameron Costa"/>
    <x v="3"/>
    <s v="2021-01-22"/>
    <s v="2022-11-12"/>
    <n v="23"/>
    <n v="16"/>
    <n v="1762.24"/>
    <n v="110.14"/>
    <s v="No"/>
    <x v="0"/>
  </r>
  <r>
    <s v="CUST10989"/>
    <s v="Blake Patel"/>
    <x v="4"/>
    <s v="2024-10-26"/>
    <s v="2025-03-17"/>
    <n v="6"/>
    <n v="10"/>
    <n v="330.8"/>
    <n v="33.08"/>
    <s v="No"/>
    <x v="0"/>
  </r>
  <r>
    <s v="CUST10990"/>
    <s v="Drew Haque"/>
    <x v="2"/>
    <s v="2022-10-23"/>
    <s v="2023-11-21"/>
    <n v="14"/>
    <n v="13"/>
    <n v="1279.8499999999999"/>
    <n v="98.45"/>
    <s v="No"/>
    <x v="0"/>
  </r>
  <r>
    <s v="CUST10991"/>
    <s v="Ryan Smith"/>
    <x v="4"/>
    <s v="2020-12-31"/>
    <s v="2024-08-05"/>
    <n v="45"/>
    <n v="36"/>
    <n v="927.72"/>
    <n v="25.77"/>
    <s v="No"/>
    <x v="0"/>
  </r>
  <r>
    <s v="CUST10992"/>
    <s v="Quinn Santos"/>
    <x v="2"/>
    <s v="2023-02-19"/>
    <s v="2025-06-28"/>
    <n v="29"/>
    <n v="24"/>
    <n v="8468.16"/>
    <n v="352.84"/>
    <s v="Yes"/>
    <x v="1"/>
  </r>
  <r>
    <s v="CUST10993"/>
    <s v="Taylor Carvalho"/>
    <x v="2"/>
    <s v="2021-06-10"/>
    <s v="2023-12-09"/>
    <n v="31"/>
    <n v="22"/>
    <n v="7796.58"/>
    <n v="354.39"/>
    <s v="Yes"/>
    <x v="0"/>
  </r>
  <r>
    <s v="CUST10994"/>
    <s v="Parker O'Neil"/>
    <x v="2"/>
    <s v="2019-04-20"/>
    <s v="2025-02-10"/>
    <n v="71"/>
    <n v="54"/>
    <n v="1406.7"/>
    <n v="26.05"/>
    <s v="No"/>
    <x v="0"/>
  </r>
  <r>
    <s v="CUST10995"/>
    <s v="Ethan Costa"/>
    <x v="0"/>
    <s v="2023-07-27"/>
    <s v="2024-09-16"/>
    <n v="15"/>
    <n v="11"/>
    <n v="1103.4100000000001"/>
    <n v="100.31"/>
    <s v="No"/>
    <x v="0"/>
  </r>
  <r>
    <s v="CUST10996"/>
    <s v="Taylor Carvalho"/>
    <x v="1"/>
    <s v="2025-09-17"/>
    <s v="2025-09-21"/>
    <n v="1"/>
    <n v="1"/>
    <n v="40.799999999999997"/>
    <n v="40.799999999999997"/>
    <s v="No"/>
    <x v="1"/>
  </r>
  <r>
    <s v="CUST10997"/>
    <s v="Liam Novak"/>
    <x v="4"/>
    <s v="2020-11-04"/>
    <s v="2021-09-28"/>
    <n v="11"/>
    <n v="9"/>
    <n v="968.04"/>
    <n v="107.56"/>
    <s v="No"/>
    <x v="0"/>
  </r>
  <r>
    <s v="CUST10998"/>
    <s v="Lucas O'Neil"/>
    <x v="2"/>
    <s v="2021-06-25"/>
    <s v="2022-12-14"/>
    <n v="19"/>
    <n v="16"/>
    <n v="9638.08"/>
    <n v="602.38"/>
    <s v="Yes"/>
    <x v="0"/>
  </r>
  <r>
    <s v="CUST10999"/>
    <s v="Morgan Lopez"/>
    <x v="2"/>
    <s v="2021-01-03"/>
    <s v="2021-02-01"/>
    <n v="2"/>
    <n v="1"/>
    <n v="182.5"/>
    <n v="182.5"/>
    <s v="No"/>
    <x v="0"/>
  </r>
  <r>
    <s v="CUST11000"/>
    <s v="Sam Garcia"/>
    <x v="2"/>
    <s v="2024-02-01"/>
    <s v="2025-05-23"/>
    <n v="16"/>
    <n v="13"/>
    <n v="4499.17"/>
    <n v="346.09"/>
    <s v="No"/>
    <x v="1"/>
  </r>
  <r>
    <s v="CUST11001"/>
    <s v="Mason Khan"/>
    <x v="4"/>
    <s v="2023-07-02"/>
    <s v="2025-06-04"/>
    <n v="24"/>
    <n v="21"/>
    <n v="1457.61"/>
    <n v="69.41"/>
    <s v="No"/>
    <x v="1"/>
  </r>
  <r>
    <s v="CUST11002"/>
    <s v="Cameron Haque"/>
    <x v="3"/>
    <s v="2018-02-10"/>
    <s v="2019-03-30"/>
    <n v="14"/>
    <n v="11"/>
    <n v="6456.12"/>
    <n v="586.91999999999996"/>
    <s v="Yes"/>
    <x v="0"/>
  </r>
  <r>
    <s v="CUST11003"/>
    <s v="Casey Singh"/>
    <x v="0"/>
    <s v="2019-04-16"/>
    <s v="2019-06-20"/>
    <n v="3"/>
    <n v="4"/>
    <n v="54.76"/>
    <n v="13.69"/>
    <s v="No"/>
    <x v="0"/>
  </r>
  <r>
    <s v="CUST11004"/>
    <s v="Taylor Haque"/>
    <x v="3"/>
    <s v="2023-12-25"/>
    <s v="2025-02-10"/>
    <n v="15"/>
    <n v="27"/>
    <n v="1335.15"/>
    <n v="49.45"/>
    <s v="No"/>
    <x v="0"/>
  </r>
  <r>
    <s v="CUST11005"/>
    <s v="Drew Schmidt"/>
    <x v="2"/>
    <s v="2020-11-20"/>
    <s v="2021-06-20"/>
    <n v="8"/>
    <n v="9"/>
    <n v="884.34"/>
    <n v="98.26"/>
    <s v="No"/>
    <x v="0"/>
  </r>
  <r>
    <s v="CUST11006"/>
    <s v="Caleb Nguyen"/>
    <x v="3"/>
    <s v="2020-08-11"/>
    <s v="2021-10-05"/>
    <n v="15"/>
    <n v="12"/>
    <n v="175.68"/>
    <n v="14.64"/>
    <s v="No"/>
    <x v="0"/>
  </r>
  <r>
    <s v="CUST11007"/>
    <s v="Shawn Garcia"/>
    <x v="3"/>
    <s v="2022-09-04"/>
    <s v="2024-03-08"/>
    <n v="19"/>
    <n v="18"/>
    <n v="5897.88"/>
    <n v="327.66000000000003"/>
    <s v="Yes"/>
    <x v="0"/>
  </r>
  <r>
    <s v="CUST11008"/>
    <s v="Dylan Ivanov"/>
    <x v="1"/>
    <s v="2024-09-29"/>
    <s v="2025-08-02"/>
    <n v="12"/>
    <n v="14"/>
    <n v="1059.6600000000001"/>
    <n v="75.69"/>
    <s v="No"/>
    <x v="1"/>
  </r>
  <r>
    <s v="CUST11009"/>
    <s v="Jordan Brown"/>
    <x v="4"/>
    <s v="2025-08-04"/>
    <s v="2025-09-04"/>
    <n v="2"/>
    <n v="2"/>
    <n v="145.82"/>
    <n v="72.91"/>
    <s v="No"/>
    <x v="1"/>
  </r>
  <r>
    <s v="CUST11010"/>
    <s v="Parker O'Neil"/>
    <x v="2"/>
    <s v="2020-06-24"/>
    <s v="2020-06-24"/>
    <n v="1"/>
    <n v="2"/>
    <n v="199.36"/>
    <n v="99.68"/>
    <s v="No"/>
    <x v="0"/>
  </r>
  <r>
    <s v="CUST11011"/>
    <s v="Ethan Park"/>
    <x v="4"/>
    <s v="2018-04-22"/>
    <s v="2023-06-18"/>
    <n v="63"/>
    <n v="60"/>
    <n v="11814"/>
    <n v="196.9"/>
    <s v="Yes"/>
    <x v="0"/>
  </r>
  <r>
    <s v="CUST11012"/>
    <s v="Cameron Park"/>
    <x v="4"/>
    <s v="2021-03-26"/>
    <s v="2022-05-20"/>
    <n v="15"/>
    <n v="13"/>
    <n v="3175.38"/>
    <n v="244.26"/>
    <s v="No"/>
    <x v="0"/>
  </r>
  <r>
    <s v="CUST11013"/>
    <s v="Logan Patel"/>
    <x v="3"/>
    <s v="2023-01-14"/>
    <s v="2025-01-08"/>
    <n v="25"/>
    <n v="22"/>
    <n v="1154.78"/>
    <n v="52.49"/>
    <s v="No"/>
    <x v="0"/>
  </r>
  <r>
    <s v="CUST11014"/>
    <s v="Ryan Garcia"/>
    <x v="0"/>
    <s v="2025-06-20"/>
    <s v="2025-07-25"/>
    <n v="2"/>
    <n v="1"/>
    <n v="65.61"/>
    <n v="65.61"/>
    <s v="No"/>
    <x v="1"/>
  </r>
  <r>
    <s v="CUST11015"/>
    <s v="Lucas Kumar"/>
    <x v="3"/>
    <s v="2025-04-05"/>
    <s v="2025-05-02"/>
    <n v="2"/>
    <n v="4"/>
    <n v="339.72"/>
    <n v="84.93"/>
    <s v="No"/>
    <x v="1"/>
  </r>
  <r>
    <s v="CUST11016"/>
    <s v="Liam Carvalho"/>
    <x v="1"/>
    <s v="2023-11-26"/>
    <s v="2025-05-10"/>
    <n v="19"/>
    <n v="20"/>
    <n v="2159"/>
    <n v="107.95"/>
    <s v="No"/>
    <x v="1"/>
  </r>
  <r>
    <s v="CUST11017"/>
    <s v="Sam Popov"/>
    <x v="3"/>
    <s v="2022-01-08"/>
    <s v="2025-03-19"/>
    <n v="39"/>
    <n v="34"/>
    <n v="2805.68"/>
    <n v="82.52"/>
    <s v="No"/>
    <x v="0"/>
  </r>
  <r>
    <s v="CUST11018"/>
    <s v="Shawn Wang"/>
    <x v="4"/>
    <s v="2021-09-01"/>
    <s v="2022-11-15"/>
    <n v="15"/>
    <n v="17"/>
    <n v="977.5"/>
    <n v="57.5"/>
    <s v="No"/>
    <x v="0"/>
  </r>
  <r>
    <s v="CUST11019"/>
    <s v="Evan Martinez"/>
    <x v="4"/>
    <s v="2025-02-17"/>
    <s v="2025-08-05"/>
    <n v="7"/>
    <n v="8"/>
    <n v="2712.56"/>
    <n v="339.07"/>
    <s v="No"/>
    <x v="1"/>
  </r>
  <r>
    <s v="CUST11020"/>
    <s v="Avery Gonzalez"/>
    <x v="4"/>
    <s v="2019-06-02"/>
    <s v="2023-03-11"/>
    <n v="46"/>
    <n v="42"/>
    <n v="1853.46"/>
    <n v="44.13"/>
    <s v="No"/>
    <x v="0"/>
  </r>
  <r>
    <s v="CUST11021"/>
    <s v="Jordan Kim"/>
    <x v="2"/>
    <s v="2025-04-07"/>
    <s v="2025-05-12"/>
    <n v="2"/>
    <n v="1"/>
    <n v="275.27999999999997"/>
    <n v="275.27999999999997"/>
    <s v="No"/>
    <x v="1"/>
  </r>
  <r>
    <s v="CUST11022"/>
    <s v="Blake O'Neil"/>
    <x v="2"/>
    <s v="2021-04-11"/>
    <s v="2025-09-15"/>
    <n v="54"/>
    <n v="52"/>
    <n v="1417"/>
    <n v="27.25"/>
    <s v="No"/>
    <x v="1"/>
  </r>
  <r>
    <s v="CUST11023"/>
    <s v="Evan Martinez"/>
    <x v="3"/>
    <s v="2019-06-16"/>
    <s v="2023-05-17"/>
    <n v="48"/>
    <n v="44"/>
    <n v="37964.080000000002"/>
    <n v="862.82"/>
    <s v="Yes"/>
    <x v="0"/>
  </r>
  <r>
    <s v="CUST11024"/>
    <s v="Logan Martinez"/>
    <x v="1"/>
    <s v="2019-06-18"/>
    <s v="2023-10-03"/>
    <n v="53"/>
    <n v="38"/>
    <n v="3681.44"/>
    <n v="96.88"/>
    <s v="No"/>
    <x v="0"/>
  </r>
  <r>
    <s v="CUST11025"/>
    <s v="Avery Popov"/>
    <x v="2"/>
    <s v="2023-01-15"/>
    <s v="2023-11-04"/>
    <n v="11"/>
    <n v="9"/>
    <n v="510.75"/>
    <n v="56.75"/>
    <s v="No"/>
    <x v="0"/>
  </r>
  <r>
    <s v="CUST11026"/>
    <s v="Aiden Hernandez"/>
    <x v="1"/>
    <s v="2020-06-30"/>
    <s v="2025-01-02"/>
    <n v="56"/>
    <n v="52"/>
    <n v="17837.04"/>
    <n v="343.02"/>
    <s v="Yes"/>
    <x v="0"/>
  </r>
  <r>
    <s v="CUST11027"/>
    <s v="Jamie Patel"/>
    <x v="4"/>
    <s v="2023-06-12"/>
    <s v="2023-08-19"/>
    <n v="3"/>
    <n v="7"/>
    <n v="486.01"/>
    <n v="69.430000000000007"/>
    <s v="No"/>
    <x v="0"/>
  </r>
  <r>
    <s v="CUST11028"/>
    <s v="Dylan Kumar"/>
    <x v="1"/>
    <s v="2022-03-09"/>
    <s v="2023-11-30"/>
    <n v="21"/>
    <n v="15"/>
    <n v="725.85"/>
    <n v="48.39"/>
    <s v="No"/>
    <x v="0"/>
  </r>
  <r>
    <s v="CUST11029"/>
    <s v="Morgan Martinez"/>
    <x v="3"/>
    <s v="2022-04-13"/>
    <s v="2024-01-11"/>
    <n v="22"/>
    <n v="22"/>
    <n v="2032.58"/>
    <n v="92.39"/>
    <s v="No"/>
    <x v="0"/>
  </r>
  <r>
    <s v="CUST11030"/>
    <s v="Aiden Costa"/>
    <x v="4"/>
    <s v="2024-12-13"/>
    <s v="2025-05-13"/>
    <n v="6"/>
    <n v="6"/>
    <n v="611.28"/>
    <n v="101.88"/>
    <s v="No"/>
    <x v="1"/>
  </r>
  <r>
    <s v="CUST11031"/>
    <s v="Morgan Haque"/>
    <x v="1"/>
    <s v="2024-11-21"/>
    <s v="2025-05-03"/>
    <n v="7"/>
    <n v="6"/>
    <n v="235.62"/>
    <n v="39.270000000000003"/>
    <s v="No"/>
    <x v="1"/>
  </r>
  <r>
    <s v="CUST11032"/>
    <s v="Morgan Schmidt"/>
    <x v="1"/>
    <s v="2021-05-13"/>
    <s v="2024-09-14"/>
    <n v="41"/>
    <n v="48"/>
    <n v="2836.32"/>
    <n v="59.09"/>
    <s v="No"/>
    <x v="0"/>
  </r>
  <r>
    <s v="CUST11033"/>
    <s v="Avery Schmidt"/>
    <x v="3"/>
    <s v="2019-06-27"/>
    <s v="2024-11-01"/>
    <n v="66"/>
    <n v="53"/>
    <n v="3676.61"/>
    <n v="69.37"/>
    <s v="No"/>
    <x v="0"/>
  </r>
  <r>
    <s v="CUST11034"/>
    <s v="Caleb Silva"/>
    <x v="4"/>
    <s v="2022-03-11"/>
    <s v="2022-09-06"/>
    <n v="7"/>
    <n v="5"/>
    <n v="238.1"/>
    <n v="47.62"/>
    <s v="No"/>
    <x v="0"/>
  </r>
  <r>
    <s v="CUST11035"/>
    <s v="Taylor Jackson"/>
    <x v="2"/>
    <s v="2018-02-05"/>
    <s v="2020-07-23"/>
    <n v="30"/>
    <n v="28"/>
    <n v="579.04"/>
    <n v="20.68"/>
    <s v="No"/>
    <x v="0"/>
  </r>
  <r>
    <s v="CUST11036"/>
    <s v="Logan Silva"/>
    <x v="3"/>
    <s v="2022-11-27"/>
    <s v="2024-03-15"/>
    <n v="17"/>
    <n v="16"/>
    <n v="963.04"/>
    <n v="60.19"/>
    <s v="No"/>
    <x v="0"/>
  </r>
  <r>
    <s v="CUST11037"/>
    <s v="Blake Lee"/>
    <x v="2"/>
    <s v="2023-01-28"/>
    <s v="2024-04-16"/>
    <n v="16"/>
    <n v="25"/>
    <n v="2014.75"/>
    <n v="80.59"/>
    <s v="No"/>
    <x v="0"/>
  </r>
  <r>
    <s v="CUST11038"/>
    <s v="Morgan Wang"/>
    <x v="0"/>
    <s v="2020-11-12"/>
    <s v="2024-07-13"/>
    <n v="45"/>
    <n v="48"/>
    <n v="1622.88"/>
    <n v="33.81"/>
    <s v="No"/>
    <x v="0"/>
  </r>
  <r>
    <s v="CUST11039"/>
    <s v="Logan Hernandez"/>
    <x v="4"/>
    <s v="2022-06-23"/>
    <s v="2022-08-27"/>
    <n v="3"/>
    <n v="4"/>
    <n v="411.48"/>
    <n v="102.87"/>
    <s v="No"/>
    <x v="0"/>
  </r>
  <r>
    <s v="CUST11040"/>
    <s v="Oliver Kumar"/>
    <x v="1"/>
    <s v="2022-06-18"/>
    <s v="2025-06-26"/>
    <n v="37"/>
    <n v="19"/>
    <n v="1139.81"/>
    <n v="59.99"/>
    <s v="No"/>
    <x v="1"/>
  </r>
  <r>
    <s v="CUST11041"/>
    <s v="Oliver Khan"/>
    <x v="0"/>
    <s v="2025-08-11"/>
    <s v="2025-09-14"/>
    <n v="2"/>
    <n v="2"/>
    <n v="35.92"/>
    <n v="17.96"/>
    <s v="No"/>
    <x v="1"/>
  </r>
  <r>
    <s v="CUST11042"/>
    <s v="Parker Santos"/>
    <x v="4"/>
    <s v="2024-08-27"/>
    <s v="2025-06-25"/>
    <n v="11"/>
    <n v="5"/>
    <n v="251.8"/>
    <n v="50.36"/>
    <s v="No"/>
    <x v="1"/>
  </r>
  <r>
    <s v="CUST11043"/>
    <s v="Ethan O'Neil"/>
    <x v="0"/>
    <s v="2024-02-28"/>
    <s v="2025-08-15"/>
    <n v="19"/>
    <n v="24"/>
    <n v="1529.04"/>
    <n v="63.71"/>
    <s v="No"/>
    <x v="1"/>
  </r>
  <r>
    <s v="CUST11044"/>
    <s v="Cameron Gonzalez"/>
    <x v="2"/>
    <s v="2024-09-21"/>
    <s v="2024-12-03"/>
    <n v="4"/>
    <n v="6"/>
    <n v="1363.38"/>
    <n v="227.23"/>
    <s v="No"/>
    <x v="0"/>
  </r>
  <r>
    <s v="CUST11045"/>
    <s v="Logan Rossi"/>
    <x v="2"/>
    <s v="2025-01-07"/>
    <s v="2025-06-29"/>
    <n v="6"/>
    <n v="2"/>
    <n v="91"/>
    <n v="45.5"/>
    <s v="No"/>
    <x v="1"/>
  </r>
  <r>
    <s v="CUST11046"/>
    <s v="Alex Müller"/>
    <x v="4"/>
    <s v="2024-11-30"/>
    <s v="2025-08-13"/>
    <n v="10"/>
    <n v="7"/>
    <n v="721.91"/>
    <n v="103.13"/>
    <s v="No"/>
    <x v="1"/>
  </r>
  <r>
    <s v="CUST11047"/>
    <s v="Drew Schmidt"/>
    <x v="0"/>
    <s v="2021-02-17"/>
    <s v="2021-11-07"/>
    <n v="10"/>
    <n v="5"/>
    <n v="5441.25"/>
    <n v="1088.25"/>
    <s v="Yes"/>
    <x v="0"/>
  </r>
  <r>
    <s v="CUST11048"/>
    <s v="Ryan Smith"/>
    <x v="1"/>
    <s v="2020-03-24"/>
    <s v="2024-02-05"/>
    <n v="48"/>
    <n v="52"/>
    <n v="4005.04"/>
    <n v="77.02"/>
    <s v="No"/>
    <x v="0"/>
  </r>
  <r>
    <s v="CUST11049"/>
    <s v="Avery Haque"/>
    <x v="3"/>
    <s v="2018-07-04"/>
    <s v="2024-03-31"/>
    <n v="69"/>
    <n v="45"/>
    <n v="4816.8"/>
    <n v="107.04"/>
    <s v="No"/>
    <x v="0"/>
  </r>
  <r>
    <s v="CUST11050"/>
    <s v="Noah Kim"/>
    <x v="1"/>
    <s v="2025-05-22"/>
    <s v="2025-06-15"/>
    <n v="2"/>
    <n v="1"/>
    <n v="916.34"/>
    <n v="916.34"/>
    <s v="No"/>
    <x v="1"/>
  </r>
  <r>
    <s v="CUST11051"/>
    <s v="Logan Brown"/>
    <x v="2"/>
    <s v="2019-12-08"/>
    <s v="2020-12-06"/>
    <n v="13"/>
    <n v="12"/>
    <n v="980.76"/>
    <n v="81.73"/>
    <s v="No"/>
    <x v="0"/>
  </r>
  <r>
    <s v="CUST11052"/>
    <s v="Robin Rossi"/>
    <x v="4"/>
    <s v="2022-03-22"/>
    <s v="2023-06-21"/>
    <n v="16"/>
    <n v="10"/>
    <n v="3298.7"/>
    <n v="329.87"/>
    <s v="No"/>
    <x v="0"/>
  </r>
  <r>
    <s v="CUST11053"/>
    <s v="Taylor Khan"/>
    <x v="1"/>
    <s v="2018-04-21"/>
    <s v="2021-03-22"/>
    <n v="36"/>
    <n v="45"/>
    <n v="13568.4"/>
    <n v="301.52"/>
    <s v="Yes"/>
    <x v="0"/>
  </r>
  <r>
    <s v="CUST11054"/>
    <s v="Sam Novak"/>
    <x v="2"/>
    <s v="2023-10-01"/>
    <s v="2025-08-16"/>
    <n v="23"/>
    <n v="20"/>
    <n v="703.2"/>
    <n v="35.159999999999997"/>
    <s v="No"/>
    <x v="1"/>
  </r>
  <r>
    <s v="CUST11055"/>
    <s v="Logan O'Neil"/>
    <x v="3"/>
    <s v="2024-04-18"/>
    <s v="2025-07-17"/>
    <n v="16"/>
    <n v="10"/>
    <n v="640"/>
    <n v="64"/>
    <s v="No"/>
    <x v="1"/>
  </r>
  <r>
    <s v="CUST11056"/>
    <s v="Parker Lopez"/>
    <x v="0"/>
    <s v="2020-06-11"/>
    <s v="2025-05-21"/>
    <n v="60"/>
    <n v="53"/>
    <n v="15631.82"/>
    <n v="294.94"/>
    <s v="Yes"/>
    <x v="1"/>
  </r>
  <r>
    <s v="CUST11057"/>
    <s v="Robin Novak"/>
    <x v="0"/>
    <s v="2021-03-06"/>
    <s v="2022-01-24"/>
    <n v="11"/>
    <n v="9"/>
    <n v="553.67999999999995"/>
    <n v="61.52"/>
    <s v="No"/>
    <x v="0"/>
  </r>
  <r>
    <s v="CUST11058"/>
    <s v="Alex Brown"/>
    <x v="1"/>
    <s v="2021-01-17"/>
    <s v="2023-06-20"/>
    <n v="30"/>
    <n v="33"/>
    <n v="1115.73"/>
    <n v="33.81"/>
    <s v="No"/>
    <x v="0"/>
  </r>
  <r>
    <s v="CUST11059"/>
    <s v="Blake Garcia"/>
    <x v="4"/>
    <s v="2023-06-13"/>
    <s v="2024-04-27"/>
    <n v="11"/>
    <n v="6"/>
    <n v="3167.64"/>
    <n v="527.94000000000005"/>
    <s v="No"/>
    <x v="0"/>
  </r>
  <r>
    <s v="CUST11060"/>
    <s v="Lucas Costa"/>
    <x v="3"/>
    <s v="2025-06-07"/>
    <s v="2025-07-20"/>
    <n v="2"/>
    <n v="2"/>
    <n v="629.66"/>
    <n v="314.83"/>
    <s v="No"/>
    <x v="1"/>
  </r>
  <r>
    <s v="CUST11061"/>
    <s v="Parker Hernandez"/>
    <x v="4"/>
    <s v="2021-04-11"/>
    <s v="2023-11-08"/>
    <n v="32"/>
    <n v="30"/>
    <n v="1049.0999999999999"/>
    <n v="34.97"/>
    <s v="No"/>
    <x v="0"/>
  </r>
  <r>
    <s v="CUST11062"/>
    <s v="Blake Jackson"/>
    <x v="0"/>
    <s v="2025-03-20"/>
    <s v="2025-04-15"/>
    <n v="2"/>
    <n v="2"/>
    <n v="143.4"/>
    <n v="71.7"/>
    <s v="No"/>
    <x v="1"/>
  </r>
  <r>
    <s v="CUST11063"/>
    <s v="Casey Nguyen"/>
    <x v="0"/>
    <s v="2018-03-21"/>
    <s v="2024-02-04"/>
    <n v="72"/>
    <n v="59"/>
    <n v="4795.5200000000004"/>
    <n v="81.28"/>
    <s v="No"/>
    <x v="0"/>
  </r>
  <r>
    <s v="CUST11064"/>
    <s v="Dylan Wang"/>
    <x v="3"/>
    <s v="2019-01-20"/>
    <s v="2025-01-04"/>
    <n v="73"/>
    <n v="60"/>
    <n v="2299.1999999999998"/>
    <n v="38.32"/>
    <s v="No"/>
    <x v="0"/>
  </r>
  <r>
    <s v="CUST11065"/>
    <s v="Aiden Kumar"/>
    <x v="4"/>
    <s v="2022-03-27"/>
    <s v="2022-11-18"/>
    <n v="9"/>
    <n v="8"/>
    <n v="630.79999999999995"/>
    <n v="78.849999999999994"/>
    <s v="No"/>
    <x v="0"/>
  </r>
  <r>
    <s v="CUST11066"/>
    <s v="Quinn Silva"/>
    <x v="0"/>
    <s v="2019-03-18"/>
    <s v="2021-03-11"/>
    <n v="25"/>
    <n v="29"/>
    <n v="3258.15"/>
    <n v="112.35"/>
    <s v="No"/>
    <x v="0"/>
  </r>
  <r>
    <s v="CUST11067"/>
    <s v="Aiden Ivanov"/>
    <x v="3"/>
    <s v="2023-09-13"/>
    <s v="2025-09-07"/>
    <n v="25"/>
    <n v="20"/>
    <n v="311.39999999999998"/>
    <n v="15.57"/>
    <s v="No"/>
    <x v="1"/>
  </r>
  <r>
    <s v="CUST11068"/>
    <s v="Taylor Martinez"/>
    <x v="2"/>
    <s v="2021-06-19"/>
    <s v="2021-08-22"/>
    <n v="3"/>
    <n v="2"/>
    <n v="142.66"/>
    <n v="71.33"/>
    <s v="No"/>
    <x v="0"/>
  </r>
  <r>
    <s v="CUST11069"/>
    <s v="Rowan Park"/>
    <x v="2"/>
    <s v="2021-07-01"/>
    <s v="2025-09-11"/>
    <n v="51"/>
    <n v="36"/>
    <n v="2800.08"/>
    <n v="77.78"/>
    <s v="No"/>
    <x v="1"/>
  </r>
  <r>
    <s v="CUST11070"/>
    <s v="Oliver Rossi"/>
    <x v="1"/>
    <s v="2023-10-08"/>
    <s v="2025-02-22"/>
    <n v="17"/>
    <n v="16"/>
    <n v="4547.5200000000004"/>
    <n v="284.22000000000003"/>
    <s v="No"/>
    <x v="0"/>
  </r>
  <r>
    <s v="CUST11071"/>
    <s v="Rowan Haque"/>
    <x v="2"/>
    <s v="2022-07-03"/>
    <s v="2023-05-12"/>
    <n v="11"/>
    <n v="5"/>
    <n v="1789.5"/>
    <n v="357.9"/>
    <s v="No"/>
    <x v="0"/>
  </r>
  <r>
    <s v="CUST11072"/>
    <s v="Hayden Martinez"/>
    <x v="0"/>
    <s v="2021-11-17"/>
    <s v="2022-12-23"/>
    <n v="14"/>
    <n v="4"/>
    <n v="445.88"/>
    <n v="111.47"/>
    <s v="No"/>
    <x v="0"/>
  </r>
  <r>
    <s v="CUST11073"/>
    <s v="Taylor Nguyen"/>
    <x v="0"/>
    <s v="2019-07-06"/>
    <s v="2022-08-23"/>
    <n v="38"/>
    <n v="22"/>
    <n v="6075.52"/>
    <n v="276.16000000000003"/>
    <s v="Yes"/>
    <x v="0"/>
  </r>
  <r>
    <s v="CUST11074"/>
    <s v="Jordan Kim"/>
    <x v="2"/>
    <s v="2020-10-26"/>
    <s v="2021-05-09"/>
    <n v="8"/>
    <n v="3"/>
    <n v="779.1"/>
    <n v="259.7"/>
    <s v="No"/>
    <x v="0"/>
  </r>
  <r>
    <s v="CUST11075"/>
    <s v="Avery Smith"/>
    <x v="3"/>
    <s v="2018-04-20"/>
    <s v="2021-05-01"/>
    <n v="38"/>
    <n v="33"/>
    <n v="623.37"/>
    <n v="18.89"/>
    <s v="No"/>
    <x v="0"/>
  </r>
  <r>
    <s v="CUST11076"/>
    <s v="Robin Kim"/>
    <x v="0"/>
    <s v="2019-12-25"/>
    <s v="2022-05-17"/>
    <n v="30"/>
    <n v="39"/>
    <n v="1347.06"/>
    <n v="34.54"/>
    <s v="No"/>
    <x v="0"/>
  </r>
  <r>
    <s v="CUST11077"/>
    <s v="Mason Carvalho"/>
    <x v="2"/>
    <s v="2022-08-25"/>
    <s v="2024-08-19"/>
    <n v="25"/>
    <n v="24"/>
    <n v="241.68"/>
    <n v="10.07"/>
    <s v="No"/>
    <x v="0"/>
  </r>
  <r>
    <s v="CUST11078"/>
    <s v="Quinn Gonzalez"/>
    <x v="3"/>
    <s v="2023-10-13"/>
    <s v="2025-07-10"/>
    <n v="22"/>
    <n v="17"/>
    <n v="2889.66"/>
    <n v="169.98"/>
    <s v="No"/>
    <x v="1"/>
  </r>
  <r>
    <s v="CUST11079"/>
    <s v="Noah Martinez"/>
    <x v="4"/>
    <s v="2019-06-26"/>
    <s v="2024-01-02"/>
    <n v="56"/>
    <n v="45"/>
    <n v="2571.3000000000002"/>
    <n v="57.14"/>
    <s v="No"/>
    <x v="0"/>
  </r>
  <r>
    <s v="CUST11080"/>
    <s v="Robin Garcia"/>
    <x v="4"/>
    <s v="2020-10-25"/>
    <s v="2025-07-22"/>
    <n v="58"/>
    <n v="47"/>
    <n v="2781.46"/>
    <n v="59.18"/>
    <s v="No"/>
    <x v="1"/>
  </r>
  <r>
    <s v="CUST11081"/>
    <s v="Avery Nguyen"/>
    <x v="4"/>
    <s v="2021-03-09"/>
    <s v="2022-05-06"/>
    <n v="15"/>
    <n v="11"/>
    <n v="557.26"/>
    <n v="50.66"/>
    <s v="No"/>
    <x v="0"/>
  </r>
  <r>
    <s v="CUST11082"/>
    <s v="Jamie O'Neil"/>
    <x v="0"/>
    <s v="2025-07-15"/>
    <s v="2025-09-19"/>
    <n v="3"/>
    <n v="5"/>
    <n v="525.45000000000005"/>
    <n v="105.09"/>
    <s v="No"/>
    <x v="1"/>
  </r>
  <r>
    <s v="CUST11083"/>
    <s v="Caleb Carvalho"/>
    <x v="0"/>
    <s v="2025-02-08"/>
    <s v="2025-04-25"/>
    <n v="3"/>
    <n v="5"/>
    <n v="1388.55"/>
    <n v="277.70999999999998"/>
    <s v="No"/>
    <x v="1"/>
  </r>
  <r>
    <s v="CUST11084"/>
    <s v="Cameron Costa"/>
    <x v="0"/>
    <s v="2021-05-08"/>
    <s v="2022-04-21"/>
    <n v="12"/>
    <n v="11"/>
    <n v="1206.3699999999999"/>
    <n v="109.67"/>
    <s v="No"/>
    <x v="0"/>
  </r>
  <r>
    <s v="CUST11085"/>
    <s v="Evan Patel"/>
    <x v="4"/>
    <s v="2019-03-09"/>
    <s v="2022-04-30"/>
    <n v="38"/>
    <n v="33"/>
    <n v="1850.31"/>
    <n v="56.07"/>
    <s v="No"/>
    <x v="0"/>
  </r>
  <r>
    <s v="CUST11086"/>
    <s v="Ethan Ivanov"/>
    <x v="0"/>
    <s v="2025-05-30"/>
    <s v="2025-09-04"/>
    <n v="5"/>
    <n v="5"/>
    <n v="494.55"/>
    <n v="98.91"/>
    <s v="No"/>
    <x v="1"/>
  </r>
  <r>
    <s v="CUST11087"/>
    <s v="Liam Singh"/>
    <x v="4"/>
    <s v="2018-07-15"/>
    <s v="2018-11-23"/>
    <n v="5"/>
    <n v="5"/>
    <n v="602.95000000000005"/>
    <n v="120.59"/>
    <s v="No"/>
    <x v="0"/>
  </r>
  <r>
    <s v="CUST11088"/>
    <s v="Logan Patel"/>
    <x v="1"/>
    <s v="2020-06-10"/>
    <s v="2024-05-24"/>
    <n v="48"/>
    <n v="44"/>
    <n v="14306.6"/>
    <n v="325.14999999999998"/>
    <s v="Yes"/>
    <x v="0"/>
  </r>
  <r>
    <s v="CUST11089"/>
    <s v="Casey Santos"/>
    <x v="4"/>
    <s v="2023-10-02"/>
    <s v="2025-03-29"/>
    <n v="18"/>
    <n v="13"/>
    <n v="1239.68"/>
    <n v="95.36"/>
    <s v="No"/>
    <x v="1"/>
  </r>
  <r>
    <s v="CUST11090"/>
    <s v="Liam Müller"/>
    <x v="1"/>
    <s v="2025-02-11"/>
    <s v="2025-07-16"/>
    <n v="6"/>
    <n v="8"/>
    <n v="401.2"/>
    <n v="50.15"/>
    <s v="No"/>
    <x v="1"/>
  </r>
  <r>
    <s v="CUST11091"/>
    <s v="Caleb Costa"/>
    <x v="4"/>
    <s v="2021-10-07"/>
    <s v="2024-10-02"/>
    <n v="37"/>
    <n v="26"/>
    <n v="2572.44"/>
    <n v="98.94"/>
    <s v="No"/>
    <x v="0"/>
  </r>
  <r>
    <s v="CUST11092"/>
    <s v="Logan Schmidt"/>
    <x v="1"/>
    <s v="2025-05-18"/>
    <s v="2025-08-12"/>
    <n v="4"/>
    <n v="6"/>
    <n v="676.38"/>
    <n v="112.73"/>
    <s v="No"/>
    <x v="1"/>
  </r>
  <r>
    <s v="CUST11093"/>
    <s v="Blake Patel"/>
    <x v="1"/>
    <s v="2020-10-04"/>
    <s v="2024-04-16"/>
    <n v="43"/>
    <n v="37"/>
    <n v="11927.32"/>
    <n v="322.36"/>
    <s v="Yes"/>
    <x v="0"/>
  </r>
  <r>
    <s v="CUST11094"/>
    <s v="Caleb Rossi"/>
    <x v="3"/>
    <s v="2024-05-04"/>
    <s v="2025-01-02"/>
    <n v="9"/>
    <n v="12"/>
    <n v="3921.12"/>
    <n v="326.76"/>
    <s v="No"/>
    <x v="0"/>
  </r>
  <r>
    <s v="CUST11095"/>
    <s v="Dylan Costa"/>
    <x v="4"/>
    <s v="2020-02-05"/>
    <s v="2022-02-24"/>
    <n v="25"/>
    <n v="23"/>
    <n v="241.04"/>
    <n v="10.48"/>
    <s v="No"/>
    <x v="0"/>
  </r>
  <r>
    <s v="CUST11096"/>
    <s v="Blake Brown"/>
    <x v="1"/>
    <s v="2018-08-18"/>
    <s v="2021-08-30"/>
    <n v="37"/>
    <n v="28"/>
    <n v="1397.76"/>
    <n v="49.92"/>
    <s v="No"/>
    <x v="0"/>
  </r>
  <r>
    <s v="CUST11097"/>
    <s v="Alex Brown"/>
    <x v="1"/>
    <s v="2018-05-08"/>
    <s v="2020-01-18"/>
    <n v="21"/>
    <n v="27"/>
    <n v="2850.93"/>
    <n v="105.59"/>
    <s v="No"/>
    <x v="0"/>
  </r>
  <r>
    <s v="CUST11098"/>
    <s v="Evan Khan"/>
    <x v="1"/>
    <s v="2020-04-07"/>
    <s v="2025-03-29"/>
    <n v="60"/>
    <n v="52"/>
    <n v="6697.6"/>
    <n v="128.80000000000001"/>
    <s v="Yes"/>
    <x v="1"/>
  </r>
  <r>
    <s v="CUST11099"/>
    <s v="Morgan Park"/>
    <x v="4"/>
    <s v="2020-06-01"/>
    <s v="2022-11-17"/>
    <n v="30"/>
    <n v="22"/>
    <n v="5424.32"/>
    <n v="246.56"/>
    <s v="Yes"/>
    <x v="0"/>
  </r>
  <r>
    <s v="CUST11100"/>
    <s v="Rowan Gonzalez"/>
    <x v="2"/>
    <s v="2019-02-01"/>
    <s v="2024-12-01"/>
    <n v="71"/>
    <n v="53"/>
    <n v="20431.5"/>
    <n v="385.5"/>
    <s v="Yes"/>
    <x v="0"/>
  </r>
  <r>
    <s v="CUST11101"/>
    <s v="Sam Garcia"/>
    <x v="1"/>
    <s v="2018-03-26"/>
    <s v="2023-03-31"/>
    <n v="61"/>
    <n v="56"/>
    <n v="21666.400000000001"/>
    <n v="386.9"/>
    <s v="Yes"/>
    <x v="0"/>
  </r>
  <r>
    <s v="CUST11102"/>
    <s v="Logan Hernandez"/>
    <x v="3"/>
    <s v="2021-04-14"/>
    <s v="2023-10-27"/>
    <n v="31"/>
    <n v="16"/>
    <n v="1423.68"/>
    <n v="88.98"/>
    <s v="No"/>
    <x v="0"/>
  </r>
  <r>
    <s v="CUST11103"/>
    <s v="Morgan Wang"/>
    <x v="0"/>
    <s v="2018-11-27"/>
    <s v="2022-12-30"/>
    <n v="50"/>
    <n v="41"/>
    <n v="7001.57"/>
    <n v="170.77"/>
    <s v="Yes"/>
    <x v="0"/>
  </r>
  <r>
    <s v="CUST11104"/>
    <s v="Mason Khan"/>
    <x v="2"/>
    <s v="2018-12-30"/>
    <s v="2020-12-07"/>
    <n v="25"/>
    <n v="18"/>
    <n v="6737.94"/>
    <n v="374.33"/>
    <s v="Yes"/>
    <x v="0"/>
  </r>
  <r>
    <s v="CUST11105"/>
    <s v="Alex Santos"/>
    <x v="4"/>
    <s v="2022-09-03"/>
    <s v="2024-11-08"/>
    <n v="27"/>
    <n v="21"/>
    <n v="7507.71"/>
    <n v="357.51"/>
    <s v="Yes"/>
    <x v="0"/>
  </r>
  <r>
    <s v="CUST11106"/>
    <s v="Liam Lee"/>
    <x v="1"/>
    <s v="2023-09-13"/>
    <s v="2024-01-21"/>
    <n v="5"/>
    <n v="2"/>
    <n v="34.799999999999997"/>
    <n v="17.399999999999999"/>
    <s v="No"/>
    <x v="0"/>
  </r>
  <r>
    <s v="CUST11107"/>
    <s v="Evan Silva"/>
    <x v="0"/>
    <s v="2020-08-12"/>
    <s v="2024-05-01"/>
    <n v="46"/>
    <n v="28"/>
    <n v="2583.2800000000002"/>
    <n v="92.26"/>
    <s v="No"/>
    <x v="0"/>
  </r>
  <r>
    <s v="CUST11108"/>
    <s v="Logan Brown"/>
    <x v="1"/>
    <s v="2020-12-28"/>
    <s v="2021-05-12"/>
    <n v="6"/>
    <n v="6"/>
    <n v="1558.14"/>
    <n v="259.69"/>
    <s v="No"/>
    <x v="0"/>
  </r>
  <r>
    <s v="CUST11109"/>
    <s v="Sam Schmidt"/>
    <x v="2"/>
    <s v="2023-02-03"/>
    <s v="2023-12-06"/>
    <n v="11"/>
    <n v="10"/>
    <n v="879.9"/>
    <n v="87.99"/>
    <s v="No"/>
    <x v="0"/>
  </r>
  <r>
    <s v="CUST11110"/>
    <s v="Liam Lee"/>
    <x v="2"/>
    <s v="2021-06-01"/>
    <s v="2022-04-01"/>
    <n v="11"/>
    <n v="7"/>
    <n v="791.28"/>
    <n v="113.04"/>
    <s v="No"/>
    <x v="0"/>
  </r>
  <r>
    <s v="CUST11111"/>
    <s v="Blake Gonzalez"/>
    <x v="3"/>
    <s v="2018-12-09"/>
    <s v="2025-04-24"/>
    <n v="77"/>
    <n v="57"/>
    <n v="5543.25"/>
    <n v="97.25"/>
    <s v="Yes"/>
    <x v="1"/>
  </r>
  <r>
    <s v="CUST11112"/>
    <s v="Parker Schmidt"/>
    <x v="4"/>
    <s v="2021-03-22"/>
    <s v="2024-12-09"/>
    <n v="46"/>
    <n v="38"/>
    <n v="2937.4"/>
    <n v="77.3"/>
    <s v="No"/>
    <x v="0"/>
  </r>
  <r>
    <s v="CUST11113"/>
    <s v="Ryan Silva"/>
    <x v="0"/>
    <s v="2022-01-13"/>
    <s v="2025-01-13"/>
    <n v="37"/>
    <n v="35"/>
    <n v="3606.4"/>
    <n v="103.04"/>
    <s v="No"/>
    <x v="0"/>
  </r>
  <r>
    <s v="CUST11114"/>
    <s v="Riley Novak"/>
    <x v="2"/>
    <s v="2022-04-23"/>
    <s v="2023-03-06"/>
    <n v="12"/>
    <n v="18"/>
    <n v="1738.44"/>
    <n v="96.58"/>
    <s v="No"/>
    <x v="0"/>
  </r>
  <r>
    <s v="CUST11115"/>
    <s v="Noah Patel"/>
    <x v="1"/>
    <s v="2024-02-29"/>
    <s v="2025-01-20"/>
    <n v="12"/>
    <n v="16"/>
    <n v="397.44"/>
    <n v="24.84"/>
    <s v="No"/>
    <x v="0"/>
  </r>
  <r>
    <s v="CUST11116"/>
    <s v="Hayden Brown"/>
    <x v="4"/>
    <s v="2024-03-05"/>
    <s v="2024-05-02"/>
    <n v="3"/>
    <n v="7"/>
    <n v="2625.91"/>
    <n v="375.13"/>
    <s v="No"/>
    <x v="0"/>
  </r>
  <r>
    <s v="CUST11117"/>
    <s v="Oliver Ivanov"/>
    <x v="4"/>
    <s v="2025-06-25"/>
    <s v="2025-07-30"/>
    <n v="2"/>
    <n v="2"/>
    <n v="114.78"/>
    <n v="57.39"/>
    <s v="No"/>
    <x v="1"/>
  </r>
  <r>
    <s v="CUST11118"/>
    <s v="Taylor Kumar"/>
    <x v="0"/>
    <s v="2019-08-28"/>
    <s v="2019-10-16"/>
    <n v="3"/>
    <n v="3"/>
    <n v="184.26"/>
    <n v="61.42"/>
    <s v="No"/>
    <x v="0"/>
  </r>
  <r>
    <s v="CUST11119"/>
    <s v="Sam Costa"/>
    <x v="3"/>
    <s v="2019-11-22"/>
    <s v="2021-03-04"/>
    <n v="17"/>
    <n v="10"/>
    <n v="1175.2"/>
    <n v="117.52"/>
    <s v="No"/>
    <x v="0"/>
  </r>
  <r>
    <s v="CUST11120"/>
    <s v="Hayden Carvalho"/>
    <x v="2"/>
    <s v="2018-06-25"/>
    <s v="2021-06-18"/>
    <n v="37"/>
    <n v="24"/>
    <n v="4992"/>
    <n v="208"/>
    <s v="No"/>
    <x v="0"/>
  </r>
  <r>
    <s v="CUST11121"/>
    <s v="Morgan Costa"/>
    <x v="3"/>
    <s v="2021-06-09"/>
    <s v="2023-05-30"/>
    <n v="24"/>
    <n v="21"/>
    <n v="2441.04"/>
    <n v="116.24"/>
    <s v="No"/>
    <x v="0"/>
  </r>
  <r>
    <s v="CUST11122"/>
    <s v="Caleb Park"/>
    <x v="1"/>
    <s v="2018-12-20"/>
    <s v="2021-12-08"/>
    <n v="37"/>
    <n v="27"/>
    <n v="2004.21"/>
    <n v="74.23"/>
    <s v="No"/>
    <x v="0"/>
  </r>
  <r>
    <s v="CUST11123"/>
    <s v="Rowan Park"/>
    <x v="4"/>
    <s v="2019-06-10"/>
    <s v="2024-11-26"/>
    <n v="66"/>
    <n v="57"/>
    <n v="2403.69"/>
    <n v="42.17"/>
    <s v="No"/>
    <x v="0"/>
  </r>
  <r>
    <s v="CUST11124"/>
    <s v="Mason Jackson"/>
    <x v="2"/>
    <s v="2018-03-23"/>
    <s v="2025-01-24"/>
    <n v="83"/>
    <n v="59"/>
    <n v="4888.74"/>
    <n v="82.86"/>
    <s v="No"/>
    <x v="0"/>
  </r>
  <r>
    <s v="CUST11125"/>
    <s v="Jordan Kim"/>
    <x v="1"/>
    <s v="2020-04-02"/>
    <s v="2021-06-10"/>
    <n v="15"/>
    <n v="6"/>
    <n v="559.14"/>
    <n v="93.19"/>
    <s v="No"/>
    <x v="0"/>
  </r>
  <r>
    <s v="CUST11126"/>
    <s v="Mason Rossi"/>
    <x v="2"/>
    <s v="2019-04-12"/>
    <s v="2021-10-27"/>
    <n v="31"/>
    <n v="30"/>
    <n v="1860"/>
    <n v="62"/>
    <s v="No"/>
    <x v="0"/>
  </r>
  <r>
    <s v="CUST11127"/>
    <s v="Cameron Müller"/>
    <x v="1"/>
    <s v="2019-12-11"/>
    <s v="2024-05-27"/>
    <n v="54"/>
    <n v="49"/>
    <n v="4756.92"/>
    <n v="97.08"/>
    <s v="No"/>
    <x v="0"/>
  </r>
  <r>
    <s v="CUST11128"/>
    <s v="Liam Park"/>
    <x v="4"/>
    <s v="2018-06-06"/>
    <s v="2023-04-28"/>
    <n v="59"/>
    <n v="44"/>
    <n v="3054.92"/>
    <n v="69.430000000000007"/>
    <s v="No"/>
    <x v="0"/>
  </r>
  <r>
    <s v="CUST11129"/>
    <s v="Cameron Santos"/>
    <x v="0"/>
    <s v="2021-06-06"/>
    <s v="2022-08-24"/>
    <n v="15"/>
    <n v="13"/>
    <n v="977.86"/>
    <n v="75.22"/>
    <s v="No"/>
    <x v="0"/>
  </r>
  <r>
    <s v="CUST11130"/>
    <s v="Rowan Brown"/>
    <x v="3"/>
    <s v="2021-12-10"/>
    <s v="2022-11-17"/>
    <n v="12"/>
    <n v="12"/>
    <n v="1357.32"/>
    <n v="113.11"/>
    <s v="No"/>
    <x v="0"/>
  </r>
  <r>
    <s v="CUST11131"/>
    <s v="Quinn Smith"/>
    <x v="2"/>
    <s v="2019-01-05"/>
    <s v="2020-11-12"/>
    <n v="23"/>
    <n v="15"/>
    <n v="1268.4000000000001"/>
    <n v="84.56"/>
    <s v="No"/>
    <x v="0"/>
  </r>
  <r>
    <s v="CUST11132"/>
    <s v="Cameron Singh"/>
    <x v="0"/>
    <s v="2018-11-22"/>
    <s v="2020-05-14"/>
    <n v="19"/>
    <n v="17"/>
    <n v="780.13"/>
    <n v="45.89"/>
    <s v="No"/>
    <x v="0"/>
  </r>
  <r>
    <s v="CUST11133"/>
    <s v="Caleb O'Neil"/>
    <x v="1"/>
    <s v="2024-12-18"/>
    <s v="2025-07-12"/>
    <n v="8"/>
    <n v="10"/>
    <n v="1177"/>
    <n v="117.7"/>
    <s v="No"/>
    <x v="1"/>
  </r>
  <r>
    <s v="CUST11134"/>
    <s v="Sam Costa"/>
    <x v="1"/>
    <s v="2024-08-22"/>
    <s v="2025-09-16"/>
    <n v="14"/>
    <n v="14"/>
    <n v="382.48"/>
    <n v="27.32"/>
    <s v="No"/>
    <x v="1"/>
  </r>
  <r>
    <s v="CUST11135"/>
    <s v="Noah Lopez"/>
    <x v="1"/>
    <s v="2021-05-31"/>
    <s v="2023-01-22"/>
    <n v="21"/>
    <n v="22"/>
    <n v="1598.52"/>
    <n v="72.66"/>
    <s v="No"/>
    <x v="0"/>
  </r>
  <r>
    <s v="CUST11136"/>
    <s v="Shawn Popov"/>
    <x v="3"/>
    <s v="2022-10-09"/>
    <s v="2023-04-21"/>
    <n v="7"/>
    <n v="5"/>
    <n v="163.95"/>
    <n v="32.79"/>
    <s v="No"/>
    <x v="0"/>
  </r>
  <r>
    <s v="CUST11137"/>
    <s v="Ryan Popov"/>
    <x v="4"/>
    <s v="2022-07-15"/>
    <s v="2025-05-13"/>
    <n v="35"/>
    <n v="32"/>
    <n v="3540.8"/>
    <n v="110.65"/>
    <s v="No"/>
    <x v="1"/>
  </r>
  <r>
    <s v="CUST11138"/>
    <s v="Jamie Garcia"/>
    <x v="1"/>
    <s v="2018-06-28"/>
    <s v="2023-08-19"/>
    <n v="63"/>
    <n v="50"/>
    <n v="5453.5"/>
    <n v="109.07"/>
    <s v="Yes"/>
    <x v="0"/>
  </r>
  <r>
    <s v="CUST11139"/>
    <s v="Riley Park"/>
    <x v="2"/>
    <s v="2018-08-14"/>
    <s v="2020-10-13"/>
    <n v="27"/>
    <n v="18"/>
    <n v="252.54"/>
    <n v="14.03"/>
    <s v="No"/>
    <x v="0"/>
  </r>
  <r>
    <s v="CUST11140"/>
    <s v="Morgan Smith"/>
    <x v="4"/>
    <s v="2019-07-19"/>
    <s v="2024-06-30"/>
    <n v="60"/>
    <n v="38"/>
    <n v="596.98"/>
    <n v="15.71"/>
    <s v="No"/>
    <x v="0"/>
  </r>
  <r>
    <s v="CUST11141"/>
    <s v="Jordan Santos"/>
    <x v="0"/>
    <s v="2024-11-26"/>
    <s v="2025-08-01"/>
    <n v="10"/>
    <n v="7"/>
    <n v="6974.1"/>
    <n v="996.3"/>
    <s v="Yes"/>
    <x v="1"/>
  </r>
  <r>
    <s v="CUST11142"/>
    <s v="Hayden Carvalho"/>
    <x v="3"/>
    <s v="2019-01-27"/>
    <s v="2024-10-26"/>
    <n v="70"/>
    <n v="58"/>
    <n v="844.48"/>
    <n v="14.56"/>
    <s v="No"/>
    <x v="0"/>
  </r>
  <r>
    <s v="CUST11143"/>
    <s v="Taylor Smith"/>
    <x v="2"/>
    <s v="2025-04-15"/>
    <s v="2025-07-30"/>
    <n v="4"/>
    <n v="4"/>
    <n v="294.76"/>
    <n v="73.69"/>
    <s v="No"/>
    <x v="1"/>
  </r>
  <r>
    <s v="CUST11144"/>
    <s v="Blake Jackson"/>
    <x v="3"/>
    <s v="2019-03-18"/>
    <s v="2020-12-16"/>
    <n v="22"/>
    <n v="16"/>
    <n v="3059.68"/>
    <n v="191.23"/>
    <s v="No"/>
    <x v="0"/>
  </r>
  <r>
    <s v="CUST11145"/>
    <s v="Shawn Khan"/>
    <x v="0"/>
    <s v="2021-10-16"/>
    <s v="2023-01-10"/>
    <n v="16"/>
    <n v="9"/>
    <n v="2401.11"/>
    <n v="266.79000000000002"/>
    <s v="No"/>
    <x v="0"/>
  </r>
  <r>
    <s v="CUST11146"/>
    <s v="Cameron Patel"/>
    <x v="2"/>
    <s v="2021-02-10"/>
    <s v="2022-07-09"/>
    <n v="18"/>
    <n v="18"/>
    <n v="1622.16"/>
    <n v="90.12"/>
    <s v="No"/>
    <x v="0"/>
  </r>
  <r>
    <s v="CUST11147"/>
    <s v="Robin O'Neil"/>
    <x v="1"/>
    <s v="2025-02-10"/>
    <s v="2025-04-01"/>
    <n v="3"/>
    <n v="3"/>
    <n v="564.29999999999995"/>
    <n v="188.1"/>
    <s v="No"/>
    <x v="1"/>
  </r>
  <r>
    <s v="CUST11148"/>
    <s v="Casey Brown"/>
    <x v="4"/>
    <s v="2019-12-12"/>
    <s v="2024-02-14"/>
    <n v="51"/>
    <n v="41"/>
    <n v="2459.1799999999998"/>
    <n v="59.98"/>
    <s v="No"/>
    <x v="0"/>
  </r>
  <r>
    <s v="CUST11149"/>
    <s v="Casey Novak"/>
    <x v="0"/>
    <s v="2021-01-28"/>
    <s v="2024-03-31"/>
    <n v="39"/>
    <n v="35"/>
    <n v="2661.05"/>
    <n v="76.03"/>
    <s v="No"/>
    <x v="0"/>
  </r>
  <r>
    <s v="CUST11150"/>
    <s v="Alex Kim"/>
    <x v="1"/>
    <s v="2019-09-18"/>
    <s v="2020-07-12"/>
    <n v="11"/>
    <n v="11"/>
    <n v="167.86"/>
    <n v="15.26"/>
    <s v="No"/>
    <x v="0"/>
  </r>
  <r>
    <s v="CUST11151"/>
    <s v="Taylor Silva"/>
    <x v="3"/>
    <s v="2019-10-21"/>
    <s v="2020-01-09"/>
    <n v="4"/>
    <n v="5"/>
    <n v="343.2"/>
    <n v="68.64"/>
    <s v="No"/>
    <x v="0"/>
  </r>
  <r>
    <s v="CUST11152"/>
    <s v="Lucas Carvalho"/>
    <x v="1"/>
    <s v="2025-09-01"/>
    <s v="2025-09-01"/>
    <n v="1"/>
    <n v="2"/>
    <n v="126.06"/>
    <n v="63.03"/>
    <s v="No"/>
    <x v="1"/>
  </r>
  <r>
    <s v="CUST11153"/>
    <s v="Liam Costa"/>
    <x v="1"/>
    <s v="2023-06-01"/>
    <s v="2023-07-22"/>
    <n v="2"/>
    <n v="2"/>
    <n v="663.04"/>
    <n v="331.52"/>
    <s v="No"/>
    <x v="0"/>
  </r>
  <r>
    <s v="CUST11154"/>
    <s v="Cameron Nguyen"/>
    <x v="2"/>
    <s v="2021-10-30"/>
    <s v="2023-07-11"/>
    <n v="22"/>
    <n v="15"/>
    <n v="2738.1"/>
    <n v="182.54"/>
    <s v="No"/>
    <x v="0"/>
  </r>
  <r>
    <s v="CUST11155"/>
    <s v="Lucas Singh"/>
    <x v="2"/>
    <s v="2019-01-29"/>
    <s v="2022-03-03"/>
    <n v="39"/>
    <n v="31"/>
    <n v="1334.55"/>
    <n v="43.05"/>
    <s v="No"/>
    <x v="0"/>
  </r>
  <r>
    <s v="CUST11156"/>
    <s v="Oliver Gonzalez"/>
    <x v="1"/>
    <s v="2020-10-07"/>
    <s v="2023-10-05"/>
    <n v="37"/>
    <n v="34"/>
    <n v="1918.96"/>
    <n v="56.44"/>
    <s v="No"/>
    <x v="0"/>
  </r>
  <r>
    <s v="CUST11157"/>
    <s v="Avery Singh"/>
    <x v="1"/>
    <s v="2020-09-27"/>
    <s v="2024-03-26"/>
    <n v="43"/>
    <n v="34"/>
    <n v="7825.78"/>
    <n v="230.17"/>
    <s v="Yes"/>
    <x v="0"/>
  </r>
  <r>
    <s v="CUST11158"/>
    <s v="Jordan Novak"/>
    <x v="1"/>
    <s v="2022-01-10"/>
    <s v="2024-11-13"/>
    <n v="35"/>
    <n v="34"/>
    <n v="9493.14"/>
    <n v="279.20999999999998"/>
    <s v="Yes"/>
    <x v="0"/>
  </r>
  <r>
    <s v="CUST11159"/>
    <s v="Caleb Santos"/>
    <x v="4"/>
    <s v="2018-04-27"/>
    <s v="2019-08-16"/>
    <n v="17"/>
    <n v="7"/>
    <n v="846.44"/>
    <n v="120.92"/>
    <s v="No"/>
    <x v="0"/>
  </r>
  <r>
    <s v="CUST11160"/>
    <s v="Riley Lee"/>
    <x v="2"/>
    <s v="2025-02-19"/>
    <s v="2025-07-11"/>
    <n v="6"/>
    <n v="4"/>
    <n v="444.68"/>
    <n v="111.17"/>
    <s v="No"/>
    <x v="1"/>
  </r>
  <r>
    <s v="CUST11161"/>
    <s v="Robin Gonzalez"/>
    <x v="4"/>
    <s v="2025-09-13"/>
    <s v="2025-09-20"/>
    <n v="1"/>
    <n v="1"/>
    <n v="358.06"/>
    <n v="358.06"/>
    <s v="No"/>
    <x v="1"/>
  </r>
  <r>
    <s v="CUST11162"/>
    <s v="Casey Hernandez"/>
    <x v="3"/>
    <s v="2020-05-27"/>
    <s v="2025-02-21"/>
    <n v="58"/>
    <n v="51"/>
    <n v="3773.49"/>
    <n v="73.989999999999995"/>
    <s v="No"/>
    <x v="0"/>
  </r>
  <r>
    <s v="CUST11163"/>
    <s v="Taylor Ivanov"/>
    <x v="0"/>
    <s v="2022-04-21"/>
    <s v="2025-04-25"/>
    <n v="37"/>
    <n v="37"/>
    <n v="3870.94"/>
    <n v="104.62"/>
    <s v="No"/>
    <x v="1"/>
  </r>
  <r>
    <s v="CUST11164"/>
    <s v="Quinn Ivanov"/>
    <x v="4"/>
    <s v="2022-11-21"/>
    <s v="2023-04-04"/>
    <n v="6"/>
    <n v="7"/>
    <n v="4810.8900000000003"/>
    <n v="687.27"/>
    <s v="No"/>
    <x v="0"/>
  </r>
  <r>
    <s v="CUST11165"/>
    <s v="Riley Lopez"/>
    <x v="0"/>
    <s v="2021-10-25"/>
    <s v="2023-01-18"/>
    <n v="16"/>
    <n v="9"/>
    <n v="1740.87"/>
    <n v="193.43"/>
    <s v="No"/>
    <x v="0"/>
  </r>
  <r>
    <s v="CUST11166"/>
    <s v="Morgan Nguyen"/>
    <x v="2"/>
    <s v="2022-10-03"/>
    <s v="2024-03-15"/>
    <n v="18"/>
    <n v="19"/>
    <n v="5376.81"/>
    <n v="282.99"/>
    <s v="Yes"/>
    <x v="0"/>
  </r>
  <r>
    <s v="CUST11167"/>
    <s v="Mason Kumar"/>
    <x v="2"/>
    <s v="2025-08-30"/>
    <s v="2025-09-04"/>
    <n v="2"/>
    <n v="2"/>
    <n v="171.6"/>
    <n v="85.8"/>
    <s v="No"/>
    <x v="1"/>
  </r>
  <r>
    <s v="CUST11168"/>
    <s v="Robin Kumar"/>
    <x v="4"/>
    <s v="2021-03-18"/>
    <s v="2024-04-30"/>
    <n v="38"/>
    <n v="32"/>
    <n v="2106.2399999999998"/>
    <n v="65.819999999999993"/>
    <s v="No"/>
    <x v="0"/>
  </r>
  <r>
    <s v="CUST11169"/>
    <s v="Ethan Rossi"/>
    <x v="4"/>
    <s v="2025-01-07"/>
    <s v="2025-03-03"/>
    <n v="3"/>
    <n v="8"/>
    <n v="1757.84"/>
    <n v="219.73"/>
    <s v="No"/>
    <x v="0"/>
  </r>
  <r>
    <s v="CUST11170"/>
    <s v="Ryan Novak"/>
    <x v="4"/>
    <s v="2024-08-20"/>
    <s v="2025-05-21"/>
    <n v="10"/>
    <n v="12"/>
    <n v="479.76"/>
    <n v="39.979999999999997"/>
    <s v="No"/>
    <x v="1"/>
  </r>
  <r>
    <s v="CUST11171"/>
    <s v="Drew Patel"/>
    <x v="3"/>
    <s v="2024-02-26"/>
    <s v="2025-05-17"/>
    <n v="16"/>
    <n v="11"/>
    <n v="1257.96"/>
    <n v="114.36"/>
    <s v="No"/>
    <x v="1"/>
  </r>
  <r>
    <s v="CUST11172"/>
    <s v="Alex Lopez"/>
    <x v="0"/>
    <s v="2022-02-04"/>
    <s v="2023-01-28"/>
    <n v="12"/>
    <n v="10"/>
    <n v="317.10000000000002"/>
    <n v="31.71"/>
    <s v="No"/>
    <x v="0"/>
  </r>
  <r>
    <s v="CUST11173"/>
    <s v="Taylor Garcia"/>
    <x v="4"/>
    <s v="2020-10-07"/>
    <s v="2021-01-24"/>
    <n v="4"/>
    <n v="2"/>
    <n v="166.74"/>
    <n v="83.37"/>
    <s v="No"/>
    <x v="0"/>
  </r>
  <r>
    <s v="CUST11174"/>
    <s v="Drew Costa"/>
    <x v="2"/>
    <s v="2024-12-06"/>
    <s v="2025-05-29"/>
    <n v="6"/>
    <n v="8"/>
    <n v="808.16"/>
    <n v="101.02"/>
    <s v="No"/>
    <x v="1"/>
  </r>
  <r>
    <s v="CUST11175"/>
    <s v="Noah Lopez"/>
    <x v="3"/>
    <s v="2018-01-19"/>
    <s v="2020-04-03"/>
    <n v="28"/>
    <n v="17"/>
    <n v="6032.11"/>
    <n v="354.83"/>
    <s v="Yes"/>
    <x v="0"/>
  </r>
  <r>
    <s v="CUST11176"/>
    <s v="Blake Costa"/>
    <x v="1"/>
    <s v="2022-04-04"/>
    <s v="2025-01-16"/>
    <n v="34"/>
    <n v="29"/>
    <n v="1444.2"/>
    <n v="49.8"/>
    <s v="No"/>
    <x v="0"/>
  </r>
  <r>
    <s v="CUST11177"/>
    <s v="Mason Ivanov"/>
    <x v="1"/>
    <s v="2023-08-06"/>
    <s v="2023-08-12"/>
    <n v="1"/>
    <n v="2"/>
    <n v="101.3"/>
    <n v="50.65"/>
    <s v="No"/>
    <x v="0"/>
  </r>
  <r>
    <s v="CUST11178"/>
    <s v="Oliver Nguyen"/>
    <x v="0"/>
    <s v="2023-01-18"/>
    <s v="2024-07-20"/>
    <n v="19"/>
    <n v="27"/>
    <n v="23161.41"/>
    <n v="857.83"/>
    <s v="Yes"/>
    <x v="0"/>
  </r>
  <r>
    <s v="CUST11179"/>
    <s v="Noah Costa"/>
    <x v="2"/>
    <s v="2025-05-19"/>
    <s v="2025-09-20"/>
    <n v="5"/>
    <n v="3"/>
    <n v="91.56"/>
    <n v="30.52"/>
    <s v="No"/>
    <x v="1"/>
  </r>
  <r>
    <s v="CUST11180"/>
    <s v="Jamie Park"/>
    <x v="1"/>
    <s v="2018-05-21"/>
    <s v="2022-04-07"/>
    <n v="48"/>
    <n v="47"/>
    <n v="1309.8900000000001"/>
    <n v="27.87"/>
    <s v="No"/>
    <x v="0"/>
  </r>
  <r>
    <s v="CUST11181"/>
    <s v="Liam Schmidt"/>
    <x v="0"/>
    <s v="2021-01-13"/>
    <s v="2021-02-23"/>
    <n v="2"/>
    <n v="3"/>
    <n v="999.06"/>
    <n v="333.02"/>
    <s v="No"/>
    <x v="0"/>
  </r>
  <r>
    <s v="CUST11182"/>
    <s v="Jordan Hernandez"/>
    <x v="0"/>
    <s v="2023-02-19"/>
    <s v="2024-11-24"/>
    <n v="22"/>
    <n v="9"/>
    <n v="344.61"/>
    <n v="38.29"/>
    <s v="No"/>
    <x v="0"/>
  </r>
  <r>
    <s v="CUST11183"/>
    <s v="Ryan Schmidt"/>
    <x v="0"/>
    <s v="2021-06-30"/>
    <s v="2023-04-26"/>
    <n v="23"/>
    <n v="22"/>
    <n v="1039.28"/>
    <n v="47.24"/>
    <s v="No"/>
    <x v="0"/>
  </r>
  <r>
    <s v="CUST11184"/>
    <s v="Robin Lopez"/>
    <x v="0"/>
    <s v="2021-03-10"/>
    <s v="2022-11-21"/>
    <n v="21"/>
    <n v="17"/>
    <n v="799"/>
    <n v="47"/>
    <s v="No"/>
    <x v="0"/>
  </r>
  <r>
    <s v="CUST11185"/>
    <s v="Parker Singh"/>
    <x v="0"/>
    <s v="2019-09-26"/>
    <s v="2024-09-24"/>
    <n v="61"/>
    <n v="48"/>
    <n v="709.44"/>
    <n v="14.78"/>
    <s v="No"/>
    <x v="0"/>
  </r>
  <r>
    <s v="CUST11186"/>
    <s v="Casey Haque"/>
    <x v="1"/>
    <s v="2020-05-17"/>
    <s v="2022-07-16"/>
    <n v="27"/>
    <n v="27"/>
    <n v="5401.08"/>
    <n v="200.04"/>
    <s v="Yes"/>
    <x v="0"/>
  </r>
  <r>
    <s v="CUST11187"/>
    <s v="Drew Popov"/>
    <x v="1"/>
    <s v="2020-06-17"/>
    <s v="2021-08-25"/>
    <n v="15"/>
    <n v="14"/>
    <n v="2814"/>
    <n v="201"/>
    <s v="No"/>
    <x v="0"/>
  </r>
  <r>
    <s v="CUST11188"/>
    <s v="Taylor Martinez"/>
    <x v="2"/>
    <s v="2018-09-16"/>
    <s v="2021-09-15"/>
    <n v="37"/>
    <n v="24"/>
    <n v="1302.72"/>
    <n v="54.28"/>
    <s v="No"/>
    <x v="0"/>
  </r>
  <r>
    <s v="CUST11189"/>
    <s v="Aiden Rossi"/>
    <x v="1"/>
    <s v="2023-05-04"/>
    <s v="2025-08-31"/>
    <n v="28"/>
    <n v="22"/>
    <n v="919.6"/>
    <n v="41.8"/>
    <s v="No"/>
    <x v="1"/>
  </r>
  <r>
    <s v="CUST11190"/>
    <s v="Riley Jackson"/>
    <x v="3"/>
    <s v="2018-06-15"/>
    <s v="2019-04-11"/>
    <n v="11"/>
    <n v="10"/>
    <n v="249"/>
    <n v="24.9"/>
    <s v="No"/>
    <x v="0"/>
  </r>
  <r>
    <s v="CUST11191"/>
    <s v="Taylor Khan"/>
    <x v="1"/>
    <s v="2023-08-12"/>
    <s v="2024-11-24"/>
    <n v="16"/>
    <n v="11"/>
    <n v="644.71"/>
    <n v="58.61"/>
    <s v="No"/>
    <x v="0"/>
  </r>
  <r>
    <s v="CUST11192"/>
    <s v="Sam Singh"/>
    <x v="3"/>
    <s v="2019-11-09"/>
    <s v="2024-07-16"/>
    <n v="57"/>
    <n v="53"/>
    <n v="19188.650000000001"/>
    <n v="362.05"/>
    <s v="Yes"/>
    <x v="0"/>
  </r>
  <r>
    <s v="CUST11193"/>
    <s v="Ethan Kim"/>
    <x v="0"/>
    <s v="2021-04-11"/>
    <s v="2024-11-09"/>
    <n v="44"/>
    <n v="32"/>
    <n v="10760.32"/>
    <n v="336.26"/>
    <s v="Yes"/>
    <x v="0"/>
  </r>
  <r>
    <s v="CUST11194"/>
    <s v="Evan Hernandez"/>
    <x v="3"/>
    <s v="2023-12-15"/>
    <s v="2024-01-05"/>
    <n v="2"/>
    <n v="4"/>
    <n v="234.44"/>
    <n v="58.61"/>
    <s v="No"/>
    <x v="0"/>
  </r>
  <r>
    <s v="CUST11195"/>
    <s v="Mason O'Neil"/>
    <x v="1"/>
    <s v="2025-05-31"/>
    <s v="2025-08-10"/>
    <n v="4"/>
    <n v="3"/>
    <n v="194.34"/>
    <n v="64.78"/>
    <s v="No"/>
    <x v="1"/>
  </r>
  <r>
    <s v="CUST11196"/>
    <s v="Blake Garcia"/>
    <x v="2"/>
    <s v="2025-06-11"/>
    <s v="2025-06-12"/>
    <n v="1"/>
    <n v="1"/>
    <n v="20.23"/>
    <n v="20.23"/>
    <s v="No"/>
    <x v="1"/>
  </r>
  <r>
    <s v="CUST11197"/>
    <s v="Quinn Rossi"/>
    <x v="3"/>
    <s v="2023-08-30"/>
    <s v="2023-12-18"/>
    <n v="5"/>
    <n v="6"/>
    <n v="697.5"/>
    <n v="116.25"/>
    <s v="No"/>
    <x v="0"/>
  </r>
  <r>
    <s v="CUST11198"/>
    <s v="Evan Wang"/>
    <x v="3"/>
    <s v="2022-04-27"/>
    <s v="2023-11-26"/>
    <n v="20"/>
    <n v="15"/>
    <n v="529.04999999999995"/>
    <n v="35.270000000000003"/>
    <s v="No"/>
    <x v="0"/>
  </r>
  <r>
    <s v="CUST11199"/>
    <s v="Ethan O'Neil"/>
    <x v="0"/>
    <s v="2018-10-16"/>
    <s v="2024-07-13"/>
    <n v="70"/>
    <n v="60"/>
    <n v="18234.599999999999"/>
    <n v="303.91000000000003"/>
    <s v="Yes"/>
    <x v="0"/>
  </r>
  <r>
    <s v="CUST11200"/>
    <s v="Oliver Gonzalez"/>
    <x v="3"/>
    <s v="2025-08-16"/>
    <s v="2025-09-05"/>
    <n v="2"/>
    <n v="3"/>
    <n v="293.33999999999997"/>
    <n v="97.78"/>
    <s v="No"/>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s v="CUST10001"/>
    <s v="Evan Nguyen"/>
    <x v="0"/>
    <s v="2024-04-03"/>
    <s v="2024-06-26"/>
    <n v="3"/>
    <n v="4"/>
    <n v="210.84"/>
    <n v="52.71"/>
    <x v="0"/>
    <d v="1901-03-31T00:00:00"/>
    <s v="Active"/>
    <x v="0"/>
    <d v="1900-07-28T20:09:36"/>
    <x v="0"/>
  </r>
  <r>
    <s v="CUST10002"/>
    <s v="Dylan Silva"/>
    <x v="1"/>
    <s v="2018-01-02"/>
    <s v="2022-03-02"/>
    <n v="51"/>
    <n v="37"/>
    <n v="29381.33"/>
    <n v="794.09"/>
    <x v="1"/>
    <d v="1903-07-26T00:00:00"/>
    <s v="Active"/>
    <x v="1"/>
    <d v="1980-06-09T07:55:12"/>
    <x v="0"/>
  </r>
  <r>
    <s v="CUST10003"/>
    <s v="Taylor Schmidt"/>
    <x v="2"/>
    <s v="2022-04-17"/>
    <s v="2024-07-15"/>
    <n v="28"/>
    <n v="23"/>
    <n v="335.57"/>
    <n v="14.59"/>
    <x v="0"/>
    <d v="1901-03-12T00:00:00"/>
    <s v="Active"/>
    <x v="2"/>
    <d v="1900-11-30T13:40:48"/>
    <x v="0"/>
  </r>
  <r>
    <s v="CUST10004"/>
    <s v="Shawn Smith"/>
    <x v="0"/>
    <s v="2022-03-19"/>
    <s v="2022-10-08"/>
    <n v="8"/>
    <n v="3"/>
    <n v="231.6"/>
    <n v="77.2"/>
    <x v="0"/>
    <d v="1902-12-18T00:00:00"/>
    <s v="Active"/>
    <x v="3"/>
    <d v="1900-08-18T14:24:00"/>
    <x v="0"/>
  </r>
  <r>
    <s v="CUST10005"/>
    <s v="Jamie Schmidt"/>
    <x v="2"/>
    <s v="2023-09-21"/>
    <s v="2023-11-28"/>
    <n v="3"/>
    <n v="3"/>
    <n v="919.77"/>
    <n v="306.58999999999997"/>
    <x v="0"/>
    <d v="1901-10-28T00:00:00"/>
    <s v="Active"/>
    <x v="4"/>
    <d v="1902-07-07T18:28:48"/>
    <x v="0"/>
  </r>
  <r>
    <s v="CUST10006"/>
    <s v="Oliver Carvalho"/>
    <x v="3"/>
    <s v="2018-04-20"/>
    <s v="2020-11-08"/>
    <n v="32"/>
    <n v="20"/>
    <n v="23138.2"/>
    <n v="1156.9100000000001"/>
    <x v="1"/>
    <d v="1904-11-16T00:00:00"/>
    <s v="Active"/>
    <x v="5"/>
    <d v="1963-05-07T04:48:00"/>
    <x v="0"/>
  </r>
  <r>
    <s v="CUST10007"/>
    <s v="Alex Popov"/>
    <x v="1"/>
    <s v="2023-03-01"/>
    <s v="2024-02-26"/>
    <n v="12"/>
    <n v="7"/>
    <n v="744.87"/>
    <n v="106.41"/>
    <x v="0"/>
    <d v="1901-07-30T00:00:00"/>
    <s v="Active"/>
    <x v="6"/>
    <d v="1902-01-13T20:52:48"/>
    <x v="0"/>
  </r>
  <r>
    <s v="CUST10008"/>
    <s v="Morgan Popov"/>
    <x v="1"/>
    <s v="2024-02-15"/>
    <s v="2024-09-04"/>
    <n v="8"/>
    <n v="8"/>
    <n v="785.84"/>
    <n v="98.23"/>
    <x v="0"/>
    <d v="1901-01-20T00:00:00"/>
    <s v="Active"/>
    <x v="7"/>
    <d v="1902-02-23T20:09:36"/>
    <x v="0"/>
  </r>
  <r>
    <s v="CUST10009"/>
    <s v="Robin Patel"/>
    <x v="0"/>
    <s v="2019-04-21"/>
    <s v="2020-10-29"/>
    <n v="19"/>
    <n v="22"/>
    <n v="2271.94"/>
    <n v="103.27"/>
    <x v="0"/>
    <d v="1904-11-26T00:00:00"/>
    <s v="Active"/>
    <x v="8"/>
    <d v="1906-03-20T22:33:36"/>
    <x v="0"/>
  </r>
  <r>
    <s v="CUST10010"/>
    <s v="Aiden Novak"/>
    <x v="2"/>
    <s v="2023-03-02"/>
    <s v="2025-04-23"/>
    <n v="26"/>
    <n v="19"/>
    <n v="409.64"/>
    <n v="21.56"/>
    <x v="0"/>
    <d v="1900-06-03T00:00:00"/>
    <s v="Active"/>
    <x v="6"/>
    <d v="1901-02-12T15:21:36"/>
    <x v="1"/>
  </r>
  <r>
    <s v="CUST10011"/>
    <s v="Oliver O'Neil"/>
    <x v="3"/>
    <s v="2021-08-20"/>
    <s v="2024-08-04"/>
    <n v="37"/>
    <n v="31"/>
    <n v="3377.76"/>
    <n v="108.96"/>
    <x v="0"/>
    <d v="1901-02-20T00:00:00"/>
    <s v="Active"/>
    <x v="9"/>
    <d v="1909-03-30T18:14:24"/>
    <x v="0"/>
  </r>
  <r>
    <s v="CUST10012"/>
    <s v="Dylan Santos"/>
    <x v="0"/>
    <s v="2022-06-23"/>
    <s v="2022-11-18"/>
    <n v="6"/>
    <n v="3"/>
    <n v="1147.8"/>
    <n v="382.6"/>
    <x v="0"/>
    <d v="1902-11-07T00:00:00"/>
    <s v="Active"/>
    <x v="10"/>
    <d v="1903-02-20T19:12:00"/>
    <x v="0"/>
  </r>
  <r>
    <s v="CUST10013"/>
    <s v="Aiden Silva"/>
    <x v="4"/>
    <s v="2018-04-27"/>
    <s v="2022-01-12"/>
    <n v="46"/>
    <n v="53"/>
    <n v="20517.89"/>
    <n v="387.13"/>
    <x v="1"/>
    <d v="1903-09-13T00:00:00"/>
    <s v="Active"/>
    <x v="5"/>
    <d v="1956-03-03T21:21:36"/>
    <x v="0"/>
  </r>
  <r>
    <s v="CUST10014"/>
    <s v="Drew Nguyen"/>
    <x v="4"/>
    <s v="2020-07-18"/>
    <s v="2023-08-06"/>
    <n v="38"/>
    <n v="30"/>
    <n v="2510.6999999999998"/>
    <n v="83.69"/>
    <x v="0"/>
    <d v="1902-02-19T00:00:00"/>
    <s v="Active"/>
    <x v="11"/>
    <d v="1906-11-14T16:48:00"/>
    <x v="0"/>
  </r>
  <r>
    <s v="CUST10015"/>
    <s v="Rowan Brown"/>
    <x v="4"/>
    <s v="2021-09-18"/>
    <s v="2023-05-13"/>
    <n v="21"/>
    <n v="31"/>
    <n v="1815.05"/>
    <n v="58.55"/>
    <x v="0"/>
    <d v="1902-05-15T00:00:00"/>
    <s v="Active"/>
    <x v="12"/>
    <d v="1904-12-19T01:12:00"/>
    <x v="0"/>
  </r>
  <r>
    <s v="CUST10016"/>
    <s v="Caleb Brown"/>
    <x v="1"/>
    <s v="2024-02-13"/>
    <s v="2024-11-20"/>
    <n v="10"/>
    <n v="10"/>
    <n v="362.6"/>
    <n v="36.26"/>
    <x v="0"/>
    <d v="1900-11-04T00:00:00"/>
    <s v="Active"/>
    <x v="7"/>
    <d v="1900-12-27T14:24:00"/>
    <x v="0"/>
  </r>
  <r>
    <s v="CUST10017"/>
    <s v="Dylan Ivanov"/>
    <x v="0"/>
    <s v="2021-12-08"/>
    <s v="2025-06-07"/>
    <n v="43"/>
    <n v="43"/>
    <n v="1348.05"/>
    <n v="31.35"/>
    <x v="0"/>
    <d v="1900-04-19T00:00:00"/>
    <s v="Active"/>
    <x v="13"/>
    <d v="1903-09-09T01:12:00"/>
    <x v="1"/>
  </r>
  <r>
    <s v="CUST10018"/>
    <s v="Quinn Gonzalez"/>
    <x v="4"/>
    <s v="2024-05-28"/>
    <s v="2024-08-14"/>
    <n v="4"/>
    <n v="3"/>
    <n v="77.91"/>
    <n v="25.97"/>
    <x v="0"/>
    <d v="1901-02-10T00:00:00"/>
    <s v="Active"/>
    <x v="14"/>
    <d v="1900-03-17T21:50:24"/>
    <x v="0"/>
  </r>
  <r>
    <s v="CUST10019"/>
    <s v="Alex Lopez"/>
    <x v="0"/>
    <s v="2023-10-07"/>
    <s v="2024-06-15"/>
    <n v="9"/>
    <n v="4"/>
    <n v="52.96"/>
    <n v="13.24"/>
    <x v="0"/>
    <d v="1901-04-11T00:00:00"/>
    <s v="Active"/>
    <x v="15"/>
    <d v="1900-02-20T23:02:24"/>
    <x v="0"/>
  </r>
  <r>
    <s v="CUST10020"/>
    <s v="Jamie Khan"/>
    <x v="2"/>
    <s v="2022-07-29"/>
    <s v="2022-10-04"/>
    <n v="4"/>
    <n v="4"/>
    <n v="117.36"/>
    <n v="29.34"/>
    <x v="0"/>
    <d v="1902-12-22T00:00:00"/>
    <s v="Active"/>
    <x v="16"/>
    <d v="1900-04-26T08:38:24"/>
    <x v="0"/>
  </r>
  <r>
    <s v="CUST10021"/>
    <s v="Ethan Brown"/>
    <x v="4"/>
    <s v="2025-02-01"/>
    <s v="2025-05-25"/>
    <n v="4"/>
    <n v="5"/>
    <n v="1834.1"/>
    <n v="366.82"/>
    <x v="0"/>
    <d v="1900-05-02T00:00:00"/>
    <s v="Active"/>
    <x v="17"/>
    <d v="1905-01-07T02:24:00"/>
    <x v="1"/>
  </r>
  <r>
    <s v="CUST10022"/>
    <s v="Blake Khan"/>
    <x v="2"/>
    <s v="2023-09-21"/>
    <s v="2023-10-02"/>
    <n v="2"/>
    <n v="1"/>
    <n v="21.09"/>
    <n v="21.09"/>
    <x v="0"/>
    <d v="1901-12-24T00:00:00"/>
    <s v="Active"/>
    <x v="4"/>
    <d v="1900-01-20T02:09:36"/>
    <x v="0"/>
  </r>
  <r>
    <s v="CUST10023"/>
    <s v="Avery Jackson"/>
    <x v="2"/>
    <s v="2019-12-07"/>
    <s v="2022-08-10"/>
    <n v="33"/>
    <n v="20"/>
    <n v="4306.6000000000004"/>
    <n v="215.33"/>
    <x v="0"/>
    <d v="1903-02-15T00:00:00"/>
    <s v="Active"/>
    <x v="18"/>
    <d v="1911-10-15T14:24:00"/>
    <x v="0"/>
  </r>
  <r>
    <s v="CUST10024"/>
    <s v="Riley Martinez"/>
    <x v="2"/>
    <s v="2025-01-18"/>
    <s v="2025-04-09"/>
    <n v="4"/>
    <n v="5"/>
    <n v="1140.7"/>
    <n v="228.14"/>
    <x v="0"/>
    <d v="1900-06-17T00:00:00"/>
    <s v="Active"/>
    <x v="19"/>
    <d v="1903-02-13T16:48:00"/>
    <x v="1"/>
  </r>
  <r>
    <s v="CUST10025"/>
    <s v="Jordan Park"/>
    <x v="0"/>
    <s v="2024-10-13"/>
    <s v="2025-05-31"/>
    <n v="8"/>
    <n v="5"/>
    <n v="1442.45"/>
    <n v="288.49"/>
    <x v="0"/>
    <d v="1900-04-26T00:00:00"/>
    <s v="Active"/>
    <x v="20"/>
    <d v="1903-12-12T10:48:00"/>
    <x v="1"/>
  </r>
  <r>
    <s v="CUST10026"/>
    <s v="Cameron O'Neil"/>
    <x v="0"/>
    <s v="2019-09-20"/>
    <s v="2022-06-01"/>
    <n v="34"/>
    <n v="30"/>
    <n v="2329.5"/>
    <n v="77.650000000000006"/>
    <x v="0"/>
    <d v="1903-04-26T00:00:00"/>
    <s v="Active"/>
    <x v="21"/>
    <d v="1906-05-17T12:00:00"/>
    <x v="0"/>
  </r>
  <r>
    <s v="CUST10027"/>
    <s v="Ethan Rossi"/>
    <x v="0"/>
    <s v="2024-04-01"/>
    <s v="2024-11-20"/>
    <n v="8"/>
    <n v="6"/>
    <n v="383.7"/>
    <n v="63.95"/>
    <x v="0"/>
    <d v="1900-11-04T00:00:00"/>
    <s v="Active"/>
    <x v="0"/>
    <d v="1901-01-17T16:48:00"/>
    <x v="0"/>
  </r>
  <r>
    <s v="CUST10028"/>
    <s v="Cameron Müller"/>
    <x v="1"/>
    <s v="2022-01-03"/>
    <s v="2024-01-29"/>
    <n v="25"/>
    <n v="12"/>
    <n v="581.88"/>
    <n v="48.49"/>
    <x v="0"/>
    <d v="1901-08-27T00:00:00"/>
    <s v="Active"/>
    <x v="22"/>
    <d v="1901-08-03T21:07:12"/>
    <x v="0"/>
  </r>
  <r>
    <s v="CUST10029"/>
    <s v="Parker Popov"/>
    <x v="3"/>
    <s v="2019-09-04"/>
    <s v="2023-02-14"/>
    <n v="42"/>
    <n v="49"/>
    <n v="15974.98"/>
    <n v="326.02"/>
    <x v="1"/>
    <d v="1902-08-11T00:00:00"/>
    <s v="Active"/>
    <x v="21"/>
    <d v="1943-09-25T23:31:12"/>
    <x v="0"/>
  </r>
  <r>
    <s v="CUST10030"/>
    <s v="Taylor Schmidt"/>
    <x v="2"/>
    <s v="2024-12-15"/>
    <s v="2025-07-16"/>
    <n v="8"/>
    <n v="6"/>
    <n v="485.28"/>
    <n v="80.88"/>
    <x v="0"/>
    <d v="1900-03-11T00:00:00"/>
    <s v="Active"/>
    <x v="23"/>
    <d v="1901-04-29T06:43:12"/>
    <x v="1"/>
  </r>
  <r>
    <s v="CUST10031"/>
    <s v="Taylor Kumar"/>
    <x v="2"/>
    <s v="2024-10-02"/>
    <s v="2024-12-20"/>
    <n v="3"/>
    <n v="1"/>
    <n v="47.43"/>
    <n v="47.43"/>
    <x v="0"/>
    <d v="1900-10-05T00:00:00"/>
    <s v="Active"/>
    <x v="20"/>
    <d v="1900-02-15T10:19:12"/>
    <x v="0"/>
  </r>
  <r>
    <s v="CUST10032"/>
    <s v="Mason Lopez"/>
    <x v="1"/>
    <s v="2019-08-28"/>
    <s v="2025-03-18"/>
    <n v="68"/>
    <n v="55"/>
    <n v="762.85"/>
    <n v="13.87"/>
    <x v="0"/>
    <d v="1900-07-09T00:00:00"/>
    <s v="Active"/>
    <x v="24"/>
    <d v="1902-01-31T20:24:00"/>
    <x v="0"/>
  </r>
  <r>
    <s v="CUST10033"/>
    <s v="Aiden O'Neil"/>
    <x v="0"/>
    <s v="2019-02-21"/>
    <s v="2021-03-13"/>
    <n v="26"/>
    <n v="23"/>
    <n v="347.99"/>
    <n v="15.13"/>
    <x v="0"/>
    <d v="1904-07-14T00:00:00"/>
    <s v="Active"/>
    <x v="25"/>
    <d v="1900-12-12T23:45:36"/>
    <x v="0"/>
  </r>
  <r>
    <s v="CUST10034"/>
    <s v="Taylor O'Neil"/>
    <x v="0"/>
    <s v="2018-09-03"/>
    <s v="2018-10-02"/>
    <n v="2"/>
    <n v="1"/>
    <n v="344.17"/>
    <n v="344.17"/>
    <x v="0"/>
    <d v="1906-12-24T00:00:00"/>
    <s v="Active"/>
    <x v="26"/>
    <d v="1900-12-09T04:04:48"/>
    <x v="0"/>
  </r>
  <r>
    <s v="CUST10035"/>
    <s v="Morgan Jackson"/>
    <x v="4"/>
    <s v="2024-09-05"/>
    <s v="2025-02-24"/>
    <n v="6"/>
    <n v="7"/>
    <n v="1546.09"/>
    <n v="220.87"/>
    <x v="0"/>
    <d v="1900-07-31T00:00:00"/>
    <s v="Active"/>
    <x v="27"/>
    <d v="1904-03-25T02:09:36"/>
    <x v="0"/>
  </r>
  <r>
    <s v="CUST10036"/>
    <s v="Sam Carvalho"/>
    <x v="3"/>
    <s v="2024-10-23"/>
    <s v="2025-03-09"/>
    <n v="6"/>
    <n v="6"/>
    <n v="535.79999999999995"/>
    <n v="89.3"/>
    <x v="0"/>
    <d v="1900-07-18T00:00:00"/>
    <s v="Active"/>
    <x v="20"/>
    <d v="1901-06-18T19:12:00"/>
    <x v="0"/>
  </r>
  <r>
    <s v="CUST10037"/>
    <s v="Drew Ivanov"/>
    <x v="4"/>
    <s v="2024-03-30"/>
    <s v="2025-06-16"/>
    <n v="16"/>
    <n v="12"/>
    <n v="2984.04"/>
    <n v="248.67"/>
    <x v="0"/>
    <d v="1900-04-10T00:00:00"/>
    <s v="Active"/>
    <x v="28"/>
    <d v="1908-03-02T00:57:36"/>
    <x v="1"/>
  </r>
  <r>
    <s v="CUST10038"/>
    <s v="Avery Wang"/>
    <x v="1"/>
    <s v="2025-06-22"/>
    <s v="2025-08-01"/>
    <n v="3"/>
    <n v="4"/>
    <n v="360.88"/>
    <n v="90.22"/>
    <x v="0"/>
    <d v="1900-02-23T00:00:00"/>
    <s v="Active"/>
    <x v="29"/>
    <d v="1900-12-25T21:07:12"/>
    <x v="1"/>
  </r>
  <r>
    <s v="CUST10039"/>
    <s v="Lucas Gonzalez"/>
    <x v="0"/>
    <s v="2022-01-04"/>
    <s v="2022-02-20"/>
    <n v="2"/>
    <n v="5"/>
    <n v="760.45"/>
    <n v="152.09"/>
    <x v="0"/>
    <d v="1903-08-05T00:00:00"/>
    <s v="Active"/>
    <x v="22"/>
    <d v="1902-01-29T10:48:00"/>
    <x v="0"/>
  </r>
  <r>
    <s v="CUST10040"/>
    <s v="Caleb Hernandez"/>
    <x v="1"/>
    <s v="2023-03-24"/>
    <s v="2024-10-10"/>
    <n v="20"/>
    <n v="18"/>
    <n v="1980.36"/>
    <n v="110.02"/>
    <x v="0"/>
    <d v="1900-12-15T00:00:00"/>
    <s v="Active"/>
    <x v="6"/>
    <d v="1905-06-02T08:38:24"/>
    <x v="0"/>
  </r>
  <r>
    <s v="CUST10041"/>
    <s v="Robin Santos"/>
    <x v="1"/>
    <s v="2025-05-22"/>
    <s v="2025-09-04"/>
    <n v="5"/>
    <n v="6"/>
    <n v="163.38"/>
    <n v="27.23"/>
    <x v="0"/>
    <d v="1900-01-20T00:00:00"/>
    <s v="Active"/>
    <x v="30"/>
    <d v="1900-06-11T09:07:12"/>
    <x v="1"/>
  </r>
  <r>
    <s v="CUST10042"/>
    <s v="Taylor Park"/>
    <x v="0"/>
    <s v="2018-12-30"/>
    <s v="2022-03-23"/>
    <n v="40"/>
    <n v="35"/>
    <n v="2437.4"/>
    <n v="69.64"/>
    <x v="0"/>
    <d v="1903-07-05T00:00:00"/>
    <s v="Active"/>
    <x v="31"/>
    <d v="1906-09-02T09:36:00"/>
    <x v="0"/>
  </r>
  <r>
    <s v="CUST10043"/>
    <s v="Caleb Patel"/>
    <x v="4"/>
    <s v="2022-10-17"/>
    <s v="2025-07-19"/>
    <n v="34"/>
    <n v="35"/>
    <n v="1937.25"/>
    <n v="55.35"/>
    <x v="0"/>
    <d v="1900-03-08T00:00:00"/>
    <s v="Active"/>
    <x v="32"/>
    <d v="1905-04-20T06:00:00"/>
    <x v="1"/>
  </r>
  <r>
    <s v="CUST10044"/>
    <s v="Ryan Schmidt"/>
    <x v="0"/>
    <s v="2019-04-14"/>
    <s v="2023-01-21"/>
    <n v="46"/>
    <n v="37"/>
    <n v="14388.93"/>
    <n v="388.89"/>
    <x v="1"/>
    <d v="1902-09-04T00:00:00"/>
    <s v="Active"/>
    <x v="8"/>
    <d v="1939-05-23T22:19:12"/>
    <x v="0"/>
  </r>
  <r>
    <s v="CUST10045"/>
    <s v="Parker Park"/>
    <x v="4"/>
    <s v="2018-04-23"/>
    <s v="2019-10-06"/>
    <n v="19"/>
    <n v="15"/>
    <n v="1333.95"/>
    <n v="88.93"/>
    <x v="0"/>
    <d v="1905-12-20T00:00:00"/>
    <s v="Active"/>
    <x v="5"/>
    <d v="1903-08-25T22:48:00"/>
    <x v="0"/>
  </r>
  <r>
    <s v="CUST10046"/>
    <s v="Taylor Jackson"/>
    <x v="3"/>
    <s v="2019-04-07"/>
    <s v="2023-02-16"/>
    <n v="47"/>
    <n v="31"/>
    <n v="1288.98"/>
    <n v="41.58"/>
    <x v="0"/>
    <d v="1902-08-09T00:00:00"/>
    <s v="Active"/>
    <x v="8"/>
    <d v="1903-07-11T23:31:12"/>
    <x v="0"/>
  </r>
  <r>
    <s v="CUST10047"/>
    <s v="Drew Carvalho"/>
    <x v="4"/>
    <s v="2018-01-05"/>
    <s v="2025-01-05"/>
    <n v="85"/>
    <n v="60"/>
    <n v="21273.599999999999"/>
    <n v="354.56"/>
    <x v="1"/>
    <d v="1900-09-19T00:00:00"/>
    <s v="Active"/>
    <x v="1"/>
    <d v="1958-03-29T14:24:00"/>
    <x v="0"/>
  </r>
  <r>
    <s v="CUST10048"/>
    <s v="Lucas Costa"/>
    <x v="4"/>
    <s v="2018-07-06"/>
    <s v="2018-08-22"/>
    <n v="2"/>
    <n v="3"/>
    <n v="269.94"/>
    <n v="89.98"/>
    <x v="0"/>
    <d v="1907-02-03T00:00:00"/>
    <s v="Active"/>
    <x v="33"/>
    <d v="1900-09-25T22:33:36"/>
    <x v="0"/>
  </r>
  <r>
    <s v="CUST10049"/>
    <s v="Logan Singh"/>
    <x v="4"/>
    <s v="2025-05-12"/>
    <s v="2025-08-31"/>
    <n v="4"/>
    <n v="4"/>
    <n v="448.68"/>
    <n v="112.17"/>
    <x v="0"/>
    <d v="1900-01-24T00:00:00"/>
    <s v="Active"/>
    <x v="30"/>
    <d v="1901-03-23T16:19:12"/>
    <x v="1"/>
  </r>
  <r>
    <s v="CUST10050"/>
    <s v="Noah Brown"/>
    <x v="2"/>
    <s v="2024-02-17"/>
    <s v="2025-01-20"/>
    <n v="12"/>
    <n v="15"/>
    <n v="1655.85"/>
    <n v="110.39"/>
    <x v="0"/>
    <d v="1900-09-04T00:00:00"/>
    <s v="Active"/>
    <x v="7"/>
    <d v="1904-07-12T20:24:00"/>
    <x v="0"/>
  </r>
  <r>
    <s v="CUST10051"/>
    <s v="Liam Kim"/>
    <x v="3"/>
    <s v="2019-09-20"/>
    <s v="2022-05-07"/>
    <n v="33"/>
    <n v="29"/>
    <n v="2384.67"/>
    <n v="82.23"/>
    <x v="0"/>
    <d v="1903-05-21T00:00:00"/>
    <s v="Active"/>
    <x v="21"/>
    <d v="1906-07-11T16:04:48"/>
    <x v="0"/>
  </r>
  <r>
    <s v="CUST10052"/>
    <s v="Shawn O'Neil"/>
    <x v="1"/>
    <s v="2023-04-09"/>
    <s v="2023-10-15"/>
    <n v="7"/>
    <n v="5"/>
    <n v="422.6"/>
    <n v="84.52"/>
    <x v="0"/>
    <d v="1901-12-11T00:00:00"/>
    <s v="Active"/>
    <x v="34"/>
    <d v="1901-02-25T14:24:00"/>
    <x v="0"/>
  </r>
  <r>
    <s v="CUST10053"/>
    <s v="Liam Müller"/>
    <x v="4"/>
    <s v="2022-08-27"/>
    <s v="2024-03-24"/>
    <n v="20"/>
    <n v="13"/>
    <n v="1494.48"/>
    <n v="114.96"/>
    <x v="0"/>
    <d v="1901-07-03T00:00:00"/>
    <s v="Active"/>
    <x v="35"/>
    <d v="1904-02-02T11:31:12"/>
    <x v="0"/>
  </r>
  <r>
    <s v="CUST10054"/>
    <s v="Hayden Ivanov"/>
    <x v="2"/>
    <s v="2020-09-04"/>
    <s v="2020-12-30"/>
    <n v="4"/>
    <n v="5"/>
    <n v="519.20000000000005"/>
    <n v="103.84"/>
    <x v="0"/>
    <d v="1904-09-25T00:00:00"/>
    <s v="Active"/>
    <x v="36"/>
    <d v="1901-06-02T04:48:00"/>
    <x v="0"/>
  </r>
  <r>
    <s v="CUST10055"/>
    <s v="Hayden Costa"/>
    <x v="1"/>
    <s v="2022-03-17"/>
    <s v="2023-06-06"/>
    <n v="16"/>
    <n v="14"/>
    <n v="1559.04"/>
    <n v="111.36"/>
    <x v="0"/>
    <d v="1902-04-21T00:00:00"/>
    <s v="Active"/>
    <x v="3"/>
    <d v="1904-04-07T00:57:36"/>
    <x v="0"/>
  </r>
  <r>
    <s v="CUST10056"/>
    <s v="Alex Lee"/>
    <x v="4"/>
    <s v="2021-08-11"/>
    <s v="2024-05-10"/>
    <n v="34"/>
    <n v="32"/>
    <n v="3372.48"/>
    <n v="105.39"/>
    <x v="0"/>
    <d v="1901-05-17T00:00:00"/>
    <s v="Active"/>
    <x v="9"/>
    <d v="1909-03-25T11:31:12"/>
    <x v="0"/>
  </r>
  <r>
    <s v="CUST10057"/>
    <s v="Caleb Brown"/>
    <x v="4"/>
    <s v="2019-07-11"/>
    <s v="2019-10-14"/>
    <n v="4"/>
    <n v="5"/>
    <n v="316.35000000000002"/>
    <n v="63.27"/>
    <x v="0"/>
    <d v="1905-12-12T00:00:00"/>
    <s v="Active"/>
    <x v="37"/>
    <d v="1900-11-11T08:24:00"/>
    <x v="0"/>
  </r>
  <r>
    <s v="CUST10058"/>
    <s v="Riley Patel"/>
    <x v="2"/>
    <s v="2021-03-25"/>
    <s v="2025-09-08"/>
    <n v="55"/>
    <n v="50"/>
    <n v="2315"/>
    <n v="46.3"/>
    <x v="0"/>
    <d v="1900-01-16T00:00:00"/>
    <s v="Active"/>
    <x v="38"/>
    <d v="1906-05-03T00:00:00"/>
    <x v="1"/>
  </r>
  <r>
    <s v="CUST10059"/>
    <s v="Evan Schmidt"/>
    <x v="0"/>
    <s v="2018-02-09"/>
    <s v="2019-09-02"/>
    <n v="20"/>
    <n v="12"/>
    <n v="1312.2"/>
    <n v="109.35"/>
    <x v="0"/>
    <d v="1906-01-23T00:00:00"/>
    <s v="Active"/>
    <x v="39"/>
    <d v="1903-08-04T04:48:00"/>
    <x v="0"/>
  </r>
  <r>
    <s v="CUST10060"/>
    <s v="Sam Khan"/>
    <x v="0"/>
    <s v="2024-07-22"/>
    <s v="2024-10-06"/>
    <n v="4"/>
    <n v="1"/>
    <n v="64.239999999999995"/>
    <n v="64.239999999999995"/>
    <x v="0"/>
    <d v="1900-12-19T00:00:00"/>
    <s v="Active"/>
    <x v="40"/>
    <d v="1900-03-04T05:45:36"/>
    <x v="0"/>
  </r>
  <r>
    <s v="CUST10061"/>
    <s v="Cameron Khan"/>
    <x v="4"/>
    <s v="2019-09-24"/>
    <s v="2020-12-24"/>
    <n v="16"/>
    <n v="18"/>
    <n v="1525.5"/>
    <n v="84.75"/>
    <x v="0"/>
    <d v="1904-10-01T00:00:00"/>
    <s v="Active"/>
    <x v="21"/>
    <d v="1904-03-04T12:00:00"/>
    <x v="0"/>
  </r>
  <r>
    <s v="CUST10062"/>
    <s v="Blake Kim"/>
    <x v="2"/>
    <s v="2019-05-29"/>
    <s v="2022-12-04"/>
    <n v="44"/>
    <n v="32"/>
    <n v="484.48"/>
    <n v="15.14"/>
    <x v="0"/>
    <d v="1902-10-22T00:00:00"/>
    <s v="Active"/>
    <x v="41"/>
    <d v="1901-04-28T11:31:12"/>
    <x v="0"/>
  </r>
  <r>
    <s v="CUST10063"/>
    <s v="Jamie Popov"/>
    <x v="2"/>
    <s v="2019-11-16"/>
    <s v="2023-07-21"/>
    <n v="45"/>
    <n v="30"/>
    <n v="6195.6"/>
    <n v="206.52"/>
    <x v="1"/>
    <d v="1902-03-07T00:00:00"/>
    <s v="Active"/>
    <x v="42"/>
    <d v="1916-12-16T14:24:00"/>
    <x v="0"/>
  </r>
  <r>
    <s v="CUST10064"/>
    <s v="Cameron O'Neil"/>
    <x v="2"/>
    <s v="2021-06-01"/>
    <s v="2024-06-08"/>
    <n v="37"/>
    <n v="27"/>
    <n v="721.98"/>
    <n v="26.74"/>
    <x v="0"/>
    <d v="1901-04-18T00:00:00"/>
    <s v="Active"/>
    <x v="43"/>
    <d v="1901-12-21T23:31:12"/>
    <x v="0"/>
  </r>
  <r>
    <s v="CUST10065"/>
    <s v="Blake Lee"/>
    <x v="2"/>
    <s v="2024-05-09"/>
    <s v="2025-01-03"/>
    <n v="9"/>
    <n v="6"/>
    <n v="6833.58"/>
    <n v="1138.93"/>
    <x v="1"/>
    <d v="1900-09-21T00:00:00"/>
    <s v="Active"/>
    <x v="14"/>
    <d v="1918-09-15T13:55:12"/>
    <x v="0"/>
  </r>
  <r>
    <s v="CUST10066"/>
    <s v="Noah Khan"/>
    <x v="1"/>
    <s v="2025-06-25"/>
    <s v="2025-07-12"/>
    <n v="2"/>
    <n v="4"/>
    <n v="781"/>
    <n v="195.25"/>
    <x v="0"/>
    <d v="1900-03-15T00:00:00"/>
    <s v="Active"/>
    <x v="29"/>
    <d v="1902-02-19T00:00:00"/>
    <x v="1"/>
  </r>
  <r>
    <s v="CUST10067"/>
    <s v="Riley Novak"/>
    <x v="0"/>
    <s v="2021-10-13"/>
    <s v="2023-06-24"/>
    <n v="21"/>
    <n v="17"/>
    <n v="4286.55"/>
    <n v="252.15"/>
    <x v="0"/>
    <d v="1902-04-03T00:00:00"/>
    <s v="Active"/>
    <x v="44"/>
    <d v="1911-09-25T13:12:00"/>
    <x v="0"/>
  </r>
  <r>
    <s v="CUST10068"/>
    <s v="Parker Popov"/>
    <x v="1"/>
    <s v="2020-04-17"/>
    <s v="2022-12-17"/>
    <n v="33"/>
    <n v="27"/>
    <n v="2810.16"/>
    <n v="104.08"/>
    <x v="0"/>
    <d v="1902-10-09T00:00:00"/>
    <s v="Active"/>
    <x v="45"/>
    <d v="1907-09-10T03:50:24"/>
    <x v="0"/>
  </r>
  <r>
    <s v="CUST10069"/>
    <s v="Aiden Garcia"/>
    <x v="4"/>
    <s v="2022-06-12"/>
    <s v="2024-03-31"/>
    <n v="22"/>
    <n v="12"/>
    <n v="1012.92"/>
    <n v="84.41"/>
    <x v="0"/>
    <d v="1901-06-26T00:00:00"/>
    <s v="Active"/>
    <x v="10"/>
    <d v="1902-10-08T22:04:48"/>
    <x v="0"/>
  </r>
  <r>
    <s v="CUST10070"/>
    <s v="Dylan Kumar"/>
    <x v="1"/>
    <s v="2019-12-10"/>
    <s v="2021-03-18"/>
    <n v="16"/>
    <n v="10"/>
    <n v="1017.2"/>
    <n v="101.72"/>
    <x v="0"/>
    <d v="1904-07-09T00:00:00"/>
    <s v="Active"/>
    <x v="18"/>
    <d v="1902-10-13T04:48:00"/>
    <x v="0"/>
  </r>
  <r>
    <s v="CUST10071"/>
    <s v="Avery Patel"/>
    <x v="4"/>
    <s v="2024-08-20"/>
    <s v="2024-08-29"/>
    <n v="1"/>
    <n v="3"/>
    <n v="36.03"/>
    <n v="12.01"/>
    <x v="0"/>
    <d v="1901-01-26T00:00:00"/>
    <s v="Active"/>
    <x v="46"/>
    <d v="1900-02-04T00:43:12"/>
    <x v="0"/>
  </r>
  <r>
    <s v="CUST10072"/>
    <s v="Liam Gonzalez"/>
    <x v="4"/>
    <s v="2025-09-15"/>
    <s v="2025-09-20"/>
    <n v="1"/>
    <n v="2"/>
    <n v="765.38"/>
    <n v="382.69"/>
    <x v="0"/>
    <d v="1900-01-04T00:00:00"/>
    <s v="Active"/>
    <x v="47"/>
    <d v="1902-02-03T09:07:12"/>
    <x v="1"/>
  </r>
  <r>
    <s v="CUST10073"/>
    <s v="Parker Lopez"/>
    <x v="1"/>
    <s v="2021-07-22"/>
    <s v="2022-04-27"/>
    <n v="10"/>
    <n v="4"/>
    <n v="3586.72"/>
    <n v="896.68"/>
    <x v="0"/>
    <d v="1903-05-31T00:00:00"/>
    <s v="Active"/>
    <x v="48"/>
    <d v="1909-10-25T17:16:48"/>
    <x v="0"/>
  </r>
  <r>
    <s v="CUST10074"/>
    <s v="Cameron Carvalho"/>
    <x v="2"/>
    <s v="2024-04-29"/>
    <s v="2024-08-15"/>
    <n v="5"/>
    <n v="3"/>
    <n v="257.49"/>
    <n v="85.83"/>
    <x v="0"/>
    <d v="1901-02-09T00:00:00"/>
    <s v="Active"/>
    <x v="0"/>
    <d v="1900-09-13T11:45:36"/>
    <x v="0"/>
  </r>
  <r>
    <s v="CUST10075"/>
    <s v="Liam Carvalho"/>
    <x v="4"/>
    <s v="2023-12-20"/>
    <s v="2025-06-02"/>
    <n v="19"/>
    <n v="14"/>
    <n v="1484.28"/>
    <n v="106.02"/>
    <x v="0"/>
    <d v="1900-04-24T00:00:00"/>
    <s v="Active"/>
    <x v="49"/>
    <d v="1904-01-23T06:43:12"/>
    <x v="1"/>
  </r>
  <r>
    <s v="CUST10076"/>
    <s v="Lucas Garcia"/>
    <x v="1"/>
    <s v="2024-03-02"/>
    <s v="2024-11-15"/>
    <n v="9"/>
    <n v="10"/>
    <n v="679.2"/>
    <n v="67.92"/>
    <x v="0"/>
    <d v="1900-11-09T00:00:00"/>
    <s v="Active"/>
    <x v="28"/>
    <d v="1901-11-09T04:48:00"/>
    <x v="0"/>
  </r>
  <r>
    <s v="CUST10077"/>
    <s v="Sam Singh"/>
    <x v="0"/>
    <s v="2023-03-09"/>
    <s v="2025-03-03"/>
    <n v="25"/>
    <n v="19"/>
    <n v="742.52"/>
    <n v="39.08"/>
    <x v="0"/>
    <d v="1900-07-24T00:00:00"/>
    <s v="Active"/>
    <x v="6"/>
    <d v="1902-01-11T12:28:48"/>
    <x v="0"/>
  </r>
  <r>
    <s v="CUST10078"/>
    <s v="Riley Hernandez"/>
    <x v="2"/>
    <s v="2021-06-22"/>
    <s v="2025-01-27"/>
    <n v="44"/>
    <n v="30"/>
    <n v="10384.200000000001"/>
    <n v="346.14"/>
    <x v="1"/>
    <d v="1900-08-28T00:00:00"/>
    <s v="Active"/>
    <x v="43"/>
    <d v="1928-06-05T04:48:00"/>
    <x v="0"/>
  </r>
  <r>
    <s v="CUST10079"/>
    <s v="Blake Gonzalez"/>
    <x v="2"/>
    <s v="2021-07-28"/>
    <s v="2022-08-06"/>
    <n v="14"/>
    <n v="9"/>
    <n v="2915.1"/>
    <n v="323.89999999999998"/>
    <x v="0"/>
    <d v="1903-02-19T00:00:00"/>
    <s v="Active"/>
    <x v="48"/>
    <d v="1907-12-24T02:24:00"/>
    <x v="0"/>
  </r>
  <r>
    <s v="CUST10080"/>
    <s v="Ethan Schmidt"/>
    <x v="2"/>
    <s v="2022-06-13"/>
    <s v="2025-03-01"/>
    <n v="34"/>
    <n v="33"/>
    <n v="3927"/>
    <n v="119"/>
    <x v="0"/>
    <d v="1900-07-26T00:00:00"/>
    <s v="Active"/>
    <x v="10"/>
    <d v="1910-10-01T00:00:00"/>
    <x v="0"/>
  </r>
  <r>
    <s v="CUST10081"/>
    <s v="Noah Carvalho"/>
    <x v="1"/>
    <s v="2019-11-14"/>
    <s v="2022-01-07"/>
    <n v="27"/>
    <n v="34"/>
    <n v="859.52"/>
    <n v="25.28"/>
    <x v="0"/>
    <d v="1903-09-18T00:00:00"/>
    <s v="Active"/>
    <x v="42"/>
    <d v="1902-05-08T12:28:48"/>
    <x v="0"/>
  </r>
  <r>
    <s v="CUST10082"/>
    <s v="Riley Carvalho"/>
    <x v="4"/>
    <s v="2022-11-24"/>
    <s v="2023-02-09"/>
    <n v="4"/>
    <n v="3"/>
    <n v="1061.28"/>
    <n v="353.76"/>
    <x v="0"/>
    <d v="1902-08-16T00:00:00"/>
    <s v="Active"/>
    <x v="50"/>
    <d v="1902-11-26T06:43:12"/>
    <x v="0"/>
  </r>
  <r>
    <s v="CUST10083"/>
    <s v="Ethan Kim"/>
    <x v="0"/>
    <s v="2019-08-10"/>
    <s v="2020-11-30"/>
    <n v="16"/>
    <n v="16"/>
    <n v="485.92"/>
    <n v="30.37"/>
    <x v="0"/>
    <d v="1904-10-25T00:00:00"/>
    <s v="Active"/>
    <x v="24"/>
    <d v="1901-04-29T22:04:48"/>
    <x v="0"/>
  </r>
  <r>
    <s v="CUST10084"/>
    <s v="Oliver Costa"/>
    <x v="4"/>
    <s v="2022-11-01"/>
    <s v="2025-07-02"/>
    <n v="33"/>
    <n v="25"/>
    <n v="400.5"/>
    <n v="16.02"/>
    <x v="0"/>
    <d v="1900-03-25T00:00:00"/>
    <s v="Active"/>
    <x v="50"/>
    <d v="1901-02-03T12:00:00"/>
    <x v="1"/>
  </r>
  <r>
    <s v="CUST10085"/>
    <s v="Liam Popov"/>
    <x v="0"/>
    <s v="2019-10-18"/>
    <s v="2023-12-18"/>
    <n v="51"/>
    <n v="45"/>
    <n v="3075.75"/>
    <n v="68.349999999999994"/>
    <x v="0"/>
    <d v="1901-10-08T00:00:00"/>
    <s v="Active"/>
    <x v="51"/>
    <d v="1908-06-01T18:00:00"/>
    <x v="0"/>
  </r>
  <r>
    <s v="CUST10086"/>
    <s v="Drew Silva"/>
    <x v="3"/>
    <s v="2024-06-10"/>
    <s v="2024-07-26"/>
    <n v="2"/>
    <n v="2"/>
    <n v="168.5"/>
    <n v="84.25"/>
    <x v="0"/>
    <d v="1901-03-01T00:00:00"/>
    <s v="Active"/>
    <x v="52"/>
    <d v="1900-06-16T12:00:00"/>
    <x v="0"/>
  </r>
  <r>
    <s v="CUST10087"/>
    <s v="Morgan Costa"/>
    <x v="2"/>
    <s v="2022-12-08"/>
    <s v="2023-09-27"/>
    <n v="10"/>
    <n v="6"/>
    <n v="284.39999999999998"/>
    <n v="47.4"/>
    <x v="0"/>
    <d v="1901-12-29T00:00:00"/>
    <s v="Active"/>
    <x v="53"/>
    <d v="1900-10-10T09:36:00"/>
    <x v="0"/>
  </r>
  <r>
    <s v="CUST10088"/>
    <s v="Liam Khan"/>
    <x v="2"/>
    <s v="2022-12-27"/>
    <s v="2025-03-21"/>
    <n v="28"/>
    <n v="24"/>
    <n v="4726.8"/>
    <n v="196.95"/>
    <x v="0"/>
    <d v="1900-07-06T00:00:00"/>
    <s v="Active"/>
    <x v="53"/>
    <d v="1912-12-08T19:12:00"/>
    <x v="0"/>
  </r>
  <r>
    <s v="CUST10089"/>
    <s v="Ryan Müller"/>
    <x v="1"/>
    <s v="2021-02-23"/>
    <s v="2021-05-15"/>
    <n v="4"/>
    <n v="4"/>
    <n v="641.48"/>
    <n v="160.37"/>
    <x v="0"/>
    <d v="1904-05-12T00:00:00"/>
    <s v="Active"/>
    <x v="54"/>
    <d v="1901-10-02T11:31:12"/>
    <x v="0"/>
  </r>
  <r>
    <s v="CUST10090"/>
    <s v="Riley Lee"/>
    <x v="4"/>
    <s v="2025-03-16"/>
    <s v="2025-05-09"/>
    <n v="3"/>
    <n v="2"/>
    <n v="89.6"/>
    <n v="44.8"/>
    <x v="0"/>
    <d v="1900-05-18T00:00:00"/>
    <s v="Active"/>
    <x v="55"/>
    <d v="1900-03-29T14:24:00"/>
    <x v="1"/>
  </r>
  <r>
    <s v="CUST10091"/>
    <s v="Logan Carvalho"/>
    <x v="4"/>
    <s v="2019-02-11"/>
    <s v="2022-02-15"/>
    <n v="37"/>
    <n v="29"/>
    <n v="4350.87"/>
    <n v="150.03"/>
    <x v="0"/>
    <d v="1903-08-10T00:00:00"/>
    <s v="Active"/>
    <x v="25"/>
    <d v="1911-11-28T20:52:48"/>
    <x v="0"/>
  </r>
  <r>
    <s v="CUST10092"/>
    <s v="Noah Gonzalez"/>
    <x v="3"/>
    <s v="2021-12-20"/>
    <s v="2024-06-22"/>
    <n v="31"/>
    <n v="31"/>
    <n v="986.73"/>
    <n v="31.83"/>
    <x v="0"/>
    <d v="1901-04-04T00:00:00"/>
    <s v="Active"/>
    <x v="13"/>
    <d v="1902-09-12T17:31:12"/>
    <x v="0"/>
  </r>
  <r>
    <s v="CUST10093"/>
    <s v="Robin Santos"/>
    <x v="1"/>
    <s v="2023-10-17"/>
    <s v="2025-04-12"/>
    <n v="19"/>
    <n v="14"/>
    <n v="359.66"/>
    <n v="25.69"/>
    <x v="0"/>
    <d v="1900-06-14T00:00:00"/>
    <s v="Active"/>
    <x v="15"/>
    <d v="1900-12-24T15:50:24"/>
    <x v="1"/>
  </r>
  <r>
    <s v="CUST10094"/>
    <s v="Hayden Novak"/>
    <x v="0"/>
    <s v="2019-05-29"/>
    <s v="2024-03-03"/>
    <n v="59"/>
    <n v="44"/>
    <n v="4469.96"/>
    <n v="101.59"/>
    <x v="0"/>
    <d v="1901-07-24T00:00:00"/>
    <s v="Active"/>
    <x v="41"/>
    <d v="1912-03-26T23:02:24"/>
    <x v="0"/>
  </r>
  <r>
    <s v="CUST10095"/>
    <s v="Rowan Novak"/>
    <x v="4"/>
    <s v="2019-04-10"/>
    <s v="2022-07-16"/>
    <n v="40"/>
    <n v="34"/>
    <n v="12471.88"/>
    <n v="366.82"/>
    <x v="1"/>
    <d v="1903-03-12T00:00:00"/>
    <s v="Active"/>
    <x v="8"/>
    <d v="1934-02-21T21:07:12"/>
    <x v="0"/>
  </r>
  <r>
    <s v="CUST10096"/>
    <s v="Morgan O'Neil"/>
    <x v="4"/>
    <s v="2020-01-29"/>
    <s v="2024-02-16"/>
    <n v="50"/>
    <n v="48"/>
    <n v="17454.72"/>
    <n v="363.64"/>
    <x v="1"/>
    <d v="1901-08-09T00:00:00"/>
    <s v="Active"/>
    <x v="56"/>
    <d v="1947-10-14T17:16:48"/>
    <x v="0"/>
  </r>
  <r>
    <s v="CUST10097"/>
    <s v="Taylor Costa"/>
    <x v="3"/>
    <s v="2025-08-05"/>
    <s v="2025-08-05"/>
    <n v="1"/>
    <n v="2"/>
    <n v="124.3"/>
    <n v="62.15"/>
    <x v="0"/>
    <d v="1900-02-19T00:00:00"/>
    <s v="Active"/>
    <x v="57"/>
    <d v="1900-05-03T07:12:00"/>
    <x v="1"/>
  </r>
  <r>
    <s v="CUST10098"/>
    <s v="Quinn Hernandez"/>
    <x v="4"/>
    <s v="2024-07-22"/>
    <s v="2024-10-03"/>
    <n v="4"/>
    <n v="3"/>
    <n v="218.13"/>
    <n v="72.709999999999994"/>
    <x v="0"/>
    <d v="1900-12-22T00:00:00"/>
    <s v="Active"/>
    <x v="40"/>
    <d v="1900-08-05T03:07:12"/>
    <x v="0"/>
  </r>
  <r>
    <s v="CUST10099"/>
    <s v="Blake Popov"/>
    <x v="3"/>
    <s v="2024-11-13"/>
    <s v="2025-05-24"/>
    <n v="7"/>
    <n v="8"/>
    <n v="825.52"/>
    <n v="103.19"/>
    <x v="0"/>
    <d v="1900-05-03T00:00:00"/>
    <s v="Active"/>
    <x v="58"/>
    <d v="1902-04-04T12:28:48"/>
    <x v="1"/>
  </r>
  <r>
    <s v="CUST10100"/>
    <s v="Sam Ivanov"/>
    <x v="4"/>
    <s v="2023-07-15"/>
    <s v="2024-12-21"/>
    <n v="18"/>
    <n v="15"/>
    <n v="982.35"/>
    <n v="65.489999999999995"/>
    <x v="0"/>
    <d v="1900-10-04T00:00:00"/>
    <s v="Active"/>
    <x v="59"/>
    <d v="1902-09-08T08:24:00"/>
    <x v="0"/>
  </r>
  <r>
    <s v="CUST10101"/>
    <s v="Sam Wang"/>
    <x v="0"/>
    <s v="2020-08-26"/>
    <s v="2023-07-31"/>
    <n v="36"/>
    <n v="22"/>
    <n v="2409"/>
    <n v="109.5"/>
    <x v="0"/>
    <d v="1902-02-25T00:00:00"/>
    <s v="Active"/>
    <x v="60"/>
    <d v="1906-08-05T00:00:00"/>
    <x v="0"/>
  </r>
  <r>
    <s v="CUST10102"/>
    <s v="Logan Silva"/>
    <x v="1"/>
    <s v="2018-06-10"/>
    <s v="2019-09-02"/>
    <n v="16"/>
    <n v="12"/>
    <n v="3888.12"/>
    <n v="324.01"/>
    <x v="0"/>
    <d v="1906-01-23T00:00:00"/>
    <s v="Active"/>
    <x v="61"/>
    <d v="1910-08-23T02:52:48"/>
    <x v="0"/>
  </r>
  <r>
    <s v="CUST10103"/>
    <s v="Caleb Kim"/>
    <x v="3"/>
    <s v="2024-01-02"/>
    <s v="2024-09-23"/>
    <n v="9"/>
    <n v="7"/>
    <n v="708.05"/>
    <n v="101.15"/>
    <x v="0"/>
    <d v="1901-01-01T00:00:00"/>
    <s v="Active"/>
    <x v="62"/>
    <d v="1901-12-08T01:12:00"/>
    <x v="0"/>
  </r>
  <r>
    <s v="CUST10104"/>
    <s v="Parker Singh"/>
    <x v="2"/>
    <s v="2018-06-29"/>
    <s v="2022-06-05"/>
    <n v="49"/>
    <n v="37"/>
    <n v="5158.54"/>
    <n v="139.41999999999999"/>
    <x v="1"/>
    <d v="1903-04-22T00:00:00"/>
    <s v="Active"/>
    <x v="61"/>
    <d v="1914-02-13T12:57:36"/>
    <x v="0"/>
  </r>
  <r>
    <s v="CUST10105"/>
    <s v="Avery Park"/>
    <x v="2"/>
    <s v="2022-07-11"/>
    <s v="2023-12-04"/>
    <n v="18"/>
    <n v="14"/>
    <n v="403.2"/>
    <n v="28.8"/>
    <x v="0"/>
    <d v="1901-10-22T00:00:00"/>
    <s v="Active"/>
    <x v="16"/>
    <d v="1901-02-06T04:48:00"/>
    <x v="0"/>
  </r>
  <r>
    <s v="CUST10106"/>
    <s v="Jordan Martinez"/>
    <x v="0"/>
    <s v="2022-08-14"/>
    <s v="2025-08-30"/>
    <n v="37"/>
    <n v="25"/>
    <n v="1448.25"/>
    <n v="57.93"/>
    <x v="0"/>
    <d v="1900-01-25T00:00:00"/>
    <s v="Active"/>
    <x v="35"/>
    <d v="1903-12-18T06:00:00"/>
    <x v="1"/>
  </r>
  <r>
    <s v="CUST10107"/>
    <s v="Blake Müller"/>
    <x v="0"/>
    <s v="2020-02-27"/>
    <s v="2022-04-01"/>
    <n v="27"/>
    <n v="14"/>
    <n v="1353.38"/>
    <n v="96.67"/>
    <x v="0"/>
    <d v="1903-06-26T00:00:00"/>
    <s v="Active"/>
    <x v="63"/>
    <d v="1903-09-14T09:07:12"/>
    <x v="0"/>
  </r>
  <r>
    <s v="CUST10108"/>
    <s v="Hayden Silva"/>
    <x v="3"/>
    <s v="2023-11-14"/>
    <s v="2024-07-13"/>
    <n v="9"/>
    <n v="10"/>
    <n v="3808.4"/>
    <n v="380.84"/>
    <x v="0"/>
    <d v="1901-03-14T00:00:00"/>
    <s v="Active"/>
    <x v="64"/>
    <d v="1910-06-04T09:36:00"/>
    <x v="0"/>
  </r>
  <r>
    <s v="CUST10109"/>
    <s v="Evan Jackson"/>
    <x v="0"/>
    <s v="2020-12-18"/>
    <s v="2023-03-15"/>
    <n v="28"/>
    <n v="21"/>
    <n v="2285.64"/>
    <n v="108.84"/>
    <x v="0"/>
    <d v="1902-07-13T00:00:00"/>
    <s v="Active"/>
    <x v="65"/>
    <d v="1906-04-03T15:21:36"/>
    <x v="0"/>
  </r>
  <r>
    <s v="CUST10110"/>
    <s v="Casey Lee"/>
    <x v="3"/>
    <s v="2025-05-16"/>
    <s v="2025-05-26"/>
    <n v="1"/>
    <n v="1"/>
    <n v="26.04"/>
    <n v="26.04"/>
    <x v="0"/>
    <d v="1900-05-01T00:00:00"/>
    <s v="Active"/>
    <x v="30"/>
    <d v="1900-01-25T00:57:36"/>
    <x v="1"/>
  </r>
  <r>
    <s v="CUST10111"/>
    <s v="Casey Gonzalez"/>
    <x v="1"/>
    <s v="2019-11-05"/>
    <s v="2024-02-18"/>
    <n v="52"/>
    <n v="43"/>
    <n v="2589.46"/>
    <n v="60.22"/>
    <x v="0"/>
    <d v="1901-08-07T00:00:00"/>
    <s v="Active"/>
    <x v="42"/>
    <d v="1907-02-01T11:02:24"/>
    <x v="0"/>
  </r>
  <r>
    <s v="CUST10112"/>
    <s v="Cameron Kumar"/>
    <x v="1"/>
    <s v="2024-02-06"/>
    <s v="2025-08-17"/>
    <n v="19"/>
    <n v="10"/>
    <n v="962.1"/>
    <n v="96.21"/>
    <x v="0"/>
    <d v="1900-02-07T00:00:00"/>
    <s v="Active"/>
    <x v="7"/>
    <d v="1902-08-19T02:24:00"/>
    <x v="1"/>
  </r>
  <r>
    <s v="CUST10113"/>
    <s v="Caleb Khan"/>
    <x v="0"/>
    <s v="2019-12-23"/>
    <s v="2023-05-27"/>
    <n v="42"/>
    <n v="30"/>
    <n v="1651.5"/>
    <n v="55.05"/>
    <x v="0"/>
    <d v="1902-05-01T00:00:00"/>
    <s v="Active"/>
    <x v="18"/>
    <d v="1904-07-08T12:00:00"/>
    <x v="0"/>
  </r>
  <r>
    <s v="CUST10114"/>
    <s v="Logan Costa"/>
    <x v="0"/>
    <s v="2021-05-26"/>
    <s v="2023-04-10"/>
    <n v="24"/>
    <n v="22"/>
    <n v="1243"/>
    <n v="56.5"/>
    <x v="0"/>
    <d v="1902-06-17T00:00:00"/>
    <s v="Active"/>
    <x v="66"/>
    <d v="1903-05-27T00:00:00"/>
    <x v="0"/>
  </r>
  <r>
    <s v="CUST10115"/>
    <s v="Taylor Ivanov"/>
    <x v="4"/>
    <s v="2021-02-07"/>
    <s v="2024-01-15"/>
    <n v="36"/>
    <n v="27"/>
    <n v="31915.35"/>
    <n v="1182.05"/>
    <x v="1"/>
    <d v="1901-09-10T00:00:00"/>
    <s v="Active"/>
    <x v="54"/>
    <d v="1987-05-18T08:24:00"/>
    <x v="0"/>
  </r>
  <r>
    <s v="CUST10116"/>
    <s v="Cameron Novak"/>
    <x v="4"/>
    <s v="2022-03-23"/>
    <s v="2025-08-17"/>
    <n v="42"/>
    <n v="30"/>
    <n v="2050.5"/>
    <n v="68.349999999999994"/>
    <x v="0"/>
    <d v="1900-02-07T00:00:00"/>
    <s v="Active"/>
    <x v="3"/>
    <d v="1905-08-11T12:00:00"/>
    <x v="1"/>
  </r>
  <r>
    <s v="CUST10117"/>
    <s v="Drew Silva"/>
    <x v="3"/>
    <s v="2019-06-20"/>
    <s v="2024-04-22"/>
    <n v="59"/>
    <n v="57"/>
    <n v="6740.82"/>
    <n v="118.26"/>
    <x v="1"/>
    <d v="1901-06-04T00:00:00"/>
    <s v="Active"/>
    <x v="67"/>
    <d v="1918-06-14T19:40:48"/>
    <x v="0"/>
  </r>
  <r>
    <s v="CUST10118"/>
    <s v="Shawn Patel"/>
    <x v="4"/>
    <s v="2025-08-28"/>
    <s v="2025-09-18"/>
    <n v="2"/>
    <n v="3"/>
    <n v="259.74"/>
    <n v="86.58"/>
    <x v="0"/>
    <d v="1900-01-06T00:00:00"/>
    <s v="Active"/>
    <x v="57"/>
    <d v="1900-09-15T17:45:36"/>
    <x v="1"/>
  </r>
  <r>
    <s v="CUST10119"/>
    <s v="Casey Schmidt"/>
    <x v="2"/>
    <s v="2018-10-21"/>
    <s v="2024-02-16"/>
    <n v="65"/>
    <n v="52"/>
    <n v="8309.6"/>
    <n v="159.80000000000001"/>
    <x v="1"/>
    <d v="1901-08-09T00:00:00"/>
    <s v="Active"/>
    <x v="68"/>
    <d v="1922-09-30T14:24:00"/>
    <x v="0"/>
  </r>
  <r>
    <s v="CUST10120"/>
    <s v="Morgan Carvalho"/>
    <x v="3"/>
    <s v="2022-01-04"/>
    <s v="2025-05-01"/>
    <n v="41"/>
    <n v="40"/>
    <n v="5246"/>
    <n v="131.15"/>
    <x v="1"/>
    <d v="1900-05-26T00:00:00"/>
    <s v="Active"/>
    <x v="22"/>
    <d v="1914-05-12T00:00:00"/>
    <x v="1"/>
  </r>
  <r>
    <s v="CUST10121"/>
    <s v="Jordan Gonzalez"/>
    <x v="2"/>
    <s v="2024-10-23"/>
    <s v="2025-02-06"/>
    <n v="5"/>
    <n v="9"/>
    <n v="1030.05"/>
    <n v="114.45"/>
    <x v="0"/>
    <d v="1900-08-18T00:00:00"/>
    <s v="Active"/>
    <x v="20"/>
    <d v="1902-10-26T01:12:00"/>
    <x v="0"/>
  </r>
  <r>
    <s v="CUST10122"/>
    <s v="Shawn Kumar"/>
    <x v="1"/>
    <s v="2023-09-27"/>
    <s v="2024-01-28"/>
    <n v="5"/>
    <n v="6"/>
    <n v="168.36"/>
    <n v="28.06"/>
    <x v="0"/>
    <d v="1901-08-28T00:00:00"/>
    <s v="Active"/>
    <x v="4"/>
    <d v="1900-06-16T08:38:24"/>
    <x v="0"/>
  </r>
  <r>
    <s v="CUST10123"/>
    <s v="Taylor Novak"/>
    <x v="2"/>
    <s v="2019-05-11"/>
    <s v="2019-05-24"/>
    <n v="1"/>
    <n v="4"/>
    <n v="438"/>
    <n v="109.5"/>
    <x v="0"/>
    <d v="1906-05-04T00:00:00"/>
    <s v="Active"/>
    <x v="41"/>
    <d v="1901-03-13T00:00:00"/>
    <x v="0"/>
  </r>
  <r>
    <s v="CUST10124"/>
    <s v="Blake Khan"/>
    <x v="1"/>
    <s v="2022-04-03"/>
    <s v="2024-09-24"/>
    <n v="30"/>
    <n v="22"/>
    <n v="2570.2600000000002"/>
    <n v="116.83"/>
    <x v="0"/>
    <d v="1900-12-31T00:00:00"/>
    <s v="Active"/>
    <x v="2"/>
    <d v="1907-01-13T06:14:24"/>
    <x v="0"/>
  </r>
  <r>
    <s v="CUST10125"/>
    <s v="Oliver Rossi"/>
    <x v="4"/>
    <s v="2023-05-29"/>
    <s v="2024-02-03"/>
    <n v="10"/>
    <n v="14"/>
    <n v="746.2"/>
    <n v="53.3"/>
    <x v="0"/>
    <d v="1901-08-22T00:00:00"/>
    <s v="Active"/>
    <x v="69"/>
    <d v="1902-01-15T04:48:00"/>
    <x v="0"/>
  </r>
  <r>
    <s v="CUST10126"/>
    <s v="Oliver Smith"/>
    <x v="2"/>
    <s v="2018-04-09"/>
    <s v="2020-08-20"/>
    <n v="29"/>
    <n v="24"/>
    <n v="365.28"/>
    <n v="15.22"/>
    <x v="0"/>
    <d v="1905-02-04T00:00:00"/>
    <s v="Active"/>
    <x v="5"/>
    <d v="1900-12-30T06:43:12"/>
    <x v="0"/>
  </r>
  <r>
    <s v="CUST10127"/>
    <s v="Aiden Park"/>
    <x v="4"/>
    <s v="2018-02-20"/>
    <s v="2023-01-08"/>
    <n v="60"/>
    <n v="46"/>
    <n v="4677.74"/>
    <n v="101.69"/>
    <x v="0"/>
    <d v="1902-09-17T00:00:00"/>
    <s v="Active"/>
    <x v="39"/>
    <d v="1912-10-20T17:45:36"/>
    <x v="0"/>
  </r>
  <r>
    <s v="CUST10128"/>
    <s v="Parker Park"/>
    <x v="0"/>
    <s v="2019-06-15"/>
    <s v="2022-12-26"/>
    <n v="43"/>
    <n v="31"/>
    <n v="718.27"/>
    <n v="23.17"/>
    <x v="0"/>
    <d v="1902-09-30T00:00:00"/>
    <s v="Active"/>
    <x v="67"/>
    <d v="1901-12-18T06:28:48"/>
    <x v="0"/>
  </r>
  <r>
    <s v="CUST10129"/>
    <s v="Logan Brown"/>
    <x v="0"/>
    <s v="2021-02-04"/>
    <s v="2023-03-08"/>
    <n v="26"/>
    <n v="20"/>
    <n v="1691.8"/>
    <n v="84.59"/>
    <x v="0"/>
    <d v="1902-07-20T00:00:00"/>
    <s v="Active"/>
    <x v="54"/>
    <d v="1904-08-17T19:12:00"/>
    <x v="0"/>
  </r>
  <r>
    <s v="CUST10130"/>
    <s v="Hayden Lee"/>
    <x v="1"/>
    <s v="2022-06-17"/>
    <s v="2023-12-21"/>
    <n v="19"/>
    <n v="18"/>
    <n v="980.82"/>
    <n v="54.49"/>
    <x v="0"/>
    <d v="1901-10-05T00:00:00"/>
    <s v="Active"/>
    <x v="10"/>
    <d v="1902-09-06T19:40:48"/>
    <x v="0"/>
  </r>
  <r>
    <s v="CUST10131"/>
    <s v="Mason Schmidt"/>
    <x v="4"/>
    <s v="2019-12-10"/>
    <s v="2024-12-07"/>
    <n v="61"/>
    <n v="53"/>
    <n v="1520.04"/>
    <n v="28.68"/>
    <x v="0"/>
    <d v="1900-10-18T00:00:00"/>
    <s v="Active"/>
    <x v="18"/>
    <d v="1904-02-28T00:57:36"/>
    <x v="0"/>
  </r>
  <r>
    <s v="CUST10132"/>
    <s v="Lucas Gonzalez"/>
    <x v="3"/>
    <s v="2019-06-27"/>
    <s v="2024-04-17"/>
    <n v="59"/>
    <n v="50"/>
    <n v="5863.5"/>
    <n v="117.27"/>
    <x v="1"/>
    <d v="1901-06-09T00:00:00"/>
    <s v="Active"/>
    <x v="67"/>
    <d v="1916-01-19T12:00:00"/>
    <x v="0"/>
  </r>
  <r>
    <s v="CUST10133"/>
    <s v="Evan Ivanov"/>
    <x v="0"/>
    <s v="2018-03-12"/>
    <s v="2023-10-01"/>
    <n v="68"/>
    <n v="51"/>
    <n v="1261.74"/>
    <n v="24.74"/>
    <x v="0"/>
    <d v="1901-12-25T00:00:00"/>
    <s v="Active"/>
    <x v="70"/>
    <d v="1903-06-14T17:45:36"/>
    <x v="0"/>
  </r>
  <r>
    <s v="CUST10134"/>
    <s v="Drew Nguyen"/>
    <x v="4"/>
    <s v="2024-12-06"/>
    <s v="2025-01-07"/>
    <n v="2"/>
    <n v="3"/>
    <n v="59.88"/>
    <n v="19.96"/>
    <x v="0"/>
    <d v="1900-09-17T00:00:00"/>
    <s v="Active"/>
    <x v="23"/>
    <d v="1900-02-27T21:07:12"/>
    <x v="0"/>
  </r>
  <r>
    <s v="CUST10135"/>
    <s v="Drew Haque"/>
    <x v="1"/>
    <s v="2025-07-22"/>
    <s v="2025-09-17"/>
    <n v="3"/>
    <n v="2"/>
    <n v="85.5"/>
    <n v="42.75"/>
    <x v="0"/>
    <d v="1900-01-07T00:00:00"/>
    <s v="Active"/>
    <x v="71"/>
    <d v="1900-03-25T12:00:00"/>
    <x v="1"/>
  </r>
  <r>
    <s v="CUST10136"/>
    <s v="Robin Kim"/>
    <x v="1"/>
    <s v="2019-05-31"/>
    <s v="2025-08-18"/>
    <n v="76"/>
    <n v="50"/>
    <n v="3173"/>
    <n v="63.46"/>
    <x v="0"/>
    <d v="1900-02-06T00:00:00"/>
    <s v="Active"/>
    <x v="41"/>
    <d v="1908-09-07T00:00:00"/>
    <x v="1"/>
  </r>
  <r>
    <s v="CUST10137"/>
    <s v="Blake Kim"/>
    <x v="1"/>
    <s v="2025-04-11"/>
    <s v="2025-08-13"/>
    <n v="5"/>
    <n v="5"/>
    <n v="1310.5"/>
    <n v="262.10000000000002"/>
    <x v="0"/>
    <d v="1900-02-11T00:00:00"/>
    <s v="Active"/>
    <x v="72"/>
    <d v="1903-08-02T12:00:00"/>
    <x v="1"/>
  </r>
  <r>
    <s v="CUST10138"/>
    <s v="Dylan Hernandez"/>
    <x v="1"/>
    <s v="2018-01-11"/>
    <s v="2020-08-24"/>
    <n v="32"/>
    <n v="18"/>
    <n v="398.16"/>
    <n v="22.12"/>
    <x v="0"/>
    <d v="1905-01-31T00:00:00"/>
    <s v="Active"/>
    <x v="1"/>
    <d v="1901-02-01T03:50:24"/>
    <x v="0"/>
  </r>
  <r>
    <s v="CUST10139"/>
    <s v="Blake Singh"/>
    <x v="4"/>
    <s v="2020-08-08"/>
    <s v="2025-04-11"/>
    <n v="57"/>
    <n v="46"/>
    <n v="501.4"/>
    <n v="10.9"/>
    <x v="0"/>
    <d v="1900-06-15T00:00:00"/>
    <s v="Active"/>
    <x v="60"/>
    <d v="1901-05-15T09:36:00"/>
    <x v="1"/>
  </r>
  <r>
    <s v="CUST10140"/>
    <s v="Sam Kim"/>
    <x v="0"/>
    <s v="2025-06-19"/>
    <s v="2025-06-19"/>
    <n v="1"/>
    <n v="1"/>
    <n v="131.97"/>
    <n v="131.97"/>
    <x v="0"/>
    <d v="1900-04-07T00:00:00"/>
    <s v="Active"/>
    <x v="29"/>
    <d v="1900-05-10T23:16:48"/>
    <x v="1"/>
  </r>
  <r>
    <s v="CUST10141"/>
    <s v="Parker Patel"/>
    <x v="0"/>
    <s v="2018-01-18"/>
    <s v="2023-05-27"/>
    <n v="65"/>
    <n v="55"/>
    <n v="13566.85"/>
    <n v="246.67"/>
    <x v="1"/>
    <d v="1902-05-01T00:00:00"/>
    <s v="Active"/>
    <x v="1"/>
    <d v="1937-02-20T20:24:00"/>
    <x v="0"/>
  </r>
  <r>
    <s v="CUST10142"/>
    <s v="Jamie Gonzalez"/>
    <x v="3"/>
    <s v="2025-05-29"/>
    <s v="2025-06-15"/>
    <n v="2"/>
    <n v="2"/>
    <n v="868.46"/>
    <n v="434.23"/>
    <x v="0"/>
    <d v="1900-04-11T00:00:00"/>
    <s v="Active"/>
    <x v="30"/>
    <d v="1902-05-17T11:02:24"/>
    <x v="1"/>
  </r>
  <r>
    <s v="CUST10143"/>
    <s v="Riley Kim"/>
    <x v="1"/>
    <s v="2022-07-07"/>
    <s v="2025-03-29"/>
    <n v="33"/>
    <n v="32"/>
    <n v="3715.2"/>
    <n v="116.1"/>
    <x v="0"/>
    <d v="1900-06-28T00:00:00"/>
    <s v="Active"/>
    <x v="16"/>
    <d v="1910-03-03T04:48:00"/>
    <x v="1"/>
  </r>
  <r>
    <s v="CUST10144"/>
    <s v="Avery O'Neil"/>
    <x v="2"/>
    <s v="2018-12-13"/>
    <s v="2021-09-19"/>
    <n v="34"/>
    <n v="23"/>
    <n v="4444.29"/>
    <n v="193.23"/>
    <x v="0"/>
    <d v="1904-01-06T00:00:00"/>
    <s v="Active"/>
    <x v="31"/>
    <d v="1912-03-01T06:57:36"/>
    <x v="0"/>
  </r>
  <r>
    <s v="CUST10145"/>
    <s v="Noah Smith"/>
    <x v="3"/>
    <s v="2022-11-10"/>
    <s v="2023-10-18"/>
    <n v="12"/>
    <n v="7"/>
    <n v="6610.24"/>
    <n v="944.32"/>
    <x v="1"/>
    <d v="1901-12-08T00:00:00"/>
    <s v="Active"/>
    <x v="50"/>
    <d v="1918-02-04T05:45:36"/>
    <x v="0"/>
  </r>
  <r>
    <s v="CUST10146"/>
    <s v="Shawn Ivanov"/>
    <x v="0"/>
    <s v="2018-09-29"/>
    <s v="2023-03-29"/>
    <n v="55"/>
    <n v="40"/>
    <n v="3594.8"/>
    <n v="89.87"/>
    <x v="0"/>
    <d v="1902-06-29T00:00:00"/>
    <s v="Active"/>
    <x v="26"/>
    <d v="1909-11-02T19:12:00"/>
    <x v="0"/>
  </r>
  <r>
    <s v="CUST10147"/>
    <s v="Jordan Martinez"/>
    <x v="1"/>
    <s v="2024-12-12"/>
    <s v="2025-03-16"/>
    <n v="4"/>
    <n v="4"/>
    <n v="352.04"/>
    <n v="88.01"/>
    <x v="0"/>
    <d v="1900-07-11T00:00:00"/>
    <s v="Active"/>
    <x v="23"/>
    <d v="1900-12-17T00:57:36"/>
    <x v="0"/>
  </r>
  <r>
    <s v="CUST10148"/>
    <s v="Ryan Garcia"/>
    <x v="2"/>
    <s v="2020-11-04"/>
    <s v="2025-07-11"/>
    <n v="57"/>
    <n v="49"/>
    <n v="3320.73"/>
    <n v="67.77"/>
    <x v="0"/>
    <d v="1900-03-16T00:00:00"/>
    <s v="Active"/>
    <x v="73"/>
    <d v="1909-02-01T17:31:12"/>
    <x v="1"/>
  </r>
  <r>
    <s v="CUST10149"/>
    <s v="Quinn Popov"/>
    <x v="4"/>
    <s v="2020-07-19"/>
    <s v="2023-11-22"/>
    <n v="41"/>
    <n v="44"/>
    <n v="3234.88"/>
    <n v="73.52"/>
    <x v="0"/>
    <d v="1901-11-03T00:00:00"/>
    <s v="Active"/>
    <x v="11"/>
    <d v="1908-11-07T21:07:12"/>
    <x v="0"/>
  </r>
  <r>
    <s v="CUST10150"/>
    <s v="Shawn Costa"/>
    <x v="1"/>
    <s v="2019-11-13"/>
    <s v="2023-02-12"/>
    <n v="40"/>
    <n v="29"/>
    <n v="1684.9"/>
    <n v="58.1"/>
    <x v="0"/>
    <d v="1902-08-13T00:00:00"/>
    <s v="Active"/>
    <x v="42"/>
    <d v="1904-08-10T21:36:00"/>
    <x v="0"/>
  </r>
  <r>
    <s v="CUST10151"/>
    <s v="Casey Carvalho"/>
    <x v="3"/>
    <s v="2018-05-10"/>
    <s v="2020-12-22"/>
    <n v="32"/>
    <n v="31"/>
    <n v="1041.5999999999999"/>
    <n v="33.6"/>
    <x v="0"/>
    <d v="1904-10-03T00:00:00"/>
    <s v="Active"/>
    <x v="74"/>
    <d v="1902-11-06T14:24:00"/>
    <x v="0"/>
  </r>
  <r>
    <s v="CUST10152"/>
    <s v="Avery Nguyen"/>
    <x v="3"/>
    <s v="2023-03-05"/>
    <s v="2024-05-31"/>
    <n v="15"/>
    <n v="9"/>
    <n v="935.01"/>
    <n v="103.89"/>
    <x v="0"/>
    <d v="1901-04-26T00:00:00"/>
    <s v="Active"/>
    <x v="6"/>
    <d v="1902-07-23T00:14:24"/>
    <x v="0"/>
  </r>
  <r>
    <s v="CUST10153"/>
    <s v="Ethan Costa"/>
    <x v="1"/>
    <s v="2025-05-10"/>
    <s v="2025-07-23"/>
    <n v="3"/>
    <n v="4"/>
    <n v="286.52"/>
    <n v="71.63"/>
    <x v="0"/>
    <d v="1900-03-04T00:00:00"/>
    <s v="Active"/>
    <x v="30"/>
    <d v="1900-10-12T12:28:48"/>
    <x v="1"/>
  </r>
  <r>
    <s v="CUST10154"/>
    <s v="Caleb Silva"/>
    <x v="1"/>
    <s v="2021-02-28"/>
    <s v="2021-09-27"/>
    <n v="8"/>
    <n v="7"/>
    <n v="732.55"/>
    <n v="104.65"/>
    <x v="0"/>
    <d v="1903-12-29T00:00:00"/>
    <s v="Active"/>
    <x v="54"/>
    <d v="1902-01-01T13:12:00"/>
    <x v="0"/>
  </r>
  <r>
    <s v="CUST10155"/>
    <s v="Mason Haque"/>
    <x v="4"/>
    <s v="2020-07-10"/>
    <s v="2024-11-15"/>
    <n v="53"/>
    <n v="39"/>
    <n v="34555.949999999997"/>
    <n v="886.05"/>
    <x v="1"/>
    <d v="1900-11-09T00:00:00"/>
    <s v="Active"/>
    <x v="11"/>
    <d v="1994-08-09T22:48:00"/>
    <x v="0"/>
  </r>
  <r>
    <s v="CUST10156"/>
    <s v="Noah Ivanov"/>
    <x v="3"/>
    <s v="2018-06-04"/>
    <s v="2025-05-09"/>
    <n v="84"/>
    <n v="60"/>
    <n v="7119.6"/>
    <n v="118.66"/>
    <x v="1"/>
    <d v="1900-05-18T00:00:00"/>
    <s v="Active"/>
    <x v="61"/>
    <d v="1919-06-28T14:24:00"/>
    <x v="1"/>
  </r>
  <r>
    <s v="CUST10157"/>
    <s v="Cameron Brown"/>
    <x v="0"/>
    <s v="2022-06-08"/>
    <s v="2023-03-30"/>
    <n v="10"/>
    <n v="7"/>
    <n v="361.2"/>
    <n v="51.6"/>
    <x v="0"/>
    <d v="1902-06-28T00:00:00"/>
    <s v="Active"/>
    <x v="10"/>
    <d v="1900-12-26T04:48:00"/>
    <x v="0"/>
  </r>
  <r>
    <s v="CUST10158"/>
    <s v="Drew Silva"/>
    <x v="1"/>
    <s v="2020-04-23"/>
    <s v="2024-03-09"/>
    <n v="48"/>
    <n v="50"/>
    <n v="5357"/>
    <n v="107.14"/>
    <x v="1"/>
    <d v="1901-07-18T00:00:00"/>
    <s v="Active"/>
    <x v="45"/>
    <d v="1914-08-31T00:00:00"/>
    <x v="0"/>
  </r>
  <r>
    <s v="CUST10159"/>
    <s v="Lucas Popov"/>
    <x v="4"/>
    <s v="2019-10-26"/>
    <s v="2019-12-30"/>
    <n v="3"/>
    <n v="2"/>
    <n v="178.08"/>
    <n v="89.04"/>
    <x v="0"/>
    <d v="1905-09-26T00:00:00"/>
    <s v="Active"/>
    <x v="51"/>
    <d v="1900-06-26T01:55:12"/>
    <x v="0"/>
  </r>
  <r>
    <s v="CUST10160"/>
    <s v="Sam Smith"/>
    <x v="1"/>
    <s v="2019-12-07"/>
    <s v="2024-05-12"/>
    <n v="54"/>
    <n v="46"/>
    <n v="17146.96"/>
    <n v="372.76"/>
    <x v="1"/>
    <d v="1901-05-15T00:00:00"/>
    <s v="Active"/>
    <x v="18"/>
    <d v="1946-12-10T23:02:24"/>
    <x v="0"/>
  </r>
  <r>
    <s v="CUST10161"/>
    <s v="Noah Müller"/>
    <x v="0"/>
    <s v="2024-05-11"/>
    <s v="2025-01-02"/>
    <n v="9"/>
    <n v="5"/>
    <n v="496.05"/>
    <n v="99.21"/>
    <x v="0"/>
    <d v="1900-09-22T00:00:00"/>
    <s v="Active"/>
    <x v="14"/>
    <d v="1901-05-10T01:12:00"/>
    <x v="0"/>
  </r>
  <r>
    <s v="CUST10162"/>
    <s v="Caleb Khan"/>
    <x v="2"/>
    <s v="2019-05-14"/>
    <s v="2021-06-23"/>
    <n v="26"/>
    <n v="19"/>
    <n v="2207.42"/>
    <n v="116.18"/>
    <x v="0"/>
    <d v="1904-04-03T00:00:00"/>
    <s v="Active"/>
    <x v="41"/>
    <d v="1906-01-15T10:04:48"/>
    <x v="0"/>
  </r>
  <r>
    <s v="CUST10163"/>
    <s v="Hayden Brown"/>
    <x v="0"/>
    <s v="2023-03-21"/>
    <s v="2024-07-21"/>
    <n v="17"/>
    <n v="12"/>
    <n v="6884.64"/>
    <n v="573.72"/>
    <x v="1"/>
    <d v="1901-03-06T00:00:00"/>
    <s v="Active"/>
    <x v="6"/>
    <d v="1918-11-05T15:21:36"/>
    <x v="0"/>
  </r>
  <r>
    <s v="CUST10164"/>
    <s v="Evan Rossi"/>
    <x v="2"/>
    <s v="2020-05-13"/>
    <s v="2022-09-29"/>
    <n v="29"/>
    <n v="21"/>
    <n v="2114.4899999999998"/>
    <n v="100.69"/>
    <x v="0"/>
    <d v="1902-12-27T00:00:00"/>
    <s v="Active"/>
    <x v="75"/>
    <d v="1905-10-14T11:45:36"/>
    <x v="0"/>
  </r>
  <r>
    <s v="CUST10165"/>
    <s v="Avery Costa"/>
    <x v="3"/>
    <s v="2020-03-09"/>
    <s v="2024-06-25"/>
    <n v="52"/>
    <n v="35"/>
    <n v="2330.3000000000002"/>
    <n v="66.58"/>
    <x v="0"/>
    <d v="1901-04-01T00:00:00"/>
    <s v="Active"/>
    <x v="76"/>
    <d v="1906-05-18T07:12:00"/>
    <x v="0"/>
  </r>
  <r>
    <s v="CUST10166"/>
    <s v="Avery Patel"/>
    <x v="4"/>
    <s v="2020-05-23"/>
    <s v="2024-02-10"/>
    <n v="46"/>
    <n v="35"/>
    <n v="1411.9"/>
    <n v="40.340000000000003"/>
    <x v="0"/>
    <d v="1901-08-15T00:00:00"/>
    <s v="Active"/>
    <x v="75"/>
    <d v="1903-11-11T21:36:00"/>
    <x v="0"/>
  </r>
  <r>
    <s v="CUST10167"/>
    <s v="Drew Schmidt"/>
    <x v="0"/>
    <s v="2024-03-12"/>
    <s v="2025-05-11"/>
    <n v="15"/>
    <n v="12"/>
    <n v="2770.68"/>
    <n v="230.89"/>
    <x v="0"/>
    <d v="1900-05-16T00:00:00"/>
    <s v="Active"/>
    <x v="28"/>
    <d v="1907-08-01T16:19:12"/>
    <x v="1"/>
  </r>
  <r>
    <s v="CUST10168"/>
    <s v="Ethan Martinez"/>
    <x v="0"/>
    <s v="2025-08-18"/>
    <s v="2025-09-08"/>
    <n v="2"/>
    <n v="2"/>
    <n v="35.54"/>
    <n v="17.77"/>
    <x v="0"/>
    <d v="1900-01-16T00:00:00"/>
    <s v="Active"/>
    <x v="57"/>
    <d v="1900-02-03T12:57:36"/>
    <x v="1"/>
  </r>
  <r>
    <s v="CUST10169"/>
    <s v="Riley Wang"/>
    <x v="1"/>
    <s v="2024-04-17"/>
    <s v="2025-03-10"/>
    <n v="12"/>
    <n v="12"/>
    <n v="145.44"/>
    <n v="12.12"/>
    <x v="0"/>
    <d v="1900-07-17T00:00:00"/>
    <s v="Active"/>
    <x v="0"/>
    <d v="1900-05-24T10:33:36"/>
    <x v="0"/>
  </r>
  <r>
    <s v="CUST10170"/>
    <s v="Cameron Kumar"/>
    <x v="4"/>
    <s v="2022-02-03"/>
    <s v="2022-12-26"/>
    <n v="11"/>
    <n v="16"/>
    <n v="243.36"/>
    <n v="15.21"/>
    <x v="0"/>
    <d v="1902-09-30T00:00:00"/>
    <s v="Active"/>
    <x v="77"/>
    <d v="1900-08-30T08:38:24"/>
    <x v="0"/>
  </r>
  <r>
    <s v="CUST10171"/>
    <s v="Casey Nguyen"/>
    <x v="1"/>
    <s v="2018-01-22"/>
    <s v="2020-11-01"/>
    <n v="35"/>
    <n v="30"/>
    <n v="8483.7000000000007"/>
    <n v="282.79000000000002"/>
    <x v="1"/>
    <d v="1904-11-23T00:00:00"/>
    <s v="Active"/>
    <x v="1"/>
    <d v="1923-03-23T16:48:00"/>
    <x v="0"/>
  </r>
  <r>
    <s v="CUST10172"/>
    <s v="Oliver Garcia"/>
    <x v="4"/>
    <s v="2020-05-21"/>
    <s v="2022-07-31"/>
    <n v="27"/>
    <n v="27"/>
    <n v="3054.24"/>
    <n v="113.12"/>
    <x v="0"/>
    <d v="1903-02-25T00:00:00"/>
    <s v="Active"/>
    <x v="75"/>
    <d v="1908-05-11T05:45:36"/>
    <x v="0"/>
  </r>
  <r>
    <s v="CUST10173"/>
    <s v="Shawn Gonzalez"/>
    <x v="2"/>
    <s v="2025-04-30"/>
    <s v="2025-05-08"/>
    <n v="2"/>
    <n v="1"/>
    <n v="98.36"/>
    <n v="98.36"/>
    <x v="0"/>
    <d v="1900-05-19T00:00:00"/>
    <s v="Active"/>
    <x v="72"/>
    <d v="1900-04-07T08:38:24"/>
    <x v="1"/>
  </r>
  <r>
    <s v="CUST10174"/>
    <s v="Riley Kumar"/>
    <x v="2"/>
    <s v="2023-07-15"/>
    <s v="2025-05-31"/>
    <n v="23"/>
    <n v="17"/>
    <n v="285.94"/>
    <n v="16.82"/>
    <x v="0"/>
    <d v="1900-04-26T00:00:00"/>
    <s v="Active"/>
    <x v="59"/>
    <d v="1900-10-11T22:33:36"/>
    <x v="1"/>
  </r>
  <r>
    <s v="CUST10175"/>
    <s v="Ethan Haque"/>
    <x v="1"/>
    <s v="2018-02-25"/>
    <s v="2021-11-04"/>
    <n v="46"/>
    <n v="39"/>
    <n v="625.16999999999996"/>
    <n v="16.03"/>
    <x v="0"/>
    <d v="1903-11-21T00:00:00"/>
    <s v="Active"/>
    <x v="39"/>
    <d v="1901-09-16T04:04:48"/>
    <x v="0"/>
  </r>
  <r>
    <s v="CUST10176"/>
    <s v="Jamie Müller"/>
    <x v="1"/>
    <s v="2025-05-02"/>
    <s v="2025-05-05"/>
    <n v="1"/>
    <n v="5"/>
    <n v="1469.45"/>
    <n v="293.89"/>
    <x v="0"/>
    <d v="1900-05-22T00:00:00"/>
    <s v="Active"/>
    <x v="30"/>
    <d v="1904-01-08T10:48:00"/>
    <x v="1"/>
  </r>
  <r>
    <s v="CUST10177"/>
    <s v="Alex Park"/>
    <x v="2"/>
    <s v="2022-04-10"/>
    <s v="2023-03-10"/>
    <n v="12"/>
    <n v="8"/>
    <n v="601.20000000000005"/>
    <n v="75.150000000000006"/>
    <x v="0"/>
    <d v="1902-07-18T00:00:00"/>
    <s v="Active"/>
    <x v="2"/>
    <d v="1901-08-23T04:48:00"/>
    <x v="0"/>
  </r>
  <r>
    <s v="CUST10178"/>
    <s v="Sam Haque"/>
    <x v="0"/>
    <s v="2020-04-15"/>
    <s v="2022-02-06"/>
    <n v="23"/>
    <n v="30"/>
    <n v="1662.9"/>
    <n v="55.43"/>
    <x v="0"/>
    <d v="1903-08-19T00:00:00"/>
    <s v="Active"/>
    <x v="45"/>
    <d v="1904-07-19T21:36:00"/>
    <x v="0"/>
  </r>
  <r>
    <s v="CUST10179"/>
    <s v="Oliver Park"/>
    <x v="1"/>
    <s v="2021-04-17"/>
    <s v="2024-12-06"/>
    <n v="45"/>
    <n v="38"/>
    <n v="5750.54"/>
    <n v="151.33000000000001"/>
    <x v="1"/>
    <d v="1900-10-19T00:00:00"/>
    <s v="Active"/>
    <x v="78"/>
    <d v="1915-09-28T12:57:36"/>
    <x v="0"/>
  </r>
  <r>
    <s v="CUST10180"/>
    <s v="Parker Singh"/>
    <x v="4"/>
    <s v="2021-03-02"/>
    <s v="2023-12-24"/>
    <n v="34"/>
    <n v="29"/>
    <n v="5585.98"/>
    <n v="192.62"/>
    <x v="1"/>
    <d v="1901-10-02T00:00:00"/>
    <s v="Active"/>
    <x v="38"/>
    <d v="1915-04-16T23:31:12"/>
    <x v="0"/>
  </r>
  <r>
    <s v="CUST10181"/>
    <s v="Dylan Gonzalez"/>
    <x v="4"/>
    <s v="2020-07-24"/>
    <s v="2023-10-08"/>
    <n v="40"/>
    <n v="36"/>
    <n v="1955.52"/>
    <n v="54.32"/>
    <x v="0"/>
    <d v="1901-12-18T00:00:00"/>
    <s v="Active"/>
    <x v="11"/>
    <d v="1905-05-08T12:28:48"/>
    <x v="0"/>
  </r>
  <r>
    <s v="CUST10182"/>
    <s v="Mason Lee"/>
    <x v="4"/>
    <s v="2022-09-13"/>
    <s v="2023-08-13"/>
    <n v="12"/>
    <n v="17"/>
    <n v="1679.09"/>
    <n v="98.77"/>
    <x v="0"/>
    <d v="1902-02-12T00:00:00"/>
    <s v="Active"/>
    <x v="79"/>
    <d v="1904-08-05T02:09:36"/>
    <x v="0"/>
  </r>
  <r>
    <s v="CUST10183"/>
    <s v="Jamie Smith"/>
    <x v="3"/>
    <s v="2023-12-16"/>
    <s v="2024-06-09"/>
    <n v="7"/>
    <n v="12"/>
    <n v="359.28"/>
    <n v="29.94"/>
    <x v="0"/>
    <d v="1901-04-17T00:00:00"/>
    <s v="Active"/>
    <x v="49"/>
    <d v="1900-12-24T06:43:12"/>
    <x v="0"/>
  </r>
  <r>
    <s v="CUST10184"/>
    <s v="Ethan Schmidt"/>
    <x v="3"/>
    <s v="2023-09-18"/>
    <s v="2024-05-31"/>
    <n v="9"/>
    <n v="10"/>
    <n v="1175.0999999999999"/>
    <n v="117.51"/>
    <x v="0"/>
    <d v="1901-04-26T00:00:00"/>
    <s v="Active"/>
    <x v="4"/>
    <d v="1903-03-20T02:24:00"/>
    <x v="0"/>
  </r>
  <r>
    <s v="CUST10185"/>
    <s v="Parker Novak"/>
    <x v="4"/>
    <s v="2024-07-18"/>
    <s v="2025-02-23"/>
    <n v="8"/>
    <n v="5"/>
    <n v="543.79999999999995"/>
    <n v="108.76"/>
    <x v="0"/>
    <d v="1900-08-01T00:00:00"/>
    <s v="Active"/>
    <x v="40"/>
    <d v="1901-06-26T19:12:00"/>
    <x v="0"/>
  </r>
  <r>
    <s v="CUST10186"/>
    <s v="Taylor Gonzalez"/>
    <x v="2"/>
    <s v="2024-09-02"/>
    <s v="2025-04-24"/>
    <n v="8"/>
    <n v="6"/>
    <n v="383.4"/>
    <n v="63.9"/>
    <x v="0"/>
    <d v="1900-06-02T00:00:00"/>
    <s v="Active"/>
    <x v="27"/>
    <d v="1901-01-17T09:36:00"/>
    <x v="1"/>
  </r>
  <r>
    <s v="CUST10187"/>
    <s v="Ethan Nguyen"/>
    <x v="4"/>
    <s v="2019-10-15"/>
    <s v="2022-11-26"/>
    <n v="38"/>
    <n v="20"/>
    <n v="3196.2"/>
    <n v="159.81"/>
    <x v="0"/>
    <d v="1902-10-30T00:00:00"/>
    <s v="Active"/>
    <x v="51"/>
    <d v="1908-09-30T04:48:00"/>
    <x v="0"/>
  </r>
  <r>
    <s v="CUST10188"/>
    <s v="Jordan Lee"/>
    <x v="1"/>
    <s v="2023-11-14"/>
    <s v="2025-08-26"/>
    <n v="22"/>
    <n v="20"/>
    <n v="2088.4"/>
    <n v="104.42"/>
    <x v="0"/>
    <d v="1900-01-29T00:00:00"/>
    <s v="Active"/>
    <x v="64"/>
    <d v="1905-09-18T09:36:00"/>
    <x v="1"/>
  </r>
  <r>
    <s v="CUST10189"/>
    <s v="Lucas Smith"/>
    <x v="4"/>
    <s v="2024-10-07"/>
    <s v="2025-06-28"/>
    <n v="9"/>
    <n v="6"/>
    <n v="388.38"/>
    <n v="64.73"/>
    <x v="0"/>
    <d v="1900-03-29T00:00:00"/>
    <s v="Active"/>
    <x v="20"/>
    <d v="1901-01-22T09:07:12"/>
    <x v="1"/>
  </r>
  <r>
    <s v="CUST10190"/>
    <s v="Aiden Schmidt"/>
    <x v="4"/>
    <s v="2024-08-29"/>
    <s v="2025-08-13"/>
    <n v="13"/>
    <n v="11"/>
    <n v="354.97"/>
    <n v="32.270000000000003"/>
    <x v="0"/>
    <d v="1900-02-11T00:00:00"/>
    <s v="Active"/>
    <x v="46"/>
    <d v="1900-12-19T23:16:48"/>
    <x v="1"/>
  </r>
  <r>
    <s v="CUST10191"/>
    <s v="Avery Rossi"/>
    <x v="1"/>
    <s v="2024-12-30"/>
    <s v="2025-09-11"/>
    <n v="10"/>
    <n v="12"/>
    <n v="3899.04"/>
    <n v="324.92"/>
    <x v="0"/>
    <d v="1900-01-13T00:00:00"/>
    <s v="Active"/>
    <x v="23"/>
    <d v="1910-09-03T00:57:36"/>
    <x v="1"/>
  </r>
  <r>
    <s v="CUST10192"/>
    <s v="Oliver Santos"/>
    <x v="1"/>
    <s v="2018-06-18"/>
    <s v="2023-06-17"/>
    <n v="61"/>
    <n v="38"/>
    <n v="5413.48"/>
    <n v="142.46"/>
    <x v="1"/>
    <d v="1902-04-10T00:00:00"/>
    <s v="Active"/>
    <x v="61"/>
    <d v="1914-10-26T11:31:12"/>
    <x v="0"/>
  </r>
  <r>
    <s v="CUST10193"/>
    <s v="Mason Singh"/>
    <x v="3"/>
    <s v="2021-11-05"/>
    <s v="2024-11-27"/>
    <n v="37"/>
    <n v="36"/>
    <n v="1898.64"/>
    <n v="52.74"/>
    <x v="0"/>
    <d v="1900-10-28T00:00:00"/>
    <s v="Active"/>
    <x v="80"/>
    <d v="1905-03-12T15:21:36"/>
    <x v="0"/>
  </r>
  <r>
    <s v="CUST10194"/>
    <s v="Liam Singh"/>
    <x v="4"/>
    <s v="2024-08-17"/>
    <s v="2025-09-08"/>
    <n v="14"/>
    <n v="13"/>
    <n v="1081.08"/>
    <n v="83.16"/>
    <x v="0"/>
    <d v="1900-01-16T00:00:00"/>
    <s v="Active"/>
    <x v="46"/>
    <d v="1902-12-16T01:55:12"/>
    <x v="1"/>
  </r>
  <r>
    <s v="CUST10195"/>
    <s v="Lucas Rossi"/>
    <x v="2"/>
    <s v="2024-11-25"/>
    <s v="2025-01-08"/>
    <n v="3"/>
    <n v="6"/>
    <n v="421.56"/>
    <n v="70.260000000000005"/>
    <x v="0"/>
    <d v="1900-09-16T00:00:00"/>
    <s v="Active"/>
    <x v="58"/>
    <d v="1901-02-24T13:26:24"/>
    <x v="0"/>
  </r>
  <r>
    <s v="CUST10196"/>
    <s v="Drew Hernandez"/>
    <x v="0"/>
    <s v="2024-03-06"/>
    <s v="2025-09-17"/>
    <n v="19"/>
    <n v="27"/>
    <n v="1636.47"/>
    <n v="60.61"/>
    <x v="0"/>
    <d v="1900-01-07T00:00:00"/>
    <s v="Active"/>
    <x v="28"/>
    <d v="1904-06-23T11:16:48"/>
    <x v="1"/>
  </r>
  <r>
    <s v="CUST10197"/>
    <s v="Shawn Novak"/>
    <x v="1"/>
    <s v="2018-10-29"/>
    <s v="2019-07-02"/>
    <n v="10"/>
    <n v="8"/>
    <n v="8462.32"/>
    <n v="1057.79"/>
    <x v="1"/>
    <d v="1906-03-26T00:00:00"/>
    <s v="Active"/>
    <x v="68"/>
    <d v="1923-03-02T07:40:48"/>
    <x v="0"/>
  </r>
  <r>
    <s v="CUST10198"/>
    <s v="Cameron Martinez"/>
    <x v="2"/>
    <s v="2020-04-20"/>
    <s v="2021-03-07"/>
    <n v="12"/>
    <n v="15"/>
    <n v="4457.3999999999996"/>
    <n v="297.16000000000003"/>
    <x v="0"/>
    <d v="1904-07-20T00:00:00"/>
    <s v="Active"/>
    <x v="45"/>
    <d v="1912-03-14T09:36:00"/>
    <x v="0"/>
  </r>
  <r>
    <s v="CUST10199"/>
    <s v="Alex Gonzalez"/>
    <x v="3"/>
    <s v="2023-01-11"/>
    <s v="2023-11-14"/>
    <n v="11"/>
    <n v="2"/>
    <n v="2197.7199999999998"/>
    <n v="1098.8599999999999"/>
    <x v="0"/>
    <d v="1901-11-11T00:00:00"/>
    <s v="Active"/>
    <x v="81"/>
    <d v="1906-01-05T17:16:48"/>
    <x v="0"/>
  </r>
  <r>
    <s v="CUST10200"/>
    <s v="Lucas Jackson"/>
    <x v="0"/>
    <s v="2025-09-03"/>
    <s v="2025-09-07"/>
    <n v="1"/>
    <n v="2"/>
    <n v="64.34"/>
    <n v="32.17"/>
    <x v="0"/>
    <d v="1900-01-17T00:00:00"/>
    <s v="Active"/>
    <x v="47"/>
    <d v="1900-03-04T08:09:36"/>
    <x v="1"/>
  </r>
  <r>
    <s v="CUST10201"/>
    <s v="Aiden Martinez"/>
    <x v="0"/>
    <s v="2021-02-12"/>
    <s v="2024-08-12"/>
    <n v="43"/>
    <n v="28"/>
    <n v="647.64"/>
    <n v="23.13"/>
    <x v="0"/>
    <d v="1901-02-12T00:00:00"/>
    <s v="Active"/>
    <x v="54"/>
    <d v="1901-10-08T15:21:36"/>
    <x v="0"/>
  </r>
  <r>
    <s v="CUST10202"/>
    <s v="Rowan Costa"/>
    <x v="2"/>
    <s v="2024-07-14"/>
    <s v="2025-03-11"/>
    <n v="9"/>
    <n v="8"/>
    <n v="1763.2"/>
    <n v="220.4"/>
    <x v="0"/>
    <d v="1900-07-16T00:00:00"/>
    <s v="Active"/>
    <x v="40"/>
    <d v="1904-10-28T04:48:00"/>
    <x v="0"/>
  </r>
  <r>
    <s v="CUST10203"/>
    <s v="Alex Popov"/>
    <x v="3"/>
    <s v="2020-07-03"/>
    <s v="2024-01-31"/>
    <n v="43"/>
    <n v="32"/>
    <n v="1049.28"/>
    <n v="32.79"/>
    <x v="0"/>
    <d v="1901-08-25T00:00:00"/>
    <s v="Active"/>
    <x v="11"/>
    <d v="1902-11-14T06:43:12"/>
    <x v="0"/>
  </r>
  <r>
    <s v="CUST10204"/>
    <s v="Liam Schmidt"/>
    <x v="4"/>
    <s v="2024-06-20"/>
    <s v="2024-10-02"/>
    <n v="5"/>
    <n v="3"/>
    <n v="221.85"/>
    <n v="73.95"/>
    <x v="0"/>
    <d v="1900-12-23T00:00:00"/>
    <s v="Active"/>
    <x v="52"/>
    <d v="1900-08-08T20:24:00"/>
    <x v="0"/>
  </r>
  <r>
    <s v="CUST10205"/>
    <s v="Evan Carvalho"/>
    <x v="1"/>
    <s v="2022-03-21"/>
    <s v="2022-04-08"/>
    <n v="2"/>
    <n v="3"/>
    <n v="79.44"/>
    <n v="26.48"/>
    <x v="0"/>
    <d v="1903-06-19T00:00:00"/>
    <s v="Active"/>
    <x v="3"/>
    <d v="1900-03-19T10:33:36"/>
    <x v="0"/>
  </r>
  <r>
    <s v="CUST10206"/>
    <s v="Riley Müller"/>
    <x v="1"/>
    <s v="2019-04-08"/>
    <s v="2022-05-07"/>
    <n v="38"/>
    <n v="36"/>
    <n v="4018.68"/>
    <n v="111.63"/>
    <x v="0"/>
    <d v="1903-05-21T00:00:00"/>
    <s v="Active"/>
    <x v="8"/>
    <d v="1910-12-31T16:19:12"/>
    <x v="0"/>
  </r>
  <r>
    <s v="CUST10207"/>
    <s v="Alex Martinez"/>
    <x v="0"/>
    <s v="2020-05-01"/>
    <s v="2021-07-30"/>
    <n v="15"/>
    <n v="12"/>
    <n v="233.64"/>
    <n v="19.47"/>
    <x v="0"/>
    <d v="1904-02-26T00:00:00"/>
    <s v="Active"/>
    <x v="75"/>
    <d v="1900-08-20T15:21:36"/>
    <x v="0"/>
  </r>
  <r>
    <s v="CUST10208"/>
    <s v="Liam Jackson"/>
    <x v="2"/>
    <s v="2021-05-12"/>
    <s v="2023-02-25"/>
    <n v="22"/>
    <n v="10"/>
    <n v="492.7"/>
    <n v="49.27"/>
    <x v="0"/>
    <d v="1902-07-31T00:00:00"/>
    <s v="Active"/>
    <x v="66"/>
    <d v="1901-05-06T16:48:00"/>
    <x v="0"/>
  </r>
  <r>
    <s v="CUST10209"/>
    <s v="Parker Lee"/>
    <x v="0"/>
    <s v="2021-08-26"/>
    <s v="2024-09-07"/>
    <n v="38"/>
    <n v="43"/>
    <n v="1855.02"/>
    <n v="43.14"/>
    <x v="0"/>
    <d v="1901-01-17T00:00:00"/>
    <s v="Active"/>
    <x v="9"/>
    <d v="1905-01-28T00:28:48"/>
    <x v="0"/>
  </r>
  <r>
    <s v="CUST10210"/>
    <s v="Shawn Hernandez"/>
    <x v="1"/>
    <s v="2020-12-20"/>
    <s v="2022-04-25"/>
    <n v="17"/>
    <n v="17"/>
    <n v="2216.8000000000002"/>
    <n v="130.4"/>
    <x v="0"/>
    <d v="1903-06-02T00:00:00"/>
    <s v="Active"/>
    <x v="65"/>
    <d v="1906-01-24T19:12:00"/>
    <x v="0"/>
  </r>
  <r>
    <s v="CUST10211"/>
    <s v="Sam Gonzalez"/>
    <x v="1"/>
    <s v="2021-02-11"/>
    <s v="2021-12-31"/>
    <n v="11"/>
    <n v="13"/>
    <n v="4449.38"/>
    <n v="342.26"/>
    <x v="0"/>
    <d v="1903-09-25T00:00:00"/>
    <s v="Active"/>
    <x v="54"/>
    <d v="1912-03-06T09:07:12"/>
    <x v="0"/>
  </r>
  <r>
    <s v="CUST10212"/>
    <s v="Quinn Costa"/>
    <x v="3"/>
    <s v="2020-12-17"/>
    <s v="2024-07-23"/>
    <n v="44"/>
    <n v="32"/>
    <n v="8192.9599999999991"/>
    <n v="256.02999999999997"/>
    <x v="1"/>
    <d v="1901-03-04T00:00:00"/>
    <s v="Active"/>
    <x v="65"/>
    <d v="1922-06-05T23:02:24"/>
    <x v="0"/>
  </r>
  <r>
    <s v="CUST10213"/>
    <s v="Dylan Patel"/>
    <x v="0"/>
    <s v="2021-10-25"/>
    <s v="2022-01-09"/>
    <n v="4"/>
    <n v="2"/>
    <n v="160.47999999999999"/>
    <n v="80.239999999999995"/>
    <x v="0"/>
    <d v="1903-09-16T00:00:00"/>
    <s v="Active"/>
    <x v="44"/>
    <d v="1900-06-08T11:31:12"/>
    <x v="0"/>
  </r>
  <r>
    <s v="CUST10214"/>
    <s v="Shawn Kim"/>
    <x v="0"/>
    <s v="2018-02-10"/>
    <s v="2024-01-12"/>
    <n v="72"/>
    <n v="43"/>
    <n v="13246.58"/>
    <n v="308.06"/>
    <x v="1"/>
    <d v="1901-09-13T00:00:00"/>
    <s v="Active"/>
    <x v="39"/>
    <d v="1936-04-06T13:55:12"/>
    <x v="0"/>
  </r>
  <r>
    <s v="CUST10215"/>
    <s v="Taylor Rossi"/>
    <x v="0"/>
    <s v="2021-09-08"/>
    <s v="2025-02-21"/>
    <n v="42"/>
    <n v="31"/>
    <n v="3249.73"/>
    <n v="104.83"/>
    <x v="0"/>
    <d v="1900-08-03T00:00:00"/>
    <s v="Active"/>
    <x v="12"/>
    <d v="1908-11-22T17:31:12"/>
    <x v="0"/>
  </r>
  <r>
    <s v="CUST10216"/>
    <s v="Parker Lopez"/>
    <x v="2"/>
    <s v="2022-03-07"/>
    <s v="2024-12-09"/>
    <n v="34"/>
    <n v="35"/>
    <n v="4047.75"/>
    <n v="115.65"/>
    <x v="0"/>
    <d v="1900-10-16T00:00:00"/>
    <s v="Active"/>
    <x v="3"/>
    <d v="1911-01-29T18:00:00"/>
    <x v="0"/>
  </r>
  <r>
    <s v="CUST10217"/>
    <s v="Alex Smith"/>
    <x v="0"/>
    <s v="2025-08-04"/>
    <s v="2025-09-14"/>
    <n v="2"/>
    <n v="1"/>
    <n v="364.89"/>
    <n v="364.89"/>
    <x v="0"/>
    <d v="1900-01-10T00:00:00"/>
    <s v="Active"/>
    <x v="57"/>
    <d v="1900-12-29T21:21:36"/>
    <x v="1"/>
  </r>
  <r>
    <s v="CUST10218"/>
    <s v="Blake Lee"/>
    <x v="0"/>
    <s v="2024-05-02"/>
    <s v="2024-11-17"/>
    <n v="7"/>
    <n v="6"/>
    <n v="225.9"/>
    <n v="37.65"/>
    <x v="0"/>
    <d v="1900-11-07T00:00:00"/>
    <s v="Active"/>
    <x v="14"/>
    <d v="1900-08-12T21:36:00"/>
    <x v="0"/>
  </r>
  <r>
    <s v="CUST10219"/>
    <s v="Morgan Carvalho"/>
    <x v="1"/>
    <s v="2018-11-08"/>
    <s v="2024-01-01"/>
    <n v="63"/>
    <n v="51"/>
    <n v="19576.86"/>
    <n v="383.86"/>
    <x v="1"/>
    <d v="1901-09-24T00:00:00"/>
    <s v="Active"/>
    <x v="82"/>
    <d v="1953-08-05T20:38:24"/>
    <x v="0"/>
  </r>
  <r>
    <s v="CUST10220"/>
    <s v="Jordan Garcia"/>
    <x v="1"/>
    <s v="2018-12-20"/>
    <s v="2019-11-22"/>
    <n v="12"/>
    <n v="10"/>
    <n v="1025.9000000000001"/>
    <n v="102.59"/>
    <x v="0"/>
    <d v="1905-11-03T00:00:00"/>
    <s v="Active"/>
    <x v="31"/>
    <d v="1902-10-21T21:36:00"/>
    <x v="0"/>
  </r>
  <r>
    <s v="CUST10221"/>
    <s v="Avery Müller"/>
    <x v="2"/>
    <s v="2020-07-18"/>
    <s v="2023-12-26"/>
    <n v="42"/>
    <n v="33"/>
    <n v="2585.5500000000002"/>
    <n v="78.349999999999994"/>
    <x v="0"/>
    <d v="1901-09-30T00:00:00"/>
    <s v="Active"/>
    <x v="11"/>
    <d v="1907-01-28T13:12:00"/>
    <x v="0"/>
  </r>
  <r>
    <s v="CUST10222"/>
    <s v="Shawn Rossi"/>
    <x v="4"/>
    <s v="2021-07-26"/>
    <s v="2024-02-04"/>
    <n v="32"/>
    <n v="33"/>
    <n v="11073.15"/>
    <n v="335.55"/>
    <x v="1"/>
    <d v="1901-08-21T00:00:00"/>
    <s v="Active"/>
    <x v="48"/>
    <d v="1930-04-25T03:36:00"/>
    <x v="0"/>
  </r>
  <r>
    <s v="CUST10223"/>
    <s v="Dylan Nguyen"/>
    <x v="0"/>
    <s v="2022-03-23"/>
    <s v="2022-11-10"/>
    <n v="9"/>
    <n v="7"/>
    <n v="1837.43"/>
    <n v="262.49"/>
    <x v="0"/>
    <d v="1902-11-15T00:00:00"/>
    <s v="Active"/>
    <x v="3"/>
    <d v="1905-01-10T10:19:12"/>
    <x v="0"/>
  </r>
  <r>
    <s v="CUST10224"/>
    <s v="Mason Martinez"/>
    <x v="2"/>
    <s v="2022-10-08"/>
    <s v="2023-04-24"/>
    <n v="7"/>
    <n v="5"/>
    <n v="564.9"/>
    <n v="112.98"/>
    <x v="0"/>
    <d v="1902-06-03T00:00:00"/>
    <s v="Active"/>
    <x v="32"/>
    <d v="1901-07-17T21:36:00"/>
    <x v="0"/>
  </r>
  <r>
    <s v="CUST10225"/>
    <s v="Shawn Park"/>
    <x v="4"/>
    <s v="2021-05-07"/>
    <s v="2024-08-27"/>
    <n v="40"/>
    <n v="34"/>
    <n v="1687.76"/>
    <n v="49.64"/>
    <x v="0"/>
    <d v="1901-01-28T00:00:00"/>
    <s v="Active"/>
    <x v="66"/>
    <d v="1904-08-13T18:14:24"/>
    <x v="0"/>
  </r>
  <r>
    <s v="CUST10226"/>
    <s v="Shawn Hernandez"/>
    <x v="1"/>
    <s v="2024-03-08"/>
    <s v="2025-07-26"/>
    <n v="17"/>
    <n v="22"/>
    <n v="4996.42"/>
    <n v="227.11"/>
    <x v="0"/>
    <d v="1900-03-01T00:00:00"/>
    <s v="Active"/>
    <x v="28"/>
    <d v="1913-09-04T10:04:48"/>
    <x v="1"/>
  </r>
  <r>
    <s v="CUST10227"/>
    <s v="Liam Hernandez"/>
    <x v="0"/>
    <s v="2025-07-21"/>
    <s v="2025-08-07"/>
    <n v="2"/>
    <n v="3"/>
    <n v="52.68"/>
    <n v="17.559999999999999"/>
    <x v="0"/>
    <d v="1900-02-17T00:00:00"/>
    <s v="Active"/>
    <x v="71"/>
    <d v="1900-02-20T16:19:12"/>
    <x v="1"/>
  </r>
  <r>
    <s v="CUST10228"/>
    <s v="Ethan Wang"/>
    <x v="1"/>
    <s v="2021-03-08"/>
    <s v="2023-10-06"/>
    <n v="32"/>
    <n v="37"/>
    <n v="3105.78"/>
    <n v="83.94"/>
    <x v="0"/>
    <d v="1901-12-20T00:00:00"/>
    <s v="Active"/>
    <x v="38"/>
    <d v="1908-07-01T18:43:12"/>
    <x v="0"/>
  </r>
  <r>
    <s v="CUST10229"/>
    <s v="Mason Nguyen"/>
    <x v="0"/>
    <s v="2021-01-24"/>
    <s v="2022-09-02"/>
    <n v="21"/>
    <n v="21"/>
    <n v="1250.76"/>
    <n v="59.56"/>
    <x v="0"/>
    <d v="1903-01-23T00:00:00"/>
    <s v="Active"/>
    <x v="83"/>
    <d v="1903-06-03T18:14:24"/>
    <x v="0"/>
  </r>
  <r>
    <s v="CUST10230"/>
    <s v="Jordan Silva"/>
    <x v="4"/>
    <s v="2019-01-05"/>
    <s v="2025-04-17"/>
    <n v="76"/>
    <n v="60"/>
    <n v="3787.2"/>
    <n v="63.12"/>
    <x v="0"/>
    <d v="1900-06-09T00:00:00"/>
    <s v="Active"/>
    <x v="84"/>
    <d v="1910-05-14T04:48:00"/>
    <x v="1"/>
  </r>
  <r>
    <s v="CUST10231"/>
    <s v="Morgan Lopez"/>
    <x v="0"/>
    <s v="2018-02-11"/>
    <s v="2023-08-16"/>
    <n v="67"/>
    <n v="47"/>
    <n v="5429.91"/>
    <n v="115.53"/>
    <x v="1"/>
    <d v="1902-02-09T00:00:00"/>
    <s v="Active"/>
    <x v="39"/>
    <d v="1914-11-11T21:50:24"/>
    <x v="0"/>
  </r>
  <r>
    <s v="CUST10232"/>
    <s v="Sam Kumar"/>
    <x v="0"/>
    <s v="2023-11-11"/>
    <s v="2025-07-30"/>
    <n v="21"/>
    <n v="16"/>
    <n v="968.16"/>
    <n v="60.51"/>
    <x v="0"/>
    <d v="1900-02-25T00:00:00"/>
    <s v="Active"/>
    <x v="64"/>
    <d v="1902-08-25T03:50:24"/>
    <x v="1"/>
  </r>
  <r>
    <s v="CUST10233"/>
    <s v="Robin Costa"/>
    <x v="3"/>
    <s v="2018-05-16"/>
    <s v="2023-04-29"/>
    <n v="60"/>
    <n v="44"/>
    <n v="3897.52"/>
    <n v="88.58"/>
    <x v="0"/>
    <d v="1902-05-29T00:00:00"/>
    <s v="Active"/>
    <x v="74"/>
    <d v="1910-09-01T12:28:48"/>
    <x v="0"/>
  </r>
  <r>
    <s v="CUST10234"/>
    <s v="Cameron Martinez"/>
    <x v="3"/>
    <s v="2025-01-24"/>
    <s v="2025-05-11"/>
    <n v="5"/>
    <n v="3"/>
    <n v="222.93"/>
    <n v="74.31"/>
    <x v="0"/>
    <d v="1900-05-16T00:00:00"/>
    <s v="Active"/>
    <x v="19"/>
    <d v="1900-08-09T22:19:12"/>
    <x v="1"/>
  </r>
  <r>
    <s v="CUST10235"/>
    <s v="Taylor Ivanov"/>
    <x v="2"/>
    <s v="2022-08-06"/>
    <s v="2022-09-05"/>
    <n v="2"/>
    <n v="6"/>
    <n v="1547.88"/>
    <n v="257.98"/>
    <x v="0"/>
    <d v="1903-01-20T00:00:00"/>
    <s v="Active"/>
    <x v="35"/>
    <d v="1904-03-26T21:07:12"/>
    <x v="0"/>
  </r>
  <r>
    <s v="CUST10236"/>
    <s v="Parker Martinez"/>
    <x v="1"/>
    <s v="2022-03-15"/>
    <s v="2023-08-14"/>
    <n v="18"/>
    <n v="21"/>
    <n v="1855.98"/>
    <n v="88.38"/>
    <x v="0"/>
    <d v="1902-02-11T00:00:00"/>
    <s v="Active"/>
    <x v="3"/>
    <d v="1905-01-28T23:31:12"/>
    <x v="0"/>
  </r>
  <r>
    <s v="CUST10237"/>
    <s v="Drew Martinez"/>
    <x v="1"/>
    <s v="2020-05-10"/>
    <s v="2020-05-11"/>
    <n v="1"/>
    <n v="1"/>
    <n v="115.1"/>
    <n v="115.1"/>
    <x v="0"/>
    <d v="1905-05-16T00:00:00"/>
    <s v="Active"/>
    <x v="75"/>
    <d v="1900-04-24T02:24:00"/>
    <x v="0"/>
  </r>
  <r>
    <s v="CUST10238"/>
    <s v="Blake Gonzalez"/>
    <x v="1"/>
    <s v="2020-10-07"/>
    <s v="2023-11-17"/>
    <n v="38"/>
    <n v="26"/>
    <n v="833.56"/>
    <n v="32.06"/>
    <x v="0"/>
    <d v="1901-11-08T00:00:00"/>
    <s v="Active"/>
    <x v="85"/>
    <d v="1902-04-12T13:26:24"/>
    <x v="0"/>
  </r>
  <r>
    <s v="CUST10239"/>
    <s v="Ethan Martinez"/>
    <x v="0"/>
    <s v="2023-10-24"/>
    <s v="2025-01-14"/>
    <n v="16"/>
    <n v="12"/>
    <n v="450.24"/>
    <n v="37.520000000000003"/>
    <x v="0"/>
    <d v="1900-09-10T00:00:00"/>
    <s v="Active"/>
    <x v="15"/>
    <d v="1901-03-25T05:45:36"/>
    <x v="0"/>
  </r>
  <r>
    <s v="CUST10240"/>
    <s v="Rowan Müller"/>
    <x v="4"/>
    <s v="2022-12-20"/>
    <s v="2024-02-09"/>
    <n v="15"/>
    <n v="8"/>
    <n v="559.52"/>
    <n v="69.94"/>
    <x v="0"/>
    <d v="1901-08-16T00:00:00"/>
    <s v="Active"/>
    <x v="53"/>
    <d v="1901-07-12T12:28:48"/>
    <x v="0"/>
  </r>
  <r>
    <s v="CUST10241"/>
    <s v="Morgan Santos"/>
    <x v="3"/>
    <s v="2020-05-30"/>
    <s v="2023-12-13"/>
    <n v="44"/>
    <n v="35"/>
    <n v="10918.25"/>
    <n v="311.95"/>
    <x v="1"/>
    <d v="1901-10-13T00:00:00"/>
    <s v="Active"/>
    <x v="75"/>
    <d v="1929-11-21T06:00:00"/>
    <x v="0"/>
  </r>
  <r>
    <s v="CUST10242"/>
    <s v="Jordan Müller"/>
    <x v="1"/>
    <s v="2022-10-25"/>
    <s v="2025-02-11"/>
    <n v="29"/>
    <n v="27"/>
    <n v="7180.92"/>
    <n v="265.95999999999998"/>
    <x v="1"/>
    <d v="1900-08-13T00:00:00"/>
    <s v="Active"/>
    <x v="32"/>
    <d v="1919-08-28T22:04:48"/>
    <x v="0"/>
  </r>
  <r>
    <s v="CUST10243"/>
    <s v="Shawn Schmidt"/>
    <x v="3"/>
    <s v="2019-01-24"/>
    <s v="2020-03-19"/>
    <n v="15"/>
    <n v="15"/>
    <n v="3537.75"/>
    <n v="235.85"/>
    <x v="0"/>
    <d v="1905-07-08T00:00:00"/>
    <s v="Active"/>
    <x v="84"/>
    <d v="1909-09-06T18:00:00"/>
    <x v="0"/>
  </r>
  <r>
    <s v="CUST10244"/>
    <s v="Casey Ivanov"/>
    <x v="0"/>
    <s v="2020-11-22"/>
    <s v="2023-05-25"/>
    <n v="31"/>
    <n v="30"/>
    <n v="578.1"/>
    <n v="19.27"/>
    <x v="0"/>
    <d v="1902-05-03T00:00:00"/>
    <s v="Active"/>
    <x v="73"/>
    <d v="1901-07-31T02:24:00"/>
    <x v="0"/>
  </r>
  <r>
    <s v="CUST10245"/>
    <s v="Evan Müller"/>
    <x v="1"/>
    <s v="2023-12-08"/>
    <s v="2024-10-15"/>
    <n v="11"/>
    <n v="16"/>
    <n v="1057.44"/>
    <n v="66.09"/>
    <x v="0"/>
    <d v="1900-12-10T00:00:00"/>
    <s v="Active"/>
    <x v="49"/>
    <d v="1902-11-22T10:33:36"/>
    <x v="0"/>
  </r>
  <r>
    <s v="CUST10246"/>
    <s v="Cameron Carvalho"/>
    <x v="2"/>
    <s v="2022-01-07"/>
    <s v="2022-12-22"/>
    <n v="12"/>
    <n v="8"/>
    <n v="851.2"/>
    <n v="106.4"/>
    <x v="0"/>
    <d v="1902-10-04T00:00:00"/>
    <s v="Active"/>
    <x v="22"/>
    <d v="1902-04-30T04:48:00"/>
    <x v="0"/>
  </r>
  <r>
    <s v="CUST10247"/>
    <s v="Dylan Costa"/>
    <x v="0"/>
    <s v="2024-02-10"/>
    <s v="2025-09-21"/>
    <n v="20"/>
    <n v="11"/>
    <n v="1248.06"/>
    <n v="113.46"/>
    <x v="0"/>
    <d v="1900-01-03T00:00:00"/>
    <s v="Active"/>
    <x v="7"/>
    <d v="1903-06-01T01:26:24"/>
    <x v="1"/>
  </r>
  <r>
    <s v="CUST10248"/>
    <s v="Shawn Gonzalez"/>
    <x v="1"/>
    <s v="2022-11-23"/>
    <s v="2023-07-05"/>
    <n v="9"/>
    <n v="8"/>
    <n v="757.52"/>
    <n v="94.69"/>
    <x v="0"/>
    <d v="1902-03-23T00:00:00"/>
    <s v="Active"/>
    <x v="50"/>
    <d v="1902-01-26T12:28:48"/>
    <x v="0"/>
  </r>
  <r>
    <s v="CUST10249"/>
    <s v="Taylor Haque"/>
    <x v="0"/>
    <s v="2022-11-17"/>
    <s v="2025-02-09"/>
    <n v="28"/>
    <n v="29"/>
    <n v="2658.14"/>
    <n v="91.66"/>
    <x v="0"/>
    <d v="1900-08-15T00:00:00"/>
    <s v="Active"/>
    <x v="50"/>
    <d v="1907-04-11T03:21:36"/>
    <x v="0"/>
  </r>
  <r>
    <s v="CUST10250"/>
    <s v="Alex O'Neil"/>
    <x v="4"/>
    <s v="2022-08-13"/>
    <s v="2023-09-30"/>
    <n v="14"/>
    <n v="14"/>
    <n v="592.05999999999995"/>
    <n v="42.29"/>
    <x v="0"/>
    <d v="1901-12-26T00:00:00"/>
    <s v="Active"/>
    <x v="35"/>
    <d v="1901-08-14T01:26:24"/>
    <x v="0"/>
  </r>
  <r>
    <s v="CUST10251"/>
    <s v="Rowan Kumar"/>
    <x v="4"/>
    <s v="2020-07-31"/>
    <s v="2023-11-26"/>
    <n v="41"/>
    <n v="32"/>
    <n v="3807.68"/>
    <n v="118.99"/>
    <x v="0"/>
    <d v="1901-10-30T00:00:00"/>
    <s v="Active"/>
    <x v="11"/>
    <d v="1910-06-03T16:19:12"/>
    <x v="0"/>
  </r>
  <r>
    <s v="CUST10252"/>
    <s v="Shawn Kim"/>
    <x v="0"/>
    <s v="2020-12-21"/>
    <s v="2023-06-03"/>
    <n v="31"/>
    <n v="27"/>
    <n v="1428.57"/>
    <n v="52.91"/>
    <x v="0"/>
    <d v="1902-04-24T00:00:00"/>
    <s v="Active"/>
    <x v="65"/>
    <d v="1903-11-28T13:40:48"/>
    <x v="0"/>
  </r>
  <r>
    <s v="CUST10253"/>
    <s v="Parker Costa"/>
    <x v="2"/>
    <s v="2021-12-14"/>
    <s v="2024-09-28"/>
    <n v="34"/>
    <n v="30"/>
    <n v="3253.2"/>
    <n v="108.44"/>
    <x v="0"/>
    <d v="1900-12-27T00:00:00"/>
    <s v="Active"/>
    <x v="13"/>
    <d v="1908-11-26T04:48:00"/>
    <x v="0"/>
  </r>
  <r>
    <s v="CUST10254"/>
    <s v="Dylan Smith"/>
    <x v="0"/>
    <s v="2025-07-06"/>
    <s v="2025-07-07"/>
    <n v="1"/>
    <n v="2"/>
    <n v="377.86"/>
    <n v="188.93"/>
    <x v="0"/>
    <d v="1900-03-20T00:00:00"/>
    <s v="Active"/>
    <x v="71"/>
    <d v="1901-01-11T20:38:24"/>
    <x v="1"/>
  </r>
  <r>
    <s v="CUST10255"/>
    <s v="Caleb Costa"/>
    <x v="0"/>
    <s v="2021-01-01"/>
    <s v="2024-02-17"/>
    <n v="38"/>
    <n v="28"/>
    <n v="662.48"/>
    <n v="23.66"/>
    <x v="0"/>
    <d v="1901-08-08T00:00:00"/>
    <s v="Active"/>
    <x v="83"/>
    <d v="1901-10-23T11:31:12"/>
    <x v="0"/>
  </r>
  <r>
    <s v="CUST10256"/>
    <s v="Casey Hernandez"/>
    <x v="2"/>
    <s v="2019-04-02"/>
    <s v="2023-09-26"/>
    <n v="54"/>
    <n v="43"/>
    <n v="16548.98"/>
    <n v="384.86"/>
    <x v="1"/>
    <d v="1901-12-30T00:00:00"/>
    <s v="Active"/>
    <x v="8"/>
    <d v="1945-04-21T23:31:12"/>
    <x v="0"/>
  </r>
  <r>
    <s v="CUST10257"/>
    <s v="Cameron Khan"/>
    <x v="0"/>
    <s v="2023-02-18"/>
    <s v="2024-10-13"/>
    <n v="21"/>
    <n v="17"/>
    <n v="17326.23"/>
    <n v="1019.19"/>
    <x v="1"/>
    <d v="1900-12-12T00:00:00"/>
    <s v="Active"/>
    <x v="86"/>
    <d v="1947-06-08T05:31:12"/>
    <x v="0"/>
  </r>
  <r>
    <s v="CUST10258"/>
    <s v="Morgan Brown"/>
    <x v="1"/>
    <s v="2023-08-10"/>
    <s v="2024-10-09"/>
    <n v="15"/>
    <n v="15"/>
    <n v="1751.25"/>
    <n v="116.75"/>
    <x v="0"/>
    <d v="1900-12-16T00:00:00"/>
    <s v="Active"/>
    <x v="87"/>
    <d v="1904-10-16T06:00:00"/>
    <x v="0"/>
  </r>
  <r>
    <s v="CUST10259"/>
    <s v="Aiden Wang"/>
    <x v="1"/>
    <s v="2023-02-27"/>
    <s v="2023-11-28"/>
    <n v="10"/>
    <n v="12"/>
    <n v="1428.96"/>
    <n v="119.08"/>
    <x v="0"/>
    <d v="1901-10-28T00:00:00"/>
    <s v="Active"/>
    <x v="86"/>
    <d v="1903-11-28T23:02:24"/>
    <x v="0"/>
  </r>
  <r>
    <s v="CUST10260"/>
    <s v="Casey Martinez"/>
    <x v="0"/>
    <s v="2024-05-17"/>
    <s v="2024-12-26"/>
    <n v="8"/>
    <n v="8"/>
    <n v="745.04"/>
    <n v="93.13"/>
    <x v="0"/>
    <d v="1900-09-29T00:00:00"/>
    <s v="Active"/>
    <x v="14"/>
    <d v="1902-01-14T00:57:36"/>
    <x v="0"/>
  </r>
  <r>
    <s v="CUST10261"/>
    <s v="Lucas Müller"/>
    <x v="2"/>
    <s v="2021-06-06"/>
    <s v="2021-11-01"/>
    <n v="6"/>
    <n v="8"/>
    <n v="1206.1600000000001"/>
    <n v="150.77000000000001"/>
    <x v="0"/>
    <d v="1903-11-24T00:00:00"/>
    <s v="Active"/>
    <x v="43"/>
    <d v="1903-04-20T03:50:24"/>
    <x v="0"/>
  </r>
  <r>
    <s v="CUST10262"/>
    <s v="Mason Khan"/>
    <x v="0"/>
    <s v="2020-09-12"/>
    <s v="2023-06-07"/>
    <n v="34"/>
    <n v="31"/>
    <n v="425.32"/>
    <n v="13.72"/>
    <x v="0"/>
    <d v="1902-04-20T00:00:00"/>
    <s v="Active"/>
    <x v="36"/>
    <d v="1901-02-28T07:40:48"/>
    <x v="0"/>
  </r>
  <r>
    <s v="CUST10263"/>
    <s v="Drew Wang"/>
    <x v="3"/>
    <s v="2022-10-03"/>
    <s v="2024-10-04"/>
    <n v="25"/>
    <n v="15"/>
    <n v="974.7"/>
    <n v="64.98"/>
    <x v="0"/>
    <d v="1900-12-21T00:00:00"/>
    <s v="Active"/>
    <x v="32"/>
    <d v="1902-08-31T16:48:00"/>
    <x v="0"/>
  </r>
  <r>
    <s v="CUST10264"/>
    <s v="Robin Wang"/>
    <x v="0"/>
    <s v="2020-09-24"/>
    <s v="2025-08-03"/>
    <n v="60"/>
    <n v="42"/>
    <n v="3125.22"/>
    <n v="74.41"/>
    <x v="0"/>
    <d v="1900-02-21T00:00:00"/>
    <s v="Active"/>
    <x v="36"/>
    <d v="1908-07-21T05:16:48"/>
    <x v="1"/>
  </r>
  <r>
    <s v="CUST10265"/>
    <s v="Evan Novak"/>
    <x v="1"/>
    <s v="2019-11-17"/>
    <s v="2024-04-11"/>
    <n v="54"/>
    <n v="42"/>
    <n v="3528.42"/>
    <n v="84.01"/>
    <x v="0"/>
    <d v="1901-06-15T00:00:00"/>
    <s v="Active"/>
    <x v="42"/>
    <d v="1909-08-28T10:04:48"/>
    <x v="0"/>
  </r>
  <r>
    <s v="CUST10266"/>
    <s v="Aiden Silva"/>
    <x v="3"/>
    <s v="2023-10-26"/>
    <s v="2024-12-28"/>
    <n v="15"/>
    <n v="13"/>
    <n v="203.71"/>
    <n v="15.67"/>
    <x v="0"/>
    <d v="1900-09-27T00:00:00"/>
    <s v="Active"/>
    <x v="15"/>
    <d v="1900-07-21T17:02:24"/>
    <x v="0"/>
  </r>
  <r>
    <s v="CUST10267"/>
    <s v="Ethan Popov"/>
    <x v="2"/>
    <s v="2024-03-24"/>
    <s v="2024-11-11"/>
    <n v="9"/>
    <n v="6"/>
    <n v="81.96"/>
    <n v="13.66"/>
    <x v="0"/>
    <d v="1900-11-13T00:00:00"/>
    <s v="Active"/>
    <x v="28"/>
    <d v="1900-03-21T23:02:24"/>
    <x v="0"/>
  </r>
  <r>
    <s v="CUST10268"/>
    <s v="Blake Santos"/>
    <x v="1"/>
    <s v="2018-11-03"/>
    <s v="2019-09-03"/>
    <n v="11"/>
    <n v="5"/>
    <n v="265.45"/>
    <n v="53.09"/>
    <x v="0"/>
    <d v="1906-01-22T00:00:00"/>
    <s v="Active"/>
    <x v="82"/>
    <d v="1900-09-21T10:48:00"/>
    <x v="0"/>
  </r>
  <r>
    <s v="CUST10269"/>
    <s v="Quinn Kim"/>
    <x v="3"/>
    <s v="2020-02-09"/>
    <s v="2024-05-22"/>
    <n v="52"/>
    <n v="40"/>
    <n v="4648.8"/>
    <n v="116.22"/>
    <x v="0"/>
    <d v="1901-05-05T00:00:00"/>
    <s v="Active"/>
    <x v="63"/>
    <d v="1912-09-21T19:12:00"/>
    <x v="0"/>
  </r>
  <r>
    <s v="CUST10270"/>
    <s v="Hayden Costa"/>
    <x v="4"/>
    <s v="2022-03-22"/>
    <s v="2025-02-24"/>
    <n v="36"/>
    <n v="23"/>
    <n v="1711.66"/>
    <n v="74.42"/>
    <x v="0"/>
    <d v="1900-07-31T00:00:00"/>
    <s v="Active"/>
    <x v="3"/>
    <d v="1904-09-06T15:50:24"/>
    <x v="0"/>
  </r>
  <r>
    <s v="CUST10271"/>
    <s v="Drew Müller"/>
    <x v="1"/>
    <s v="2022-01-29"/>
    <s v="2025-06-12"/>
    <n v="42"/>
    <n v="31"/>
    <n v="1000.37"/>
    <n v="32.270000000000003"/>
    <x v="0"/>
    <d v="1900-04-14T00:00:00"/>
    <s v="Active"/>
    <x v="22"/>
    <d v="1902-09-26T08:52:48"/>
    <x v="1"/>
  </r>
  <r>
    <s v="CUST10272"/>
    <s v="Jamie Nguyen"/>
    <x v="3"/>
    <s v="2023-05-07"/>
    <s v="2025-05-31"/>
    <n v="25"/>
    <n v="27"/>
    <n v="848.88"/>
    <n v="31.44"/>
    <x v="0"/>
    <d v="1900-04-26T00:00:00"/>
    <s v="Active"/>
    <x v="69"/>
    <d v="1902-04-27T21:07:12"/>
    <x v="1"/>
  </r>
  <r>
    <s v="CUST10273"/>
    <s v="Noah Costa"/>
    <x v="3"/>
    <s v="2024-11-27"/>
    <s v="2025-03-26"/>
    <n v="5"/>
    <n v="5"/>
    <n v="531.79999999999995"/>
    <n v="106.36"/>
    <x v="0"/>
    <d v="1900-07-01T00:00:00"/>
    <s v="Active"/>
    <x v="58"/>
    <d v="1901-06-14T19:12:00"/>
    <x v="1"/>
  </r>
  <r>
    <s v="CUST10274"/>
    <s v="Jamie Smith"/>
    <x v="4"/>
    <s v="2018-05-22"/>
    <s v="2020-07-04"/>
    <n v="27"/>
    <n v="22"/>
    <n v="8619.6"/>
    <n v="391.8"/>
    <x v="1"/>
    <d v="1905-03-23T00:00:00"/>
    <s v="Active"/>
    <x v="74"/>
    <d v="1923-08-06T14:24:00"/>
    <x v="0"/>
  </r>
  <r>
    <s v="CUST10275"/>
    <s v="Rowan Novak"/>
    <x v="1"/>
    <s v="2023-02-11"/>
    <s v="2024-04-11"/>
    <n v="15"/>
    <n v="7"/>
    <n v="477.68"/>
    <n v="68.239999999999995"/>
    <x v="0"/>
    <d v="1901-06-15T00:00:00"/>
    <s v="Active"/>
    <x v="86"/>
    <d v="1901-04-21T16:19:12"/>
    <x v="0"/>
  </r>
  <r>
    <s v="CUST10276"/>
    <s v="Lucas Park"/>
    <x v="0"/>
    <s v="2023-01-02"/>
    <s v="2024-05-29"/>
    <n v="17"/>
    <n v="21"/>
    <n v="796.32"/>
    <n v="37.92"/>
    <x v="0"/>
    <d v="1901-04-28T00:00:00"/>
    <s v="Active"/>
    <x v="81"/>
    <d v="1902-03-06T07:40:48"/>
    <x v="0"/>
  </r>
  <r>
    <s v="CUST10277"/>
    <s v="Sam Novak"/>
    <x v="3"/>
    <s v="2025-03-08"/>
    <s v="2025-03-21"/>
    <n v="1"/>
    <n v="1"/>
    <n v="79.38"/>
    <n v="79.38"/>
    <x v="0"/>
    <d v="1900-07-06T00:00:00"/>
    <s v="Active"/>
    <x v="55"/>
    <d v="1900-03-19T09:07:12"/>
    <x v="0"/>
  </r>
  <r>
    <s v="CUST10278"/>
    <s v="Ryan Haque"/>
    <x v="3"/>
    <s v="2021-09-08"/>
    <s v="2024-01-12"/>
    <n v="29"/>
    <n v="30"/>
    <n v="2910.3"/>
    <n v="97.01"/>
    <x v="0"/>
    <d v="1901-09-13T00:00:00"/>
    <s v="Active"/>
    <x v="12"/>
    <d v="1907-12-19T07:12:00"/>
    <x v="0"/>
  </r>
  <r>
    <s v="CUST10279"/>
    <s v="Evan Khan"/>
    <x v="2"/>
    <s v="2022-10-27"/>
    <s v="2023-03-10"/>
    <n v="6"/>
    <n v="4"/>
    <n v="320.60000000000002"/>
    <n v="80.150000000000006"/>
    <x v="0"/>
    <d v="1902-07-18T00:00:00"/>
    <s v="Active"/>
    <x v="32"/>
    <d v="1900-11-15T14:24:00"/>
    <x v="0"/>
  </r>
  <r>
    <s v="CUST10280"/>
    <s v="Quinn Khan"/>
    <x v="3"/>
    <s v="2018-02-19"/>
    <s v="2023-03-03"/>
    <n v="62"/>
    <n v="50"/>
    <n v="19413"/>
    <n v="388.26"/>
    <x v="1"/>
    <d v="1902-07-25T00:00:00"/>
    <s v="Active"/>
    <x v="39"/>
    <d v="1953-02-23T00:00:00"/>
    <x v="0"/>
  </r>
  <r>
    <s v="CUST10281"/>
    <s v="Alex Novak"/>
    <x v="3"/>
    <s v="2022-09-26"/>
    <s v="2023-05-20"/>
    <n v="9"/>
    <n v="5"/>
    <n v="478.55"/>
    <n v="95.71"/>
    <x v="0"/>
    <d v="1902-05-08T00:00:00"/>
    <s v="Active"/>
    <x v="79"/>
    <d v="1901-04-22T13:12:00"/>
    <x v="0"/>
  </r>
  <r>
    <s v="CUST10282"/>
    <s v="Ethan Novak"/>
    <x v="1"/>
    <s v="2023-03-29"/>
    <s v="2025-05-03"/>
    <n v="27"/>
    <n v="30"/>
    <n v="855.3"/>
    <n v="28.51"/>
    <x v="0"/>
    <d v="1900-05-24T00:00:00"/>
    <s v="Active"/>
    <x v="6"/>
    <d v="1902-05-04T07:12:00"/>
    <x v="1"/>
  </r>
  <r>
    <s v="CUST10283"/>
    <s v="Parker Müller"/>
    <x v="2"/>
    <s v="2021-09-25"/>
    <s v="2024-12-06"/>
    <n v="40"/>
    <n v="29"/>
    <n v="1796.55"/>
    <n v="61.95"/>
    <x v="0"/>
    <d v="1900-10-19T00:00:00"/>
    <s v="Active"/>
    <x v="12"/>
    <d v="1904-11-30T13:12:00"/>
    <x v="0"/>
  </r>
  <r>
    <s v="CUST10284"/>
    <s v="Riley Costa"/>
    <x v="3"/>
    <s v="2024-07-10"/>
    <s v="2025-04-26"/>
    <n v="10"/>
    <n v="8"/>
    <n v="823.04"/>
    <n v="102.88"/>
    <x v="0"/>
    <d v="1900-05-31T00:00:00"/>
    <s v="Active"/>
    <x v="40"/>
    <d v="1902-04-02T00:57:36"/>
    <x v="1"/>
  </r>
  <r>
    <s v="CUST10285"/>
    <s v="Drew Wang"/>
    <x v="0"/>
    <s v="2019-02-22"/>
    <s v="2023-07-09"/>
    <n v="54"/>
    <n v="47"/>
    <n v="1749.81"/>
    <n v="37.229999999999997"/>
    <x v="0"/>
    <d v="1902-03-19T00:00:00"/>
    <s v="Active"/>
    <x v="25"/>
    <d v="1904-10-14T19:26:24"/>
    <x v="0"/>
  </r>
  <r>
    <s v="CUST10286"/>
    <s v="Cameron Carvalho"/>
    <x v="2"/>
    <s v="2020-10-09"/>
    <s v="2023-07-17"/>
    <n v="34"/>
    <n v="26"/>
    <n v="1743.56"/>
    <n v="67.06"/>
    <x v="0"/>
    <d v="1902-03-11T00:00:00"/>
    <s v="Active"/>
    <x v="85"/>
    <d v="1904-10-08T13:26:24"/>
    <x v="0"/>
  </r>
  <r>
    <s v="CUST10287"/>
    <s v="Aiden Rossi"/>
    <x v="3"/>
    <s v="2018-08-03"/>
    <s v="2020-12-16"/>
    <n v="29"/>
    <n v="29"/>
    <n v="457.62"/>
    <n v="15.78"/>
    <x v="0"/>
    <d v="1904-10-09T00:00:00"/>
    <s v="Active"/>
    <x v="88"/>
    <d v="1901-04-01T14:52:48"/>
    <x v="0"/>
  </r>
  <r>
    <s v="CUST10288"/>
    <s v="Liam Santos"/>
    <x v="4"/>
    <s v="2020-12-19"/>
    <s v="2022-04-28"/>
    <n v="17"/>
    <n v="13"/>
    <n v="4122.43"/>
    <n v="317.11"/>
    <x v="0"/>
    <d v="1903-05-30T00:00:00"/>
    <s v="Active"/>
    <x v="65"/>
    <d v="1911-04-14T10:19:12"/>
    <x v="0"/>
  </r>
  <r>
    <s v="CUST10289"/>
    <s v="Ryan Müller"/>
    <x v="3"/>
    <s v="2020-12-22"/>
    <s v="2022-05-29"/>
    <n v="18"/>
    <n v="19"/>
    <n v="1405.62"/>
    <n v="73.98"/>
    <x v="0"/>
    <d v="1903-04-29T00:00:00"/>
    <s v="Active"/>
    <x v="65"/>
    <d v="1903-11-05T14:52:48"/>
    <x v="0"/>
  </r>
  <r>
    <s v="CUST10290"/>
    <s v="Lucas Costa"/>
    <x v="1"/>
    <s v="2021-12-09"/>
    <s v="2022-09-03"/>
    <n v="10"/>
    <n v="11"/>
    <n v="9882.51"/>
    <n v="898.41"/>
    <x v="1"/>
    <d v="1903-01-22T00:00:00"/>
    <s v="Active"/>
    <x v="13"/>
    <d v="1927-01-20T12:14:24"/>
    <x v="0"/>
  </r>
  <r>
    <s v="CUST10291"/>
    <s v="Mason Patel"/>
    <x v="4"/>
    <s v="2019-12-06"/>
    <s v="2023-04-26"/>
    <n v="41"/>
    <n v="29"/>
    <n v="2484.4299999999998"/>
    <n v="85.67"/>
    <x v="0"/>
    <d v="1902-06-01T00:00:00"/>
    <s v="Active"/>
    <x v="18"/>
    <d v="1906-10-19T10:19:12"/>
    <x v="0"/>
  </r>
  <r>
    <s v="CUST10292"/>
    <s v="Alex Jackson"/>
    <x v="1"/>
    <s v="2019-01-12"/>
    <s v="2020-05-23"/>
    <n v="17"/>
    <n v="15"/>
    <n v="635.54999999999995"/>
    <n v="42.37"/>
    <x v="0"/>
    <d v="1905-05-04T00:00:00"/>
    <s v="Active"/>
    <x v="84"/>
    <d v="1901-09-26T13:12:00"/>
    <x v="0"/>
  </r>
  <r>
    <s v="CUST10293"/>
    <s v="Noah Kim"/>
    <x v="3"/>
    <s v="2021-09-12"/>
    <s v="2025-01-23"/>
    <n v="41"/>
    <n v="25"/>
    <n v="7644"/>
    <n v="305.76"/>
    <x v="1"/>
    <d v="1900-09-01T00:00:00"/>
    <s v="Active"/>
    <x v="12"/>
    <d v="1920-12-04T00:00:00"/>
    <x v="0"/>
  </r>
  <r>
    <s v="CUST10294"/>
    <s v="Evan Garcia"/>
    <x v="1"/>
    <s v="2018-03-26"/>
    <s v="2022-12-04"/>
    <n v="58"/>
    <n v="49"/>
    <n v="3486.84"/>
    <n v="71.16"/>
    <x v="0"/>
    <d v="1902-10-22T00:00:00"/>
    <s v="Active"/>
    <x v="70"/>
    <d v="1909-07-17T20:09:36"/>
    <x v="0"/>
  </r>
  <r>
    <s v="CUST10295"/>
    <s v="Morgan Khan"/>
    <x v="2"/>
    <s v="2022-10-21"/>
    <s v="2022-12-23"/>
    <n v="3"/>
    <n v="2"/>
    <n v="230"/>
    <n v="115"/>
    <x v="0"/>
    <d v="1902-10-03T00:00:00"/>
    <s v="Active"/>
    <x v="32"/>
    <d v="1900-08-17T00:00:00"/>
    <x v="0"/>
  </r>
  <r>
    <s v="CUST10296"/>
    <s v="Riley Rossi"/>
    <x v="2"/>
    <s v="2020-12-23"/>
    <s v="2021-08-07"/>
    <n v="9"/>
    <n v="10"/>
    <n v="527.5"/>
    <n v="52.75"/>
    <x v="0"/>
    <d v="1904-02-18T00:00:00"/>
    <s v="Active"/>
    <x v="65"/>
    <d v="1901-06-10T12:00:00"/>
    <x v="0"/>
  </r>
  <r>
    <s v="CUST10297"/>
    <s v="Rowan Singh"/>
    <x v="1"/>
    <s v="2023-02-01"/>
    <s v="2025-09-08"/>
    <n v="32"/>
    <n v="29"/>
    <n v="11021.16"/>
    <n v="380.04"/>
    <x v="1"/>
    <d v="1900-01-16T00:00:00"/>
    <s v="Active"/>
    <x v="86"/>
    <d v="1930-03-04T03:50:24"/>
    <x v="1"/>
  </r>
  <r>
    <s v="CUST10298"/>
    <s v="Robin Lee"/>
    <x v="1"/>
    <s v="2024-07-08"/>
    <s v="2025-04-13"/>
    <n v="10"/>
    <n v="12"/>
    <n v="502.92"/>
    <n v="41.91"/>
    <x v="0"/>
    <d v="1900-06-13T00:00:00"/>
    <s v="Active"/>
    <x v="40"/>
    <d v="1901-05-16T22:04:48"/>
    <x v="1"/>
  </r>
  <r>
    <s v="CUST10299"/>
    <s v="Jamie Lopez"/>
    <x v="2"/>
    <s v="2020-10-10"/>
    <s v="2024-06-17"/>
    <n v="45"/>
    <n v="31"/>
    <n v="9631.39"/>
    <n v="310.69"/>
    <x v="1"/>
    <d v="1901-04-09T00:00:00"/>
    <s v="Active"/>
    <x v="85"/>
    <d v="1926-05-14T09:21:36"/>
    <x v="0"/>
  </r>
  <r>
    <s v="CUST10300"/>
    <s v="Hayden Khan"/>
    <x v="0"/>
    <s v="2021-02-03"/>
    <s v="2023-04-13"/>
    <n v="27"/>
    <n v="26"/>
    <n v="1967.42"/>
    <n v="75.67"/>
    <x v="0"/>
    <d v="1902-06-14T00:00:00"/>
    <s v="Active"/>
    <x v="54"/>
    <d v="1905-05-20T10:04:48"/>
    <x v="0"/>
  </r>
  <r>
    <s v="CUST10301"/>
    <s v="Alex Khan"/>
    <x v="3"/>
    <s v="2025-08-11"/>
    <s v="2025-09-12"/>
    <n v="2"/>
    <n v="2"/>
    <n v="194.9"/>
    <n v="97.45"/>
    <x v="0"/>
    <d v="1900-01-12T00:00:00"/>
    <s v="Active"/>
    <x v="57"/>
    <d v="1900-07-12T21:36:00"/>
    <x v="1"/>
  </r>
  <r>
    <s v="CUST10302"/>
    <s v="Quinn Haque"/>
    <x v="3"/>
    <s v="2024-05-09"/>
    <s v="2025-04-06"/>
    <n v="12"/>
    <n v="8"/>
    <n v="325.27999999999997"/>
    <n v="40.659999999999997"/>
    <x v="0"/>
    <d v="1900-06-20T00:00:00"/>
    <s v="Active"/>
    <x v="14"/>
    <d v="1900-11-20T06:43:12"/>
    <x v="1"/>
  </r>
  <r>
    <s v="CUST10303"/>
    <s v="Morgan Rossi"/>
    <x v="0"/>
    <s v="2022-08-18"/>
    <s v="2022-09-20"/>
    <n v="2"/>
    <n v="5"/>
    <n v="359.1"/>
    <n v="71.819999999999993"/>
    <x v="0"/>
    <d v="1903-01-05T00:00:00"/>
    <s v="Active"/>
    <x v="35"/>
    <d v="1900-12-24T02:24:00"/>
    <x v="0"/>
  </r>
  <r>
    <s v="CUST10304"/>
    <s v="Avery Rossi"/>
    <x v="3"/>
    <s v="2020-05-04"/>
    <s v="2024-01-10"/>
    <n v="45"/>
    <n v="36"/>
    <n v="1041.1199999999999"/>
    <n v="28.92"/>
    <x v="0"/>
    <d v="1901-09-15T00:00:00"/>
    <s v="Active"/>
    <x v="75"/>
    <d v="1902-11-06T02:52:48"/>
    <x v="0"/>
  </r>
  <r>
    <s v="CUST10305"/>
    <s v="Cameron Müller"/>
    <x v="2"/>
    <s v="2022-10-15"/>
    <s v="2022-12-31"/>
    <n v="3"/>
    <n v="3"/>
    <n v="758.16"/>
    <n v="252.72"/>
    <x v="0"/>
    <d v="1902-09-25T00:00:00"/>
    <s v="Active"/>
    <x v="32"/>
    <d v="1902-01-27T03:50:24"/>
    <x v="0"/>
  </r>
  <r>
    <s v="CUST10306"/>
    <s v="Casey Patel"/>
    <x v="1"/>
    <s v="2020-03-05"/>
    <s v="2023-05-28"/>
    <n v="39"/>
    <n v="26"/>
    <n v="2173.86"/>
    <n v="83.61"/>
    <x v="0"/>
    <d v="1902-04-30T00:00:00"/>
    <s v="Active"/>
    <x v="76"/>
    <d v="1905-12-12T20:38:24"/>
    <x v="0"/>
  </r>
  <r>
    <s v="CUST10307"/>
    <s v="Shawn Hernandez"/>
    <x v="0"/>
    <s v="2024-02-15"/>
    <s v="2024-08-05"/>
    <n v="7"/>
    <n v="9"/>
    <n v="585.45000000000005"/>
    <n v="65.05"/>
    <x v="0"/>
    <d v="1901-02-19T00:00:00"/>
    <s v="Active"/>
    <x v="7"/>
    <d v="1901-08-07T10:48:00"/>
    <x v="0"/>
  </r>
  <r>
    <s v="CUST10308"/>
    <s v="Morgan Jackson"/>
    <x v="1"/>
    <s v="2023-12-06"/>
    <s v="2025-03-11"/>
    <n v="16"/>
    <n v="15"/>
    <n v="162.6"/>
    <n v="10.84"/>
    <x v="0"/>
    <d v="1900-07-16T00:00:00"/>
    <s v="Active"/>
    <x v="49"/>
    <d v="1900-06-10T14:24:00"/>
    <x v="0"/>
  </r>
  <r>
    <s v="CUST10309"/>
    <s v="Riley Müller"/>
    <x v="0"/>
    <s v="2020-10-29"/>
    <s v="2024-10-16"/>
    <n v="49"/>
    <n v="36"/>
    <n v="475.92"/>
    <n v="13.22"/>
    <x v="0"/>
    <d v="1900-12-09T00:00:00"/>
    <s v="Active"/>
    <x v="85"/>
    <d v="1901-04-19T22:04:48"/>
    <x v="0"/>
  </r>
  <r>
    <s v="CUST10310"/>
    <s v="Parker Brown"/>
    <x v="1"/>
    <s v="2019-01-16"/>
    <s v="2023-10-07"/>
    <n v="58"/>
    <n v="40"/>
    <n v="15805.2"/>
    <n v="395.13"/>
    <x v="1"/>
    <d v="1901-12-19T00:00:00"/>
    <s v="Active"/>
    <x v="84"/>
    <d v="1943-04-09T04:48:00"/>
    <x v="0"/>
  </r>
  <r>
    <s v="CUST10311"/>
    <s v="Riley Lopez"/>
    <x v="0"/>
    <s v="2019-07-27"/>
    <s v="2020-05-08"/>
    <n v="11"/>
    <n v="15"/>
    <n v="1591.05"/>
    <n v="106.07"/>
    <x v="0"/>
    <d v="1905-05-19T00:00:00"/>
    <s v="Active"/>
    <x v="37"/>
    <d v="1904-05-09T01:12:00"/>
    <x v="0"/>
  </r>
  <r>
    <s v="CUST10312"/>
    <s v="Ryan Haque"/>
    <x v="0"/>
    <s v="2018-04-25"/>
    <s v="2023-10-24"/>
    <n v="67"/>
    <n v="60"/>
    <n v="774.6"/>
    <n v="12.91"/>
    <x v="0"/>
    <d v="1901-12-02T00:00:00"/>
    <s v="Active"/>
    <x v="5"/>
    <d v="1902-02-12T14:24:00"/>
    <x v="0"/>
  </r>
  <r>
    <s v="CUST10313"/>
    <s v="Jamie Rossi"/>
    <x v="2"/>
    <s v="2021-08-23"/>
    <s v="2023-06-21"/>
    <n v="23"/>
    <n v="14"/>
    <n v="872.9"/>
    <n v="62.35"/>
    <x v="0"/>
    <d v="1902-04-06T00:00:00"/>
    <s v="Active"/>
    <x v="9"/>
    <d v="1902-05-21T21:36:00"/>
    <x v="0"/>
  </r>
  <r>
    <s v="CUST10314"/>
    <s v="Caleb Wang"/>
    <x v="3"/>
    <s v="2022-04-25"/>
    <s v="2024-05-13"/>
    <n v="26"/>
    <n v="24"/>
    <n v="2790.72"/>
    <n v="116.28"/>
    <x v="0"/>
    <d v="1901-05-14T00:00:00"/>
    <s v="Active"/>
    <x v="2"/>
    <d v="1907-08-21T17:16:48"/>
    <x v="0"/>
  </r>
  <r>
    <s v="CUST10315"/>
    <s v="Alex Hernandez"/>
    <x v="2"/>
    <s v="2025-06-02"/>
    <s v="2025-07-01"/>
    <n v="2"/>
    <n v="2"/>
    <n v="145.62"/>
    <n v="72.81"/>
    <x v="0"/>
    <d v="1900-03-26T00:00:00"/>
    <s v="Active"/>
    <x v="29"/>
    <d v="1900-05-24T14:52:48"/>
    <x v="1"/>
  </r>
  <r>
    <s v="CUST10316"/>
    <s v="Logan Müller"/>
    <x v="3"/>
    <s v="2021-01-27"/>
    <s v="2021-07-13"/>
    <n v="7"/>
    <n v="6"/>
    <n v="422.22"/>
    <n v="70.37"/>
    <x v="0"/>
    <d v="1904-03-14T00:00:00"/>
    <s v="Active"/>
    <x v="83"/>
    <d v="1901-02-25T05:16:48"/>
    <x v="0"/>
  </r>
  <r>
    <s v="CUST10317"/>
    <s v="Dylan Lee"/>
    <x v="1"/>
    <s v="2024-05-10"/>
    <s v="2025-06-03"/>
    <n v="14"/>
    <n v="12"/>
    <n v="1220.4000000000001"/>
    <n v="101.7"/>
    <x v="0"/>
    <d v="1900-04-23T00:00:00"/>
    <s v="Active"/>
    <x v="14"/>
    <d v="1903-05-04T09:36:00"/>
    <x v="1"/>
  </r>
  <r>
    <s v="CUST10318"/>
    <s v="Blake Martinez"/>
    <x v="1"/>
    <s v="2018-07-20"/>
    <s v="2024-09-26"/>
    <n v="75"/>
    <n v="59"/>
    <n v="2512.81"/>
    <n v="42.59"/>
    <x v="0"/>
    <d v="1900-12-29T00:00:00"/>
    <s v="Active"/>
    <x v="33"/>
    <d v="1906-11-16T19:26:24"/>
    <x v="0"/>
  </r>
  <r>
    <s v="CUST10319"/>
    <s v="Aiden Wang"/>
    <x v="2"/>
    <s v="2025-03-02"/>
    <s v="2025-08-22"/>
    <n v="6"/>
    <n v="3"/>
    <n v="230.7"/>
    <n v="76.900000000000006"/>
    <x v="0"/>
    <d v="1900-02-02T00:00:00"/>
    <s v="Active"/>
    <x v="55"/>
    <d v="1900-08-17T16:48:00"/>
    <x v="1"/>
  </r>
  <r>
    <s v="CUST10320"/>
    <s v="Rowan Müller"/>
    <x v="2"/>
    <s v="2020-09-09"/>
    <s v="2024-03-30"/>
    <n v="43"/>
    <n v="39"/>
    <n v="13157.04"/>
    <n v="337.36"/>
    <x v="1"/>
    <d v="1901-06-27T00:00:00"/>
    <s v="Active"/>
    <x v="36"/>
    <d v="1936-01-08T00:57:36"/>
    <x v="0"/>
  </r>
  <r>
    <s v="CUST10321"/>
    <s v="Caleb Lopez"/>
    <x v="1"/>
    <s v="2018-11-28"/>
    <s v="2025-03-24"/>
    <n v="77"/>
    <n v="60"/>
    <n v="8529"/>
    <n v="142.15"/>
    <x v="1"/>
    <d v="1900-07-03T00:00:00"/>
    <s v="Active"/>
    <x v="82"/>
    <d v="1923-05-08T00:00:00"/>
    <x v="0"/>
  </r>
  <r>
    <s v="CUST10322"/>
    <s v="Blake Hernandez"/>
    <x v="2"/>
    <s v="2018-07-22"/>
    <s v="2019-06-26"/>
    <n v="12"/>
    <n v="14"/>
    <n v="1089.3399999999999"/>
    <n v="77.81"/>
    <x v="0"/>
    <d v="1906-04-01T00:00:00"/>
    <s v="Active"/>
    <x v="33"/>
    <d v="1902-12-24T08:09:36"/>
    <x v="0"/>
  </r>
  <r>
    <s v="CUST10323"/>
    <s v="Rowan Khan"/>
    <x v="0"/>
    <s v="2024-09-14"/>
    <s v="2025-07-22"/>
    <n v="11"/>
    <n v="8"/>
    <n v="182.56"/>
    <n v="22.82"/>
    <x v="0"/>
    <d v="1900-03-05T00:00:00"/>
    <s v="Active"/>
    <x v="27"/>
    <d v="1900-06-30T13:26:24"/>
    <x v="1"/>
  </r>
  <r>
    <s v="CUST10324"/>
    <s v="Jamie Khan"/>
    <x v="2"/>
    <s v="2018-10-07"/>
    <s v="2025-07-08"/>
    <n v="82"/>
    <n v="60"/>
    <n v="12821.4"/>
    <n v="213.69"/>
    <x v="1"/>
    <d v="1900-03-19T00:00:00"/>
    <s v="Active"/>
    <x v="68"/>
    <d v="1935-02-06T09:36:00"/>
    <x v="1"/>
  </r>
  <r>
    <s v="CUST10325"/>
    <s v="Blake Costa"/>
    <x v="4"/>
    <s v="2022-12-25"/>
    <s v="2024-04-10"/>
    <n v="17"/>
    <n v="14"/>
    <n v="1456.84"/>
    <n v="104.06"/>
    <x v="0"/>
    <d v="1901-06-16T00:00:00"/>
    <s v="Active"/>
    <x v="53"/>
    <d v="1903-12-26T20:09:36"/>
    <x v="0"/>
  </r>
  <r>
    <s v="CUST10326"/>
    <s v="Cameron O'Neil"/>
    <x v="2"/>
    <s v="2022-11-12"/>
    <s v="2024-09-12"/>
    <n v="23"/>
    <n v="14"/>
    <n v="3515.12"/>
    <n v="251.08"/>
    <x v="0"/>
    <d v="1901-01-12T00:00:00"/>
    <s v="Active"/>
    <x v="50"/>
    <d v="1909-08-15T02:52:48"/>
    <x v="0"/>
  </r>
  <r>
    <s v="CUST10327"/>
    <s v="Blake Lopez"/>
    <x v="4"/>
    <s v="2025-01-24"/>
    <s v="2025-02-21"/>
    <n v="2"/>
    <n v="3"/>
    <n v="157.86000000000001"/>
    <n v="52.62"/>
    <x v="0"/>
    <d v="1900-08-03T00:00:00"/>
    <s v="Active"/>
    <x v="19"/>
    <d v="1900-06-05T20:38:24"/>
    <x v="0"/>
  </r>
  <r>
    <s v="CUST10328"/>
    <s v="Jamie Jackson"/>
    <x v="0"/>
    <s v="2021-03-09"/>
    <s v="2024-11-25"/>
    <n v="45"/>
    <n v="29"/>
    <n v="2943.79"/>
    <n v="101.51"/>
    <x v="0"/>
    <d v="1900-10-30T00:00:00"/>
    <s v="Active"/>
    <x v="38"/>
    <d v="1908-01-21T18:57:36"/>
    <x v="0"/>
  </r>
  <r>
    <s v="CUST10329"/>
    <s v="Riley Haque"/>
    <x v="2"/>
    <s v="2022-07-07"/>
    <s v="2024-11-08"/>
    <n v="29"/>
    <n v="22"/>
    <n v="1613.48"/>
    <n v="73.34"/>
    <x v="0"/>
    <d v="1900-11-16T00:00:00"/>
    <s v="Active"/>
    <x v="16"/>
    <d v="1904-05-31T11:31:12"/>
    <x v="0"/>
  </r>
  <r>
    <s v="CUST10330"/>
    <s v="Oliver O'Neil"/>
    <x v="1"/>
    <s v="2020-09-21"/>
    <s v="2023-04-15"/>
    <n v="32"/>
    <n v="26"/>
    <n v="444.34"/>
    <n v="17.09"/>
    <x v="0"/>
    <d v="1902-06-12T00:00:00"/>
    <s v="Active"/>
    <x v="36"/>
    <d v="1901-03-19T08:09:36"/>
    <x v="0"/>
  </r>
  <r>
    <s v="CUST10331"/>
    <s v="Jamie Santos"/>
    <x v="1"/>
    <s v="2020-06-11"/>
    <s v="2022-09-01"/>
    <n v="28"/>
    <n v="35"/>
    <n v="39188.449999999997"/>
    <n v="1119.67"/>
    <x v="1"/>
    <d v="1903-01-24T00:00:00"/>
    <s v="Active"/>
    <x v="89"/>
    <d v="2007-04-16T10:48:00"/>
    <x v="0"/>
  </r>
  <r>
    <s v="CUST10332"/>
    <s v="Mason Martinez"/>
    <x v="3"/>
    <s v="2020-02-20"/>
    <s v="2025-09-21"/>
    <n v="68"/>
    <n v="53"/>
    <n v="8837.2199999999993"/>
    <n v="166.74"/>
    <x v="1"/>
    <d v="1900-01-03T00:00:00"/>
    <s v="Active"/>
    <x v="63"/>
    <d v="1924-03-11T05:16:48"/>
    <x v="1"/>
  </r>
  <r>
    <s v="CUST10333"/>
    <s v="Ethan Patel"/>
    <x v="1"/>
    <s v="2018-11-19"/>
    <s v="2024-02-09"/>
    <n v="64"/>
    <n v="60"/>
    <n v="2916.6"/>
    <n v="48.61"/>
    <x v="0"/>
    <d v="1901-08-16T00:00:00"/>
    <s v="Active"/>
    <x v="82"/>
    <d v="1907-12-25T14:24:00"/>
    <x v="0"/>
  </r>
  <r>
    <s v="CUST10334"/>
    <s v="Jamie Müller"/>
    <x v="3"/>
    <s v="2018-05-21"/>
    <s v="2022-07-06"/>
    <n v="51"/>
    <n v="53"/>
    <n v="2449.66"/>
    <n v="46.22"/>
    <x v="0"/>
    <d v="1903-03-22T00:00:00"/>
    <s v="Active"/>
    <x v="74"/>
    <d v="1906-09-14T15:50:24"/>
    <x v="0"/>
  </r>
  <r>
    <s v="CUST10335"/>
    <s v="Morgan Novak"/>
    <x v="0"/>
    <s v="2022-05-31"/>
    <s v="2024-01-01"/>
    <n v="21"/>
    <n v="15"/>
    <n v="1628.55"/>
    <n v="108.57"/>
    <x v="0"/>
    <d v="1901-09-24T00:00:00"/>
    <s v="Active"/>
    <x v="90"/>
    <d v="1904-06-15T13:12:00"/>
    <x v="0"/>
  </r>
  <r>
    <s v="CUST10336"/>
    <s v="Robin Kim"/>
    <x v="2"/>
    <s v="2022-03-05"/>
    <s v="2024-02-15"/>
    <n v="24"/>
    <n v="14"/>
    <n v="1124.48"/>
    <n v="80.319999999999993"/>
    <x v="0"/>
    <d v="1901-08-10T00:00:00"/>
    <s v="Active"/>
    <x v="3"/>
    <d v="1903-01-28T11:31:12"/>
    <x v="0"/>
  </r>
  <r>
    <s v="CUST10337"/>
    <s v="Shawn Ivanov"/>
    <x v="3"/>
    <s v="2019-10-25"/>
    <s v="2022-07-04"/>
    <n v="34"/>
    <n v="30"/>
    <n v="2838.9"/>
    <n v="94.63"/>
    <x v="0"/>
    <d v="1903-03-24T00:00:00"/>
    <s v="Active"/>
    <x v="51"/>
    <d v="1907-10-08T21:36:00"/>
    <x v="0"/>
  </r>
  <r>
    <s v="CUST10338"/>
    <s v="Jordan Jackson"/>
    <x v="4"/>
    <s v="2020-05-01"/>
    <s v="2023-12-27"/>
    <n v="44"/>
    <n v="31"/>
    <n v="3529.35"/>
    <n v="113.85"/>
    <x v="0"/>
    <d v="1901-09-29T00:00:00"/>
    <s v="Active"/>
    <x v="75"/>
    <d v="1909-08-29T08:24:00"/>
    <x v="0"/>
  </r>
  <r>
    <s v="CUST10339"/>
    <s v="Morgan Kumar"/>
    <x v="4"/>
    <s v="2020-01-26"/>
    <s v="2020-07-22"/>
    <n v="7"/>
    <n v="9"/>
    <n v="4183.5600000000004"/>
    <n v="464.84"/>
    <x v="0"/>
    <d v="1905-03-05T00:00:00"/>
    <s v="Active"/>
    <x v="56"/>
    <d v="1911-06-14T13:26:24"/>
    <x v="0"/>
  </r>
  <r>
    <s v="CUST10340"/>
    <s v="Robin Costa"/>
    <x v="3"/>
    <s v="2020-07-11"/>
    <s v="2024-08-08"/>
    <n v="50"/>
    <n v="47"/>
    <n v="3110.46"/>
    <n v="66.180000000000007"/>
    <x v="0"/>
    <d v="1901-02-16T00:00:00"/>
    <s v="Active"/>
    <x v="11"/>
    <d v="1908-07-06T11:02:24"/>
    <x v="0"/>
  </r>
  <r>
    <s v="CUST10341"/>
    <s v="Quinn Jackson"/>
    <x v="0"/>
    <s v="2022-11-06"/>
    <s v="2023-02-28"/>
    <n v="4"/>
    <n v="2"/>
    <n v="53.96"/>
    <n v="26.98"/>
    <x v="0"/>
    <d v="1902-07-28T00:00:00"/>
    <s v="Active"/>
    <x v="50"/>
    <d v="1900-02-21T23:02:24"/>
    <x v="0"/>
  </r>
  <r>
    <s v="CUST10342"/>
    <s v="Quinn Wang"/>
    <x v="2"/>
    <s v="2019-01-28"/>
    <s v="2023-11-14"/>
    <n v="59"/>
    <n v="47"/>
    <n v="4213.08"/>
    <n v="89.64"/>
    <x v="0"/>
    <d v="1901-11-11T00:00:00"/>
    <s v="Active"/>
    <x v="84"/>
    <d v="1911-07-14T01:55:12"/>
    <x v="0"/>
  </r>
  <r>
    <s v="CUST10343"/>
    <s v="Avery Müller"/>
    <x v="1"/>
    <s v="2018-12-04"/>
    <s v="2022-01-31"/>
    <n v="38"/>
    <n v="32"/>
    <n v="12677.44"/>
    <n v="396.17"/>
    <x v="1"/>
    <d v="1903-08-25T00:00:00"/>
    <s v="Active"/>
    <x v="31"/>
    <d v="1934-09-15T10:33:36"/>
    <x v="0"/>
  </r>
  <r>
    <s v="CUST10344"/>
    <s v="Riley Lee"/>
    <x v="3"/>
    <s v="2019-11-14"/>
    <s v="2023-12-01"/>
    <n v="50"/>
    <n v="43"/>
    <n v="44822.34"/>
    <n v="1042.3800000000001"/>
    <x v="1"/>
    <d v="1901-10-25T00:00:00"/>
    <s v="Active"/>
    <x v="42"/>
    <d v="2022-09-18T08:09:36"/>
    <x v="0"/>
  </r>
  <r>
    <s v="CUST10345"/>
    <s v="Logan Wang"/>
    <x v="2"/>
    <s v="2025-02-21"/>
    <s v="2025-06-18"/>
    <n v="5"/>
    <n v="6"/>
    <n v="305.16000000000003"/>
    <n v="50.86"/>
    <x v="0"/>
    <d v="1900-04-08T00:00:00"/>
    <s v="Active"/>
    <x v="17"/>
    <d v="1900-10-31T03:50:24"/>
    <x v="1"/>
  </r>
  <r>
    <s v="CUST10346"/>
    <s v="Caleb Costa"/>
    <x v="1"/>
    <s v="2019-08-15"/>
    <s v="2022-02-25"/>
    <n v="31"/>
    <n v="37"/>
    <n v="3378.47"/>
    <n v="91.31"/>
    <x v="0"/>
    <d v="1903-07-31T00:00:00"/>
    <s v="Active"/>
    <x v="24"/>
    <d v="1909-03-31T11:16:48"/>
    <x v="0"/>
  </r>
  <r>
    <s v="CUST10347"/>
    <s v="Ethan Popov"/>
    <x v="4"/>
    <s v="2021-09-08"/>
    <s v="2021-09-26"/>
    <n v="1"/>
    <n v="3"/>
    <n v="711.09"/>
    <n v="237.03"/>
    <x v="0"/>
    <d v="1903-12-30T00:00:00"/>
    <s v="Active"/>
    <x v="12"/>
    <d v="1901-12-11T02:09:36"/>
    <x v="0"/>
  </r>
  <r>
    <s v="CUST10348"/>
    <s v="Taylor Patel"/>
    <x v="4"/>
    <s v="2021-12-04"/>
    <s v="2025-03-03"/>
    <n v="40"/>
    <n v="38"/>
    <n v="1644.26"/>
    <n v="43.27"/>
    <x v="0"/>
    <d v="1900-07-24T00:00:00"/>
    <s v="Active"/>
    <x v="13"/>
    <d v="1904-07-01T06:14:24"/>
    <x v="0"/>
  </r>
  <r>
    <s v="CUST10349"/>
    <s v="Cameron Schmidt"/>
    <x v="3"/>
    <s v="2019-03-17"/>
    <s v="2023-07-30"/>
    <n v="53"/>
    <n v="38"/>
    <n v="2542.96"/>
    <n v="66.92"/>
    <x v="0"/>
    <d v="1902-02-26T00:00:00"/>
    <s v="Active"/>
    <x v="91"/>
    <d v="1906-12-16T23:02:24"/>
    <x v="0"/>
  </r>
  <r>
    <s v="CUST10350"/>
    <s v="Quinn Kumar"/>
    <x v="4"/>
    <s v="2022-02-23"/>
    <s v="2024-12-21"/>
    <n v="35"/>
    <n v="34"/>
    <n v="10867.76"/>
    <n v="319.64"/>
    <x v="1"/>
    <d v="1900-10-04T00:00:00"/>
    <s v="Active"/>
    <x v="77"/>
    <d v="1929-10-01T18:14:24"/>
    <x v="0"/>
  </r>
  <r>
    <s v="CUST10351"/>
    <s v="Hayden Novak"/>
    <x v="3"/>
    <s v="2020-11-14"/>
    <s v="2025-05-06"/>
    <n v="55"/>
    <n v="46"/>
    <n v="684.02"/>
    <n v="14.87"/>
    <x v="0"/>
    <d v="1900-05-21T00:00:00"/>
    <s v="Active"/>
    <x v="73"/>
    <d v="1901-11-14T00:28:48"/>
    <x v="1"/>
  </r>
  <r>
    <s v="CUST10352"/>
    <s v="Ethan Martinez"/>
    <x v="3"/>
    <s v="2024-05-06"/>
    <s v="2024-05-21"/>
    <n v="1"/>
    <n v="2"/>
    <n v="330.18"/>
    <n v="165.09"/>
    <x v="0"/>
    <d v="1901-05-06T00:00:00"/>
    <s v="Active"/>
    <x v="14"/>
    <d v="1900-11-25T04:19:12"/>
    <x v="0"/>
  </r>
  <r>
    <s v="CUST10353"/>
    <s v="Rowan Silva"/>
    <x v="2"/>
    <s v="2018-08-10"/>
    <s v="2024-02-29"/>
    <n v="67"/>
    <n v="53"/>
    <n v="2158.69"/>
    <n v="40.729999999999997"/>
    <x v="0"/>
    <d v="1901-07-27T00:00:00"/>
    <s v="Active"/>
    <x v="88"/>
    <d v="1905-11-27T16:33:36"/>
    <x v="0"/>
  </r>
  <r>
    <s v="CUST10354"/>
    <s v="Jamie Kumar"/>
    <x v="2"/>
    <s v="2022-07-18"/>
    <s v="2022-07-28"/>
    <n v="1"/>
    <n v="1"/>
    <n v="596.62"/>
    <n v="596.62"/>
    <x v="0"/>
    <d v="1903-02-28T00:00:00"/>
    <s v="Active"/>
    <x v="16"/>
    <d v="1901-08-18T14:52:48"/>
    <x v="0"/>
  </r>
  <r>
    <s v="CUST10355"/>
    <s v="Casey Khan"/>
    <x v="2"/>
    <s v="2025-07-18"/>
    <s v="2025-09-05"/>
    <n v="3"/>
    <n v="3"/>
    <n v="147.47999999999999"/>
    <n v="49.16"/>
    <x v="0"/>
    <d v="1900-01-19T00:00:00"/>
    <s v="Active"/>
    <x v="71"/>
    <d v="1900-05-26T11:31:12"/>
    <x v="1"/>
  </r>
  <r>
    <s v="CUST10356"/>
    <s v="Avery Khan"/>
    <x v="4"/>
    <s v="2022-06-27"/>
    <s v="2022-10-17"/>
    <n v="5"/>
    <n v="10"/>
    <n v="1073.7"/>
    <n v="107.37"/>
    <x v="0"/>
    <d v="1902-12-09T00:00:00"/>
    <s v="Active"/>
    <x v="10"/>
    <d v="1902-12-08T16:48:00"/>
    <x v="0"/>
  </r>
  <r>
    <s v="CUST10357"/>
    <s v="Ethan Smith"/>
    <x v="4"/>
    <s v="2024-07-02"/>
    <s v="2024-08-10"/>
    <n v="2"/>
    <n v="4"/>
    <n v="1594.16"/>
    <n v="398.54"/>
    <x v="0"/>
    <d v="1901-02-14T00:00:00"/>
    <s v="Active"/>
    <x v="40"/>
    <d v="1904-05-12T03:50:24"/>
    <x v="0"/>
  </r>
  <r>
    <s v="CUST10358"/>
    <s v="Ryan Patel"/>
    <x v="1"/>
    <s v="2021-08-17"/>
    <s v="2025-08-12"/>
    <n v="49"/>
    <n v="50"/>
    <n v="4030.5"/>
    <n v="80.61"/>
    <x v="0"/>
    <d v="1900-02-12T00:00:00"/>
    <s v="Active"/>
    <x v="9"/>
    <d v="1911-01-12T12:00:00"/>
    <x v="1"/>
  </r>
  <r>
    <s v="CUST10359"/>
    <s v="Quinn Schmidt"/>
    <x v="3"/>
    <s v="2024-02-23"/>
    <s v="2024-12-04"/>
    <n v="11"/>
    <n v="6"/>
    <n v="3165.54"/>
    <n v="527.59"/>
    <x v="0"/>
    <d v="1900-10-21T00:00:00"/>
    <s v="Active"/>
    <x v="7"/>
    <d v="1908-08-30T12:57:36"/>
    <x v="0"/>
  </r>
  <r>
    <s v="CUST10360"/>
    <s v="Jordan Brown"/>
    <x v="3"/>
    <s v="2022-01-01"/>
    <s v="2024-09-06"/>
    <n v="33"/>
    <n v="23"/>
    <n v="2248.71"/>
    <n v="97.77"/>
    <x v="0"/>
    <d v="1901-01-18T00:00:00"/>
    <s v="Active"/>
    <x v="22"/>
    <d v="1906-02-25T17:02:24"/>
    <x v="0"/>
  </r>
  <r>
    <s v="CUST10361"/>
    <s v="Oliver Gonzalez"/>
    <x v="3"/>
    <s v="2020-12-22"/>
    <s v="2023-09-29"/>
    <n v="34"/>
    <n v="34"/>
    <n v="3507.44"/>
    <n v="103.16"/>
    <x v="0"/>
    <d v="1901-12-27T00:00:00"/>
    <s v="Active"/>
    <x v="65"/>
    <d v="1909-08-07T10:33:36"/>
    <x v="0"/>
  </r>
  <r>
    <s v="CUST10362"/>
    <s v="Casey Singh"/>
    <x v="1"/>
    <s v="2021-04-08"/>
    <s v="2025-06-02"/>
    <n v="51"/>
    <n v="45"/>
    <n v="31810.5"/>
    <n v="706.9"/>
    <x v="1"/>
    <d v="1900-04-24T00:00:00"/>
    <s v="Active"/>
    <x v="78"/>
    <d v="1987-02-02T12:00:00"/>
    <x v="1"/>
  </r>
  <r>
    <s v="CUST10363"/>
    <s v="Dylan Khan"/>
    <x v="0"/>
    <s v="2025-05-15"/>
    <s v="2025-07-18"/>
    <n v="3"/>
    <n v="1"/>
    <n v="83.79"/>
    <n v="83.79"/>
    <x v="0"/>
    <d v="1900-03-09T00:00:00"/>
    <s v="Active"/>
    <x v="30"/>
    <d v="1900-03-23T18:57:36"/>
    <x v="1"/>
  </r>
  <r>
    <s v="CUST10364"/>
    <s v="Caleb Wang"/>
    <x v="1"/>
    <s v="2022-10-29"/>
    <s v="2023-02-22"/>
    <n v="5"/>
    <n v="5"/>
    <n v="90.6"/>
    <n v="18.12"/>
    <x v="0"/>
    <d v="1902-08-03T00:00:00"/>
    <s v="Active"/>
    <x v="32"/>
    <d v="1900-03-30T14:24:00"/>
    <x v="0"/>
  </r>
  <r>
    <s v="CUST10365"/>
    <s v="Noah Costa"/>
    <x v="0"/>
    <s v="2023-08-02"/>
    <s v="2025-01-23"/>
    <n v="18"/>
    <n v="13"/>
    <n v="1183.1300000000001"/>
    <n v="91.01"/>
    <x v="0"/>
    <d v="1900-09-01T00:00:00"/>
    <s v="Active"/>
    <x v="87"/>
    <d v="1903-03-28T03:07:12"/>
    <x v="0"/>
  </r>
  <r>
    <s v="CUST10366"/>
    <s v="Caleb Singh"/>
    <x v="0"/>
    <s v="2019-09-24"/>
    <s v="2022-02-23"/>
    <n v="30"/>
    <n v="28"/>
    <n v="692.16"/>
    <n v="24.72"/>
    <x v="0"/>
    <d v="1903-08-02T00:00:00"/>
    <s v="Active"/>
    <x v="21"/>
    <d v="1901-11-22T03:50:24"/>
    <x v="0"/>
  </r>
  <r>
    <s v="CUST10367"/>
    <s v="Shawn Carvalho"/>
    <x v="1"/>
    <s v="2022-05-20"/>
    <s v="2023-02-28"/>
    <n v="10"/>
    <n v="7"/>
    <n v="566.51"/>
    <n v="80.930000000000007"/>
    <x v="0"/>
    <d v="1902-07-28T00:00:00"/>
    <s v="Active"/>
    <x v="90"/>
    <d v="1901-07-19T12:14:24"/>
    <x v="0"/>
  </r>
  <r>
    <s v="CUST10368"/>
    <s v="Quinn Brown"/>
    <x v="2"/>
    <s v="2022-08-06"/>
    <s v="2025-07-21"/>
    <n v="36"/>
    <n v="30"/>
    <n v="2643.9"/>
    <n v="88.13"/>
    <x v="0"/>
    <d v="1900-03-06T00:00:00"/>
    <s v="Active"/>
    <x v="35"/>
    <d v="1907-03-27T21:36:00"/>
    <x v="1"/>
  </r>
  <r>
    <s v="CUST10369"/>
    <s v="Aiden Costa"/>
    <x v="1"/>
    <s v="2025-03-05"/>
    <s v="2025-08-02"/>
    <n v="6"/>
    <n v="4"/>
    <n v="146.6"/>
    <n v="36.65"/>
    <x v="0"/>
    <d v="1900-02-22T00:00:00"/>
    <s v="Active"/>
    <x v="55"/>
    <d v="1900-05-25T14:24:00"/>
    <x v="1"/>
  </r>
  <r>
    <s v="CUST10370"/>
    <s v="Taylor Gonzalez"/>
    <x v="0"/>
    <s v="2023-05-16"/>
    <s v="2025-02-07"/>
    <n v="22"/>
    <n v="13"/>
    <n v="218.14"/>
    <n v="16.78"/>
    <x v="0"/>
    <d v="1900-08-17T00:00:00"/>
    <s v="Active"/>
    <x v="69"/>
    <d v="1900-08-05T03:21:36"/>
    <x v="0"/>
  </r>
  <r>
    <s v="CUST10371"/>
    <s v="Robin Schmidt"/>
    <x v="1"/>
    <s v="2020-06-30"/>
    <s v="2024-04-17"/>
    <n v="47"/>
    <n v="51"/>
    <n v="4826.6400000000003"/>
    <n v="94.64"/>
    <x v="0"/>
    <d v="1901-06-09T00:00:00"/>
    <s v="Active"/>
    <x v="89"/>
    <d v="1913-03-18T15:21:36"/>
    <x v="0"/>
  </r>
  <r>
    <s v="CUST10372"/>
    <s v="Taylor Jackson"/>
    <x v="0"/>
    <s v="2020-02-07"/>
    <s v="2020-03-11"/>
    <n v="2"/>
    <n v="1"/>
    <n v="118.51"/>
    <n v="118.51"/>
    <x v="0"/>
    <d v="1905-07-16T00:00:00"/>
    <s v="Active"/>
    <x v="63"/>
    <d v="1900-04-27T12:14:24"/>
    <x v="0"/>
  </r>
  <r>
    <s v="CUST10373"/>
    <s v="Aiden Carvalho"/>
    <x v="1"/>
    <s v="2020-01-21"/>
    <s v="2025-07-27"/>
    <n v="67"/>
    <n v="58"/>
    <n v="13404.38"/>
    <n v="231.11"/>
    <x v="1"/>
    <d v="1900-02-28T00:00:00"/>
    <s v="Active"/>
    <x v="56"/>
    <d v="1936-09-11T09:07:12"/>
    <x v="1"/>
  </r>
  <r>
    <s v="CUST10374"/>
    <s v="Cameron Smith"/>
    <x v="4"/>
    <s v="2020-07-18"/>
    <s v="2021-07-10"/>
    <n v="13"/>
    <n v="12"/>
    <n v="3315.84"/>
    <n v="276.32"/>
    <x v="0"/>
    <d v="1904-03-17T00:00:00"/>
    <s v="Active"/>
    <x v="11"/>
    <d v="1909-01-27T20:09:36"/>
    <x v="0"/>
  </r>
  <r>
    <s v="CUST10375"/>
    <s v="Shawn Wang"/>
    <x v="4"/>
    <s v="2021-05-02"/>
    <s v="2025-02-02"/>
    <n v="46"/>
    <n v="37"/>
    <n v="7898.02"/>
    <n v="213.46"/>
    <x v="1"/>
    <d v="1900-08-22T00:00:00"/>
    <s v="Active"/>
    <x v="66"/>
    <d v="1921-08-15T00:28:48"/>
    <x v="0"/>
  </r>
  <r>
    <s v="CUST10376"/>
    <s v="Blake Gonzalez"/>
    <x v="2"/>
    <s v="2025-06-30"/>
    <s v="2025-09-04"/>
    <n v="4"/>
    <n v="6"/>
    <n v="1553.28"/>
    <n v="258.88"/>
    <x v="0"/>
    <d v="1900-01-20T00:00:00"/>
    <s v="Active"/>
    <x v="29"/>
    <d v="1904-04-01T06:43:12"/>
    <x v="1"/>
  </r>
  <r>
    <s v="CUST10377"/>
    <s v="Parker Rossi"/>
    <x v="3"/>
    <s v="2020-05-21"/>
    <s v="2025-03-17"/>
    <n v="59"/>
    <n v="46"/>
    <n v="885.5"/>
    <n v="19.25"/>
    <x v="0"/>
    <d v="1900-07-10T00:00:00"/>
    <s v="Active"/>
    <x v="75"/>
    <d v="1902-06-03T12:00:00"/>
    <x v="0"/>
  </r>
  <r>
    <s v="CUST10378"/>
    <s v="Noah Hernandez"/>
    <x v="0"/>
    <s v="2022-04-18"/>
    <s v="2025-05-30"/>
    <n v="38"/>
    <n v="30"/>
    <n v="1678.2"/>
    <n v="55.94"/>
    <x v="0"/>
    <d v="1900-04-27T00:00:00"/>
    <s v="Active"/>
    <x v="2"/>
    <d v="1904-08-04T04:48:00"/>
    <x v="1"/>
  </r>
  <r>
    <s v="CUST10379"/>
    <s v="Rowan Novak"/>
    <x v="4"/>
    <s v="2023-09-01"/>
    <s v="2024-05-17"/>
    <n v="9"/>
    <n v="10"/>
    <n v="3897.5"/>
    <n v="389.75"/>
    <x v="0"/>
    <d v="1901-05-10T00:00:00"/>
    <s v="Active"/>
    <x v="4"/>
    <d v="1910-09-01T12:00:00"/>
    <x v="0"/>
  </r>
  <r>
    <s v="CUST10380"/>
    <s v="Aiden Wang"/>
    <x v="4"/>
    <s v="2021-07-22"/>
    <s v="2024-07-23"/>
    <n v="37"/>
    <n v="29"/>
    <n v="10544.4"/>
    <n v="363.6"/>
    <x v="1"/>
    <d v="1901-03-04T00:00:00"/>
    <s v="Active"/>
    <x v="48"/>
    <d v="1928-11-12T09:36:00"/>
    <x v="0"/>
  </r>
  <r>
    <s v="CUST10381"/>
    <s v="Cameron Patel"/>
    <x v="3"/>
    <s v="2020-08-09"/>
    <s v="2023-04-22"/>
    <n v="33"/>
    <n v="28"/>
    <n v="10084.48"/>
    <n v="360.16"/>
    <x v="1"/>
    <d v="1902-06-05T00:00:00"/>
    <s v="Active"/>
    <x v="60"/>
    <d v="1927-08-10T11:31:12"/>
    <x v="0"/>
  </r>
  <r>
    <s v="CUST10382"/>
    <s v="Noah Silva"/>
    <x v="3"/>
    <s v="2025-05-03"/>
    <s v="2025-05-16"/>
    <n v="1"/>
    <n v="2"/>
    <n v="94.36"/>
    <n v="47.18"/>
    <x v="0"/>
    <d v="1900-05-11T00:00:00"/>
    <s v="Active"/>
    <x v="30"/>
    <d v="1900-04-03T08:38:24"/>
    <x v="1"/>
  </r>
  <r>
    <s v="CUST10383"/>
    <s v="Jamie Lee"/>
    <x v="2"/>
    <s v="2024-05-17"/>
    <s v="2025-08-01"/>
    <n v="16"/>
    <n v="9"/>
    <n v="1907.73"/>
    <n v="211.97"/>
    <x v="0"/>
    <d v="1900-02-23T00:00:00"/>
    <s v="Active"/>
    <x v="14"/>
    <d v="1905-03-21T17:31:12"/>
    <x v="1"/>
  </r>
  <r>
    <s v="CUST10384"/>
    <s v="Blake Garcia"/>
    <x v="2"/>
    <s v="2025-09-04"/>
    <s v="2025-09-04"/>
    <n v="1"/>
    <n v="3"/>
    <n v="290.01"/>
    <n v="96.67"/>
    <x v="0"/>
    <d v="1900-01-20T00:00:00"/>
    <s v="Active"/>
    <x v="47"/>
    <d v="1900-10-16T00:14:24"/>
    <x v="1"/>
  </r>
  <r>
    <s v="CUST10385"/>
    <s v="Liam Martinez"/>
    <x v="2"/>
    <s v="2023-01-12"/>
    <s v="2023-02-24"/>
    <n v="2"/>
    <n v="1"/>
    <n v="36.76"/>
    <n v="36.76"/>
    <x v="0"/>
    <d v="1902-08-01T00:00:00"/>
    <s v="Active"/>
    <x v="81"/>
    <d v="1900-02-04T18:14:24"/>
    <x v="0"/>
  </r>
  <r>
    <s v="CUST10386"/>
    <s v="Alex Hernandez"/>
    <x v="3"/>
    <s v="2020-08-24"/>
    <s v="2023-03-05"/>
    <n v="32"/>
    <n v="22"/>
    <n v="947.76"/>
    <n v="43.08"/>
    <x v="0"/>
    <d v="1902-07-23T00:00:00"/>
    <s v="Active"/>
    <x v="60"/>
    <d v="1902-08-04T18:14:24"/>
    <x v="0"/>
  </r>
  <r>
    <s v="CUST10387"/>
    <s v="Cameron Novak"/>
    <x v="3"/>
    <s v="2025-04-19"/>
    <s v="2025-05-02"/>
    <n v="2"/>
    <n v="4"/>
    <n v="629.91999999999996"/>
    <n v="157.47999999999999"/>
    <x v="0"/>
    <d v="1900-05-25T00:00:00"/>
    <s v="Active"/>
    <x v="72"/>
    <d v="1901-09-20T22:04:48"/>
    <x v="1"/>
  </r>
  <r>
    <s v="CUST10388"/>
    <s v="Evan Popov"/>
    <x v="0"/>
    <s v="2019-12-28"/>
    <s v="2020-11-25"/>
    <n v="12"/>
    <n v="9"/>
    <n v="1480.95"/>
    <n v="164.55"/>
    <x v="0"/>
    <d v="1904-10-30T00:00:00"/>
    <s v="Active"/>
    <x v="18"/>
    <d v="1904-01-19T22:48:00"/>
    <x v="0"/>
  </r>
  <r>
    <s v="CUST10389"/>
    <s v="Mason Santos"/>
    <x v="0"/>
    <s v="2022-10-03"/>
    <s v="2023-02-06"/>
    <n v="5"/>
    <n v="4"/>
    <n v="343"/>
    <n v="85.75"/>
    <x v="0"/>
    <d v="1902-08-19T00:00:00"/>
    <s v="Active"/>
    <x v="32"/>
    <d v="1900-12-08T00:00:00"/>
    <x v="0"/>
  </r>
  <r>
    <s v="CUST10390"/>
    <s v="Riley Park"/>
    <x v="2"/>
    <s v="2023-02-20"/>
    <s v="2023-05-07"/>
    <n v="4"/>
    <n v="3"/>
    <n v="1068.3"/>
    <n v="356.1"/>
    <x v="0"/>
    <d v="1902-05-21T00:00:00"/>
    <s v="Active"/>
    <x v="86"/>
    <d v="1902-12-03T07:12:00"/>
    <x v="0"/>
  </r>
  <r>
    <s v="CUST10391"/>
    <s v="Jamie Lee"/>
    <x v="1"/>
    <s v="2023-08-21"/>
    <s v="2025-06-06"/>
    <n v="23"/>
    <n v="16"/>
    <n v="237.44"/>
    <n v="14.84"/>
    <x v="0"/>
    <d v="1900-04-20T00:00:00"/>
    <s v="Active"/>
    <x v="87"/>
    <d v="1900-08-24T10:33:36"/>
    <x v="1"/>
  </r>
  <r>
    <s v="CUST10392"/>
    <s v="Caleb Carvalho"/>
    <x v="1"/>
    <s v="2021-05-28"/>
    <s v="2023-08-24"/>
    <n v="28"/>
    <n v="20"/>
    <n v="2358"/>
    <n v="117.9"/>
    <x v="0"/>
    <d v="1902-02-01T00:00:00"/>
    <s v="Active"/>
    <x v="66"/>
    <d v="1906-06-15T00:00:00"/>
    <x v="0"/>
  </r>
  <r>
    <s v="CUST10393"/>
    <s v="Evan Singh"/>
    <x v="1"/>
    <s v="2022-04-14"/>
    <s v="2025-09-08"/>
    <n v="42"/>
    <n v="19"/>
    <n v="269.23"/>
    <n v="14.17"/>
    <x v="0"/>
    <d v="1900-01-16T00:00:00"/>
    <s v="Active"/>
    <x v="2"/>
    <d v="1900-09-25T05:31:12"/>
    <x v="1"/>
  </r>
  <r>
    <s v="CUST10394"/>
    <s v="Riley Nguyen"/>
    <x v="0"/>
    <s v="2023-10-05"/>
    <s v="2025-05-31"/>
    <n v="20"/>
    <n v="18"/>
    <n v="318.77999999999997"/>
    <n v="17.71"/>
    <x v="0"/>
    <d v="1900-04-26T00:00:00"/>
    <s v="Active"/>
    <x v="15"/>
    <d v="1900-11-13T18:43:12"/>
    <x v="1"/>
  </r>
  <r>
    <s v="CUST10395"/>
    <s v="Cameron Silva"/>
    <x v="4"/>
    <s v="2021-08-18"/>
    <s v="2022-12-18"/>
    <n v="17"/>
    <n v="21"/>
    <n v="3996.51"/>
    <n v="190.31"/>
    <x v="0"/>
    <d v="1902-10-08T00:00:00"/>
    <s v="Active"/>
    <x v="9"/>
    <d v="1910-12-09T12:14:24"/>
    <x v="0"/>
  </r>
  <r>
    <s v="CUST10396"/>
    <s v="Quinn Singh"/>
    <x v="0"/>
    <s v="2020-05-10"/>
    <s v="2021-01-12"/>
    <n v="9"/>
    <n v="11"/>
    <n v="769.89"/>
    <n v="69.989999999999995"/>
    <x v="0"/>
    <d v="1904-09-12T00:00:00"/>
    <s v="Active"/>
    <x v="75"/>
    <d v="1902-02-07T21:21:36"/>
    <x v="0"/>
  </r>
  <r>
    <s v="CUST10397"/>
    <s v="Oliver Jackson"/>
    <x v="1"/>
    <s v="2019-10-18"/>
    <s v="2024-03-15"/>
    <n v="54"/>
    <n v="40"/>
    <n v="2136.8000000000002"/>
    <n v="53.42"/>
    <x v="0"/>
    <d v="1901-07-12T00:00:00"/>
    <s v="Active"/>
    <x v="51"/>
    <d v="1905-11-05T19:12:00"/>
    <x v="0"/>
  </r>
  <r>
    <s v="CUST10398"/>
    <s v="Morgan Carvalho"/>
    <x v="0"/>
    <s v="2019-06-06"/>
    <s v="2024-07-27"/>
    <n v="62"/>
    <n v="50"/>
    <n v="5721"/>
    <n v="114.42"/>
    <x v="1"/>
    <d v="1901-02-28T00:00:00"/>
    <s v="Active"/>
    <x v="67"/>
    <d v="1915-08-30T00:00:00"/>
    <x v="0"/>
  </r>
  <r>
    <s v="CUST10399"/>
    <s v="Casey Singh"/>
    <x v="1"/>
    <s v="2021-10-02"/>
    <s v="2022-01-24"/>
    <n v="4"/>
    <n v="5"/>
    <n v="262.14999999999998"/>
    <n v="52.43"/>
    <x v="0"/>
    <d v="1903-09-01T00:00:00"/>
    <s v="Active"/>
    <x v="44"/>
    <d v="1900-09-18T03:36:00"/>
    <x v="0"/>
  </r>
  <r>
    <s v="CUST10400"/>
    <s v="Sam Costa"/>
    <x v="0"/>
    <s v="2025-04-28"/>
    <s v="2025-08-28"/>
    <n v="5"/>
    <n v="3"/>
    <n v="350.46"/>
    <n v="116.82"/>
    <x v="0"/>
    <d v="1900-01-27T00:00:00"/>
    <s v="Active"/>
    <x v="72"/>
    <d v="1900-12-15T11:02:24"/>
    <x v="1"/>
  </r>
  <r>
    <s v="CUST10401"/>
    <s v="Logan Jackson"/>
    <x v="2"/>
    <s v="2021-06-04"/>
    <s v="2025-03-12"/>
    <n v="46"/>
    <n v="23"/>
    <n v="13894.99"/>
    <n v="604.13"/>
    <x v="1"/>
    <d v="1900-07-15T00:00:00"/>
    <s v="Active"/>
    <x v="43"/>
    <d v="1938-01-14T23:45:36"/>
    <x v="0"/>
  </r>
  <r>
    <s v="CUST10402"/>
    <s v="Morgan Gonzalez"/>
    <x v="2"/>
    <s v="2024-12-08"/>
    <s v="2025-09-07"/>
    <n v="10"/>
    <n v="14"/>
    <n v="520.24"/>
    <n v="37.159999999999997"/>
    <x v="0"/>
    <d v="1900-01-17T00:00:00"/>
    <s v="Active"/>
    <x v="23"/>
    <d v="1901-06-03T05:45:36"/>
    <x v="1"/>
  </r>
  <r>
    <s v="CUST10403"/>
    <s v="Jordan Lopez"/>
    <x v="1"/>
    <s v="2023-08-26"/>
    <s v="2025-09-18"/>
    <n v="26"/>
    <n v="27"/>
    <n v="2597.94"/>
    <n v="96.22"/>
    <x v="0"/>
    <d v="1900-01-06T00:00:00"/>
    <s v="Active"/>
    <x v="87"/>
    <d v="1907-02-09T22:33:36"/>
    <x v="1"/>
  </r>
  <r>
    <s v="CUST10404"/>
    <s v="Mason Carvalho"/>
    <x v="3"/>
    <s v="2025-05-07"/>
    <s v="2025-08-23"/>
    <n v="4"/>
    <n v="1"/>
    <n v="374.78"/>
    <n v="374.78"/>
    <x v="0"/>
    <d v="1900-02-01T00:00:00"/>
    <s v="Active"/>
    <x v="30"/>
    <d v="1901-01-08T18:43:12"/>
    <x v="1"/>
  </r>
  <r>
    <s v="CUST10405"/>
    <s v="Caleb Kim"/>
    <x v="1"/>
    <s v="2022-05-08"/>
    <s v="2022-08-30"/>
    <n v="4"/>
    <n v="4"/>
    <n v="1167"/>
    <n v="291.75"/>
    <x v="0"/>
    <d v="1903-01-26T00:00:00"/>
    <s v="Active"/>
    <x v="90"/>
    <d v="1903-03-12T00:00:00"/>
    <x v="0"/>
  </r>
  <r>
    <s v="CUST10406"/>
    <s v="Avery Lopez"/>
    <x v="3"/>
    <s v="2025-02-13"/>
    <s v="2025-06-23"/>
    <n v="5"/>
    <n v="2"/>
    <n v="33.119999999999997"/>
    <n v="16.559999999999999"/>
    <x v="0"/>
    <d v="1900-04-03T00:00:00"/>
    <s v="Active"/>
    <x v="17"/>
    <d v="1900-02-01T02:52:48"/>
    <x v="1"/>
  </r>
  <r>
    <s v="CUST10407"/>
    <s v="Shawn Martinez"/>
    <x v="4"/>
    <s v="2025-01-02"/>
    <s v="2025-09-18"/>
    <n v="9"/>
    <n v="8"/>
    <n v="3704.16"/>
    <n v="463.02"/>
    <x v="0"/>
    <d v="1900-01-06T00:00:00"/>
    <s v="Active"/>
    <x v="19"/>
    <d v="1910-02-20T03:50:24"/>
    <x v="1"/>
  </r>
  <r>
    <s v="CUST10408"/>
    <s v="Rowan Lee"/>
    <x v="3"/>
    <s v="2025-01-10"/>
    <s v="2025-08-14"/>
    <n v="8"/>
    <n v="6"/>
    <n v="708.18"/>
    <n v="118.03"/>
    <x v="0"/>
    <d v="1900-02-10T00:00:00"/>
    <s v="Active"/>
    <x v="19"/>
    <d v="1901-12-08T04:19:12"/>
    <x v="1"/>
  </r>
  <r>
    <s v="CUST10409"/>
    <s v="Sam O'Neil"/>
    <x v="3"/>
    <s v="2021-01-31"/>
    <s v="2021-10-30"/>
    <n v="10"/>
    <n v="13"/>
    <n v="2488.59"/>
    <n v="191.43"/>
    <x v="0"/>
    <d v="1903-11-26T00:00:00"/>
    <s v="Active"/>
    <x v="83"/>
    <d v="1906-10-23T14:09:36"/>
    <x v="0"/>
  </r>
  <r>
    <s v="CUST10410"/>
    <s v="Noah Wang"/>
    <x v="3"/>
    <s v="2025-02-13"/>
    <s v="2025-05-01"/>
    <n v="4"/>
    <n v="6"/>
    <n v="184.68"/>
    <n v="30.78"/>
    <x v="0"/>
    <d v="1900-05-26T00:00:00"/>
    <s v="Active"/>
    <x v="17"/>
    <d v="1900-07-02T16:19:12"/>
    <x v="1"/>
  </r>
  <r>
    <s v="CUST10411"/>
    <s v="Cameron Hernandez"/>
    <x v="0"/>
    <s v="2019-11-06"/>
    <s v="2022-03-03"/>
    <n v="29"/>
    <n v="20"/>
    <n v="433"/>
    <n v="21.65"/>
    <x v="0"/>
    <d v="1903-07-25T00:00:00"/>
    <s v="Active"/>
    <x v="42"/>
    <d v="1901-03-08T00:00:00"/>
    <x v="0"/>
  </r>
  <r>
    <s v="CUST10412"/>
    <s v="Noah Müller"/>
    <x v="1"/>
    <s v="2019-01-02"/>
    <s v="2024-01-13"/>
    <n v="61"/>
    <n v="44"/>
    <n v="8044.96"/>
    <n v="182.84"/>
    <x v="1"/>
    <d v="1901-09-12T00:00:00"/>
    <s v="Active"/>
    <x v="84"/>
    <d v="1922-01-08T23:02:24"/>
    <x v="0"/>
  </r>
  <r>
    <s v="CUST10413"/>
    <s v="Noah Wang"/>
    <x v="1"/>
    <s v="2019-06-10"/>
    <s v="2023-01-14"/>
    <n v="44"/>
    <n v="32"/>
    <n v="2065.92"/>
    <n v="64.56"/>
    <x v="0"/>
    <d v="1902-09-11T00:00:00"/>
    <s v="Active"/>
    <x v="67"/>
    <d v="1905-08-26T22:04:48"/>
    <x v="0"/>
  </r>
  <r>
    <s v="CUST10414"/>
    <s v="Morgan Santos"/>
    <x v="3"/>
    <s v="2021-12-15"/>
    <s v="2023-03-03"/>
    <n v="16"/>
    <n v="14"/>
    <n v="4275.18"/>
    <n v="305.37"/>
    <x v="0"/>
    <d v="1902-07-25T00:00:00"/>
    <s v="Active"/>
    <x v="13"/>
    <d v="1911-09-14T04:19:12"/>
    <x v="0"/>
  </r>
  <r>
    <s v="CUST10415"/>
    <s v="Sam Garcia"/>
    <x v="0"/>
    <s v="2022-12-17"/>
    <s v="2024-09-10"/>
    <n v="22"/>
    <n v="18"/>
    <n v="222.48"/>
    <n v="12.36"/>
    <x v="0"/>
    <d v="1901-01-14T00:00:00"/>
    <s v="Active"/>
    <x v="53"/>
    <d v="1900-08-09T11:31:12"/>
    <x v="0"/>
  </r>
  <r>
    <s v="CUST10416"/>
    <s v="Caleb Park"/>
    <x v="0"/>
    <s v="2023-12-11"/>
    <s v="2024-02-08"/>
    <n v="3"/>
    <n v="4"/>
    <n v="1060.32"/>
    <n v="265.08"/>
    <x v="0"/>
    <d v="1901-08-17T00:00:00"/>
    <s v="Active"/>
    <x v="49"/>
    <d v="1902-11-25T07:40:48"/>
    <x v="0"/>
  </r>
  <r>
    <s v="CUST10417"/>
    <s v="Casey Brown"/>
    <x v="3"/>
    <s v="2021-04-03"/>
    <s v="2021-10-20"/>
    <n v="7"/>
    <n v="2"/>
    <n v="142.78"/>
    <n v="71.39"/>
    <x v="0"/>
    <d v="1903-12-06T00:00:00"/>
    <s v="Active"/>
    <x v="78"/>
    <d v="1900-05-21T18:43:12"/>
    <x v="0"/>
  </r>
  <r>
    <s v="CUST10418"/>
    <s v="Blake Costa"/>
    <x v="2"/>
    <s v="2022-04-19"/>
    <s v="2024-05-26"/>
    <n v="26"/>
    <n v="22"/>
    <n v="4861.78"/>
    <n v="220.99"/>
    <x v="0"/>
    <d v="1901-05-01T00:00:00"/>
    <s v="Active"/>
    <x v="2"/>
    <d v="1913-04-22T18:43:12"/>
    <x v="0"/>
  </r>
  <r>
    <s v="CUST10419"/>
    <s v="Logan Schmidt"/>
    <x v="4"/>
    <s v="2024-09-22"/>
    <s v="2024-12-27"/>
    <n v="4"/>
    <n v="4"/>
    <n v="378.88"/>
    <n v="94.72"/>
    <x v="0"/>
    <d v="1900-09-28T00:00:00"/>
    <s v="Active"/>
    <x v="27"/>
    <d v="1901-01-12T21:07:12"/>
    <x v="0"/>
  </r>
  <r>
    <s v="CUST10420"/>
    <s v="Blake Lopez"/>
    <x v="2"/>
    <s v="2020-08-11"/>
    <s v="2022-04-23"/>
    <n v="21"/>
    <n v="10"/>
    <n v="185.9"/>
    <n v="18.59"/>
    <x v="0"/>
    <d v="1903-06-04T00:00:00"/>
    <s v="Active"/>
    <x v="60"/>
    <d v="1900-07-03T21:36:00"/>
    <x v="0"/>
  </r>
  <r>
    <s v="CUST10421"/>
    <s v="Drew Brown"/>
    <x v="1"/>
    <s v="2023-02-11"/>
    <s v="2024-02-04"/>
    <n v="13"/>
    <n v="12"/>
    <n v="1089.5999999999999"/>
    <n v="90.8"/>
    <x v="0"/>
    <d v="1901-08-21T00:00:00"/>
    <s v="Active"/>
    <x v="86"/>
    <d v="1902-12-24T14:24:00"/>
    <x v="0"/>
  </r>
  <r>
    <s v="CUST10422"/>
    <s v="Jamie Gonzalez"/>
    <x v="4"/>
    <s v="2019-06-29"/>
    <s v="2020-06-23"/>
    <n v="13"/>
    <n v="13"/>
    <n v="3732.3"/>
    <n v="287.10000000000002"/>
    <x v="0"/>
    <d v="1905-04-03T00:00:00"/>
    <s v="Active"/>
    <x v="67"/>
    <d v="1910-03-20T07:12:00"/>
    <x v="0"/>
  </r>
  <r>
    <s v="CUST10423"/>
    <s v="Drew Novak"/>
    <x v="0"/>
    <s v="2020-09-01"/>
    <s v="2022-04-20"/>
    <n v="20"/>
    <n v="27"/>
    <n v="2032.02"/>
    <n v="75.260000000000005"/>
    <x v="0"/>
    <d v="1903-06-07T00:00:00"/>
    <s v="Active"/>
    <x v="36"/>
    <d v="1905-07-24T00:28:48"/>
    <x v="0"/>
  </r>
  <r>
    <s v="CUST10424"/>
    <s v="Noah Carvalho"/>
    <x v="3"/>
    <s v="2020-05-14"/>
    <s v="2023-11-20"/>
    <n v="43"/>
    <n v="29"/>
    <n v="310.88"/>
    <n v="10.72"/>
    <x v="0"/>
    <d v="1901-11-05T00:00:00"/>
    <s v="Active"/>
    <x v="75"/>
    <d v="1900-11-05T21:07:12"/>
    <x v="0"/>
  </r>
  <r>
    <s v="CUST10425"/>
    <s v="Ethan Martinez"/>
    <x v="3"/>
    <s v="2021-06-20"/>
    <s v="2022-05-17"/>
    <n v="12"/>
    <n v="14"/>
    <n v="961.66"/>
    <n v="68.69"/>
    <x v="0"/>
    <d v="1903-05-11T00:00:00"/>
    <s v="Active"/>
    <x v="43"/>
    <d v="1902-08-18T15:50:24"/>
    <x v="0"/>
  </r>
  <r>
    <s v="CUST10426"/>
    <s v="Ethan Singh"/>
    <x v="0"/>
    <s v="2019-04-11"/>
    <s v="2021-11-15"/>
    <n v="32"/>
    <n v="22"/>
    <n v="1243.44"/>
    <n v="56.52"/>
    <x v="0"/>
    <d v="1903-11-10T00:00:00"/>
    <s v="Active"/>
    <x v="8"/>
    <d v="1903-05-27T10:33:36"/>
    <x v="0"/>
  </r>
  <r>
    <s v="CUST10427"/>
    <s v="Alex Smith"/>
    <x v="3"/>
    <s v="2024-04-05"/>
    <s v="2024-12-14"/>
    <n v="9"/>
    <n v="11"/>
    <n v="156.86000000000001"/>
    <n v="14.26"/>
    <x v="0"/>
    <d v="1900-10-11T00:00:00"/>
    <s v="Active"/>
    <x v="0"/>
    <d v="1900-06-04T20:38:24"/>
    <x v="0"/>
  </r>
  <r>
    <s v="CUST10428"/>
    <s v="Oliver Costa"/>
    <x v="1"/>
    <s v="2024-12-29"/>
    <s v="2025-04-30"/>
    <n v="5"/>
    <n v="3"/>
    <n v="251.13"/>
    <n v="83.71"/>
    <x v="0"/>
    <d v="1900-05-27T00:00:00"/>
    <s v="Active"/>
    <x v="23"/>
    <d v="1900-09-07T03:07:12"/>
    <x v="1"/>
  </r>
  <r>
    <s v="CUST10429"/>
    <s v="Drew Haque"/>
    <x v="3"/>
    <s v="2019-03-08"/>
    <s v="2022-07-13"/>
    <n v="41"/>
    <n v="28"/>
    <n v="566.44000000000005"/>
    <n v="20.23"/>
    <x v="0"/>
    <d v="1903-03-15T00:00:00"/>
    <s v="Active"/>
    <x v="91"/>
    <d v="1901-07-19T10:33:36"/>
    <x v="0"/>
  </r>
  <r>
    <s v="CUST10430"/>
    <s v="Blake Martinez"/>
    <x v="2"/>
    <s v="2023-05-23"/>
    <s v="2025-02-25"/>
    <n v="22"/>
    <n v="14"/>
    <n v="15138.2"/>
    <n v="1081.3"/>
    <x v="1"/>
    <d v="1900-07-30T00:00:00"/>
    <s v="Active"/>
    <x v="69"/>
    <d v="1941-06-11T04:48:00"/>
    <x v="0"/>
  </r>
  <r>
    <s v="CUST10431"/>
    <s v="Ryan Gonzalez"/>
    <x v="2"/>
    <s v="2025-06-15"/>
    <s v="2025-08-18"/>
    <n v="3"/>
    <n v="4"/>
    <n v="261.64"/>
    <n v="65.41"/>
    <x v="0"/>
    <d v="1900-02-06T00:00:00"/>
    <s v="Active"/>
    <x v="29"/>
    <d v="1900-09-17T15:21:36"/>
    <x v="1"/>
  </r>
  <r>
    <s v="CUST10432"/>
    <s v="Cameron O'Neil"/>
    <x v="2"/>
    <s v="2019-04-25"/>
    <s v="2022-03-04"/>
    <n v="36"/>
    <n v="35"/>
    <n v="8433.25"/>
    <n v="240.95"/>
    <x v="1"/>
    <d v="1903-07-24T00:00:00"/>
    <s v="Active"/>
    <x v="8"/>
    <d v="1923-02-01T06:00:00"/>
    <x v="0"/>
  </r>
  <r>
    <s v="CUST10433"/>
    <s v="Liam Jackson"/>
    <x v="1"/>
    <s v="2022-08-30"/>
    <s v="2025-07-14"/>
    <n v="36"/>
    <n v="38"/>
    <n v="5252.74"/>
    <n v="138.22999999999999"/>
    <x v="1"/>
    <d v="1900-03-13T00:00:00"/>
    <s v="Active"/>
    <x v="35"/>
    <d v="1914-05-18T17:45:36"/>
    <x v="1"/>
  </r>
  <r>
    <s v="CUST10434"/>
    <s v="Mason Rossi"/>
    <x v="3"/>
    <s v="2019-03-11"/>
    <s v="2025-06-26"/>
    <n v="76"/>
    <n v="60"/>
    <n v="5599.2"/>
    <n v="93.32"/>
    <x v="1"/>
    <d v="1900-03-31T00:00:00"/>
    <s v="Active"/>
    <x v="91"/>
    <d v="1915-04-30T04:48:00"/>
    <x v="1"/>
  </r>
  <r>
    <s v="CUST10435"/>
    <s v="Avery Hernandez"/>
    <x v="3"/>
    <s v="2024-12-31"/>
    <s v="2025-06-14"/>
    <n v="7"/>
    <n v="3"/>
    <n v="227.52"/>
    <n v="75.84"/>
    <x v="0"/>
    <d v="1900-04-12T00:00:00"/>
    <s v="Active"/>
    <x v="23"/>
    <d v="1900-08-14T12:28:48"/>
    <x v="1"/>
  </r>
  <r>
    <s v="CUST10436"/>
    <s v="Taylor Costa"/>
    <x v="3"/>
    <s v="2024-09-22"/>
    <s v="2024-12-14"/>
    <n v="4"/>
    <n v="3"/>
    <n v="72.239999999999995"/>
    <n v="24.08"/>
    <x v="0"/>
    <d v="1900-10-11T00:00:00"/>
    <s v="Active"/>
    <x v="27"/>
    <d v="1900-03-12T05:45:36"/>
    <x v="0"/>
  </r>
  <r>
    <s v="CUST10437"/>
    <s v="Cameron Park"/>
    <x v="3"/>
    <s v="2023-05-08"/>
    <s v="2024-09-07"/>
    <n v="17"/>
    <n v="16"/>
    <n v="1192.48"/>
    <n v="74.53"/>
    <x v="0"/>
    <d v="1901-01-17T00:00:00"/>
    <s v="Active"/>
    <x v="69"/>
    <d v="1903-04-06T11:31:12"/>
    <x v="0"/>
  </r>
  <r>
    <s v="CUST10438"/>
    <s v="Cameron Kim"/>
    <x v="2"/>
    <s v="2021-08-07"/>
    <s v="2023-01-07"/>
    <n v="18"/>
    <n v="13"/>
    <n v="932.49"/>
    <n v="71.73"/>
    <x v="0"/>
    <d v="1902-09-18T00:00:00"/>
    <s v="Active"/>
    <x v="9"/>
    <d v="1902-07-20T11:45:36"/>
    <x v="0"/>
  </r>
  <r>
    <s v="CUST10439"/>
    <s v="Aiden Lopez"/>
    <x v="1"/>
    <s v="2024-12-03"/>
    <s v="2025-05-02"/>
    <n v="6"/>
    <n v="4"/>
    <n v="112.72"/>
    <n v="28.18"/>
    <x v="0"/>
    <d v="1900-05-25T00:00:00"/>
    <s v="Active"/>
    <x v="23"/>
    <d v="1900-04-21T17:16:48"/>
    <x v="1"/>
  </r>
  <r>
    <s v="CUST10440"/>
    <s v="Lucas Patel"/>
    <x v="2"/>
    <s v="2020-06-05"/>
    <s v="2024-02-27"/>
    <n v="45"/>
    <n v="49"/>
    <n v="1578.78"/>
    <n v="32.22"/>
    <x v="0"/>
    <d v="1901-07-29T00:00:00"/>
    <s v="Active"/>
    <x v="89"/>
    <d v="1904-04-26T18:43:12"/>
    <x v="0"/>
  </r>
  <r>
    <s v="CUST10441"/>
    <s v="Hayden Jackson"/>
    <x v="2"/>
    <s v="2018-05-04"/>
    <s v="2018-07-12"/>
    <n v="3"/>
    <n v="2"/>
    <n v="125.98"/>
    <n v="62.99"/>
    <x v="0"/>
    <d v="1907-03-16T00:00:00"/>
    <s v="Active"/>
    <x v="74"/>
    <d v="1900-05-04T23:31:12"/>
    <x v="0"/>
  </r>
  <r>
    <s v="CUST10442"/>
    <s v="Blake O'Neil"/>
    <x v="4"/>
    <s v="2023-06-03"/>
    <s v="2024-06-07"/>
    <n v="13"/>
    <n v="7"/>
    <n v="284.55"/>
    <n v="40.65"/>
    <x v="0"/>
    <d v="1901-04-19T00:00:00"/>
    <s v="Active"/>
    <x v="92"/>
    <d v="1900-10-10T13:12:00"/>
    <x v="0"/>
  </r>
  <r>
    <s v="CUST10443"/>
    <s v="Sam Garcia"/>
    <x v="3"/>
    <s v="2023-12-17"/>
    <s v="2024-12-13"/>
    <n v="13"/>
    <n v="10"/>
    <n v="1476.7"/>
    <n v="147.66999999999999"/>
    <x v="0"/>
    <d v="1900-10-12T00:00:00"/>
    <s v="Active"/>
    <x v="49"/>
    <d v="1904-01-15T16:48:00"/>
    <x v="0"/>
  </r>
  <r>
    <s v="CUST10444"/>
    <s v="Casey Kumar"/>
    <x v="4"/>
    <s v="2019-02-11"/>
    <s v="2020-05-10"/>
    <n v="16"/>
    <n v="14"/>
    <n v="3269.42"/>
    <n v="233.53"/>
    <x v="0"/>
    <d v="1905-05-17T00:00:00"/>
    <s v="Active"/>
    <x v="25"/>
    <d v="1908-12-12T10:04:48"/>
    <x v="0"/>
  </r>
  <r>
    <s v="CUST10445"/>
    <s v="Mason Khan"/>
    <x v="4"/>
    <s v="2019-09-19"/>
    <s v="2020-09-03"/>
    <n v="13"/>
    <n v="14"/>
    <n v="817.32"/>
    <n v="58.38"/>
    <x v="0"/>
    <d v="1905-01-21T00:00:00"/>
    <s v="Active"/>
    <x v="21"/>
    <d v="1902-03-27T07:40:48"/>
    <x v="0"/>
  </r>
  <r>
    <s v="CUST10446"/>
    <s v="Robin Gonzalez"/>
    <x v="4"/>
    <s v="2023-02-26"/>
    <s v="2024-06-10"/>
    <n v="17"/>
    <n v="19"/>
    <n v="1923.94"/>
    <n v="101.26"/>
    <x v="0"/>
    <d v="1901-04-16T00:00:00"/>
    <s v="Active"/>
    <x v="86"/>
    <d v="1905-04-06T22:33:36"/>
    <x v="0"/>
  </r>
  <r>
    <s v="CUST10447"/>
    <s v="Rowan Hernandez"/>
    <x v="1"/>
    <s v="2024-01-04"/>
    <s v="2025-05-29"/>
    <n v="17"/>
    <n v="17"/>
    <n v="1802.34"/>
    <n v="106.02"/>
    <x v="0"/>
    <d v="1900-04-28T00:00:00"/>
    <s v="Active"/>
    <x v="62"/>
    <d v="1904-12-06T08:09:36"/>
    <x v="1"/>
  </r>
  <r>
    <s v="CUST10448"/>
    <s v="Sam Popov"/>
    <x v="2"/>
    <s v="2020-12-05"/>
    <s v="2023-02-14"/>
    <n v="27"/>
    <n v="16"/>
    <n v="1048"/>
    <n v="65.5"/>
    <x v="0"/>
    <d v="1902-08-11T00:00:00"/>
    <s v="Active"/>
    <x v="65"/>
    <d v="1902-11-13T00:00:00"/>
    <x v="0"/>
  </r>
  <r>
    <s v="CUST10449"/>
    <s v="Lucas Lopez"/>
    <x v="0"/>
    <s v="2020-12-12"/>
    <s v="2022-12-01"/>
    <n v="25"/>
    <n v="20"/>
    <n v="6157"/>
    <n v="307.85000000000002"/>
    <x v="1"/>
    <d v="1902-10-25T00:00:00"/>
    <s v="Active"/>
    <x v="65"/>
    <d v="1916-11-08T00:00:00"/>
    <x v="0"/>
  </r>
  <r>
    <s v="CUST10450"/>
    <s v="Ryan Costa"/>
    <x v="2"/>
    <s v="2019-04-26"/>
    <s v="2022-03-05"/>
    <n v="36"/>
    <n v="33"/>
    <n v="1290.3"/>
    <n v="39.1"/>
    <x v="0"/>
    <d v="1903-07-23T00:00:00"/>
    <s v="Active"/>
    <x v="8"/>
    <d v="1903-07-13T07:12:00"/>
    <x v="0"/>
  </r>
  <r>
    <s v="CUST10451"/>
    <s v="Morgan Park"/>
    <x v="1"/>
    <s v="2024-05-10"/>
    <s v="2025-08-18"/>
    <n v="16"/>
    <n v="11"/>
    <n v="387.31"/>
    <n v="35.21"/>
    <x v="0"/>
    <d v="1900-02-06T00:00:00"/>
    <s v="Active"/>
    <x v="14"/>
    <d v="1901-01-21T07:26:24"/>
    <x v="1"/>
  </r>
  <r>
    <s v="CUST10452"/>
    <s v="Avery Ivanov"/>
    <x v="3"/>
    <s v="2025-03-23"/>
    <s v="2025-06-11"/>
    <n v="4"/>
    <n v="5"/>
    <n v="1987.25"/>
    <n v="397.45"/>
    <x v="0"/>
    <d v="1900-04-15T00:00:00"/>
    <s v="Active"/>
    <x v="55"/>
    <d v="1905-06-09T06:00:00"/>
    <x v="1"/>
  </r>
  <r>
    <s v="CUST10453"/>
    <s v="Lucas Nguyen"/>
    <x v="4"/>
    <s v="2023-09-13"/>
    <s v="2024-03-15"/>
    <n v="7"/>
    <n v="8"/>
    <n v="2035.92"/>
    <n v="254.49"/>
    <x v="0"/>
    <d v="1901-07-12T00:00:00"/>
    <s v="Active"/>
    <x v="4"/>
    <d v="1905-07-27T22:04:48"/>
    <x v="0"/>
  </r>
  <r>
    <s v="CUST10454"/>
    <s v="Sam Hernandez"/>
    <x v="3"/>
    <s v="2019-01-03"/>
    <s v="2022-12-19"/>
    <n v="48"/>
    <n v="33"/>
    <n v="1581.03"/>
    <n v="47.91"/>
    <x v="0"/>
    <d v="1902-10-07T00:00:00"/>
    <s v="Active"/>
    <x v="84"/>
    <d v="1904-04-29T00:43:12"/>
    <x v="0"/>
  </r>
  <r>
    <s v="CUST10455"/>
    <s v="Aiden Haque"/>
    <x v="1"/>
    <s v="2025-08-26"/>
    <s v="2025-08-27"/>
    <n v="1"/>
    <n v="2"/>
    <n v="43.54"/>
    <n v="21.77"/>
    <x v="0"/>
    <d v="1900-01-28T00:00:00"/>
    <s v="Active"/>
    <x v="57"/>
    <d v="1900-02-11T12:57:36"/>
    <x v="1"/>
  </r>
  <r>
    <s v="CUST10456"/>
    <s v="Logan Carvalho"/>
    <x v="1"/>
    <s v="2020-01-03"/>
    <s v="2024-12-12"/>
    <n v="60"/>
    <n v="48"/>
    <n v="2386.56"/>
    <n v="49.72"/>
    <x v="0"/>
    <d v="1900-10-13T00:00:00"/>
    <s v="Active"/>
    <x v="56"/>
    <d v="1906-07-13T13:26:24"/>
    <x v="0"/>
  </r>
  <r>
    <s v="CUST10457"/>
    <s v="Oliver Singh"/>
    <x v="0"/>
    <s v="2021-05-04"/>
    <s v="2024-08-18"/>
    <n v="40"/>
    <n v="32"/>
    <n v="2180.48"/>
    <n v="68.14"/>
    <x v="0"/>
    <d v="1901-02-06T00:00:00"/>
    <s v="Active"/>
    <x v="66"/>
    <d v="1905-12-19T11:31:12"/>
    <x v="0"/>
  </r>
  <r>
    <s v="CUST10458"/>
    <s v="Blake Jackson"/>
    <x v="3"/>
    <s v="2025-01-31"/>
    <s v="2025-07-24"/>
    <n v="7"/>
    <n v="2"/>
    <n v="120.5"/>
    <n v="60.25"/>
    <x v="0"/>
    <d v="1900-03-03T00:00:00"/>
    <s v="Active"/>
    <x v="19"/>
    <d v="1900-04-29T12:00:00"/>
    <x v="1"/>
  </r>
  <r>
    <s v="CUST10459"/>
    <s v="Parker Popov"/>
    <x v="4"/>
    <s v="2023-04-25"/>
    <s v="2023-06-06"/>
    <n v="3"/>
    <n v="5"/>
    <n v="625.5"/>
    <n v="125.1"/>
    <x v="0"/>
    <d v="1902-04-21T00:00:00"/>
    <s v="Active"/>
    <x v="34"/>
    <d v="1901-09-16T12:00:00"/>
    <x v="0"/>
  </r>
  <r>
    <s v="CUST10460"/>
    <s v="Hayden O'Neil"/>
    <x v="3"/>
    <s v="2021-04-30"/>
    <s v="2021-08-13"/>
    <n v="5"/>
    <n v="3"/>
    <n v="3013.68"/>
    <n v="1004.56"/>
    <x v="0"/>
    <d v="1904-02-12T00:00:00"/>
    <s v="Active"/>
    <x v="78"/>
    <d v="1908-03-31T16:19:12"/>
    <x v="0"/>
  </r>
  <r>
    <s v="CUST10461"/>
    <s v="Rowan Kumar"/>
    <x v="2"/>
    <s v="2018-01-05"/>
    <s v="2023-03-25"/>
    <n v="63"/>
    <n v="43"/>
    <n v="4375.68"/>
    <n v="101.76"/>
    <x v="0"/>
    <d v="1902-07-03T00:00:00"/>
    <s v="Active"/>
    <x v="1"/>
    <d v="1911-12-23T16:19:12"/>
    <x v="0"/>
  </r>
  <r>
    <s v="CUST10462"/>
    <s v="Caleb Garcia"/>
    <x v="4"/>
    <s v="2025-07-24"/>
    <s v="2025-09-02"/>
    <n v="3"/>
    <n v="3"/>
    <n v="1000.14"/>
    <n v="333.38"/>
    <x v="0"/>
    <d v="1900-01-22T00:00:00"/>
    <s v="Active"/>
    <x v="71"/>
    <d v="1902-09-26T03:21:36"/>
    <x v="1"/>
  </r>
  <r>
    <s v="CUST10463"/>
    <s v="Noah Lee"/>
    <x v="3"/>
    <s v="2020-03-16"/>
    <s v="2020-07-03"/>
    <n v="5"/>
    <n v="2"/>
    <n v="645.78"/>
    <n v="322.89"/>
    <x v="0"/>
    <d v="1905-03-24T00:00:00"/>
    <s v="Active"/>
    <x v="76"/>
    <d v="1901-10-06T18:43:12"/>
    <x v="0"/>
  </r>
  <r>
    <s v="CUST10464"/>
    <s v="Noah O'Neil"/>
    <x v="2"/>
    <s v="2022-04-19"/>
    <s v="2023-02-24"/>
    <n v="11"/>
    <n v="14"/>
    <n v="388.92"/>
    <n v="27.78"/>
    <x v="0"/>
    <d v="1902-08-01T00:00:00"/>
    <s v="Active"/>
    <x v="2"/>
    <d v="1901-01-22T22:04:48"/>
    <x v="0"/>
  </r>
  <r>
    <s v="CUST10465"/>
    <s v="Riley Park"/>
    <x v="0"/>
    <s v="2021-04-08"/>
    <s v="2022-05-03"/>
    <n v="14"/>
    <n v="7"/>
    <n v="1377.88"/>
    <n v="196.84"/>
    <x v="0"/>
    <d v="1903-05-25T00:00:00"/>
    <s v="Active"/>
    <x v="78"/>
    <d v="1903-10-08T21:07:12"/>
    <x v="0"/>
  </r>
  <r>
    <s v="CUST10466"/>
    <s v="Mason Santos"/>
    <x v="1"/>
    <s v="2025-06-22"/>
    <s v="2025-07-17"/>
    <n v="2"/>
    <n v="2"/>
    <n v="103.06"/>
    <n v="51.53"/>
    <x v="0"/>
    <d v="1900-03-10T00:00:00"/>
    <s v="Active"/>
    <x v="29"/>
    <d v="1900-04-12T01:26:24"/>
    <x v="1"/>
  </r>
  <r>
    <s v="CUST10467"/>
    <s v="Riley Kumar"/>
    <x v="1"/>
    <s v="2019-08-18"/>
    <s v="2021-06-05"/>
    <n v="23"/>
    <n v="25"/>
    <n v="5369.5"/>
    <n v="214.78"/>
    <x v="1"/>
    <d v="1904-04-21T00:00:00"/>
    <s v="Active"/>
    <x v="24"/>
    <d v="1914-09-12T12:00:00"/>
    <x v="0"/>
  </r>
  <r>
    <s v="CUST10468"/>
    <s v="Riley Popov"/>
    <x v="1"/>
    <s v="2020-02-03"/>
    <s v="2020-09-28"/>
    <n v="8"/>
    <n v="2"/>
    <n v="176.22"/>
    <n v="88.11"/>
    <x v="0"/>
    <d v="1904-12-27T00:00:00"/>
    <s v="Active"/>
    <x v="63"/>
    <d v="1900-06-24T05:16:48"/>
    <x v="0"/>
  </r>
  <r>
    <s v="CUST10469"/>
    <s v="Parker Novak"/>
    <x v="3"/>
    <s v="2018-01-21"/>
    <s v="2020-11-30"/>
    <n v="35"/>
    <n v="32"/>
    <n v="7152.32"/>
    <n v="223.51"/>
    <x v="1"/>
    <d v="1904-10-25T00:00:00"/>
    <s v="Active"/>
    <x v="1"/>
    <d v="1919-07-31T07:40:48"/>
    <x v="0"/>
  </r>
  <r>
    <s v="CUST10470"/>
    <s v="Avery Kim"/>
    <x v="2"/>
    <s v="2022-04-27"/>
    <s v="2023-06-05"/>
    <n v="15"/>
    <n v="12"/>
    <n v="258.36"/>
    <n v="21.53"/>
    <x v="0"/>
    <d v="1902-04-22T00:00:00"/>
    <s v="Active"/>
    <x v="2"/>
    <d v="1900-09-14T08:38:24"/>
    <x v="0"/>
  </r>
  <r>
    <s v="CUST10471"/>
    <s v="Parker Schmidt"/>
    <x v="1"/>
    <s v="2019-05-29"/>
    <s v="2019-11-07"/>
    <n v="7"/>
    <n v="9"/>
    <n v="833.94"/>
    <n v="92.66"/>
    <x v="0"/>
    <d v="1905-11-18T00:00:00"/>
    <s v="Active"/>
    <x v="41"/>
    <d v="1902-04-12T22:33:36"/>
    <x v="0"/>
  </r>
  <r>
    <s v="CUST10472"/>
    <s v="Ethan Kim"/>
    <x v="4"/>
    <s v="2021-05-17"/>
    <s v="2024-01-22"/>
    <n v="33"/>
    <n v="19"/>
    <n v="355.3"/>
    <n v="18.7"/>
    <x v="0"/>
    <d v="1901-09-03T00:00:00"/>
    <s v="Active"/>
    <x v="66"/>
    <d v="1900-12-20T07:12:00"/>
    <x v="0"/>
  </r>
  <r>
    <s v="CUST10473"/>
    <s v="Lucas Khan"/>
    <x v="2"/>
    <s v="2023-11-01"/>
    <s v="2025-08-19"/>
    <n v="22"/>
    <n v="18"/>
    <n v="727.92"/>
    <n v="40.44"/>
    <x v="0"/>
    <d v="1900-02-05T00:00:00"/>
    <s v="Active"/>
    <x v="64"/>
    <d v="1901-12-27T22:04:48"/>
    <x v="1"/>
  </r>
  <r>
    <s v="CUST10474"/>
    <s v="Taylor Novak"/>
    <x v="3"/>
    <s v="2021-10-25"/>
    <s v="2022-08-10"/>
    <n v="11"/>
    <n v="9"/>
    <n v="477.09"/>
    <n v="53.01"/>
    <x v="0"/>
    <d v="1903-02-15T00:00:00"/>
    <s v="Active"/>
    <x v="44"/>
    <d v="1901-04-21T02:09:36"/>
    <x v="0"/>
  </r>
  <r>
    <s v="CUST10475"/>
    <s v="Jamie Lee"/>
    <x v="4"/>
    <s v="2022-10-29"/>
    <s v="2023-12-29"/>
    <n v="15"/>
    <n v="10"/>
    <n v="232.8"/>
    <n v="23.28"/>
    <x v="0"/>
    <d v="1901-09-27T00:00:00"/>
    <s v="Active"/>
    <x v="32"/>
    <d v="1900-08-19T19:12:00"/>
    <x v="0"/>
  </r>
  <r>
    <s v="CUST10476"/>
    <s v="Shawn O'Neil"/>
    <x v="2"/>
    <s v="2022-12-02"/>
    <s v="2025-09-19"/>
    <n v="34"/>
    <n v="29"/>
    <n v="3414.75"/>
    <n v="117.75"/>
    <x v="0"/>
    <d v="1900-01-05T00:00:00"/>
    <s v="Active"/>
    <x v="53"/>
    <d v="1909-05-06T18:00:00"/>
    <x v="1"/>
  </r>
  <r>
    <s v="CUST10477"/>
    <s v="Robin Martinez"/>
    <x v="2"/>
    <s v="2019-06-08"/>
    <s v="2024-03-26"/>
    <n v="58"/>
    <n v="51"/>
    <n v="5564.61"/>
    <n v="109.11"/>
    <x v="1"/>
    <d v="1901-07-01T00:00:00"/>
    <s v="Active"/>
    <x v="67"/>
    <d v="1915-03-26T14:38:24"/>
    <x v="0"/>
  </r>
  <r>
    <s v="CUST10478"/>
    <s v="Jamie Hernandez"/>
    <x v="4"/>
    <s v="2019-03-13"/>
    <s v="2019-05-02"/>
    <n v="3"/>
    <n v="3"/>
    <n v="251.85"/>
    <n v="83.95"/>
    <x v="0"/>
    <d v="1906-05-26T00:00:00"/>
    <s v="Active"/>
    <x v="91"/>
    <d v="1900-09-07T20:24:00"/>
    <x v="0"/>
  </r>
  <r>
    <s v="CUST10479"/>
    <s v="Hayden Park"/>
    <x v="2"/>
    <s v="2023-07-09"/>
    <s v="2024-08-13"/>
    <n v="14"/>
    <n v="13"/>
    <n v="489.71"/>
    <n v="37.67"/>
    <x v="0"/>
    <d v="1901-02-11T00:00:00"/>
    <s v="Active"/>
    <x v="59"/>
    <d v="1901-05-03T17:02:24"/>
    <x v="0"/>
  </r>
  <r>
    <s v="CUST10480"/>
    <s v="Cameron Silva"/>
    <x v="1"/>
    <s v="2020-12-07"/>
    <s v="2024-02-17"/>
    <n v="39"/>
    <n v="34"/>
    <n v="357.34"/>
    <n v="10.51"/>
    <x v="0"/>
    <d v="1901-08-08T00:00:00"/>
    <s v="Active"/>
    <x v="65"/>
    <d v="1900-12-22T08:09:36"/>
    <x v="0"/>
  </r>
  <r>
    <s v="CUST10481"/>
    <s v="Drew Silva"/>
    <x v="4"/>
    <s v="2019-04-14"/>
    <s v="2021-11-29"/>
    <n v="32"/>
    <n v="31"/>
    <n v="3010.41"/>
    <n v="97.11"/>
    <x v="0"/>
    <d v="1903-10-27T00:00:00"/>
    <s v="Active"/>
    <x v="8"/>
    <d v="1908-03-28T09:50:24"/>
    <x v="0"/>
  </r>
  <r>
    <s v="CUST10482"/>
    <s v="Avery Schmidt"/>
    <x v="4"/>
    <s v="2018-02-17"/>
    <s v="2022-01-29"/>
    <n v="48"/>
    <n v="32"/>
    <n v="8565.76"/>
    <n v="267.68"/>
    <x v="1"/>
    <d v="1903-08-27T00:00:00"/>
    <s v="Active"/>
    <x v="39"/>
    <d v="1923-06-13T18:14:24"/>
    <x v="0"/>
  </r>
  <r>
    <s v="CUST10483"/>
    <s v="Dylan Schmidt"/>
    <x v="4"/>
    <s v="2021-03-12"/>
    <s v="2025-02-21"/>
    <n v="48"/>
    <n v="35"/>
    <n v="30373.7"/>
    <n v="867.82"/>
    <x v="1"/>
    <d v="1900-08-03T00:00:00"/>
    <s v="Active"/>
    <x v="38"/>
    <d v="1983-02-26T16:48:00"/>
    <x v="0"/>
  </r>
  <r>
    <s v="CUST10484"/>
    <s v="Logan Rossi"/>
    <x v="2"/>
    <s v="2023-06-16"/>
    <s v="2025-05-05"/>
    <n v="24"/>
    <n v="21"/>
    <n v="1240.8900000000001"/>
    <n v="59.09"/>
    <x v="0"/>
    <d v="1900-05-22T00:00:00"/>
    <s v="Active"/>
    <x v="92"/>
    <d v="1903-05-24T21:21:36"/>
    <x v="1"/>
  </r>
  <r>
    <s v="CUST10485"/>
    <s v="Riley Park"/>
    <x v="2"/>
    <s v="2021-01-16"/>
    <s v="2022-10-05"/>
    <n v="22"/>
    <n v="17"/>
    <n v="1450.44"/>
    <n v="85.32"/>
    <x v="0"/>
    <d v="1902-12-21T00:00:00"/>
    <s v="Active"/>
    <x v="83"/>
    <d v="1903-12-20T10:33:36"/>
    <x v="0"/>
  </r>
  <r>
    <s v="CUST10486"/>
    <s v="Noah Khan"/>
    <x v="3"/>
    <s v="2022-11-12"/>
    <s v="2023-11-30"/>
    <n v="13"/>
    <n v="13"/>
    <n v="206.83"/>
    <n v="15.91"/>
    <x v="0"/>
    <d v="1901-10-26T00:00:00"/>
    <s v="Active"/>
    <x v="50"/>
    <d v="1900-07-24T19:55:12"/>
    <x v="0"/>
  </r>
  <r>
    <s v="CUST10487"/>
    <s v="Dylan Nguyen"/>
    <x v="2"/>
    <s v="2022-08-15"/>
    <s v="2023-10-09"/>
    <n v="15"/>
    <n v="16"/>
    <n v="419.04"/>
    <n v="26.19"/>
    <x v="0"/>
    <d v="1901-12-17T00:00:00"/>
    <s v="Active"/>
    <x v="35"/>
    <d v="1901-02-22T00:57:36"/>
    <x v="0"/>
  </r>
  <r>
    <s v="CUST10488"/>
    <s v="Ryan Wang"/>
    <x v="3"/>
    <s v="2020-12-27"/>
    <s v="2025-09-10"/>
    <n v="58"/>
    <n v="53"/>
    <n v="2078.66"/>
    <n v="39.22"/>
    <x v="0"/>
    <d v="1900-01-14T00:00:00"/>
    <s v="Active"/>
    <x v="65"/>
    <d v="1905-09-08T15:50:24"/>
    <x v="1"/>
  </r>
  <r>
    <s v="CUST10489"/>
    <s v="Dylan Wang"/>
    <x v="3"/>
    <s v="2020-03-11"/>
    <s v="2024-09-03"/>
    <n v="55"/>
    <n v="55"/>
    <n v="1973.4"/>
    <n v="35.880000000000003"/>
    <x v="0"/>
    <d v="1901-01-21T00:00:00"/>
    <s v="Active"/>
    <x v="76"/>
    <d v="1905-05-26T09:36:00"/>
    <x v="0"/>
  </r>
  <r>
    <s v="CUST10490"/>
    <s v="Rowan Costa"/>
    <x v="4"/>
    <s v="2019-12-12"/>
    <s v="2023-10-13"/>
    <n v="47"/>
    <n v="43"/>
    <n v="3166.95"/>
    <n v="73.650000000000006"/>
    <x v="0"/>
    <d v="1901-12-13T00:00:00"/>
    <s v="Active"/>
    <x v="18"/>
    <d v="1908-08-31T22:48:00"/>
    <x v="0"/>
  </r>
  <r>
    <s v="CUST10491"/>
    <s v="Riley Schmidt"/>
    <x v="1"/>
    <s v="2021-01-11"/>
    <s v="2021-03-16"/>
    <n v="3"/>
    <n v="3"/>
    <n v="3399.54"/>
    <n v="1133.18"/>
    <x v="0"/>
    <d v="1904-07-11T00:00:00"/>
    <s v="Active"/>
    <x v="83"/>
    <d v="1909-04-21T12:57:36"/>
    <x v="0"/>
  </r>
  <r>
    <s v="CUST10492"/>
    <s v="Quinn Carvalho"/>
    <x v="0"/>
    <s v="2021-12-12"/>
    <s v="2024-09-09"/>
    <n v="34"/>
    <n v="26"/>
    <n v="2500.42"/>
    <n v="96.17"/>
    <x v="0"/>
    <d v="1901-01-15T00:00:00"/>
    <s v="Active"/>
    <x v="13"/>
    <d v="1906-11-04T10:04:48"/>
    <x v="0"/>
  </r>
  <r>
    <s v="CUST10493"/>
    <s v="Liam Schmidt"/>
    <x v="4"/>
    <s v="2020-10-02"/>
    <s v="2022-06-21"/>
    <n v="21"/>
    <n v="27"/>
    <n v="1539"/>
    <n v="57"/>
    <x v="0"/>
    <d v="1903-04-06T00:00:00"/>
    <s v="Active"/>
    <x v="85"/>
    <d v="1904-03-18T00:00:00"/>
    <x v="0"/>
  </r>
  <r>
    <s v="CUST10494"/>
    <s v="Casey Costa"/>
    <x v="1"/>
    <s v="2019-06-28"/>
    <s v="2025-08-17"/>
    <n v="75"/>
    <n v="55"/>
    <n v="14242.25"/>
    <n v="258.95"/>
    <x v="1"/>
    <d v="1900-02-07T00:00:00"/>
    <s v="Active"/>
    <x v="67"/>
    <d v="1938-12-28T06:00:00"/>
    <x v="1"/>
  </r>
  <r>
    <s v="CUST10495"/>
    <s v="Rowan Patel"/>
    <x v="2"/>
    <s v="2024-05-15"/>
    <s v="2025-09-14"/>
    <n v="17"/>
    <n v="9"/>
    <n v="542.07000000000005"/>
    <n v="60.23"/>
    <x v="0"/>
    <d v="1900-01-10T00:00:00"/>
    <s v="Active"/>
    <x v="14"/>
    <d v="1901-06-25T01:40:48"/>
    <x v="1"/>
  </r>
  <r>
    <s v="CUST10496"/>
    <s v="Hayden Lee"/>
    <x v="4"/>
    <s v="2020-12-06"/>
    <s v="2023-10-10"/>
    <n v="35"/>
    <n v="26"/>
    <n v="2046.2"/>
    <n v="78.7"/>
    <x v="0"/>
    <d v="1901-12-16T00:00:00"/>
    <s v="Active"/>
    <x v="65"/>
    <d v="1905-08-07T04:48:00"/>
    <x v="0"/>
  </r>
  <r>
    <s v="CUST10497"/>
    <s v="Riley Rossi"/>
    <x v="3"/>
    <s v="2022-06-08"/>
    <s v="2022-12-16"/>
    <n v="7"/>
    <n v="7"/>
    <n v="586.32000000000005"/>
    <n v="83.76"/>
    <x v="0"/>
    <d v="1902-10-10T00:00:00"/>
    <s v="Active"/>
    <x v="10"/>
    <d v="1901-08-08T07:40:48"/>
    <x v="0"/>
  </r>
  <r>
    <s v="CUST10498"/>
    <s v="Ethan Kumar"/>
    <x v="3"/>
    <s v="2023-10-02"/>
    <s v="2025-02-03"/>
    <n v="17"/>
    <n v="14"/>
    <n v="1291.22"/>
    <n v="92.23"/>
    <x v="0"/>
    <d v="1900-08-21T00:00:00"/>
    <s v="Active"/>
    <x v="15"/>
    <d v="1903-07-14T05:16:48"/>
    <x v="0"/>
  </r>
  <r>
    <s v="CUST10499"/>
    <s v="Sam Jackson"/>
    <x v="3"/>
    <s v="2021-03-04"/>
    <s v="2022-06-03"/>
    <n v="16"/>
    <n v="12"/>
    <n v="925.32"/>
    <n v="77.11"/>
    <x v="0"/>
    <d v="1903-04-24T00:00:00"/>
    <s v="Active"/>
    <x v="38"/>
    <d v="1902-07-13T07:40:48"/>
    <x v="0"/>
  </r>
  <r>
    <s v="CUST10500"/>
    <s v="Evan Müller"/>
    <x v="3"/>
    <s v="2022-12-25"/>
    <s v="2025-02-08"/>
    <n v="27"/>
    <n v="24"/>
    <n v="464.16"/>
    <n v="19.34"/>
    <x v="0"/>
    <d v="1900-08-16T00:00:00"/>
    <s v="Active"/>
    <x v="53"/>
    <d v="1901-04-08T03:50:24"/>
    <x v="0"/>
  </r>
  <r>
    <s v="CUST10501"/>
    <s v="Blake Brown"/>
    <x v="1"/>
    <s v="2020-01-27"/>
    <s v="2022-12-22"/>
    <n v="36"/>
    <n v="32"/>
    <n v="19634.240000000002"/>
    <n v="613.57000000000005"/>
    <x v="1"/>
    <d v="1902-10-04T00:00:00"/>
    <s v="Active"/>
    <x v="56"/>
    <d v="1953-10-02T05:45:36"/>
    <x v="0"/>
  </r>
  <r>
    <s v="CUST10502"/>
    <s v="Mason Ivanov"/>
    <x v="1"/>
    <s v="2020-08-21"/>
    <s v="2025-09-14"/>
    <n v="62"/>
    <n v="52"/>
    <n v="19857.240000000002"/>
    <n v="381.87"/>
    <x v="1"/>
    <d v="1900-01-10T00:00:00"/>
    <s v="Active"/>
    <x v="60"/>
    <d v="1954-05-13T05:45:36"/>
    <x v="1"/>
  </r>
  <r>
    <s v="CUST10503"/>
    <s v="Drew Costa"/>
    <x v="2"/>
    <s v="2018-04-15"/>
    <s v="2020-08-13"/>
    <n v="29"/>
    <n v="27"/>
    <n v="3006.45"/>
    <n v="111.35"/>
    <x v="0"/>
    <d v="1905-02-11T00:00:00"/>
    <s v="Active"/>
    <x v="5"/>
    <d v="1908-03-24T10:48:00"/>
    <x v="0"/>
  </r>
  <r>
    <s v="CUST10504"/>
    <s v="Hayden Singh"/>
    <x v="1"/>
    <s v="2018-10-07"/>
    <s v="2022-02-27"/>
    <n v="41"/>
    <n v="33"/>
    <n v="1351.35"/>
    <n v="40.950000000000003"/>
    <x v="0"/>
    <d v="1903-07-29T00:00:00"/>
    <s v="Active"/>
    <x v="68"/>
    <d v="1903-09-12T08:24:00"/>
    <x v="0"/>
  </r>
  <r>
    <s v="CUST10505"/>
    <s v="Ryan Smith"/>
    <x v="2"/>
    <s v="2018-02-04"/>
    <s v="2018-11-29"/>
    <n v="10"/>
    <n v="8"/>
    <n v="1349.92"/>
    <n v="168.74"/>
    <x v="0"/>
    <d v="1906-10-27T00:00:00"/>
    <s v="Active"/>
    <x v="39"/>
    <d v="1903-09-10T22:04:48"/>
    <x v="0"/>
  </r>
  <r>
    <s v="CUST10506"/>
    <s v="Sam Lee"/>
    <x v="2"/>
    <s v="2018-04-22"/>
    <s v="2018-06-06"/>
    <n v="3"/>
    <n v="1"/>
    <n v="79.260000000000005"/>
    <n v="79.260000000000005"/>
    <x v="0"/>
    <d v="1907-04-21T00:00:00"/>
    <s v="Active"/>
    <x v="5"/>
    <d v="1900-03-19T06:14:24"/>
    <x v="0"/>
  </r>
  <r>
    <s v="CUST10507"/>
    <s v="Rowan Martinez"/>
    <x v="0"/>
    <s v="2018-02-25"/>
    <s v="2020-11-21"/>
    <n v="34"/>
    <n v="36"/>
    <n v="6553.08"/>
    <n v="182.03"/>
    <x v="1"/>
    <d v="1904-11-03T00:00:00"/>
    <s v="Active"/>
    <x v="39"/>
    <d v="1917-12-09T01:55:12"/>
    <x v="0"/>
  </r>
  <r>
    <s v="CUST10508"/>
    <s v="Morgan Schmidt"/>
    <x v="1"/>
    <s v="2019-02-08"/>
    <s v="2025-09-01"/>
    <n v="80"/>
    <n v="60"/>
    <n v="4414.8"/>
    <n v="73.58"/>
    <x v="0"/>
    <d v="1900-01-23T00:00:00"/>
    <s v="Active"/>
    <x v="25"/>
    <d v="1912-01-31T19:12:00"/>
    <x v="1"/>
  </r>
  <r>
    <s v="CUST10509"/>
    <s v="Robin Santos"/>
    <x v="3"/>
    <s v="2020-01-30"/>
    <s v="2022-07-25"/>
    <n v="31"/>
    <n v="27"/>
    <n v="2783.97"/>
    <n v="103.11"/>
    <x v="0"/>
    <d v="1903-03-03T00:00:00"/>
    <s v="Active"/>
    <x v="56"/>
    <d v="1907-08-14T23:16:48"/>
    <x v="0"/>
  </r>
  <r>
    <s v="CUST10510"/>
    <s v="Ryan Jackson"/>
    <x v="1"/>
    <s v="2023-09-23"/>
    <s v="2024-06-11"/>
    <n v="10"/>
    <n v="12"/>
    <n v="3820.2"/>
    <n v="318.35000000000002"/>
    <x v="0"/>
    <d v="1901-04-15T00:00:00"/>
    <s v="Active"/>
    <x v="4"/>
    <d v="1910-06-16T04:48:00"/>
    <x v="0"/>
  </r>
  <r>
    <s v="CUST10511"/>
    <s v="Casey Popov"/>
    <x v="4"/>
    <s v="2022-01-28"/>
    <s v="2025-04-13"/>
    <n v="40"/>
    <n v="40"/>
    <n v="9013.2000000000007"/>
    <n v="225.33"/>
    <x v="1"/>
    <d v="1900-06-13T00:00:00"/>
    <s v="Active"/>
    <x v="22"/>
    <d v="1924-09-03T04:48:00"/>
    <x v="1"/>
  </r>
  <r>
    <s v="CUST10512"/>
    <s v="Noah Martinez"/>
    <x v="2"/>
    <s v="2025-07-13"/>
    <s v="2025-09-06"/>
    <n v="3"/>
    <n v="2"/>
    <n v="476.82"/>
    <n v="238.41"/>
    <x v="0"/>
    <d v="1900-01-18T00:00:00"/>
    <s v="Active"/>
    <x v="71"/>
    <d v="1901-04-20T19:40:48"/>
    <x v="1"/>
  </r>
  <r>
    <s v="CUST10513"/>
    <s v="Cameron O'Neil"/>
    <x v="0"/>
    <s v="2024-01-12"/>
    <s v="2024-04-21"/>
    <n v="4"/>
    <n v="6"/>
    <n v="369.54"/>
    <n v="61.59"/>
    <x v="0"/>
    <d v="1901-06-05T00:00:00"/>
    <s v="Active"/>
    <x v="62"/>
    <d v="1901-01-03T12:57:36"/>
    <x v="0"/>
  </r>
  <r>
    <s v="CUST10514"/>
    <s v="Mason Hernandez"/>
    <x v="3"/>
    <s v="2025-04-27"/>
    <s v="2025-05-17"/>
    <n v="2"/>
    <n v="3"/>
    <n v="264.18"/>
    <n v="88.06"/>
    <x v="0"/>
    <d v="1900-05-10T00:00:00"/>
    <s v="Active"/>
    <x v="72"/>
    <d v="1900-09-20T04:19:12"/>
    <x v="1"/>
  </r>
  <r>
    <s v="CUST10515"/>
    <s v="Rowan Khan"/>
    <x v="0"/>
    <s v="2025-01-17"/>
    <s v="2025-07-11"/>
    <n v="7"/>
    <n v="5"/>
    <n v="645.54999999999995"/>
    <n v="129.11000000000001"/>
    <x v="0"/>
    <d v="1900-03-16T00:00:00"/>
    <s v="Active"/>
    <x v="19"/>
    <d v="1901-10-06T13:12:00"/>
    <x v="1"/>
  </r>
  <r>
    <s v="CUST10516"/>
    <s v="Taylor Schmidt"/>
    <x v="0"/>
    <s v="2025-04-07"/>
    <s v="2025-05-09"/>
    <n v="2"/>
    <n v="1"/>
    <n v="84.53"/>
    <n v="84.53"/>
    <x v="0"/>
    <d v="1900-05-18T00:00:00"/>
    <s v="Active"/>
    <x v="72"/>
    <d v="1900-03-24T12:43:12"/>
    <x v="1"/>
  </r>
  <r>
    <s v="CUST10517"/>
    <s v="Noah Lopez"/>
    <x v="3"/>
    <s v="2023-07-25"/>
    <s v="2025-04-12"/>
    <n v="22"/>
    <n v="21"/>
    <n v="437.85"/>
    <n v="20.85"/>
    <x v="0"/>
    <d v="1900-06-14T00:00:00"/>
    <s v="Active"/>
    <x v="59"/>
    <d v="1901-03-12T20:24:00"/>
    <x v="1"/>
  </r>
  <r>
    <s v="CUST10518"/>
    <s v="Ryan Lee"/>
    <x v="4"/>
    <s v="2025-09-04"/>
    <s v="2025-09-07"/>
    <n v="1"/>
    <n v="2"/>
    <n v="188.66"/>
    <n v="94.33"/>
    <x v="0"/>
    <d v="1900-01-17T00:00:00"/>
    <s v="Active"/>
    <x v="47"/>
    <d v="1900-07-06T15:50:24"/>
    <x v="1"/>
  </r>
  <r>
    <s v="CUST10519"/>
    <s v="Dylan Haque"/>
    <x v="3"/>
    <s v="2023-11-03"/>
    <s v="2025-04-05"/>
    <n v="18"/>
    <n v="19"/>
    <n v="1821.72"/>
    <n v="95.88"/>
    <x v="0"/>
    <d v="1900-06-21T00:00:00"/>
    <s v="Active"/>
    <x v="64"/>
    <d v="1904-12-25T17:16:48"/>
    <x v="1"/>
  </r>
  <r>
    <s v="CUST10520"/>
    <s v="Riley Garcia"/>
    <x v="2"/>
    <s v="2024-11-21"/>
    <s v="2025-05-08"/>
    <n v="7"/>
    <n v="6"/>
    <n v="1611.54"/>
    <n v="268.58999999999997"/>
    <x v="0"/>
    <d v="1900-05-19T00:00:00"/>
    <s v="Active"/>
    <x v="58"/>
    <d v="1904-05-29T12:57:36"/>
    <x v="1"/>
  </r>
  <r>
    <s v="CUST10521"/>
    <s v="Parker Lopez"/>
    <x v="1"/>
    <s v="2022-10-03"/>
    <s v="2023-06-28"/>
    <n v="9"/>
    <n v="4"/>
    <n v="123.2"/>
    <n v="30.8"/>
    <x v="0"/>
    <d v="1902-03-30T00:00:00"/>
    <s v="Active"/>
    <x v="32"/>
    <d v="1900-05-02T04:48:00"/>
    <x v="0"/>
  </r>
  <r>
    <s v="CUST10522"/>
    <s v="Blake Wang"/>
    <x v="2"/>
    <s v="2024-08-08"/>
    <s v="2024-08-30"/>
    <n v="1"/>
    <n v="1"/>
    <n v="278.2"/>
    <n v="278.2"/>
    <x v="0"/>
    <d v="1901-01-25T00:00:00"/>
    <s v="Active"/>
    <x v="46"/>
    <d v="1900-10-04T04:48:00"/>
    <x v="0"/>
  </r>
  <r>
    <s v="CUST10523"/>
    <s v="Morgan Smith"/>
    <x v="0"/>
    <s v="2021-01-10"/>
    <s v="2022-09-22"/>
    <n v="21"/>
    <n v="17"/>
    <n v="3845.74"/>
    <n v="226.22"/>
    <x v="0"/>
    <d v="1903-01-03T00:00:00"/>
    <s v="Active"/>
    <x v="83"/>
    <d v="1910-07-11T17:45:36"/>
    <x v="0"/>
  </r>
  <r>
    <s v="CUST10524"/>
    <s v="Ethan Nguyen"/>
    <x v="3"/>
    <s v="2022-06-07"/>
    <s v="2024-11-08"/>
    <n v="30"/>
    <n v="15"/>
    <n v="1113.5999999999999"/>
    <n v="74.239999999999995"/>
    <x v="0"/>
    <d v="1900-11-16T00:00:00"/>
    <s v="Active"/>
    <x v="10"/>
    <d v="1903-01-17T14:24:00"/>
    <x v="0"/>
  </r>
  <r>
    <s v="CUST10525"/>
    <s v="Jamie Hernandez"/>
    <x v="3"/>
    <s v="2024-07-27"/>
    <s v="2024-08-01"/>
    <n v="2"/>
    <n v="2"/>
    <n v="124.7"/>
    <n v="62.35"/>
    <x v="0"/>
    <d v="1901-02-23T00:00:00"/>
    <s v="Active"/>
    <x v="40"/>
    <d v="1900-05-03T16:48:00"/>
    <x v="0"/>
  </r>
  <r>
    <s v="CUST10526"/>
    <s v="Logan Kim"/>
    <x v="4"/>
    <s v="2019-06-27"/>
    <s v="2019-07-18"/>
    <n v="2"/>
    <n v="2"/>
    <n v="615.79999999999995"/>
    <n v="307.89999999999998"/>
    <x v="0"/>
    <d v="1906-03-10T00:00:00"/>
    <s v="Active"/>
    <x v="67"/>
    <d v="1901-09-06T19:12:00"/>
    <x v="0"/>
  </r>
  <r>
    <s v="CUST10527"/>
    <s v="Evan Müller"/>
    <x v="3"/>
    <s v="2019-06-19"/>
    <s v="2022-01-03"/>
    <n v="32"/>
    <n v="19"/>
    <n v="2165.62"/>
    <n v="113.98"/>
    <x v="0"/>
    <d v="1903-09-22T00:00:00"/>
    <s v="Active"/>
    <x v="67"/>
    <d v="1905-12-04T14:52:48"/>
    <x v="0"/>
  </r>
  <r>
    <s v="CUST10528"/>
    <s v="Sam Carvalho"/>
    <x v="2"/>
    <s v="2024-10-17"/>
    <s v="2025-06-28"/>
    <n v="9"/>
    <n v="7"/>
    <n v="2592.59"/>
    <n v="370.37"/>
    <x v="0"/>
    <d v="1900-03-29T00:00:00"/>
    <s v="Active"/>
    <x v="20"/>
    <d v="1907-02-04T14:09:36"/>
    <x v="1"/>
  </r>
  <r>
    <s v="CUST10529"/>
    <s v="Noah Garcia"/>
    <x v="4"/>
    <s v="2019-01-09"/>
    <s v="2020-03-11"/>
    <n v="15"/>
    <n v="18"/>
    <n v="602.82000000000005"/>
    <n v="33.49"/>
    <x v="0"/>
    <d v="1905-07-16T00:00:00"/>
    <s v="Active"/>
    <x v="84"/>
    <d v="1901-08-24T19:40:48"/>
    <x v="0"/>
  </r>
  <r>
    <s v="CUST10530"/>
    <s v="Ryan Santos"/>
    <x v="0"/>
    <s v="2021-10-22"/>
    <s v="2024-02-16"/>
    <n v="29"/>
    <n v="25"/>
    <n v="2542.5"/>
    <n v="101.7"/>
    <x v="0"/>
    <d v="1901-08-09T00:00:00"/>
    <s v="Active"/>
    <x v="44"/>
    <d v="1906-12-16T12:00:00"/>
    <x v="0"/>
  </r>
  <r>
    <s v="CUST10531"/>
    <s v="Jordan Carvalho"/>
    <x v="4"/>
    <s v="2021-04-19"/>
    <s v="2023-11-05"/>
    <n v="32"/>
    <n v="27"/>
    <n v="1141.29"/>
    <n v="42.27"/>
    <x v="0"/>
    <d v="1901-11-20T00:00:00"/>
    <s v="Active"/>
    <x v="78"/>
    <d v="1903-02-14T06:57:36"/>
    <x v="0"/>
  </r>
  <r>
    <s v="CUST10532"/>
    <s v="Jordan Wang"/>
    <x v="3"/>
    <s v="2024-04-10"/>
    <s v="2025-02-06"/>
    <n v="11"/>
    <n v="2"/>
    <n v="212.42"/>
    <n v="106.21"/>
    <x v="0"/>
    <d v="1900-08-18T00:00:00"/>
    <s v="Active"/>
    <x v="0"/>
    <d v="1900-07-30T10:04:48"/>
    <x v="0"/>
  </r>
  <r>
    <s v="CUST10533"/>
    <s v="Liam Martinez"/>
    <x v="2"/>
    <s v="2018-04-04"/>
    <s v="2023-07-06"/>
    <n v="64"/>
    <n v="51"/>
    <n v="3546.54"/>
    <n v="69.540000000000006"/>
    <x v="0"/>
    <d v="1902-03-22T00:00:00"/>
    <s v="Active"/>
    <x v="5"/>
    <d v="1909-09-15T12:57:36"/>
    <x v="0"/>
  </r>
  <r>
    <s v="CUST10534"/>
    <s v="Aiden Silva"/>
    <x v="1"/>
    <s v="2018-11-12"/>
    <s v="2024-11-17"/>
    <n v="73"/>
    <n v="59"/>
    <n v="4516.45"/>
    <n v="76.55"/>
    <x v="0"/>
    <d v="1900-11-07T00:00:00"/>
    <s v="Active"/>
    <x v="82"/>
    <d v="1912-05-12T10:48:00"/>
    <x v="0"/>
  </r>
  <r>
    <s v="CUST10535"/>
    <s v="Lucas Popov"/>
    <x v="0"/>
    <s v="2024-01-27"/>
    <s v="2024-08-30"/>
    <n v="8"/>
    <n v="7"/>
    <n v="522.97"/>
    <n v="74.709999999999994"/>
    <x v="0"/>
    <d v="1901-01-25T00:00:00"/>
    <s v="Active"/>
    <x v="62"/>
    <d v="1901-06-05T23:16:48"/>
    <x v="0"/>
  </r>
  <r>
    <s v="CUST10536"/>
    <s v="Logan Silva"/>
    <x v="1"/>
    <s v="2019-03-21"/>
    <s v="2023-01-08"/>
    <n v="47"/>
    <n v="39"/>
    <n v="3744.78"/>
    <n v="96.02"/>
    <x v="0"/>
    <d v="1902-09-17T00:00:00"/>
    <s v="Active"/>
    <x v="91"/>
    <d v="1910-04-01T18:43:12"/>
    <x v="0"/>
  </r>
  <r>
    <s v="CUST10537"/>
    <s v="Dylan O'Neil"/>
    <x v="0"/>
    <s v="2022-07-05"/>
    <s v="2022-08-06"/>
    <n v="2"/>
    <n v="2"/>
    <n v="44.28"/>
    <n v="22.14"/>
    <x v="0"/>
    <d v="1903-02-19T00:00:00"/>
    <s v="Active"/>
    <x v="16"/>
    <d v="1900-02-12T06:43:12"/>
    <x v="0"/>
  </r>
  <r>
    <s v="CUST10538"/>
    <s v="Ethan Silva"/>
    <x v="1"/>
    <s v="2018-02-20"/>
    <s v="2020-01-08"/>
    <n v="24"/>
    <n v="21"/>
    <n v="1398.39"/>
    <n v="66.59"/>
    <x v="0"/>
    <d v="1905-09-17T00:00:00"/>
    <s v="Active"/>
    <x v="39"/>
    <d v="1903-10-29T09:21:36"/>
    <x v="0"/>
  </r>
  <r>
    <s v="CUST10539"/>
    <s v="Casey Patel"/>
    <x v="0"/>
    <s v="2025-05-30"/>
    <s v="2025-08-11"/>
    <n v="4"/>
    <n v="8"/>
    <n v="785.52"/>
    <n v="98.19"/>
    <x v="0"/>
    <d v="1900-02-13T00:00:00"/>
    <s v="Active"/>
    <x v="30"/>
    <d v="1902-02-23T12:28:48"/>
    <x v="1"/>
  </r>
  <r>
    <s v="CUST10540"/>
    <s v="Cameron Silva"/>
    <x v="1"/>
    <s v="2021-02-21"/>
    <s v="2025-07-14"/>
    <n v="54"/>
    <n v="43"/>
    <n v="1888.13"/>
    <n v="43.91"/>
    <x v="0"/>
    <d v="1900-03-13T00:00:00"/>
    <s v="Active"/>
    <x v="54"/>
    <d v="1905-03-02T03:07:12"/>
    <x v="1"/>
  </r>
  <r>
    <s v="CUST10541"/>
    <s v="Ethan Ivanov"/>
    <x v="4"/>
    <s v="2019-08-14"/>
    <s v="2022-03-13"/>
    <n v="32"/>
    <n v="28"/>
    <n v="9976.1200000000008"/>
    <n v="356.29"/>
    <x v="1"/>
    <d v="1903-07-15T00:00:00"/>
    <s v="Active"/>
    <x v="24"/>
    <d v="1927-04-24T02:52:48"/>
    <x v="0"/>
  </r>
  <r>
    <s v="CUST10542"/>
    <s v="Blake Ivanov"/>
    <x v="1"/>
    <s v="2023-01-25"/>
    <s v="2025-03-05"/>
    <n v="27"/>
    <n v="25"/>
    <n v="1332"/>
    <n v="53.28"/>
    <x v="0"/>
    <d v="1900-07-22T00:00:00"/>
    <s v="Active"/>
    <x v="81"/>
    <d v="1903-08-24T00:00:00"/>
    <x v="0"/>
  </r>
  <r>
    <s v="CUST10543"/>
    <s v="Liam Smith"/>
    <x v="0"/>
    <s v="2018-09-30"/>
    <s v="2024-11-11"/>
    <n v="75"/>
    <n v="60"/>
    <n v="2526"/>
    <n v="42.1"/>
    <x v="0"/>
    <d v="1900-11-13T00:00:00"/>
    <s v="Active"/>
    <x v="26"/>
    <d v="1906-11-30T00:00:00"/>
    <x v="0"/>
  </r>
  <r>
    <s v="CUST10544"/>
    <s v="Lucas Khan"/>
    <x v="3"/>
    <s v="2021-07-14"/>
    <s v="2021-11-20"/>
    <n v="5"/>
    <n v="7"/>
    <n v="72.87"/>
    <n v="10.41"/>
    <x v="0"/>
    <d v="1903-11-05T00:00:00"/>
    <s v="Active"/>
    <x v="48"/>
    <d v="1900-03-12T20:52:48"/>
    <x v="0"/>
  </r>
  <r>
    <s v="CUST10545"/>
    <s v="Caleb Gonzalez"/>
    <x v="0"/>
    <s v="2025-01-29"/>
    <s v="2025-06-01"/>
    <n v="6"/>
    <n v="2"/>
    <n v="188.52"/>
    <n v="94.26"/>
    <x v="0"/>
    <d v="1900-04-25T00:00:00"/>
    <s v="Active"/>
    <x v="19"/>
    <d v="1900-07-06T12:28:48"/>
    <x v="1"/>
  </r>
  <r>
    <s v="CUST10546"/>
    <s v="Dylan Silva"/>
    <x v="2"/>
    <s v="2025-08-18"/>
    <s v="2025-08-31"/>
    <n v="1"/>
    <n v="2"/>
    <n v="112.14"/>
    <n v="56.07"/>
    <x v="0"/>
    <d v="1900-01-24T00:00:00"/>
    <s v="Active"/>
    <x v="57"/>
    <d v="1900-04-21T03:21:36"/>
    <x v="1"/>
  </r>
  <r>
    <s v="CUST10547"/>
    <s v="Rowan O'Neil"/>
    <x v="3"/>
    <s v="2025-08-31"/>
    <s v="2025-09-10"/>
    <n v="2"/>
    <n v="4"/>
    <n v="229.6"/>
    <n v="57.4"/>
    <x v="0"/>
    <d v="1900-01-14T00:00:00"/>
    <s v="Active"/>
    <x v="57"/>
    <d v="1900-08-16T14:24:00"/>
    <x v="1"/>
  </r>
  <r>
    <s v="CUST10548"/>
    <s v="Parker Garcia"/>
    <x v="0"/>
    <s v="2020-12-22"/>
    <s v="2025-06-26"/>
    <n v="55"/>
    <n v="46"/>
    <n v="2005.6"/>
    <n v="43.6"/>
    <x v="0"/>
    <d v="1900-03-31T00:00:00"/>
    <s v="Active"/>
    <x v="65"/>
    <d v="1905-06-27T14:24:00"/>
    <x v="1"/>
  </r>
  <r>
    <s v="CUST10549"/>
    <s v="Liam Singh"/>
    <x v="2"/>
    <s v="2025-08-18"/>
    <s v="2025-08-26"/>
    <n v="1"/>
    <n v="1"/>
    <n v="45.94"/>
    <n v="45.94"/>
    <x v="0"/>
    <d v="1900-01-29T00:00:00"/>
    <s v="Active"/>
    <x v="57"/>
    <d v="1900-02-13T22:33:36"/>
    <x v="1"/>
  </r>
  <r>
    <s v="CUST10550"/>
    <s v="Blake Martinez"/>
    <x v="2"/>
    <s v="2023-10-01"/>
    <s v="2025-06-09"/>
    <n v="21"/>
    <n v="20"/>
    <n v="12842.6"/>
    <n v="642.13"/>
    <x v="1"/>
    <d v="1900-04-17T00:00:00"/>
    <s v="Active"/>
    <x v="15"/>
    <d v="1935-02-27T14:24:00"/>
    <x v="1"/>
  </r>
  <r>
    <s v="CUST10551"/>
    <s v="Hayden Patel"/>
    <x v="2"/>
    <s v="2021-09-26"/>
    <s v="2023-06-16"/>
    <n v="22"/>
    <n v="19"/>
    <n v="394.63"/>
    <n v="20.77"/>
    <x v="0"/>
    <d v="1902-04-11T00:00:00"/>
    <s v="Active"/>
    <x v="12"/>
    <d v="1901-01-28T15:07:12"/>
    <x v="0"/>
  </r>
  <r>
    <s v="CUST10552"/>
    <s v="Alex Costa"/>
    <x v="2"/>
    <s v="2022-12-25"/>
    <s v="2025-06-11"/>
    <n v="31"/>
    <n v="24"/>
    <n v="926.64"/>
    <n v="38.61"/>
    <x v="0"/>
    <d v="1900-04-15T00:00:00"/>
    <s v="Active"/>
    <x v="53"/>
    <d v="1902-07-14T15:21:36"/>
    <x v="1"/>
  </r>
  <r>
    <s v="CUST10553"/>
    <s v="Caleb Singh"/>
    <x v="4"/>
    <s v="2024-12-18"/>
    <s v="2024-12-24"/>
    <n v="1"/>
    <n v="3"/>
    <n v="253.86"/>
    <n v="84.62"/>
    <x v="0"/>
    <d v="1900-10-01T00:00:00"/>
    <s v="Active"/>
    <x v="23"/>
    <d v="1900-09-09T20:38:24"/>
    <x v="0"/>
  </r>
  <r>
    <s v="CUST10554"/>
    <s v="Blake Garcia"/>
    <x v="1"/>
    <s v="2021-09-12"/>
    <s v="2024-03-15"/>
    <n v="31"/>
    <n v="27"/>
    <n v="2617.38"/>
    <n v="96.94"/>
    <x v="0"/>
    <d v="1901-07-12T00:00:00"/>
    <s v="Active"/>
    <x v="12"/>
    <d v="1907-03-01T09:07:12"/>
    <x v="0"/>
  </r>
  <r>
    <s v="CUST10555"/>
    <s v="Jamie Brown"/>
    <x v="4"/>
    <s v="2018-03-06"/>
    <s v="2025-02-27"/>
    <n v="84"/>
    <n v="60"/>
    <n v="19558.2"/>
    <n v="325.97000000000003"/>
    <x v="1"/>
    <d v="1900-07-28T00:00:00"/>
    <s v="Active"/>
    <x v="70"/>
    <d v="1953-07-18T04:48:00"/>
    <x v="0"/>
  </r>
  <r>
    <s v="CUST10556"/>
    <s v="Alex Costa"/>
    <x v="3"/>
    <s v="2024-11-13"/>
    <s v="2024-12-09"/>
    <n v="2"/>
    <n v="3"/>
    <n v="1675.71"/>
    <n v="558.57000000000005"/>
    <x v="0"/>
    <d v="1900-10-16T00:00:00"/>
    <s v="Active"/>
    <x v="58"/>
    <d v="1904-08-01T17:02:24"/>
    <x v="0"/>
  </r>
  <r>
    <s v="CUST10557"/>
    <s v="Evan Kumar"/>
    <x v="0"/>
    <s v="2020-01-22"/>
    <s v="2024-05-16"/>
    <n v="53"/>
    <n v="53"/>
    <n v="3474.68"/>
    <n v="65.56"/>
    <x v="0"/>
    <d v="1901-05-11T00:00:00"/>
    <s v="Active"/>
    <x v="56"/>
    <d v="1909-07-05T16:19:12"/>
    <x v="0"/>
  </r>
  <r>
    <s v="CUST10558"/>
    <s v="Evan Santos"/>
    <x v="0"/>
    <s v="2023-07-26"/>
    <s v="2024-10-31"/>
    <n v="16"/>
    <n v="16"/>
    <n v="1203.8399999999999"/>
    <n v="75.239999999999995"/>
    <x v="0"/>
    <d v="1900-11-24T00:00:00"/>
    <s v="Active"/>
    <x v="59"/>
    <d v="1903-04-17T20:09:36"/>
    <x v="0"/>
  </r>
  <r>
    <s v="CUST10559"/>
    <s v="Oliver O'Neil"/>
    <x v="1"/>
    <s v="2020-01-30"/>
    <s v="2025-06-13"/>
    <n v="66"/>
    <n v="60"/>
    <n v="6805.8"/>
    <n v="113.43"/>
    <x v="1"/>
    <d v="1900-04-13T00:00:00"/>
    <s v="Active"/>
    <x v="56"/>
    <d v="1918-08-18T19:12:00"/>
    <x v="1"/>
  </r>
  <r>
    <s v="CUST10560"/>
    <s v="Lucas Rossi"/>
    <x v="3"/>
    <s v="2019-01-23"/>
    <s v="2024-08-05"/>
    <n v="68"/>
    <n v="51"/>
    <n v="8687.34"/>
    <n v="170.34"/>
    <x v="1"/>
    <d v="1901-02-19T00:00:00"/>
    <s v="Active"/>
    <x v="84"/>
    <d v="1923-10-13T08:09:36"/>
    <x v="0"/>
  </r>
  <r>
    <s v="CUST10561"/>
    <s v="Avery Novak"/>
    <x v="3"/>
    <s v="2021-04-19"/>
    <s v="2024-08-30"/>
    <n v="41"/>
    <n v="37"/>
    <n v="2450.88"/>
    <n v="66.239999999999995"/>
    <x v="0"/>
    <d v="1901-01-25T00:00:00"/>
    <s v="Active"/>
    <x v="78"/>
    <d v="1906-09-15T21:07:12"/>
    <x v="0"/>
  </r>
  <r>
    <s v="CUST10562"/>
    <s v="Lucas Costa"/>
    <x v="4"/>
    <s v="2025-03-30"/>
    <s v="2025-06-25"/>
    <n v="4"/>
    <n v="7"/>
    <n v="170.45"/>
    <n v="24.35"/>
    <x v="0"/>
    <d v="1900-04-01T00:00:00"/>
    <s v="Active"/>
    <x v="55"/>
    <d v="1900-06-18T10:48:00"/>
    <x v="1"/>
  </r>
  <r>
    <s v="CUST10563"/>
    <s v="Drew Ivanov"/>
    <x v="3"/>
    <s v="2018-08-11"/>
    <s v="2023-10-10"/>
    <n v="63"/>
    <n v="57"/>
    <n v="4178.67"/>
    <n v="73.31"/>
    <x v="0"/>
    <d v="1901-12-16T00:00:00"/>
    <s v="Active"/>
    <x v="88"/>
    <d v="1911-06-09T16:04:48"/>
    <x v="0"/>
  </r>
  <r>
    <s v="CUST10564"/>
    <s v="Rowan Brown"/>
    <x v="3"/>
    <s v="2018-05-12"/>
    <s v="2022-03-22"/>
    <n v="47"/>
    <n v="42"/>
    <n v="8351.2800000000007"/>
    <n v="198.84"/>
    <x v="1"/>
    <d v="1903-07-06T00:00:00"/>
    <s v="Active"/>
    <x v="74"/>
    <d v="1922-11-11T06:43:12"/>
    <x v="0"/>
  </r>
  <r>
    <s v="CUST10565"/>
    <s v="Parker Novak"/>
    <x v="3"/>
    <s v="2024-11-22"/>
    <s v="2025-07-30"/>
    <n v="9"/>
    <n v="13"/>
    <n v="1161.42"/>
    <n v="89.34"/>
    <x v="0"/>
    <d v="1900-02-25T00:00:00"/>
    <s v="Active"/>
    <x v="58"/>
    <d v="1903-03-06T10:04:48"/>
    <x v="1"/>
  </r>
  <r>
    <s v="CUST10566"/>
    <s v="Sam Silva"/>
    <x v="4"/>
    <s v="2024-11-13"/>
    <s v="2025-01-25"/>
    <n v="3"/>
    <n v="4"/>
    <n v="349.92"/>
    <n v="87.48"/>
    <x v="0"/>
    <d v="1900-08-30T00:00:00"/>
    <s v="Active"/>
    <x v="58"/>
    <d v="1900-12-14T22:04:48"/>
    <x v="0"/>
  </r>
  <r>
    <s v="CUST10567"/>
    <s v="Casey Hernandez"/>
    <x v="0"/>
    <s v="2020-06-30"/>
    <s v="2022-11-26"/>
    <n v="30"/>
    <n v="25"/>
    <n v="2546.75"/>
    <n v="101.87"/>
    <x v="0"/>
    <d v="1902-10-30T00:00:00"/>
    <s v="Active"/>
    <x v="89"/>
    <d v="1906-12-20T18:00:00"/>
    <x v="0"/>
  </r>
  <r>
    <s v="CUST10568"/>
    <s v="Casey Singh"/>
    <x v="4"/>
    <s v="2023-10-28"/>
    <s v="2024-04-15"/>
    <n v="7"/>
    <n v="4"/>
    <n v="1188.68"/>
    <n v="297.17"/>
    <x v="0"/>
    <d v="1901-06-11T00:00:00"/>
    <s v="Active"/>
    <x v="15"/>
    <d v="1903-04-02T16:19:12"/>
    <x v="0"/>
  </r>
  <r>
    <s v="CUST10569"/>
    <s v="Robin Jackson"/>
    <x v="1"/>
    <s v="2019-11-15"/>
    <s v="2024-09-14"/>
    <n v="59"/>
    <n v="54"/>
    <n v="16287.48"/>
    <n v="301.62"/>
    <x v="1"/>
    <d v="1901-01-10T00:00:00"/>
    <s v="Active"/>
    <x v="42"/>
    <d v="1944-08-03T11:31:12"/>
    <x v="0"/>
  </r>
  <r>
    <s v="CUST10570"/>
    <s v="Jordan Novak"/>
    <x v="1"/>
    <s v="2023-06-18"/>
    <s v="2023-09-19"/>
    <n v="4"/>
    <n v="7"/>
    <n v="155.26"/>
    <n v="22.18"/>
    <x v="0"/>
    <d v="1902-01-06T00:00:00"/>
    <s v="Active"/>
    <x v="92"/>
    <d v="1900-06-03T06:14:24"/>
    <x v="0"/>
  </r>
  <r>
    <s v="CUST10571"/>
    <s v="Cameron Martinez"/>
    <x v="0"/>
    <s v="2024-10-13"/>
    <s v="2025-09-15"/>
    <n v="12"/>
    <n v="10"/>
    <n v="1128"/>
    <n v="112.8"/>
    <x v="0"/>
    <d v="1900-01-09T00:00:00"/>
    <s v="Active"/>
    <x v="20"/>
    <d v="1903-02-01T00:00:00"/>
    <x v="1"/>
  </r>
  <r>
    <s v="CUST10572"/>
    <s v="Avery O'Neil"/>
    <x v="4"/>
    <s v="2020-11-22"/>
    <s v="2024-09-24"/>
    <n v="47"/>
    <n v="33"/>
    <n v="6089.49"/>
    <n v="184.53"/>
    <x v="1"/>
    <d v="1900-12-31T00:00:00"/>
    <s v="Active"/>
    <x v="73"/>
    <d v="1916-09-01T11:45:36"/>
    <x v="0"/>
  </r>
  <r>
    <s v="CUST10573"/>
    <s v="Evan Rossi"/>
    <x v="1"/>
    <s v="2018-09-18"/>
    <s v="2018-10-28"/>
    <n v="2"/>
    <n v="4"/>
    <n v="229.44"/>
    <n v="57.36"/>
    <x v="0"/>
    <d v="1906-11-28T00:00:00"/>
    <s v="Active"/>
    <x v="26"/>
    <d v="1900-08-16T10:33:36"/>
    <x v="0"/>
  </r>
  <r>
    <s v="CUST10574"/>
    <s v="Parker Hernandez"/>
    <x v="0"/>
    <s v="2019-04-06"/>
    <s v="2021-09-16"/>
    <n v="30"/>
    <n v="34"/>
    <n v="2199.12"/>
    <n v="64.680000000000007"/>
    <x v="0"/>
    <d v="1904-01-09T00:00:00"/>
    <s v="Active"/>
    <x v="8"/>
    <d v="1906-01-07T02:52:48"/>
    <x v="0"/>
  </r>
  <r>
    <s v="CUST10575"/>
    <s v="Alex Costa"/>
    <x v="2"/>
    <s v="2023-02-22"/>
    <s v="2024-07-10"/>
    <n v="18"/>
    <n v="13"/>
    <n v="4343.3"/>
    <n v="334.1"/>
    <x v="0"/>
    <d v="1901-03-17T00:00:00"/>
    <s v="Active"/>
    <x v="86"/>
    <d v="1911-11-21T07:12:00"/>
    <x v="0"/>
  </r>
  <r>
    <s v="CUST10576"/>
    <s v="Alex Smith"/>
    <x v="0"/>
    <s v="2025-05-20"/>
    <s v="2025-07-12"/>
    <n v="3"/>
    <n v="3"/>
    <n v="1027.6199999999999"/>
    <n v="342.54"/>
    <x v="0"/>
    <d v="1900-03-15T00:00:00"/>
    <s v="Active"/>
    <x v="30"/>
    <d v="1902-10-23T14:52:48"/>
    <x v="1"/>
  </r>
  <r>
    <s v="CUST10577"/>
    <s v="Hayden Kim"/>
    <x v="2"/>
    <s v="2023-06-27"/>
    <s v="2025-03-30"/>
    <n v="22"/>
    <n v="11"/>
    <n v="368.39"/>
    <n v="33.49"/>
    <x v="0"/>
    <d v="1900-06-27T00:00:00"/>
    <s v="Active"/>
    <x v="92"/>
    <d v="1901-01-02T09:21:36"/>
    <x v="1"/>
  </r>
  <r>
    <s v="CUST10578"/>
    <s v="Sam Costa"/>
    <x v="4"/>
    <s v="2021-07-09"/>
    <s v="2025-06-30"/>
    <n v="48"/>
    <n v="33"/>
    <n v="3694.02"/>
    <n v="111.94"/>
    <x v="0"/>
    <d v="1900-03-27T00:00:00"/>
    <s v="Active"/>
    <x v="48"/>
    <d v="1910-02-10T00:28:48"/>
    <x v="1"/>
  </r>
  <r>
    <s v="CUST10579"/>
    <s v="Jordan Hernandez"/>
    <x v="2"/>
    <s v="2019-12-18"/>
    <s v="2021-04-21"/>
    <n v="17"/>
    <n v="20"/>
    <n v="20132.400000000001"/>
    <n v="1006.62"/>
    <x v="1"/>
    <d v="1904-06-05T00:00:00"/>
    <s v="Active"/>
    <x v="18"/>
    <d v="1955-02-12T09:36:00"/>
    <x v="0"/>
  </r>
  <r>
    <s v="CUST10580"/>
    <s v="Parker Singh"/>
    <x v="1"/>
    <s v="2020-04-13"/>
    <s v="2022-06-12"/>
    <n v="27"/>
    <n v="17"/>
    <n v="4107.37"/>
    <n v="241.61"/>
    <x v="0"/>
    <d v="1903-04-15T00:00:00"/>
    <s v="Active"/>
    <x v="45"/>
    <d v="1911-03-30T08:52:48"/>
    <x v="0"/>
  </r>
  <r>
    <s v="CUST10581"/>
    <s v="Morgan Khan"/>
    <x v="4"/>
    <s v="2025-03-07"/>
    <s v="2025-05-12"/>
    <n v="3"/>
    <n v="2"/>
    <n v="123.66"/>
    <n v="61.83"/>
    <x v="0"/>
    <d v="1900-05-15T00:00:00"/>
    <s v="Active"/>
    <x v="55"/>
    <d v="1900-05-02T15:50:24"/>
    <x v="1"/>
  </r>
  <r>
    <s v="CUST10582"/>
    <s v="Jordan Kumar"/>
    <x v="0"/>
    <s v="2020-03-19"/>
    <s v="2022-06-30"/>
    <n v="28"/>
    <n v="23"/>
    <n v="2864.42"/>
    <n v="124.54"/>
    <x v="0"/>
    <d v="1903-03-28T00:00:00"/>
    <s v="Active"/>
    <x v="76"/>
    <d v="1907-11-03T10:04:48"/>
    <x v="0"/>
  </r>
  <r>
    <s v="CUST10583"/>
    <s v="Robin Carvalho"/>
    <x v="0"/>
    <s v="2022-12-25"/>
    <s v="2024-11-09"/>
    <n v="24"/>
    <n v="21"/>
    <n v="1799.28"/>
    <n v="85.68"/>
    <x v="0"/>
    <d v="1900-11-15T00:00:00"/>
    <s v="Active"/>
    <x v="53"/>
    <d v="1904-12-03T06:43:12"/>
    <x v="0"/>
  </r>
  <r>
    <s v="CUST10584"/>
    <s v="Blake Park"/>
    <x v="4"/>
    <s v="2023-11-05"/>
    <s v="2024-01-28"/>
    <n v="3"/>
    <n v="5"/>
    <n v="269.35000000000002"/>
    <n v="53.87"/>
    <x v="0"/>
    <d v="1901-08-28T00:00:00"/>
    <s v="Active"/>
    <x v="64"/>
    <d v="1900-09-25T08:24:00"/>
    <x v="0"/>
  </r>
  <r>
    <s v="CUST10585"/>
    <s v="Logan Jackson"/>
    <x v="0"/>
    <s v="2024-08-15"/>
    <s v="2024-11-19"/>
    <n v="4"/>
    <n v="5"/>
    <n v="434.4"/>
    <n v="86.88"/>
    <x v="0"/>
    <d v="1900-11-05T00:00:00"/>
    <s v="Active"/>
    <x v="46"/>
    <d v="1901-03-09T09:36:00"/>
    <x v="0"/>
  </r>
  <r>
    <s v="CUST10586"/>
    <s v="Ryan Haque"/>
    <x v="3"/>
    <s v="2020-10-24"/>
    <s v="2023-06-28"/>
    <n v="33"/>
    <n v="22"/>
    <n v="1038.4000000000001"/>
    <n v="47.2"/>
    <x v="0"/>
    <d v="1902-03-30T00:00:00"/>
    <s v="Active"/>
    <x v="85"/>
    <d v="1902-11-03T09:36:00"/>
    <x v="0"/>
  </r>
  <r>
    <s v="CUST10587"/>
    <s v="Drew Kim"/>
    <x v="2"/>
    <s v="2018-06-10"/>
    <s v="2021-04-20"/>
    <n v="35"/>
    <n v="34"/>
    <n v="2404.14"/>
    <n v="70.709999999999994"/>
    <x v="0"/>
    <d v="1904-06-06T00:00:00"/>
    <s v="Active"/>
    <x v="61"/>
    <d v="1906-07-31T03:21:36"/>
    <x v="0"/>
  </r>
  <r>
    <s v="CUST10588"/>
    <s v="Parker Kim"/>
    <x v="0"/>
    <s v="2021-07-22"/>
    <s v="2024-01-07"/>
    <n v="31"/>
    <n v="25"/>
    <n v="2106"/>
    <n v="84.24"/>
    <x v="0"/>
    <d v="1901-09-18T00:00:00"/>
    <s v="Active"/>
    <x v="48"/>
    <d v="1905-10-06T00:00:00"/>
    <x v="0"/>
  </r>
  <r>
    <s v="CUST10589"/>
    <s v="Logan Singh"/>
    <x v="2"/>
    <s v="2019-08-14"/>
    <s v="2020-05-04"/>
    <n v="10"/>
    <n v="6"/>
    <n v="2277.6"/>
    <n v="379.6"/>
    <x v="0"/>
    <d v="1905-05-23T00:00:00"/>
    <s v="Active"/>
    <x v="24"/>
    <d v="1906-03-26T14:24:00"/>
    <x v="0"/>
  </r>
  <r>
    <s v="CUST10590"/>
    <s v="Lucas Popov"/>
    <x v="1"/>
    <s v="2019-05-20"/>
    <s v="2024-08-12"/>
    <n v="64"/>
    <n v="45"/>
    <n v="2703.15"/>
    <n v="60.07"/>
    <x v="0"/>
    <d v="1901-02-12T00:00:00"/>
    <s v="Active"/>
    <x v="41"/>
    <d v="1907-05-26T03:36:00"/>
    <x v="0"/>
  </r>
  <r>
    <s v="CUST10591"/>
    <s v="Hayden Ivanov"/>
    <x v="4"/>
    <s v="2023-11-06"/>
    <s v="2024-10-29"/>
    <n v="12"/>
    <n v="11"/>
    <n v="626.78"/>
    <n v="56.98"/>
    <x v="0"/>
    <d v="1900-11-26T00:00:00"/>
    <s v="Active"/>
    <x v="64"/>
    <d v="1901-09-17T18:43:12"/>
    <x v="0"/>
  </r>
  <r>
    <s v="CUST10592"/>
    <s v="Ryan Rossi"/>
    <x v="3"/>
    <s v="2019-10-14"/>
    <s v="2022-11-30"/>
    <n v="38"/>
    <n v="24"/>
    <n v="708.96"/>
    <n v="29.54"/>
    <x v="0"/>
    <d v="1902-10-26T00:00:00"/>
    <s v="Active"/>
    <x v="51"/>
    <d v="1901-12-08T23:02:24"/>
    <x v="0"/>
  </r>
  <r>
    <s v="CUST10593"/>
    <s v="Evan Lopez"/>
    <x v="0"/>
    <s v="2023-02-08"/>
    <s v="2023-04-25"/>
    <n v="3"/>
    <n v="7"/>
    <n v="478.03"/>
    <n v="68.290000000000006"/>
    <x v="0"/>
    <d v="1902-06-02T00:00:00"/>
    <s v="Active"/>
    <x v="86"/>
    <d v="1901-04-22T00:43:12"/>
    <x v="0"/>
  </r>
  <r>
    <s v="CUST10594"/>
    <s v="Avery Müller"/>
    <x v="1"/>
    <s v="2022-10-03"/>
    <s v="2024-04-05"/>
    <n v="19"/>
    <n v="18"/>
    <n v="238.5"/>
    <n v="13.25"/>
    <x v="0"/>
    <d v="1901-06-21T00:00:00"/>
    <s v="Active"/>
    <x v="32"/>
    <d v="1900-08-25T12:00:00"/>
    <x v="0"/>
  </r>
  <r>
    <s v="CUST10595"/>
    <s v="Blake Garcia"/>
    <x v="1"/>
    <s v="2020-01-10"/>
    <s v="2023-09-05"/>
    <n v="45"/>
    <n v="46"/>
    <n v="16379.68"/>
    <n v="356.08"/>
    <x v="1"/>
    <d v="1902-01-20T00:00:00"/>
    <s v="Active"/>
    <x v="56"/>
    <d v="1944-11-03T16:19:12"/>
    <x v="0"/>
  </r>
  <r>
    <s v="CUST10596"/>
    <s v="Hayden Smith"/>
    <x v="1"/>
    <s v="2021-01-05"/>
    <s v="2025-04-20"/>
    <n v="52"/>
    <n v="38"/>
    <n v="7090.42"/>
    <n v="186.59"/>
    <x v="1"/>
    <d v="1900-06-06T00:00:00"/>
    <s v="Active"/>
    <x v="83"/>
    <d v="1919-05-30T10:04:48"/>
    <x v="1"/>
  </r>
  <r>
    <s v="CUST10597"/>
    <s v="Logan Lopez"/>
    <x v="2"/>
    <s v="2023-12-06"/>
    <s v="2024-01-04"/>
    <n v="2"/>
    <n v="2"/>
    <n v="148.82"/>
    <n v="74.41"/>
    <x v="0"/>
    <d v="1901-09-21T00:00:00"/>
    <s v="Active"/>
    <x v="49"/>
    <d v="1900-05-27T19:40:48"/>
    <x v="0"/>
  </r>
  <r>
    <s v="CUST10598"/>
    <s v="Noah Haque"/>
    <x v="1"/>
    <s v="2023-07-24"/>
    <s v="2024-03-14"/>
    <n v="9"/>
    <n v="7"/>
    <n v="772.1"/>
    <n v="110.3"/>
    <x v="0"/>
    <d v="1901-07-13T00:00:00"/>
    <s v="Active"/>
    <x v="59"/>
    <d v="1902-02-10T02:24:00"/>
    <x v="0"/>
  </r>
  <r>
    <s v="CUST10599"/>
    <s v="Quinn O'Neil"/>
    <x v="3"/>
    <s v="2025-04-11"/>
    <s v="2025-07-19"/>
    <n v="4"/>
    <n v="7"/>
    <n v="294.77"/>
    <n v="42.11"/>
    <x v="0"/>
    <d v="1900-03-08T00:00:00"/>
    <s v="Active"/>
    <x v="72"/>
    <d v="1900-10-20T18:28:48"/>
    <x v="1"/>
  </r>
  <r>
    <s v="CUST10600"/>
    <s v="Ethan Müller"/>
    <x v="4"/>
    <s v="2022-12-21"/>
    <s v="2024-04-06"/>
    <n v="17"/>
    <n v="16"/>
    <n v="2305.2800000000002"/>
    <n v="144.08000000000001"/>
    <x v="0"/>
    <d v="1901-06-20T00:00:00"/>
    <s v="Active"/>
    <x v="53"/>
    <d v="1906-04-23T06:43:12"/>
    <x v="0"/>
  </r>
  <r>
    <s v="CUST10601"/>
    <s v="Hayden Jackson"/>
    <x v="4"/>
    <s v="2019-05-30"/>
    <s v="2021-03-17"/>
    <n v="23"/>
    <n v="22"/>
    <n v="3213.98"/>
    <n v="146.09"/>
    <x v="0"/>
    <d v="1904-07-10T00:00:00"/>
    <s v="Active"/>
    <x v="41"/>
    <d v="1908-10-17T23:31:12"/>
    <x v="0"/>
  </r>
  <r>
    <s v="CUST10602"/>
    <s v="Rowan Nguyen"/>
    <x v="3"/>
    <s v="2024-01-23"/>
    <s v="2025-02-21"/>
    <n v="14"/>
    <n v="10"/>
    <n v="631.79999999999995"/>
    <n v="63.18"/>
    <x v="0"/>
    <d v="1900-08-03T00:00:00"/>
    <s v="Active"/>
    <x v="62"/>
    <d v="1901-09-22T19:12:00"/>
    <x v="0"/>
  </r>
  <r>
    <s v="CUST10603"/>
    <s v="Alex O'Neil"/>
    <x v="0"/>
    <s v="2022-08-29"/>
    <s v="2025-05-13"/>
    <n v="34"/>
    <n v="21"/>
    <n v="2013.48"/>
    <n v="95.88"/>
    <x v="0"/>
    <d v="1900-05-14T00:00:00"/>
    <s v="Active"/>
    <x v="35"/>
    <d v="1905-07-05T11:31:12"/>
    <x v="1"/>
  </r>
  <r>
    <s v="CUST10604"/>
    <s v="Jamie Park"/>
    <x v="2"/>
    <s v="2025-08-09"/>
    <s v="2025-08-16"/>
    <n v="1"/>
    <n v="3"/>
    <n v="420.57"/>
    <n v="140.19"/>
    <x v="0"/>
    <d v="1900-02-08T00:00:00"/>
    <s v="Active"/>
    <x v="57"/>
    <d v="1901-02-23T13:40:48"/>
    <x v="1"/>
  </r>
  <r>
    <s v="CUST10605"/>
    <s v="Drew Ivanov"/>
    <x v="3"/>
    <s v="2022-10-22"/>
    <s v="2024-08-10"/>
    <n v="23"/>
    <n v="20"/>
    <n v="4815"/>
    <n v="240.75"/>
    <x v="0"/>
    <d v="1901-02-14T00:00:00"/>
    <s v="Active"/>
    <x v="32"/>
    <d v="1913-03-07T00:00:00"/>
    <x v="0"/>
  </r>
  <r>
    <s v="CUST10606"/>
    <s v="Riley Park"/>
    <x v="4"/>
    <s v="2023-06-02"/>
    <s v="2025-01-31"/>
    <n v="20"/>
    <n v="16"/>
    <n v="4530.3999999999996"/>
    <n v="283.14999999999998"/>
    <x v="0"/>
    <d v="1900-08-24T00:00:00"/>
    <s v="Active"/>
    <x v="92"/>
    <d v="1912-05-26T09:36:00"/>
    <x v="0"/>
  </r>
  <r>
    <s v="CUST10607"/>
    <s v="Alex Singh"/>
    <x v="4"/>
    <s v="2023-03-10"/>
    <s v="2024-05-12"/>
    <n v="15"/>
    <n v="13"/>
    <n v="721.24"/>
    <n v="55.48"/>
    <x v="0"/>
    <d v="1901-05-15T00:00:00"/>
    <s v="Active"/>
    <x v="6"/>
    <d v="1901-12-21T05:45:36"/>
    <x v="0"/>
  </r>
  <r>
    <s v="CUST10608"/>
    <s v="Drew Müller"/>
    <x v="4"/>
    <s v="2024-01-21"/>
    <s v="2025-08-18"/>
    <n v="20"/>
    <n v="15"/>
    <n v="1235.8499999999999"/>
    <n v="82.39"/>
    <x v="0"/>
    <d v="1900-02-06T00:00:00"/>
    <s v="Active"/>
    <x v="62"/>
    <d v="1903-05-19T20:24:00"/>
    <x v="1"/>
  </r>
  <r>
    <s v="CUST10609"/>
    <s v="Alex Park"/>
    <x v="2"/>
    <s v="2020-04-25"/>
    <s v="2020-11-18"/>
    <n v="8"/>
    <n v="6"/>
    <n v="2154.6"/>
    <n v="359.1"/>
    <x v="0"/>
    <d v="1904-11-06T00:00:00"/>
    <s v="Active"/>
    <x v="45"/>
    <d v="1905-11-23T14:24:00"/>
    <x v="0"/>
  </r>
  <r>
    <s v="CUST10610"/>
    <s v="Rowan Lee"/>
    <x v="3"/>
    <s v="2024-09-08"/>
    <s v="2024-11-18"/>
    <n v="3"/>
    <n v="2"/>
    <n v="43.22"/>
    <n v="21.61"/>
    <x v="0"/>
    <d v="1900-11-06T00:00:00"/>
    <s v="Active"/>
    <x v="27"/>
    <d v="1900-02-11T05:16:48"/>
    <x v="0"/>
  </r>
  <r>
    <s v="CUST10611"/>
    <s v="Drew Smith"/>
    <x v="0"/>
    <s v="2025-07-16"/>
    <s v="2025-09-08"/>
    <n v="3"/>
    <n v="4"/>
    <n v="141.44"/>
    <n v="35.36"/>
    <x v="0"/>
    <d v="1900-01-16T00:00:00"/>
    <s v="Active"/>
    <x v="71"/>
    <d v="1900-05-20T10:33:36"/>
    <x v="1"/>
  </r>
  <r>
    <s v="CUST10612"/>
    <s v="Caleb Santos"/>
    <x v="2"/>
    <s v="2024-05-14"/>
    <s v="2024-09-14"/>
    <n v="5"/>
    <n v="6"/>
    <n v="1074.48"/>
    <n v="179.08"/>
    <x v="0"/>
    <d v="1901-01-10T00:00:00"/>
    <s v="Active"/>
    <x v="14"/>
    <d v="1902-12-09T11:31:12"/>
    <x v="0"/>
  </r>
  <r>
    <s v="CUST10613"/>
    <s v="Liam Rossi"/>
    <x v="2"/>
    <s v="2023-04-07"/>
    <s v="2025-07-19"/>
    <n v="28"/>
    <n v="17"/>
    <n v="1328.72"/>
    <n v="78.16"/>
    <x v="0"/>
    <d v="1900-03-08T00:00:00"/>
    <s v="Active"/>
    <x v="34"/>
    <d v="1903-08-20T17:16:48"/>
    <x v="1"/>
  </r>
  <r>
    <s v="CUST10614"/>
    <s v="Dylan Novak"/>
    <x v="3"/>
    <s v="2019-08-17"/>
    <s v="2024-02-21"/>
    <n v="55"/>
    <n v="44"/>
    <n v="1103.08"/>
    <n v="25.07"/>
    <x v="0"/>
    <d v="1901-08-04T00:00:00"/>
    <s v="Active"/>
    <x v="24"/>
    <d v="1903-01-07T01:55:12"/>
    <x v="0"/>
  </r>
  <r>
    <s v="CUST10615"/>
    <s v="Alex Lee"/>
    <x v="4"/>
    <s v="2021-12-07"/>
    <s v="2022-06-29"/>
    <n v="7"/>
    <n v="2"/>
    <n v="200.18"/>
    <n v="100.09"/>
    <x v="0"/>
    <d v="1903-03-29T00:00:00"/>
    <s v="Active"/>
    <x v="13"/>
    <d v="1900-07-18T04:19:12"/>
    <x v="0"/>
  </r>
  <r>
    <s v="CUST10616"/>
    <s v="Mason Popov"/>
    <x v="2"/>
    <s v="2022-02-17"/>
    <s v="2023-04-13"/>
    <n v="15"/>
    <n v="15"/>
    <n v="1705.35"/>
    <n v="113.69"/>
    <x v="0"/>
    <d v="1902-06-14T00:00:00"/>
    <s v="Active"/>
    <x v="77"/>
    <d v="1904-08-31T08:24:00"/>
    <x v="0"/>
  </r>
  <r>
    <s v="CUST10617"/>
    <s v="Jordan Lee"/>
    <x v="1"/>
    <s v="2024-03-27"/>
    <s v="2025-05-21"/>
    <n v="15"/>
    <n v="11"/>
    <n v="1095.82"/>
    <n v="99.62"/>
    <x v="0"/>
    <d v="1900-05-06T00:00:00"/>
    <s v="Active"/>
    <x v="28"/>
    <d v="1902-12-30T19:40:48"/>
    <x v="1"/>
  </r>
  <r>
    <s v="CUST10618"/>
    <s v="Avery Silva"/>
    <x v="3"/>
    <s v="2024-04-13"/>
    <s v="2025-03-07"/>
    <n v="12"/>
    <n v="20"/>
    <n v="2173.6"/>
    <n v="108.68"/>
    <x v="0"/>
    <d v="1900-07-20T00:00:00"/>
    <s v="Active"/>
    <x v="0"/>
    <d v="1905-12-12T14:24:00"/>
    <x v="0"/>
  </r>
  <r>
    <s v="CUST10619"/>
    <s v="Ethan Park"/>
    <x v="2"/>
    <s v="2025-08-01"/>
    <s v="2025-08-19"/>
    <n v="1"/>
    <n v="1"/>
    <n v="270.51"/>
    <n v="270.51"/>
    <x v="0"/>
    <d v="1900-02-05T00:00:00"/>
    <s v="Active"/>
    <x v="57"/>
    <d v="1900-09-26T12:14:24"/>
    <x v="1"/>
  </r>
  <r>
    <s v="CUST10620"/>
    <s v="Lucas Park"/>
    <x v="4"/>
    <s v="2021-07-26"/>
    <s v="2025-09-07"/>
    <n v="51"/>
    <n v="47"/>
    <n v="4776.1400000000003"/>
    <n v="101.62"/>
    <x v="0"/>
    <d v="1900-01-17T00:00:00"/>
    <s v="Active"/>
    <x v="48"/>
    <d v="1913-01-27T03:21:36"/>
    <x v="1"/>
  </r>
  <r>
    <s v="CUST10621"/>
    <s v="Taylor Lopez"/>
    <x v="3"/>
    <s v="2018-08-06"/>
    <s v="2024-09-27"/>
    <n v="74"/>
    <n v="60"/>
    <n v="16559.400000000001"/>
    <n v="275.99"/>
    <x v="1"/>
    <d v="1900-12-28T00:00:00"/>
    <s v="Active"/>
    <x v="88"/>
    <d v="1945-05-02T09:36:00"/>
    <x v="0"/>
  </r>
  <r>
    <s v="CUST10622"/>
    <s v="Blake Garcia"/>
    <x v="0"/>
    <s v="2022-07-10"/>
    <s v="2025-07-03"/>
    <n v="37"/>
    <n v="31"/>
    <n v="823.67"/>
    <n v="26.57"/>
    <x v="0"/>
    <d v="1900-03-24T00:00:00"/>
    <s v="Active"/>
    <x v="16"/>
    <d v="1902-04-02T16:04:48"/>
    <x v="1"/>
  </r>
  <r>
    <s v="CUST10623"/>
    <s v="Caleb Smith"/>
    <x v="2"/>
    <s v="2024-03-22"/>
    <s v="2025-03-17"/>
    <n v="13"/>
    <n v="8"/>
    <n v="2731.68"/>
    <n v="341.46"/>
    <x v="0"/>
    <d v="1900-07-10T00:00:00"/>
    <s v="Active"/>
    <x v="28"/>
    <d v="1907-06-23T16:19:12"/>
    <x v="0"/>
  </r>
  <r>
    <s v="CUST10624"/>
    <s v="Robin Smith"/>
    <x v="1"/>
    <s v="2018-06-04"/>
    <s v="2021-05-13"/>
    <n v="36"/>
    <n v="31"/>
    <n v="549.01"/>
    <n v="17.71"/>
    <x v="0"/>
    <d v="1904-05-14T00:00:00"/>
    <s v="Active"/>
    <x v="61"/>
    <d v="1901-07-02T00:14:24"/>
    <x v="0"/>
  </r>
  <r>
    <s v="CUST10625"/>
    <s v="Oliver Santos"/>
    <x v="4"/>
    <s v="2020-01-30"/>
    <s v="2023-10-25"/>
    <n v="46"/>
    <n v="36"/>
    <n v="1085.76"/>
    <n v="30.16"/>
    <x v="0"/>
    <d v="1901-12-01T00:00:00"/>
    <s v="Active"/>
    <x v="56"/>
    <d v="1902-12-20T18:14:24"/>
    <x v="0"/>
  </r>
  <r>
    <s v="CUST10626"/>
    <s v="Liam Hernandez"/>
    <x v="1"/>
    <s v="2021-06-27"/>
    <s v="2023-05-31"/>
    <n v="24"/>
    <n v="14"/>
    <n v="2234.2600000000002"/>
    <n v="159.59"/>
    <x v="0"/>
    <d v="1902-04-27T00:00:00"/>
    <s v="Active"/>
    <x v="43"/>
    <d v="1906-02-11T06:14:24"/>
    <x v="0"/>
  </r>
  <r>
    <s v="CUST10627"/>
    <s v="Sam Khan"/>
    <x v="3"/>
    <s v="2024-04-02"/>
    <s v="2024-04-19"/>
    <n v="1"/>
    <n v="1"/>
    <n v="104.37"/>
    <n v="104.37"/>
    <x v="0"/>
    <d v="1901-06-07T00:00:00"/>
    <s v="Active"/>
    <x v="0"/>
    <d v="1900-04-13T08:52:48"/>
    <x v="0"/>
  </r>
  <r>
    <s v="CUST10628"/>
    <s v="Hayden Garcia"/>
    <x v="3"/>
    <s v="2018-05-07"/>
    <s v="2023-02-24"/>
    <n v="58"/>
    <n v="45"/>
    <n v="1229.4000000000001"/>
    <n v="27.32"/>
    <x v="0"/>
    <d v="1902-08-01T00:00:00"/>
    <s v="Active"/>
    <x v="74"/>
    <d v="1903-05-13T09:36:00"/>
    <x v="0"/>
  </r>
  <r>
    <s v="CUST10629"/>
    <s v="Rowan Brown"/>
    <x v="0"/>
    <s v="2023-10-24"/>
    <s v="2024-11-13"/>
    <n v="14"/>
    <n v="9"/>
    <n v="1808.28"/>
    <n v="200.92"/>
    <x v="0"/>
    <d v="1900-11-11T00:00:00"/>
    <s v="Active"/>
    <x v="15"/>
    <d v="1904-12-12T06:43:12"/>
    <x v="0"/>
  </r>
  <r>
    <s v="CUST10630"/>
    <s v="Alex Ivanov"/>
    <x v="2"/>
    <s v="2020-03-09"/>
    <s v="2020-12-27"/>
    <n v="10"/>
    <n v="10"/>
    <n v="578.6"/>
    <n v="57.86"/>
    <x v="0"/>
    <d v="1904-09-28T00:00:00"/>
    <s v="Active"/>
    <x v="76"/>
    <d v="1901-07-31T14:24:00"/>
    <x v="0"/>
  </r>
  <r>
    <s v="CUST10631"/>
    <s v="Ryan Lee"/>
    <x v="1"/>
    <s v="2019-02-27"/>
    <s v="2021-03-27"/>
    <n v="26"/>
    <n v="21"/>
    <n v="1743.21"/>
    <n v="83.01"/>
    <x v="0"/>
    <d v="1904-06-30T00:00:00"/>
    <s v="Active"/>
    <x v="25"/>
    <d v="1904-10-08T05:02:24"/>
    <x v="0"/>
  </r>
  <r>
    <s v="CUST10632"/>
    <s v="Riley O'Neil"/>
    <x v="1"/>
    <s v="2023-01-24"/>
    <s v="2025-04-10"/>
    <n v="28"/>
    <n v="31"/>
    <n v="3714.73"/>
    <n v="119.83"/>
    <x v="0"/>
    <d v="1900-06-16T00:00:00"/>
    <s v="Active"/>
    <x v="81"/>
    <d v="1910-03-02T17:31:12"/>
    <x v="1"/>
  </r>
  <r>
    <s v="CUST10633"/>
    <s v="Mason Nguyen"/>
    <x v="4"/>
    <s v="2023-10-01"/>
    <s v="2025-09-03"/>
    <n v="24"/>
    <n v="14"/>
    <n v="427.7"/>
    <n v="30.55"/>
    <x v="0"/>
    <d v="1900-01-21T00:00:00"/>
    <s v="Active"/>
    <x v="15"/>
    <d v="1901-03-02T16:48:00"/>
    <x v="1"/>
  </r>
  <r>
    <s v="CUST10634"/>
    <s v="Riley Costa"/>
    <x v="1"/>
    <s v="2018-01-15"/>
    <s v="2022-08-02"/>
    <n v="56"/>
    <n v="45"/>
    <n v="1839.6"/>
    <n v="40.880000000000003"/>
    <x v="0"/>
    <d v="1903-02-23T00:00:00"/>
    <s v="Active"/>
    <x v="1"/>
    <d v="1905-01-12T14:24:00"/>
    <x v="0"/>
  </r>
  <r>
    <s v="CUST10635"/>
    <s v="Oliver Garcia"/>
    <x v="2"/>
    <s v="2024-01-30"/>
    <s v="2025-01-09"/>
    <n v="13"/>
    <n v="14"/>
    <n v="561.12"/>
    <n v="40.08"/>
    <x v="0"/>
    <d v="1900-09-15T00:00:00"/>
    <s v="Active"/>
    <x v="62"/>
    <d v="1901-07-14T02:52:48"/>
    <x v="0"/>
  </r>
  <r>
    <s v="CUST10636"/>
    <s v="Aiden Khan"/>
    <x v="3"/>
    <s v="2023-02-20"/>
    <s v="2024-06-02"/>
    <n v="17"/>
    <n v="17"/>
    <n v="3061.7"/>
    <n v="180.1"/>
    <x v="0"/>
    <d v="1901-04-24T00:00:00"/>
    <s v="Active"/>
    <x v="86"/>
    <d v="1908-05-18T16:48:00"/>
    <x v="0"/>
  </r>
  <r>
    <s v="CUST10637"/>
    <s v="Robin Jackson"/>
    <x v="2"/>
    <s v="2022-10-19"/>
    <s v="2024-03-16"/>
    <n v="18"/>
    <n v="17"/>
    <n v="344.08"/>
    <n v="20.239999999999998"/>
    <x v="0"/>
    <d v="1901-07-11T00:00:00"/>
    <s v="Active"/>
    <x v="32"/>
    <d v="1900-12-09T01:55:12"/>
    <x v="0"/>
  </r>
  <r>
    <s v="CUST10638"/>
    <s v="Shawn Gonzalez"/>
    <x v="1"/>
    <s v="2019-05-31"/>
    <s v="2023-07-31"/>
    <n v="51"/>
    <n v="52"/>
    <n v="6230.12"/>
    <n v="119.81"/>
    <x v="1"/>
    <d v="1902-02-25T00:00:00"/>
    <s v="Active"/>
    <x v="41"/>
    <d v="1917-01-20T02:52:48"/>
    <x v="0"/>
  </r>
  <r>
    <s v="CUST10639"/>
    <s v="Noah Park"/>
    <x v="0"/>
    <s v="2022-07-04"/>
    <s v="2025-05-28"/>
    <n v="35"/>
    <n v="28"/>
    <n v="2173.08"/>
    <n v="77.61"/>
    <x v="0"/>
    <d v="1900-04-29T00:00:00"/>
    <s v="Active"/>
    <x v="16"/>
    <d v="1905-12-12T01:55:12"/>
    <x v="1"/>
  </r>
  <r>
    <s v="CUST10640"/>
    <s v="Drew Rossi"/>
    <x v="0"/>
    <s v="2023-08-14"/>
    <s v="2025-03-06"/>
    <n v="20"/>
    <n v="21"/>
    <n v="6456.24"/>
    <n v="307.44"/>
    <x v="1"/>
    <d v="1900-07-21T00:00:00"/>
    <s v="Active"/>
    <x v="87"/>
    <d v="1917-09-03T05:45:36"/>
    <x v="0"/>
  </r>
  <r>
    <s v="CUST10641"/>
    <s v="Aiden Singh"/>
    <x v="3"/>
    <s v="2020-10-29"/>
    <s v="2021-10-02"/>
    <n v="13"/>
    <n v="14"/>
    <n v="760.76"/>
    <n v="54.34"/>
    <x v="0"/>
    <d v="1903-12-24T00:00:00"/>
    <s v="Active"/>
    <x v="85"/>
    <d v="1902-01-29T18:14:24"/>
    <x v="0"/>
  </r>
  <r>
    <s v="CUST10642"/>
    <s v="Casey Garcia"/>
    <x v="3"/>
    <s v="2022-10-06"/>
    <s v="2024-05-19"/>
    <n v="20"/>
    <n v="14"/>
    <n v="307.72000000000003"/>
    <n v="21.98"/>
    <x v="0"/>
    <d v="1901-05-08T00:00:00"/>
    <s v="Active"/>
    <x v="32"/>
    <d v="1900-11-02T17:16:48"/>
    <x v="0"/>
  </r>
  <r>
    <s v="CUST10643"/>
    <s v="Jordan Kim"/>
    <x v="0"/>
    <s v="2024-08-20"/>
    <s v="2025-07-23"/>
    <n v="12"/>
    <n v="9"/>
    <n v="7786.8"/>
    <n v="865.2"/>
    <x v="1"/>
    <d v="1900-03-04T00:00:00"/>
    <s v="Active"/>
    <x v="46"/>
    <d v="1921-04-25T19:12:00"/>
    <x v="1"/>
  </r>
  <r>
    <s v="CUST10644"/>
    <s v="Morgan O'Neil"/>
    <x v="0"/>
    <s v="2022-06-13"/>
    <s v="2024-06-17"/>
    <n v="25"/>
    <n v="21"/>
    <n v="1419.81"/>
    <n v="67.61"/>
    <x v="0"/>
    <d v="1901-04-09T00:00:00"/>
    <s v="Active"/>
    <x v="10"/>
    <d v="1903-11-19T19:26:24"/>
    <x v="0"/>
  </r>
  <r>
    <s v="CUST10645"/>
    <s v="Mason Martinez"/>
    <x v="2"/>
    <s v="2023-05-07"/>
    <s v="2025-05-29"/>
    <n v="25"/>
    <n v="12"/>
    <n v="1412.28"/>
    <n v="117.69"/>
    <x v="0"/>
    <d v="1900-04-28T00:00:00"/>
    <s v="Active"/>
    <x v="69"/>
    <d v="1903-11-12T06:43:12"/>
    <x v="1"/>
  </r>
  <r>
    <s v="CUST10646"/>
    <s v="Jamie Kim"/>
    <x v="1"/>
    <s v="2023-10-01"/>
    <s v="2024-01-05"/>
    <n v="4"/>
    <n v="4"/>
    <n v="1144.5999999999999"/>
    <n v="286.14999999999998"/>
    <x v="0"/>
    <d v="1901-09-20T00:00:00"/>
    <s v="Active"/>
    <x v="15"/>
    <d v="1903-02-17T14:24:00"/>
    <x v="0"/>
  </r>
  <r>
    <s v="CUST10647"/>
    <s v="Avery Novak"/>
    <x v="1"/>
    <s v="2024-12-23"/>
    <s v="2025-08-13"/>
    <n v="9"/>
    <n v="13"/>
    <n v="505.31"/>
    <n v="38.869999999999997"/>
    <x v="0"/>
    <d v="1900-02-11T00:00:00"/>
    <s v="Active"/>
    <x v="23"/>
    <d v="1901-05-19T07:26:24"/>
    <x v="1"/>
  </r>
  <r>
    <s v="CUST10648"/>
    <s v="Hayden Patel"/>
    <x v="4"/>
    <s v="2020-02-13"/>
    <s v="2025-02-16"/>
    <n v="61"/>
    <n v="35"/>
    <n v="1194.2"/>
    <n v="34.119999999999997"/>
    <x v="0"/>
    <d v="1900-08-08T00:00:00"/>
    <s v="Active"/>
    <x v="63"/>
    <d v="1903-04-08T04:48:00"/>
    <x v="0"/>
  </r>
  <r>
    <s v="CUST10649"/>
    <s v="Rowan Costa"/>
    <x v="1"/>
    <s v="2022-10-03"/>
    <s v="2025-05-12"/>
    <n v="32"/>
    <n v="23"/>
    <n v="2732.17"/>
    <n v="118.79"/>
    <x v="0"/>
    <d v="1900-05-15T00:00:00"/>
    <s v="Active"/>
    <x v="32"/>
    <d v="1907-06-24T04:04:48"/>
    <x v="1"/>
  </r>
  <r>
    <s v="CUST10650"/>
    <s v="Ethan Martinez"/>
    <x v="0"/>
    <s v="2018-12-01"/>
    <s v="2024-02-08"/>
    <n v="63"/>
    <n v="44"/>
    <n v="5631.12"/>
    <n v="127.98"/>
    <x v="1"/>
    <d v="1901-08-17T00:00:00"/>
    <s v="Active"/>
    <x v="31"/>
    <d v="1915-06-01T02:52:48"/>
    <x v="0"/>
  </r>
  <r>
    <s v="CUST10651"/>
    <s v="Mason Lee"/>
    <x v="2"/>
    <s v="2025-09-12"/>
    <s v="2025-09-16"/>
    <n v="1"/>
    <n v="1"/>
    <n v="257.45999999999998"/>
    <n v="257.45999999999998"/>
    <x v="0"/>
    <d v="1900-01-08T00:00:00"/>
    <s v="Active"/>
    <x v="47"/>
    <d v="1900-09-13T11:02:24"/>
    <x v="1"/>
  </r>
  <r>
    <s v="CUST10652"/>
    <s v="Cameron Müller"/>
    <x v="4"/>
    <s v="2025-01-28"/>
    <s v="2025-08-09"/>
    <n v="8"/>
    <n v="4"/>
    <n v="395.64"/>
    <n v="98.91"/>
    <x v="0"/>
    <d v="1900-02-15T00:00:00"/>
    <s v="Active"/>
    <x v="19"/>
    <d v="1901-01-29T15:21:36"/>
    <x v="1"/>
  </r>
  <r>
    <s v="CUST10653"/>
    <s v="Evan Haque"/>
    <x v="3"/>
    <s v="2020-02-25"/>
    <s v="2025-01-01"/>
    <n v="60"/>
    <n v="52"/>
    <n v="1718.08"/>
    <n v="33.04"/>
    <x v="0"/>
    <d v="1900-09-23T00:00:00"/>
    <s v="Active"/>
    <x v="63"/>
    <d v="1904-09-13T01:55:12"/>
    <x v="0"/>
  </r>
  <r>
    <s v="CUST10654"/>
    <s v="Lucas Rossi"/>
    <x v="1"/>
    <s v="2022-03-26"/>
    <s v="2024-12-04"/>
    <n v="34"/>
    <n v="18"/>
    <n v="5232.24"/>
    <n v="290.68"/>
    <x v="1"/>
    <d v="1900-10-21T00:00:00"/>
    <s v="Active"/>
    <x v="3"/>
    <d v="1914-04-28T05:45:36"/>
    <x v="0"/>
  </r>
  <r>
    <s v="CUST10655"/>
    <s v="Parker Haque"/>
    <x v="0"/>
    <s v="2023-05-15"/>
    <s v="2023-07-05"/>
    <n v="3"/>
    <n v="4"/>
    <n v="311.12"/>
    <n v="77.78"/>
    <x v="0"/>
    <d v="1902-03-23T00:00:00"/>
    <s v="Active"/>
    <x v="69"/>
    <d v="1900-11-06T02:52:48"/>
    <x v="0"/>
  </r>
  <r>
    <s v="CUST10656"/>
    <s v="Casey Silva"/>
    <x v="4"/>
    <s v="2023-04-12"/>
    <s v="2024-02-27"/>
    <n v="11"/>
    <n v="5"/>
    <n v="245.45"/>
    <n v="49.09"/>
    <x v="0"/>
    <d v="1901-07-29T00:00:00"/>
    <s v="Active"/>
    <x v="34"/>
    <d v="1900-09-01T10:48:00"/>
    <x v="0"/>
  </r>
  <r>
    <s v="CUST10657"/>
    <s v="Shawn Smith"/>
    <x v="1"/>
    <s v="2023-10-21"/>
    <s v="2025-08-16"/>
    <n v="23"/>
    <n v="13"/>
    <n v="515.32000000000005"/>
    <n v="39.64"/>
    <x v="0"/>
    <d v="1900-02-08T00:00:00"/>
    <s v="Active"/>
    <x v="15"/>
    <d v="1901-05-29T07:40:48"/>
    <x v="1"/>
  </r>
  <r>
    <s v="CUST10658"/>
    <s v="Caleb Gonzalez"/>
    <x v="2"/>
    <s v="2019-07-24"/>
    <s v="2022-11-11"/>
    <n v="41"/>
    <n v="34"/>
    <n v="4509.42"/>
    <n v="132.63"/>
    <x v="0"/>
    <d v="1902-11-14T00:00:00"/>
    <s v="Active"/>
    <x v="37"/>
    <d v="1912-05-05T10:04:48"/>
    <x v="0"/>
  </r>
  <r>
    <s v="CUST10659"/>
    <s v="Rowan Hernandez"/>
    <x v="0"/>
    <s v="2020-05-17"/>
    <s v="2024-03-22"/>
    <n v="47"/>
    <n v="45"/>
    <n v="2900.25"/>
    <n v="64.45"/>
    <x v="0"/>
    <d v="1901-07-05T00:00:00"/>
    <s v="Active"/>
    <x v="75"/>
    <d v="1907-12-09T06:00:00"/>
    <x v="0"/>
  </r>
  <r>
    <s v="CUST10660"/>
    <s v="Alex Jackson"/>
    <x v="3"/>
    <s v="2018-08-31"/>
    <s v="2018-12-27"/>
    <n v="5"/>
    <n v="2"/>
    <n v="126.96"/>
    <n v="63.48"/>
    <x v="0"/>
    <d v="1906-09-29T00:00:00"/>
    <s v="Active"/>
    <x v="88"/>
    <d v="1900-05-05T23:02:24"/>
    <x v="0"/>
  </r>
  <r>
    <s v="CUST10661"/>
    <s v="Caleb Costa"/>
    <x v="0"/>
    <s v="2024-01-30"/>
    <s v="2024-12-26"/>
    <n v="12"/>
    <n v="8"/>
    <n v="696.88"/>
    <n v="87.11"/>
    <x v="0"/>
    <d v="1900-09-29T00:00:00"/>
    <s v="Active"/>
    <x v="62"/>
    <d v="1901-11-26T21:07:12"/>
    <x v="0"/>
  </r>
  <r>
    <s v="CUST10662"/>
    <s v="Sam Lopez"/>
    <x v="4"/>
    <s v="2020-04-14"/>
    <s v="2023-01-29"/>
    <n v="34"/>
    <n v="24"/>
    <n v="10868.88"/>
    <n v="452.87"/>
    <x v="1"/>
    <d v="1902-08-27T00:00:00"/>
    <s v="Active"/>
    <x v="45"/>
    <d v="1929-10-02T21:07:12"/>
    <x v="0"/>
  </r>
  <r>
    <s v="CUST10663"/>
    <s v="Shawn Garcia"/>
    <x v="2"/>
    <s v="2025-03-14"/>
    <s v="2025-06-28"/>
    <n v="4"/>
    <n v="2"/>
    <n v="172.22"/>
    <n v="86.11"/>
    <x v="0"/>
    <d v="1900-03-29T00:00:00"/>
    <s v="Active"/>
    <x v="55"/>
    <d v="1900-06-20T05:16:48"/>
    <x v="1"/>
  </r>
  <r>
    <s v="CUST10664"/>
    <s v="Robin Lee"/>
    <x v="3"/>
    <s v="2021-10-02"/>
    <s v="2023-02-12"/>
    <n v="17"/>
    <n v="17"/>
    <n v="1857.93"/>
    <n v="109.29"/>
    <x v="0"/>
    <d v="1902-08-13T00:00:00"/>
    <s v="Active"/>
    <x v="44"/>
    <d v="1905-01-30T22:19:12"/>
    <x v="0"/>
  </r>
  <r>
    <s v="CUST10665"/>
    <s v="Evan Novak"/>
    <x v="1"/>
    <s v="2022-01-29"/>
    <s v="2024-07-14"/>
    <n v="31"/>
    <n v="22"/>
    <n v="2168.1"/>
    <n v="98.55"/>
    <x v="0"/>
    <d v="1901-03-13T00:00:00"/>
    <s v="Active"/>
    <x v="22"/>
    <d v="1905-12-07T02:24:00"/>
    <x v="0"/>
  </r>
  <r>
    <s v="CUST10666"/>
    <s v="Casey Santos"/>
    <x v="0"/>
    <s v="2019-10-22"/>
    <s v="2022-12-11"/>
    <n v="39"/>
    <n v="32"/>
    <n v="2461.12"/>
    <n v="76.91"/>
    <x v="0"/>
    <d v="1902-10-15T00:00:00"/>
    <s v="Active"/>
    <x v="51"/>
    <d v="1906-09-26T02:52:48"/>
    <x v="0"/>
  </r>
  <r>
    <s v="CUST10667"/>
    <s v="Logan Rossi"/>
    <x v="2"/>
    <s v="2023-03-29"/>
    <s v="2023-12-26"/>
    <n v="10"/>
    <n v="7"/>
    <n v="423.5"/>
    <n v="60.5"/>
    <x v="0"/>
    <d v="1901-09-30T00:00:00"/>
    <s v="Active"/>
    <x v="6"/>
    <d v="1901-02-26T12:00:00"/>
    <x v="0"/>
  </r>
  <r>
    <s v="CUST10668"/>
    <s v="Parker Brown"/>
    <x v="1"/>
    <s v="2024-09-13"/>
    <s v="2025-05-28"/>
    <n v="9"/>
    <n v="6"/>
    <n v="478.62"/>
    <n v="79.77"/>
    <x v="0"/>
    <d v="1900-04-29T00:00:00"/>
    <s v="Active"/>
    <x v="27"/>
    <d v="1901-04-22T14:52:48"/>
    <x v="1"/>
  </r>
  <r>
    <s v="CUST10669"/>
    <s v="Jamie Park"/>
    <x v="3"/>
    <s v="2020-03-07"/>
    <s v="2023-01-23"/>
    <n v="35"/>
    <n v="27"/>
    <n v="17001.36"/>
    <n v="629.67999999999995"/>
    <x v="1"/>
    <d v="1902-09-02T00:00:00"/>
    <s v="Active"/>
    <x v="76"/>
    <d v="1946-07-18T08:38:24"/>
    <x v="0"/>
  </r>
  <r>
    <s v="CUST10670"/>
    <s v="Dylan Ivanov"/>
    <x v="2"/>
    <s v="2018-05-19"/>
    <s v="2021-09-10"/>
    <n v="41"/>
    <n v="23"/>
    <n v="6063.03"/>
    <n v="263.61"/>
    <x v="1"/>
    <d v="1904-01-15T00:00:00"/>
    <s v="Active"/>
    <x v="74"/>
    <d v="1916-08-06T00:43:12"/>
    <x v="0"/>
  </r>
  <r>
    <s v="CUST10671"/>
    <s v="Oliver Hernandez"/>
    <x v="4"/>
    <s v="2018-06-28"/>
    <s v="2022-02-01"/>
    <n v="45"/>
    <n v="32"/>
    <n v="1188.48"/>
    <n v="37.14"/>
    <x v="0"/>
    <d v="1903-08-24T00:00:00"/>
    <s v="Active"/>
    <x v="61"/>
    <d v="1903-04-02T11:31:12"/>
    <x v="0"/>
  </r>
  <r>
    <s v="CUST10672"/>
    <s v="Shawn Novak"/>
    <x v="2"/>
    <s v="2022-08-25"/>
    <s v="2025-03-10"/>
    <n v="32"/>
    <n v="25"/>
    <n v="2025.25"/>
    <n v="81.010000000000005"/>
    <x v="0"/>
    <d v="1900-07-17T00:00:00"/>
    <s v="Active"/>
    <x v="35"/>
    <d v="1905-07-17T06:00:00"/>
    <x v="0"/>
  </r>
  <r>
    <s v="CUST10673"/>
    <s v="Robin Martinez"/>
    <x v="4"/>
    <s v="2021-06-17"/>
    <s v="2024-07-08"/>
    <n v="38"/>
    <n v="34"/>
    <n v="10908.56"/>
    <n v="320.83999999999997"/>
    <x v="1"/>
    <d v="1901-03-19T00:00:00"/>
    <s v="Active"/>
    <x v="43"/>
    <d v="1929-11-11T13:26:24"/>
    <x v="0"/>
  </r>
  <r>
    <s v="CUST10674"/>
    <s v="Lucas Lopez"/>
    <x v="1"/>
    <s v="2024-06-22"/>
    <s v="2024-07-22"/>
    <n v="2"/>
    <n v="5"/>
    <n v="514.85"/>
    <n v="102.97"/>
    <x v="0"/>
    <d v="1901-03-05T00:00:00"/>
    <s v="Active"/>
    <x v="52"/>
    <d v="1901-05-28T20:24:00"/>
    <x v="0"/>
  </r>
  <r>
    <s v="CUST10675"/>
    <s v="Cameron Schmidt"/>
    <x v="3"/>
    <s v="2022-10-16"/>
    <s v="2023-05-02"/>
    <n v="8"/>
    <n v="11"/>
    <n v="1302.4000000000001"/>
    <n v="118.4"/>
    <x v="0"/>
    <d v="1902-05-26T00:00:00"/>
    <s v="Active"/>
    <x v="32"/>
    <d v="1903-07-25T09:36:00"/>
    <x v="0"/>
  </r>
  <r>
    <s v="CUST10676"/>
    <s v="Dylan O'Neil"/>
    <x v="2"/>
    <s v="2018-05-23"/>
    <s v="2023-06-25"/>
    <n v="62"/>
    <n v="44"/>
    <n v="2577.08"/>
    <n v="58.57"/>
    <x v="0"/>
    <d v="1902-04-02T00:00:00"/>
    <s v="Active"/>
    <x v="74"/>
    <d v="1907-01-20T01:55:12"/>
    <x v="0"/>
  </r>
  <r>
    <s v="CUST10677"/>
    <s v="Mason Müller"/>
    <x v="0"/>
    <s v="2019-11-15"/>
    <s v="2025-03-26"/>
    <n v="65"/>
    <n v="53"/>
    <n v="5381.09"/>
    <n v="101.53"/>
    <x v="1"/>
    <d v="1900-07-01T00:00:00"/>
    <s v="Active"/>
    <x v="42"/>
    <d v="1914-09-24T02:09:36"/>
    <x v="1"/>
  </r>
  <r>
    <s v="CUST10678"/>
    <s v="Noah Novak"/>
    <x v="1"/>
    <s v="2018-04-18"/>
    <s v="2024-08-15"/>
    <n v="77"/>
    <n v="60"/>
    <n v="2047.2"/>
    <n v="34.119999999999997"/>
    <x v="0"/>
    <d v="1901-02-09T00:00:00"/>
    <s v="Active"/>
    <x v="5"/>
    <d v="1905-08-08T04:48:00"/>
    <x v="0"/>
  </r>
  <r>
    <s v="CUST10679"/>
    <s v="Ryan Gonzalez"/>
    <x v="4"/>
    <s v="2023-11-07"/>
    <s v="2024-03-16"/>
    <n v="5"/>
    <n v="6"/>
    <n v="569.70000000000005"/>
    <n v="94.95"/>
    <x v="0"/>
    <d v="1901-07-11T00:00:00"/>
    <s v="Active"/>
    <x v="64"/>
    <d v="1901-07-22T16:48:00"/>
    <x v="0"/>
  </r>
  <r>
    <s v="CUST10680"/>
    <s v="Sam Müller"/>
    <x v="0"/>
    <s v="2024-09-29"/>
    <s v="2025-03-19"/>
    <n v="7"/>
    <n v="9"/>
    <n v="1043.82"/>
    <n v="115.98"/>
    <x v="0"/>
    <d v="1900-07-08T00:00:00"/>
    <s v="Active"/>
    <x v="27"/>
    <d v="1902-11-08T19:40:48"/>
    <x v="0"/>
  </r>
  <r>
    <s v="CUST10681"/>
    <s v="Alex Garcia"/>
    <x v="0"/>
    <s v="2018-07-09"/>
    <s v="2021-04-19"/>
    <n v="34"/>
    <n v="27"/>
    <n v="5553.63"/>
    <n v="205.69"/>
    <x v="1"/>
    <d v="1904-06-07T00:00:00"/>
    <s v="Active"/>
    <x v="33"/>
    <d v="1915-03-15T15:07:12"/>
    <x v="0"/>
  </r>
  <r>
    <s v="CUST10682"/>
    <s v="Liam Silva"/>
    <x v="1"/>
    <s v="2021-05-24"/>
    <s v="2025-02-03"/>
    <n v="46"/>
    <n v="47"/>
    <n v="1136.46"/>
    <n v="24.18"/>
    <x v="0"/>
    <d v="1900-08-21T00:00:00"/>
    <s v="Active"/>
    <x v="66"/>
    <d v="1903-02-09T11:02:24"/>
    <x v="0"/>
  </r>
  <r>
    <s v="CUST10683"/>
    <s v="Dylan Haque"/>
    <x v="3"/>
    <s v="2022-10-17"/>
    <s v="2024-02-04"/>
    <n v="17"/>
    <n v="15"/>
    <n v="808.65"/>
    <n v="53.91"/>
    <x v="0"/>
    <d v="1901-08-21T00:00:00"/>
    <s v="Active"/>
    <x v="32"/>
    <d v="1902-03-18T15:36:00"/>
    <x v="0"/>
  </r>
  <r>
    <s v="CUST10684"/>
    <s v="Riley Kumar"/>
    <x v="2"/>
    <s v="2023-02-26"/>
    <s v="2025-07-16"/>
    <n v="30"/>
    <n v="31"/>
    <n v="7564.93"/>
    <n v="244.03"/>
    <x v="1"/>
    <d v="1900-03-11T00:00:00"/>
    <s v="Active"/>
    <x v="86"/>
    <d v="1920-09-15T22:19:12"/>
    <x v="1"/>
  </r>
  <r>
    <s v="CUST10685"/>
    <s v="Shawn Nguyen"/>
    <x v="3"/>
    <s v="2021-12-19"/>
    <s v="2024-08-19"/>
    <n v="33"/>
    <n v="25"/>
    <n v="1551"/>
    <n v="62.04"/>
    <x v="0"/>
    <d v="1901-02-05T00:00:00"/>
    <s v="Active"/>
    <x v="13"/>
    <d v="1904-03-30T00:00:00"/>
    <x v="0"/>
  </r>
  <r>
    <s v="CUST10686"/>
    <s v="Ryan Costa"/>
    <x v="2"/>
    <s v="2019-08-14"/>
    <s v="2019-09-25"/>
    <n v="2"/>
    <n v="2"/>
    <n v="117.14"/>
    <n v="58.57"/>
    <x v="0"/>
    <d v="1905-12-31T00:00:00"/>
    <s v="Active"/>
    <x v="24"/>
    <d v="1900-04-26T03:21:36"/>
    <x v="0"/>
  </r>
  <r>
    <s v="CUST10687"/>
    <s v="Hayden Kumar"/>
    <x v="0"/>
    <s v="2021-12-05"/>
    <s v="2022-02-20"/>
    <n v="3"/>
    <n v="5"/>
    <n v="177.5"/>
    <n v="35.5"/>
    <x v="0"/>
    <d v="1903-08-05T00:00:00"/>
    <s v="Active"/>
    <x v="13"/>
    <d v="1900-06-25T12:00:00"/>
    <x v="0"/>
  </r>
  <r>
    <s v="CUST10688"/>
    <s v="Rowan Smith"/>
    <x v="2"/>
    <s v="2024-12-07"/>
    <s v="2025-04-14"/>
    <n v="5"/>
    <n v="3"/>
    <n v="705.84"/>
    <n v="235.28"/>
    <x v="0"/>
    <d v="1900-06-12T00:00:00"/>
    <s v="Active"/>
    <x v="23"/>
    <d v="1901-12-05T20:09:36"/>
    <x v="1"/>
  </r>
  <r>
    <s v="CUST10689"/>
    <s v="Drew Nguyen"/>
    <x v="4"/>
    <s v="2020-06-06"/>
    <s v="2023-07-24"/>
    <n v="38"/>
    <n v="29"/>
    <n v="3450.71"/>
    <n v="118.99"/>
    <x v="0"/>
    <d v="1902-03-04T00:00:00"/>
    <s v="Active"/>
    <x v="89"/>
    <d v="1909-06-11T17:02:24"/>
    <x v="0"/>
  </r>
  <r>
    <s v="CUST10690"/>
    <s v="Logan Lee"/>
    <x v="3"/>
    <s v="2019-08-02"/>
    <s v="2020-05-10"/>
    <n v="10"/>
    <n v="11"/>
    <n v="4066.37"/>
    <n v="369.67"/>
    <x v="0"/>
    <d v="1905-05-17T00:00:00"/>
    <s v="Active"/>
    <x v="24"/>
    <d v="1911-02-17T08:52:48"/>
    <x v="0"/>
  </r>
  <r>
    <s v="CUST10691"/>
    <s v="Jordan Martinez"/>
    <x v="3"/>
    <s v="2025-07-23"/>
    <s v="2025-09-14"/>
    <n v="3"/>
    <n v="4"/>
    <n v="238.6"/>
    <n v="59.65"/>
    <x v="0"/>
    <d v="1900-01-10T00:00:00"/>
    <s v="Active"/>
    <x v="71"/>
    <d v="1900-08-25T14:24:00"/>
    <x v="1"/>
  </r>
  <r>
    <s v="CUST10692"/>
    <s v="Dylan Kumar"/>
    <x v="4"/>
    <s v="2023-07-01"/>
    <s v="2024-12-22"/>
    <n v="18"/>
    <n v="21"/>
    <n v="3187.17"/>
    <n v="151.77000000000001"/>
    <x v="0"/>
    <d v="1900-10-03T00:00:00"/>
    <s v="Active"/>
    <x v="59"/>
    <d v="1908-09-21T04:04:48"/>
    <x v="0"/>
  </r>
  <r>
    <s v="CUST10693"/>
    <s v="Taylor Lopez"/>
    <x v="2"/>
    <s v="2024-03-04"/>
    <s v="2024-12-01"/>
    <n v="10"/>
    <n v="8"/>
    <n v="735.44"/>
    <n v="91.93"/>
    <x v="0"/>
    <d v="1900-10-24T00:00:00"/>
    <s v="Active"/>
    <x v="28"/>
    <d v="1902-01-04T10:33:36"/>
    <x v="0"/>
  </r>
  <r>
    <s v="CUST10694"/>
    <s v="Sam Hernandez"/>
    <x v="1"/>
    <s v="2025-01-29"/>
    <s v="2025-08-17"/>
    <n v="8"/>
    <n v="7"/>
    <n v="166.04"/>
    <n v="23.72"/>
    <x v="0"/>
    <d v="1900-02-07T00:00:00"/>
    <s v="Active"/>
    <x v="19"/>
    <d v="1900-06-14T00:57:36"/>
    <x v="1"/>
  </r>
  <r>
    <s v="CUST10695"/>
    <s v="Drew Schmidt"/>
    <x v="3"/>
    <s v="2021-04-19"/>
    <s v="2025-09-05"/>
    <n v="54"/>
    <n v="45"/>
    <n v="4036.05"/>
    <n v="89.69"/>
    <x v="0"/>
    <d v="1900-01-19T00:00:00"/>
    <s v="Active"/>
    <x v="78"/>
    <d v="1911-01-18T01:12:00"/>
    <x v="1"/>
  </r>
  <r>
    <s v="CUST10696"/>
    <s v="Robin Patel"/>
    <x v="1"/>
    <s v="2024-10-07"/>
    <s v="2025-04-13"/>
    <n v="7"/>
    <n v="8"/>
    <n v="3007.04"/>
    <n v="375.88"/>
    <x v="0"/>
    <d v="1900-06-13T00:00:00"/>
    <s v="Active"/>
    <x v="20"/>
    <d v="1908-03-25T00:57:36"/>
    <x v="1"/>
  </r>
  <r>
    <s v="CUST10697"/>
    <s v="Quinn Jackson"/>
    <x v="1"/>
    <s v="2024-12-13"/>
    <s v="2025-01-07"/>
    <n v="2"/>
    <n v="2"/>
    <n v="794.62"/>
    <n v="397.31"/>
    <x v="0"/>
    <d v="1900-09-17T00:00:00"/>
    <s v="Active"/>
    <x v="23"/>
    <d v="1902-03-04T14:52:48"/>
    <x v="0"/>
  </r>
  <r>
    <s v="CUST10698"/>
    <s v="Evan Popov"/>
    <x v="0"/>
    <s v="2020-05-22"/>
    <s v="2023-12-24"/>
    <n v="44"/>
    <n v="34"/>
    <n v="1376.66"/>
    <n v="40.49"/>
    <x v="0"/>
    <d v="1901-10-02T00:00:00"/>
    <s v="Active"/>
    <x v="75"/>
    <d v="1903-10-07T15:50:24"/>
    <x v="0"/>
  </r>
  <r>
    <s v="CUST10699"/>
    <s v="Shawn Schmidt"/>
    <x v="3"/>
    <s v="2019-06-12"/>
    <s v="2021-04-10"/>
    <n v="23"/>
    <n v="26"/>
    <n v="1348.1"/>
    <n v="51.85"/>
    <x v="0"/>
    <d v="1904-06-16T00:00:00"/>
    <s v="Active"/>
    <x v="67"/>
    <d v="1903-09-09T02:24:00"/>
    <x v="0"/>
  </r>
  <r>
    <s v="CUST10700"/>
    <s v="Oliver Carvalho"/>
    <x v="3"/>
    <s v="2020-01-30"/>
    <s v="2025-02-17"/>
    <n v="62"/>
    <n v="51"/>
    <n v="5248.41"/>
    <n v="102.91"/>
    <x v="1"/>
    <d v="1900-08-07T00:00:00"/>
    <s v="Active"/>
    <x v="56"/>
    <d v="1914-05-14T09:50:24"/>
    <x v="0"/>
  </r>
  <r>
    <s v="CUST10701"/>
    <s v="Casey Gonzalez"/>
    <x v="4"/>
    <s v="2025-08-06"/>
    <s v="2025-08-24"/>
    <n v="1"/>
    <n v="1"/>
    <n v="90.62"/>
    <n v="90.62"/>
    <x v="0"/>
    <d v="1900-01-31T00:00:00"/>
    <s v="Active"/>
    <x v="57"/>
    <d v="1900-03-30T14:52:48"/>
    <x v="1"/>
  </r>
  <r>
    <s v="CUST10702"/>
    <s v="Cameron Smith"/>
    <x v="4"/>
    <s v="2021-11-27"/>
    <s v="2025-07-14"/>
    <n v="45"/>
    <n v="40"/>
    <n v="4288"/>
    <n v="107.2"/>
    <x v="0"/>
    <d v="1900-03-13T00:00:00"/>
    <s v="Active"/>
    <x v="80"/>
    <d v="1911-09-27T00:00:00"/>
    <x v="1"/>
  </r>
  <r>
    <s v="CUST10703"/>
    <s v="Casey Park"/>
    <x v="3"/>
    <s v="2018-07-04"/>
    <s v="2025-05-10"/>
    <n v="83"/>
    <n v="60"/>
    <n v="20044.8"/>
    <n v="334.08"/>
    <x v="1"/>
    <d v="1900-05-17T00:00:00"/>
    <s v="Active"/>
    <x v="33"/>
    <d v="1954-11-16T19:12:00"/>
    <x v="1"/>
  </r>
  <r>
    <s v="CUST10704"/>
    <s v="Blake Müller"/>
    <x v="1"/>
    <s v="2023-01-12"/>
    <s v="2023-05-01"/>
    <n v="5"/>
    <n v="7"/>
    <n v="6394.99"/>
    <n v="913.57"/>
    <x v="1"/>
    <d v="1902-05-27T00:00:00"/>
    <s v="Active"/>
    <x v="81"/>
    <d v="1917-07-03T23:45:36"/>
    <x v="0"/>
  </r>
  <r>
    <s v="CUST10705"/>
    <s v="Logan Gonzalez"/>
    <x v="1"/>
    <s v="2022-11-12"/>
    <s v="2023-08-17"/>
    <n v="10"/>
    <n v="11"/>
    <n v="1004.19"/>
    <n v="91.29"/>
    <x v="0"/>
    <d v="1902-02-08T00:00:00"/>
    <s v="Active"/>
    <x v="50"/>
    <d v="1902-09-30T04:33:36"/>
    <x v="0"/>
  </r>
  <r>
    <s v="CUST10706"/>
    <s v="Riley Santos"/>
    <x v="3"/>
    <s v="2019-01-05"/>
    <s v="2022-11-15"/>
    <n v="47"/>
    <n v="36"/>
    <n v="1642.68"/>
    <n v="45.63"/>
    <x v="0"/>
    <d v="1902-11-10T00:00:00"/>
    <s v="Active"/>
    <x v="84"/>
    <d v="1904-06-29T16:19:12"/>
    <x v="0"/>
  </r>
  <r>
    <s v="CUST10707"/>
    <s v="Oliver Costa"/>
    <x v="3"/>
    <s v="2019-02-13"/>
    <s v="2020-01-15"/>
    <n v="12"/>
    <n v="7"/>
    <n v="475.3"/>
    <n v="67.900000000000006"/>
    <x v="0"/>
    <d v="1905-09-10T00:00:00"/>
    <s v="Active"/>
    <x v="25"/>
    <d v="1901-04-19T07:12:00"/>
    <x v="0"/>
  </r>
  <r>
    <s v="CUST10708"/>
    <s v="Robin Park"/>
    <x v="3"/>
    <s v="2018-06-03"/>
    <s v="2019-10-18"/>
    <n v="17"/>
    <n v="12"/>
    <n v="1334.88"/>
    <n v="111.24"/>
    <x v="0"/>
    <d v="1905-12-08T00:00:00"/>
    <s v="Active"/>
    <x v="61"/>
    <d v="1903-08-26T21:07:12"/>
    <x v="0"/>
  </r>
  <r>
    <s v="CUST10709"/>
    <s v="Sam Santos"/>
    <x v="1"/>
    <s v="2023-09-28"/>
    <s v="2024-05-07"/>
    <n v="9"/>
    <n v="8"/>
    <n v="954.08"/>
    <n v="119.26"/>
    <x v="0"/>
    <d v="1901-05-20T00:00:00"/>
    <s v="Active"/>
    <x v="4"/>
    <d v="1902-08-11T01:55:12"/>
    <x v="0"/>
  </r>
  <r>
    <s v="CUST10710"/>
    <s v="Hayden Park"/>
    <x v="2"/>
    <s v="2019-03-07"/>
    <s v="2024-03-14"/>
    <n v="61"/>
    <n v="44"/>
    <n v="1995.84"/>
    <n v="45.36"/>
    <x v="0"/>
    <d v="1901-07-13T00:00:00"/>
    <s v="Active"/>
    <x v="91"/>
    <d v="1905-06-17T20:09:36"/>
    <x v="0"/>
  </r>
  <r>
    <s v="CUST10711"/>
    <s v="Logan Singh"/>
    <x v="3"/>
    <s v="2023-07-15"/>
    <s v="2024-04-20"/>
    <n v="10"/>
    <n v="10"/>
    <n v="458.5"/>
    <n v="45.85"/>
    <x v="0"/>
    <d v="1901-06-06T00:00:00"/>
    <s v="Active"/>
    <x v="59"/>
    <d v="1901-04-02T12:00:00"/>
    <x v="0"/>
  </r>
  <r>
    <s v="CUST10712"/>
    <s v="Alex Nguyen"/>
    <x v="1"/>
    <s v="2024-07-21"/>
    <s v="2024-10-24"/>
    <n v="4"/>
    <n v="3"/>
    <n v="273.66000000000003"/>
    <n v="91.22"/>
    <x v="0"/>
    <d v="1900-12-01T00:00:00"/>
    <s v="Active"/>
    <x v="40"/>
    <d v="1900-09-29T15:50:24"/>
    <x v="0"/>
  </r>
  <r>
    <s v="CUST10713"/>
    <s v="Dylan Santos"/>
    <x v="2"/>
    <s v="2020-09-26"/>
    <s v="2020-12-21"/>
    <n v="4"/>
    <n v="5"/>
    <n v="282.35000000000002"/>
    <n v="56.47"/>
    <x v="0"/>
    <d v="1904-10-04T00:00:00"/>
    <s v="Active"/>
    <x v="36"/>
    <d v="1900-10-08T08:24:00"/>
    <x v="0"/>
  </r>
  <r>
    <s v="CUST10714"/>
    <s v="Jamie Nguyen"/>
    <x v="0"/>
    <s v="2023-08-05"/>
    <s v="2023-12-12"/>
    <n v="5"/>
    <n v="1"/>
    <n v="382.97"/>
    <n v="382.97"/>
    <x v="0"/>
    <d v="1901-10-14T00:00:00"/>
    <s v="Active"/>
    <x v="87"/>
    <d v="1901-01-16T23:16:48"/>
    <x v="0"/>
  </r>
  <r>
    <s v="CUST10715"/>
    <s v="Logan Rossi"/>
    <x v="1"/>
    <s v="2018-01-31"/>
    <s v="2021-11-13"/>
    <n v="47"/>
    <n v="38"/>
    <n v="3095.48"/>
    <n v="81.459999999999994"/>
    <x v="0"/>
    <d v="1903-11-12T00:00:00"/>
    <s v="Active"/>
    <x v="1"/>
    <d v="1908-06-21T11:31:12"/>
    <x v="0"/>
  </r>
  <r>
    <s v="CUST10716"/>
    <s v="Casey Haque"/>
    <x v="1"/>
    <s v="2025-05-23"/>
    <s v="2025-07-02"/>
    <n v="3"/>
    <n v="2"/>
    <n v="115.58"/>
    <n v="57.79"/>
    <x v="0"/>
    <d v="1900-03-25T00:00:00"/>
    <s v="Active"/>
    <x v="30"/>
    <d v="1900-04-24T13:55:12"/>
    <x v="1"/>
  </r>
  <r>
    <s v="CUST10717"/>
    <s v="Shawn Rossi"/>
    <x v="1"/>
    <s v="2019-10-16"/>
    <s v="2024-04-12"/>
    <n v="55"/>
    <n v="49"/>
    <n v="12943.35"/>
    <n v="264.14999999999998"/>
    <x v="1"/>
    <d v="1901-06-14T00:00:00"/>
    <s v="Active"/>
    <x v="51"/>
    <d v="1935-06-08T08:24:00"/>
    <x v="0"/>
  </r>
  <r>
    <s v="CUST10718"/>
    <s v="Sam Ivanov"/>
    <x v="2"/>
    <s v="2024-05-18"/>
    <s v="2024-12-17"/>
    <n v="8"/>
    <n v="7"/>
    <n v="1870.96"/>
    <n v="267.27999999999997"/>
    <x v="0"/>
    <d v="1900-10-08T00:00:00"/>
    <s v="Active"/>
    <x v="14"/>
    <d v="1905-02-12T23:02:24"/>
    <x v="0"/>
  </r>
  <r>
    <s v="CUST10719"/>
    <s v="Evan Müller"/>
    <x v="0"/>
    <s v="2018-04-27"/>
    <s v="2018-12-10"/>
    <n v="9"/>
    <n v="6"/>
    <n v="1883.64"/>
    <n v="313.94"/>
    <x v="0"/>
    <d v="1906-10-16T00:00:00"/>
    <s v="Active"/>
    <x v="5"/>
    <d v="1905-02-25T15:21:36"/>
    <x v="0"/>
  </r>
  <r>
    <s v="CUST10720"/>
    <s v="Ethan Haque"/>
    <x v="3"/>
    <s v="2022-01-12"/>
    <s v="2024-08-04"/>
    <n v="32"/>
    <n v="17"/>
    <n v="5998.79"/>
    <n v="352.87"/>
    <x v="1"/>
    <d v="1901-02-20T00:00:00"/>
    <s v="Active"/>
    <x v="22"/>
    <d v="1916-06-02T18:57:36"/>
    <x v="0"/>
  </r>
  <r>
    <s v="CUST10721"/>
    <s v="Aiden Brown"/>
    <x v="2"/>
    <s v="2023-02-12"/>
    <s v="2024-11-18"/>
    <n v="22"/>
    <n v="18"/>
    <n v="2813.4"/>
    <n v="156.30000000000001"/>
    <x v="0"/>
    <d v="1900-11-06T00:00:00"/>
    <s v="Active"/>
    <x v="86"/>
    <d v="1907-09-13T09:36:00"/>
    <x v="0"/>
  </r>
  <r>
    <s v="CUST10722"/>
    <s v="Alex Martinez"/>
    <x v="4"/>
    <s v="2018-02-16"/>
    <s v="2024-03-13"/>
    <n v="74"/>
    <n v="54"/>
    <n v="5061.96"/>
    <n v="93.74"/>
    <x v="1"/>
    <d v="1901-07-14T00:00:00"/>
    <s v="Active"/>
    <x v="39"/>
    <d v="1913-11-08T23:02:24"/>
    <x v="0"/>
  </r>
  <r>
    <s v="CUST10723"/>
    <s v="Hayden Smith"/>
    <x v="4"/>
    <s v="2023-02-13"/>
    <s v="2024-09-28"/>
    <n v="20"/>
    <n v="12"/>
    <n v="1320.12"/>
    <n v="110.01"/>
    <x v="0"/>
    <d v="1900-12-27T00:00:00"/>
    <s v="Active"/>
    <x v="86"/>
    <d v="1903-08-12T02:52:48"/>
    <x v="0"/>
  </r>
  <r>
    <s v="CUST10724"/>
    <s v="Cameron Kumar"/>
    <x v="0"/>
    <s v="2021-08-18"/>
    <s v="2021-10-17"/>
    <n v="3"/>
    <n v="7"/>
    <n v="481.39"/>
    <n v="68.77"/>
    <x v="0"/>
    <d v="1903-12-09T00:00:00"/>
    <s v="Active"/>
    <x v="9"/>
    <d v="1901-04-25T09:21:36"/>
    <x v="0"/>
  </r>
  <r>
    <s v="CUST10725"/>
    <s v="Avery Hernandez"/>
    <x v="0"/>
    <s v="2019-09-14"/>
    <s v="2022-05-27"/>
    <n v="33"/>
    <n v="31"/>
    <n v="1744.06"/>
    <n v="56.26"/>
    <x v="0"/>
    <d v="1903-05-01T00:00:00"/>
    <s v="Active"/>
    <x v="21"/>
    <d v="1904-10-09T01:26:24"/>
    <x v="0"/>
  </r>
  <r>
    <s v="CUST10726"/>
    <s v="Shawn O'Neil"/>
    <x v="3"/>
    <s v="2023-02-03"/>
    <s v="2023-07-27"/>
    <n v="6"/>
    <n v="4"/>
    <n v="115.72"/>
    <n v="28.93"/>
    <x v="0"/>
    <d v="1902-03-01T00:00:00"/>
    <s v="Active"/>
    <x v="86"/>
    <d v="1900-04-24T17:16:48"/>
    <x v="0"/>
  </r>
  <r>
    <s v="CUST10727"/>
    <s v="Lucas Kumar"/>
    <x v="3"/>
    <s v="2019-10-08"/>
    <s v="2025-06-18"/>
    <n v="69"/>
    <n v="51"/>
    <n v="4795.53"/>
    <n v="94.03"/>
    <x v="0"/>
    <d v="1900-04-08T00:00:00"/>
    <s v="Active"/>
    <x v="51"/>
    <d v="1913-02-15T12:43:12"/>
    <x v="1"/>
  </r>
  <r>
    <s v="CUST10728"/>
    <s v="Alex Martinez"/>
    <x v="3"/>
    <s v="2023-12-28"/>
    <s v="2024-04-18"/>
    <n v="5"/>
    <n v="4"/>
    <n v="285.08"/>
    <n v="71.27"/>
    <x v="0"/>
    <d v="1901-06-08T00:00:00"/>
    <s v="Active"/>
    <x v="49"/>
    <d v="1900-10-11T01:55:12"/>
    <x v="0"/>
  </r>
  <r>
    <s v="CUST10729"/>
    <s v="Jamie Martinez"/>
    <x v="3"/>
    <s v="2023-10-05"/>
    <s v="2024-03-09"/>
    <n v="6"/>
    <n v="6"/>
    <n v="1891.2"/>
    <n v="315.2"/>
    <x v="0"/>
    <d v="1901-07-18T00:00:00"/>
    <s v="Active"/>
    <x v="15"/>
    <d v="1905-03-05T04:48:00"/>
    <x v="0"/>
  </r>
  <r>
    <s v="CUST10730"/>
    <s v="Shawn Jackson"/>
    <x v="4"/>
    <s v="2024-02-12"/>
    <s v="2024-12-16"/>
    <n v="11"/>
    <n v="9"/>
    <n v="699.03"/>
    <n v="77.67"/>
    <x v="0"/>
    <d v="1900-10-09T00:00:00"/>
    <s v="Active"/>
    <x v="7"/>
    <d v="1901-11-29T00:43:12"/>
    <x v="0"/>
  </r>
  <r>
    <s v="CUST10731"/>
    <s v="Caleb Carvalho"/>
    <x v="4"/>
    <s v="2024-10-02"/>
    <s v="2025-08-18"/>
    <n v="11"/>
    <n v="13"/>
    <n v="640.64"/>
    <n v="49.28"/>
    <x v="0"/>
    <d v="1900-02-06T00:00:00"/>
    <s v="Active"/>
    <x v="20"/>
    <d v="1901-10-01T15:21:36"/>
    <x v="1"/>
  </r>
  <r>
    <s v="CUST10732"/>
    <s v="Mason Park"/>
    <x v="0"/>
    <s v="2020-12-24"/>
    <s v="2022-01-19"/>
    <n v="14"/>
    <n v="12"/>
    <n v="537.6"/>
    <n v="44.8"/>
    <x v="0"/>
    <d v="1903-09-06T00:00:00"/>
    <s v="Active"/>
    <x v="65"/>
    <d v="1901-06-20T14:24:00"/>
    <x v="0"/>
  </r>
  <r>
    <s v="CUST10733"/>
    <s v="Robin Martinez"/>
    <x v="1"/>
    <s v="2022-05-09"/>
    <s v="2023-10-31"/>
    <n v="18"/>
    <n v="16"/>
    <n v="616.32000000000005"/>
    <n v="38.520000000000003"/>
    <x v="0"/>
    <d v="1901-11-25T00:00:00"/>
    <s v="Active"/>
    <x v="90"/>
    <d v="1901-09-07T07:40:48"/>
    <x v="0"/>
  </r>
  <r>
    <s v="CUST10734"/>
    <s v="Liam Smith"/>
    <x v="3"/>
    <s v="2022-08-28"/>
    <s v="2025-03-16"/>
    <n v="32"/>
    <n v="25"/>
    <n v="1683.75"/>
    <n v="67.349999999999994"/>
    <x v="0"/>
    <d v="1900-07-11T00:00:00"/>
    <s v="Active"/>
    <x v="35"/>
    <d v="1904-08-09T18:00:00"/>
    <x v="0"/>
  </r>
  <r>
    <s v="CUST10735"/>
    <s v="Jordan Lopez"/>
    <x v="3"/>
    <s v="2020-12-05"/>
    <s v="2023-10-24"/>
    <n v="35"/>
    <n v="26"/>
    <n v="936.78"/>
    <n v="36.03"/>
    <x v="0"/>
    <d v="1901-12-02T00:00:00"/>
    <s v="Active"/>
    <x v="65"/>
    <d v="1902-07-24T18:43:12"/>
    <x v="0"/>
  </r>
  <r>
    <s v="CUST10736"/>
    <s v="Oliver Kim"/>
    <x v="0"/>
    <s v="2021-01-14"/>
    <s v="2024-05-29"/>
    <n v="41"/>
    <n v="44"/>
    <n v="15547.84"/>
    <n v="353.36"/>
    <x v="1"/>
    <d v="1901-04-28T00:00:00"/>
    <s v="Active"/>
    <x v="83"/>
    <d v="1942-07-25T20:09:36"/>
    <x v="0"/>
  </r>
  <r>
    <s v="CUST10737"/>
    <s v="Mason Martinez"/>
    <x v="1"/>
    <s v="2018-01-17"/>
    <s v="2019-07-05"/>
    <n v="19"/>
    <n v="18"/>
    <n v="3650.76"/>
    <n v="202.82"/>
    <x v="0"/>
    <d v="1906-03-23T00:00:00"/>
    <s v="Active"/>
    <x v="1"/>
    <d v="1909-12-28T18:14:24"/>
    <x v="0"/>
  </r>
  <r>
    <s v="CUST10738"/>
    <s v="Morgan Popov"/>
    <x v="2"/>
    <s v="2023-11-22"/>
    <s v="2023-12-11"/>
    <n v="2"/>
    <n v="1"/>
    <n v="55.61"/>
    <n v="55.61"/>
    <x v="0"/>
    <d v="1901-10-15T00:00:00"/>
    <s v="Active"/>
    <x v="64"/>
    <d v="1900-02-23T14:38:24"/>
    <x v="0"/>
  </r>
  <r>
    <s v="CUST10739"/>
    <s v="Noah Popov"/>
    <x v="1"/>
    <s v="2018-06-24"/>
    <s v="2025-07-26"/>
    <n v="86"/>
    <n v="60"/>
    <n v="11958.6"/>
    <n v="199.31"/>
    <x v="1"/>
    <d v="1900-03-01T00:00:00"/>
    <s v="Active"/>
    <x v="61"/>
    <d v="1932-09-26T14:24:00"/>
    <x v="1"/>
  </r>
  <r>
    <s v="CUST10740"/>
    <s v="Logan Kumar"/>
    <x v="1"/>
    <s v="2020-08-03"/>
    <s v="2020-09-19"/>
    <n v="2"/>
    <n v="2"/>
    <n v="52.42"/>
    <n v="26.21"/>
    <x v="0"/>
    <d v="1905-01-05T00:00:00"/>
    <s v="Active"/>
    <x v="60"/>
    <d v="1900-02-20T10:04:48"/>
    <x v="0"/>
  </r>
  <r>
    <s v="CUST10741"/>
    <s v="Oliver Wang"/>
    <x v="1"/>
    <s v="2021-04-28"/>
    <s v="2024-08-05"/>
    <n v="41"/>
    <n v="39"/>
    <n v="817.05"/>
    <n v="20.95"/>
    <x v="0"/>
    <d v="1901-02-19T00:00:00"/>
    <s v="Active"/>
    <x v="78"/>
    <d v="1902-03-27T01:12:00"/>
    <x v="0"/>
  </r>
  <r>
    <s v="CUST10742"/>
    <s v="Oliver Novak"/>
    <x v="4"/>
    <s v="2024-08-21"/>
    <s v="2024-10-26"/>
    <n v="3"/>
    <n v="6"/>
    <n v="1801.38"/>
    <n v="300.23"/>
    <x v="0"/>
    <d v="1900-11-29T00:00:00"/>
    <s v="Active"/>
    <x v="46"/>
    <d v="1904-12-05T09:07:12"/>
    <x v="0"/>
  </r>
  <r>
    <s v="CUST10743"/>
    <s v="Shawn Schmidt"/>
    <x v="2"/>
    <s v="2020-06-24"/>
    <s v="2025-08-07"/>
    <n v="63"/>
    <n v="48"/>
    <n v="2681.28"/>
    <n v="55.86"/>
    <x v="0"/>
    <d v="1900-02-17T00:00:00"/>
    <s v="Active"/>
    <x v="89"/>
    <d v="1907-05-04T06:43:12"/>
    <x v="1"/>
  </r>
  <r>
    <s v="CUST10744"/>
    <s v="Ethan Schmidt"/>
    <x v="4"/>
    <s v="2023-05-18"/>
    <s v="2023-10-27"/>
    <n v="6"/>
    <n v="7"/>
    <n v="335.51"/>
    <n v="47.93"/>
    <x v="0"/>
    <d v="1901-11-29T00:00:00"/>
    <s v="Active"/>
    <x v="69"/>
    <d v="1900-11-30T12:14:24"/>
    <x v="0"/>
  </r>
  <r>
    <s v="CUST10745"/>
    <s v="Taylor Schmidt"/>
    <x v="0"/>
    <s v="2023-01-03"/>
    <s v="2024-05-29"/>
    <n v="17"/>
    <n v="14"/>
    <n v="850.78"/>
    <n v="60.77"/>
    <x v="0"/>
    <d v="1901-04-28T00:00:00"/>
    <s v="Active"/>
    <x v="81"/>
    <d v="1902-04-29T18:43:12"/>
    <x v="0"/>
  </r>
  <r>
    <s v="CUST10746"/>
    <s v="Liam Brown"/>
    <x v="0"/>
    <s v="2020-01-10"/>
    <s v="2021-02-06"/>
    <n v="14"/>
    <n v="14"/>
    <n v="1169.56"/>
    <n v="83.54"/>
    <x v="0"/>
    <d v="1904-08-18T00:00:00"/>
    <s v="Active"/>
    <x v="56"/>
    <d v="1903-03-14T13:26:24"/>
    <x v="0"/>
  </r>
  <r>
    <s v="CUST10747"/>
    <s v="Casey Kim"/>
    <x v="0"/>
    <s v="2024-08-09"/>
    <s v="2024-09-22"/>
    <n v="2"/>
    <n v="2"/>
    <n v="180.86"/>
    <n v="90.43"/>
    <x v="0"/>
    <d v="1901-01-02T00:00:00"/>
    <s v="Active"/>
    <x v="46"/>
    <d v="1900-06-28T20:38:24"/>
    <x v="0"/>
  </r>
  <r>
    <s v="CUST10748"/>
    <s v="Morgan Lopez"/>
    <x v="4"/>
    <s v="2019-03-26"/>
    <s v="2021-09-09"/>
    <n v="31"/>
    <n v="24"/>
    <n v="2550.7199999999998"/>
    <n v="106.28"/>
    <x v="0"/>
    <d v="1904-01-16T00:00:00"/>
    <s v="Active"/>
    <x v="91"/>
    <d v="1906-12-24T17:16:48"/>
    <x v="0"/>
  </r>
  <r>
    <s v="CUST10749"/>
    <s v="Lucas Lopez"/>
    <x v="4"/>
    <s v="2023-11-20"/>
    <s v="2024-12-07"/>
    <n v="14"/>
    <n v="12"/>
    <n v="553.79999999999995"/>
    <n v="46.15"/>
    <x v="0"/>
    <d v="1900-10-18T00:00:00"/>
    <s v="Active"/>
    <x v="64"/>
    <d v="1901-07-06T19:12:00"/>
    <x v="0"/>
  </r>
  <r>
    <s v="CUST10750"/>
    <s v="Caleb Lopez"/>
    <x v="2"/>
    <s v="2021-07-04"/>
    <s v="2023-10-31"/>
    <n v="28"/>
    <n v="23"/>
    <n v="776.25"/>
    <n v="33.75"/>
    <x v="0"/>
    <d v="1901-11-25T00:00:00"/>
    <s v="Active"/>
    <x v="48"/>
    <d v="1902-02-14T06:00:00"/>
    <x v="0"/>
  </r>
  <r>
    <s v="CUST10751"/>
    <s v="Taylor Park"/>
    <x v="4"/>
    <s v="2019-10-16"/>
    <s v="2021-05-29"/>
    <n v="20"/>
    <n v="14"/>
    <n v="925.82"/>
    <n v="66.13"/>
    <x v="0"/>
    <d v="1904-04-28T00:00:00"/>
    <s v="Active"/>
    <x v="51"/>
    <d v="1902-07-13T19:40:48"/>
    <x v="0"/>
  </r>
  <r>
    <s v="CUST10752"/>
    <s v="Aiden Haque"/>
    <x v="2"/>
    <s v="2019-02-23"/>
    <s v="2023-03-22"/>
    <n v="50"/>
    <n v="38"/>
    <n v="4929.74"/>
    <n v="129.72999999999999"/>
    <x v="0"/>
    <d v="1902-07-06T00:00:00"/>
    <s v="Active"/>
    <x v="25"/>
    <d v="1913-06-29T17:45:36"/>
    <x v="0"/>
  </r>
  <r>
    <s v="CUST10753"/>
    <s v="Casey Kumar"/>
    <x v="1"/>
    <s v="2020-08-11"/>
    <s v="2021-08-23"/>
    <n v="13"/>
    <n v="11"/>
    <n v="830.94"/>
    <n v="75.540000000000006"/>
    <x v="0"/>
    <d v="1904-02-02T00:00:00"/>
    <s v="Active"/>
    <x v="60"/>
    <d v="1902-04-09T22:33:36"/>
    <x v="0"/>
  </r>
  <r>
    <s v="CUST10754"/>
    <s v="Rowan Costa"/>
    <x v="1"/>
    <s v="2019-01-15"/>
    <s v="2024-09-30"/>
    <n v="69"/>
    <n v="58"/>
    <n v="4894.04"/>
    <n v="84.38"/>
    <x v="0"/>
    <d v="1900-12-25T00:00:00"/>
    <s v="Active"/>
    <x v="84"/>
    <d v="1913-05-25T00:57:36"/>
    <x v="0"/>
  </r>
  <r>
    <s v="CUST10755"/>
    <s v="Blake Park"/>
    <x v="3"/>
    <s v="2021-01-19"/>
    <s v="2024-03-05"/>
    <n v="39"/>
    <n v="34"/>
    <n v="8264.7199999999993"/>
    <n v="243.08"/>
    <x v="1"/>
    <d v="1901-07-22T00:00:00"/>
    <s v="Active"/>
    <x v="83"/>
    <d v="1922-08-16T17:16:48"/>
    <x v="0"/>
  </r>
  <r>
    <s v="CUST10756"/>
    <s v="Jordan O'Neil"/>
    <x v="4"/>
    <s v="2020-05-25"/>
    <s v="2020-07-19"/>
    <n v="3"/>
    <n v="2"/>
    <n v="68.739999999999995"/>
    <n v="34.369999999999997"/>
    <x v="0"/>
    <d v="1905-03-08T00:00:00"/>
    <s v="Active"/>
    <x v="75"/>
    <d v="1900-03-08T17:45:36"/>
    <x v="0"/>
  </r>
  <r>
    <s v="CUST10757"/>
    <s v="Mason Ivanov"/>
    <x v="0"/>
    <s v="2019-07-03"/>
    <s v="2020-01-06"/>
    <n v="7"/>
    <n v="6"/>
    <n v="2329.1999999999998"/>
    <n v="388.2"/>
    <x v="0"/>
    <d v="1905-09-19T00:00:00"/>
    <s v="Active"/>
    <x v="37"/>
    <d v="1906-05-17T04:48:00"/>
    <x v="0"/>
  </r>
  <r>
    <s v="CUST10758"/>
    <s v="Jamie Kim"/>
    <x v="0"/>
    <s v="2021-04-05"/>
    <s v="2022-06-26"/>
    <n v="15"/>
    <n v="18"/>
    <n v="1396.26"/>
    <n v="77.569999999999993"/>
    <x v="0"/>
    <d v="1903-04-01T00:00:00"/>
    <s v="Active"/>
    <x v="78"/>
    <d v="1903-10-27T06:14:24"/>
    <x v="0"/>
  </r>
  <r>
    <s v="CUST10759"/>
    <s v="Sam Müller"/>
    <x v="3"/>
    <s v="2018-04-03"/>
    <s v="2025-06-11"/>
    <n v="87"/>
    <n v="60"/>
    <n v="13722.6"/>
    <n v="228.71"/>
    <x v="1"/>
    <d v="1900-04-15T00:00:00"/>
    <s v="Active"/>
    <x v="5"/>
    <d v="1937-07-26T14:24:00"/>
    <x v="1"/>
  </r>
  <r>
    <s v="CUST10760"/>
    <s v="Evan Müller"/>
    <x v="3"/>
    <s v="2020-01-27"/>
    <s v="2022-11-26"/>
    <n v="35"/>
    <n v="35"/>
    <n v="3743.25"/>
    <n v="106.95"/>
    <x v="0"/>
    <d v="1902-10-30T00:00:00"/>
    <s v="Active"/>
    <x v="56"/>
    <d v="1910-03-31T06:00:00"/>
    <x v="0"/>
  </r>
  <r>
    <s v="CUST10761"/>
    <s v="Caleb O'Neil"/>
    <x v="2"/>
    <s v="2025-04-23"/>
    <s v="2025-05-22"/>
    <n v="2"/>
    <n v="3"/>
    <n v="816.66"/>
    <n v="272.22000000000003"/>
    <x v="0"/>
    <d v="1900-05-05T00:00:00"/>
    <s v="Active"/>
    <x v="72"/>
    <d v="1902-03-26T15:50:24"/>
    <x v="1"/>
  </r>
  <r>
    <s v="CUST10762"/>
    <s v="Caleb Schmidt"/>
    <x v="0"/>
    <s v="2025-06-09"/>
    <s v="2025-07-28"/>
    <n v="2"/>
    <n v="2"/>
    <n v="105.08"/>
    <n v="52.54"/>
    <x v="0"/>
    <d v="1900-02-27T00:00:00"/>
    <s v="Active"/>
    <x v="29"/>
    <d v="1900-04-14T01:55:12"/>
    <x v="1"/>
  </r>
  <r>
    <s v="CUST10763"/>
    <s v="Quinn Park"/>
    <x v="3"/>
    <s v="2018-07-27"/>
    <s v="2022-12-11"/>
    <n v="54"/>
    <n v="42"/>
    <n v="4464.18"/>
    <n v="106.29"/>
    <x v="0"/>
    <d v="1902-10-15T00:00:00"/>
    <s v="Active"/>
    <x v="33"/>
    <d v="1912-03-21T04:19:12"/>
    <x v="0"/>
  </r>
  <r>
    <s v="CUST10764"/>
    <s v="Blake O'Neil"/>
    <x v="0"/>
    <s v="2023-07-15"/>
    <s v="2024-11-29"/>
    <n v="17"/>
    <n v="11"/>
    <n v="2423.08"/>
    <n v="220.28"/>
    <x v="0"/>
    <d v="1900-10-26T00:00:00"/>
    <s v="Active"/>
    <x v="59"/>
    <d v="1906-08-19T01:55:12"/>
    <x v="0"/>
  </r>
  <r>
    <s v="CUST10765"/>
    <s v="Sam Silva"/>
    <x v="2"/>
    <s v="2024-12-16"/>
    <s v="2025-03-29"/>
    <n v="4"/>
    <n v="3"/>
    <n v="265.05"/>
    <n v="88.35"/>
    <x v="0"/>
    <d v="1900-06-28T00:00:00"/>
    <s v="Active"/>
    <x v="23"/>
    <d v="1900-09-21T01:12:00"/>
    <x v="1"/>
  </r>
  <r>
    <s v="CUST10766"/>
    <s v="Drew Smith"/>
    <x v="1"/>
    <s v="2024-10-05"/>
    <s v="2025-03-17"/>
    <n v="6"/>
    <n v="7"/>
    <n v="402.99"/>
    <n v="57.57"/>
    <x v="0"/>
    <d v="1900-07-10T00:00:00"/>
    <s v="Active"/>
    <x v="20"/>
    <d v="1901-02-05T23:45:36"/>
    <x v="0"/>
  </r>
  <r>
    <s v="CUST10767"/>
    <s v="Aiden Costa"/>
    <x v="0"/>
    <s v="2025-06-06"/>
    <s v="2025-09-07"/>
    <n v="4"/>
    <n v="3"/>
    <n v="248.97"/>
    <n v="82.99"/>
    <x v="0"/>
    <d v="1900-01-17T00:00:00"/>
    <s v="Active"/>
    <x v="29"/>
    <d v="1900-09-04T23:16:48"/>
    <x v="1"/>
  </r>
  <r>
    <s v="CUST10768"/>
    <s v="Sam Müller"/>
    <x v="1"/>
    <s v="2022-08-07"/>
    <s v="2023-08-24"/>
    <n v="13"/>
    <n v="16"/>
    <n v="1416.48"/>
    <n v="88.53"/>
    <x v="0"/>
    <d v="1902-02-01T00:00:00"/>
    <s v="Active"/>
    <x v="35"/>
    <d v="1903-11-16T11:31:12"/>
    <x v="0"/>
  </r>
  <r>
    <s v="CUST10769"/>
    <s v="Noah Santos"/>
    <x v="0"/>
    <s v="2019-12-04"/>
    <s v="2024-10-27"/>
    <n v="59"/>
    <n v="60"/>
    <n v="10630.8"/>
    <n v="177.18"/>
    <x v="1"/>
    <d v="1900-11-28T00:00:00"/>
    <s v="Active"/>
    <x v="18"/>
    <d v="1929-02-06T19:12:00"/>
    <x v="0"/>
  </r>
  <r>
    <s v="CUST10770"/>
    <s v="Riley Haque"/>
    <x v="3"/>
    <s v="2022-03-01"/>
    <s v="2022-05-10"/>
    <n v="3"/>
    <n v="6"/>
    <n v="102.06"/>
    <n v="17.010000000000002"/>
    <x v="0"/>
    <d v="1903-05-18T00:00:00"/>
    <s v="Active"/>
    <x v="3"/>
    <d v="1900-04-11T01:26:24"/>
    <x v="0"/>
  </r>
  <r>
    <s v="CUST10771"/>
    <s v="Taylor Popov"/>
    <x v="0"/>
    <s v="2021-09-13"/>
    <s v="2024-04-22"/>
    <n v="32"/>
    <n v="24"/>
    <n v="1195.44"/>
    <n v="49.81"/>
    <x v="0"/>
    <d v="1901-06-04T00:00:00"/>
    <s v="Active"/>
    <x v="12"/>
    <d v="1903-04-09T10:33:36"/>
    <x v="0"/>
  </r>
  <r>
    <s v="CUST10772"/>
    <s v="Jordan Kim"/>
    <x v="3"/>
    <s v="2023-07-12"/>
    <s v="2024-10-08"/>
    <n v="16"/>
    <n v="18"/>
    <n v="2017.8"/>
    <n v="112.1"/>
    <x v="0"/>
    <d v="1900-12-17T00:00:00"/>
    <s v="Active"/>
    <x v="59"/>
    <d v="1905-07-09T19:12:00"/>
    <x v="0"/>
  </r>
  <r>
    <s v="CUST10773"/>
    <s v="Avery Jackson"/>
    <x v="3"/>
    <s v="2024-09-18"/>
    <s v="2024-11-08"/>
    <n v="3"/>
    <n v="3"/>
    <n v="183.51"/>
    <n v="61.17"/>
    <x v="0"/>
    <d v="1900-11-16T00:00:00"/>
    <s v="Active"/>
    <x v="27"/>
    <d v="1900-07-01T12:14:24"/>
    <x v="0"/>
  </r>
  <r>
    <s v="CUST10774"/>
    <s v="Riley Schmidt"/>
    <x v="0"/>
    <s v="2018-04-03"/>
    <s v="2022-09-09"/>
    <n v="54"/>
    <n v="42"/>
    <n v="3456.18"/>
    <n v="82.29"/>
    <x v="0"/>
    <d v="1903-01-16T00:00:00"/>
    <s v="Active"/>
    <x v="5"/>
    <d v="1909-06-17T04:19:12"/>
    <x v="0"/>
  </r>
  <r>
    <s v="CUST10775"/>
    <s v="Avery Lee"/>
    <x v="4"/>
    <s v="2022-06-03"/>
    <s v="2025-06-17"/>
    <n v="37"/>
    <n v="24"/>
    <n v="1099.44"/>
    <n v="45.81"/>
    <x v="0"/>
    <d v="1900-04-09T00:00:00"/>
    <s v="Active"/>
    <x v="10"/>
    <d v="1903-01-03T10:33:36"/>
    <x v="1"/>
  </r>
  <r>
    <s v="CUST10776"/>
    <s v="Shawn Novak"/>
    <x v="1"/>
    <s v="2023-09-28"/>
    <s v="2024-12-23"/>
    <n v="16"/>
    <n v="16"/>
    <n v="204.32"/>
    <n v="12.77"/>
    <x v="0"/>
    <d v="1900-10-02T00:00:00"/>
    <s v="Active"/>
    <x v="4"/>
    <d v="1900-07-22T07:40:48"/>
    <x v="0"/>
  </r>
  <r>
    <s v="CUST10777"/>
    <s v="Taylor Lopez"/>
    <x v="4"/>
    <s v="2019-11-15"/>
    <s v="2020-07-07"/>
    <n v="9"/>
    <n v="11"/>
    <n v="970.64"/>
    <n v="88.24"/>
    <x v="0"/>
    <d v="1905-03-20T00:00:00"/>
    <s v="Active"/>
    <x v="42"/>
    <d v="1902-08-27T15:21:36"/>
    <x v="0"/>
  </r>
  <r>
    <s v="CUST10778"/>
    <s v="Alex Singh"/>
    <x v="3"/>
    <s v="2020-11-08"/>
    <s v="2025-09-06"/>
    <n v="59"/>
    <n v="54"/>
    <n v="8777.7000000000007"/>
    <n v="162.55000000000001"/>
    <x v="1"/>
    <d v="1900-01-18T00:00:00"/>
    <s v="Active"/>
    <x v="73"/>
    <d v="1924-01-11T16:48:00"/>
    <x v="1"/>
  </r>
  <r>
    <s v="CUST10779"/>
    <s v="Evan Haque"/>
    <x v="4"/>
    <s v="2020-01-29"/>
    <s v="2022-06-12"/>
    <n v="30"/>
    <n v="25"/>
    <n v="7668.25"/>
    <n v="306.73"/>
    <x v="1"/>
    <d v="1903-04-15T00:00:00"/>
    <s v="Active"/>
    <x v="56"/>
    <d v="1920-12-28T06:00:00"/>
    <x v="0"/>
  </r>
  <r>
    <s v="CUST10780"/>
    <s v="Mason Ivanov"/>
    <x v="0"/>
    <s v="2024-01-07"/>
    <s v="2025-07-07"/>
    <n v="19"/>
    <n v="14"/>
    <n v="1275.4000000000001"/>
    <n v="91.1"/>
    <x v="0"/>
    <d v="1900-03-20T00:00:00"/>
    <s v="Active"/>
    <x v="62"/>
    <d v="1903-06-28T09:36:00"/>
    <x v="1"/>
  </r>
  <r>
    <s v="CUST10781"/>
    <s v="Shawn Hernandez"/>
    <x v="4"/>
    <s v="2020-05-10"/>
    <s v="2023-12-05"/>
    <n v="44"/>
    <n v="30"/>
    <n v="1838.7"/>
    <n v="61.29"/>
    <x v="0"/>
    <d v="1901-10-21T00:00:00"/>
    <s v="Active"/>
    <x v="75"/>
    <d v="1905-01-11T16:48:00"/>
    <x v="0"/>
  </r>
  <r>
    <s v="CUST10782"/>
    <s v="Jamie Garcia"/>
    <x v="2"/>
    <s v="2023-11-17"/>
    <s v="2025-07-14"/>
    <n v="21"/>
    <n v="20"/>
    <n v="2105"/>
    <n v="105.25"/>
    <x v="0"/>
    <d v="1900-03-13T00:00:00"/>
    <s v="Active"/>
    <x v="64"/>
    <d v="1905-10-05T00:00:00"/>
    <x v="1"/>
  </r>
  <r>
    <s v="CUST10783"/>
    <s v="Evan Costa"/>
    <x v="4"/>
    <s v="2022-01-26"/>
    <s v="2022-10-25"/>
    <n v="10"/>
    <n v="9"/>
    <n v="1584.72"/>
    <n v="176.08"/>
    <x v="0"/>
    <d v="1902-12-01T00:00:00"/>
    <s v="Active"/>
    <x v="22"/>
    <d v="1904-05-02T17:16:48"/>
    <x v="0"/>
  </r>
  <r>
    <s v="CUST10784"/>
    <s v="Lucas Lee"/>
    <x v="0"/>
    <s v="2025-04-08"/>
    <s v="2025-05-03"/>
    <n v="2"/>
    <n v="1"/>
    <n v="10.53"/>
    <n v="10.53"/>
    <x v="0"/>
    <d v="1900-05-24T00:00:00"/>
    <s v="Active"/>
    <x v="72"/>
    <d v="1900-01-09T12:43:12"/>
    <x v="1"/>
  </r>
  <r>
    <s v="CUST10785"/>
    <s v="Robin Silva"/>
    <x v="1"/>
    <s v="2021-12-20"/>
    <s v="2025-08-07"/>
    <n v="45"/>
    <n v="29"/>
    <n v="2933.93"/>
    <n v="101.17"/>
    <x v="0"/>
    <d v="1900-02-17T00:00:00"/>
    <s v="Active"/>
    <x v="13"/>
    <d v="1908-01-11T22:19:12"/>
    <x v="1"/>
  </r>
  <r>
    <s v="CUST10786"/>
    <s v="Noah Brown"/>
    <x v="1"/>
    <s v="2024-07-13"/>
    <s v="2024-12-15"/>
    <n v="6"/>
    <n v="5"/>
    <n v="180.5"/>
    <n v="36.1"/>
    <x v="0"/>
    <d v="1900-10-10T00:00:00"/>
    <s v="Active"/>
    <x v="40"/>
    <d v="1900-06-28T12:00:00"/>
    <x v="0"/>
  </r>
  <r>
    <s v="CUST10787"/>
    <s v="Morgan Costa"/>
    <x v="0"/>
    <s v="2022-10-04"/>
    <s v="2023-01-02"/>
    <n v="4"/>
    <n v="2"/>
    <n v="2097.48"/>
    <n v="1048.74"/>
    <x v="0"/>
    <d v="1902-09-23T00:00:00"/>
    <s v="Active"/>
    <x v="32"/>
    <d v="1905-09-27T11:31:12"/>
    <x v="0"/>
  </r>
  <r>
    <s v="CUST10788"/>
    <s v="Cameron Müller"/>
    <x v="4"/>
    <s v="2019-02-21"/>
    <s v="2022-12-10"/>
    <n v="47"/>
    <n v="37"/>
    <n v="2640.69"/>
    <n v="71.37"/>
    <x v="0"/>
    <d v="1902-10-16T00:00:00"/>
    <s v="Active"/>
    <x v="25"/>
    <d v="1907-03-24T16:33:36"/>
    <x v="0"/>
  </r>
  <r>
    <s v="CUST10789"/>
    <s v="Avery Silva"/>
    <x v="0"/>
    <s v="2021-05-07"/>
    <s v="2023-10-29"/>
    <n v="30"/>
    <n v="19"/>
    <n v="2886.1"/>
    <n v="151.9"/>
    <x v="0"/>
    <d v="1901-11-27T00:00:00"/>
    <s v="Active"/>
    <x v="66"/>
    <d v="1907-11-25T02:24:00"/>
    <x v="0"/>
  </r>
  <r>
    <s v="CUST10790"/>
    <s v="Drew Nguyen"/>
    <x v="4"/>
    <s v="2021-03-19"/>
    <s v="2021-11-17"/>
    <n v="9"/>
    <n v="3"/>
    <n v="601.71"/>
    <n v="200.57"/>
    <x v="0"/>
    <d v="1903-11-08T00:00:00"/>
    <s v="Active"/>
    <x v="38"/>
    <d v="1901-08-23T17:02:24"/>
    <x v="0"/>
  </r>
  <r>
    <s v="CUST10791"/>
    <s v="Hayden Müller"/>
    <x v="0"/>
    <s v="2024-04-07"/>
    <s v="2025-06-05"/>
    <n v="15"/>
    <n v="11"/>
    <n v="335.06"/>
    <n v="30.46"/>
    <x v="0"/>
    <d v="1900-04-21T00:00:00"/>
    <s v="Active"/>
    <x v="0"/>
    <d v="1900-11-30T01:26:24"/>
    <x v="1"/>
  </r>
  <r>
    <s v="CUST10792"/>
    <s v="Avery Kim"/>
    <x v="4"/>
    <s v="2019-10-02"/>
    <s v="2021-11-22"/>
    <n v="26"/>
    <n v="19"/>
    <n v="7344.83"/>
    <n v="386.57"/>
    <x v="1"/>
    <d v="1903-11-03T00:00:00"/>
    <s v="Active"/>
    <x v="51"/>
    <d v="1920-02-08T19:55:12"/>
    <x v="0"/>
  </r>
  <r>
    <s v="CUST10793"/>
    <s v="Quinn Ivanov"/>
    <x v="0"/>
    <s v="2025-08-11"/>
    <s v="2025-08-11"/>
    <n v="1"/>
    <n v="1"/>
    <n v="83.15"/>
    <n v="83.15"/>
    <x v="0"/>
    <d v="1900-02-13T00:00:00"/>
    <s v="Active"/>
    <x v="57"/>
    <d v="1900-03-23T03:36:00"/>
    <x v="1"/>
  </r>
  <r>
    <s v="CUST10794"/>
    <s v="Blake Kim"/>
    <x v="0"/>
    <s v="2018-03-20"/>
    <s v="2023-10-03"/>
    <n v="68"/>
    <n v="58"/>
    <n v="4521.1000000000004"/>
    <n v="77.95"/>
    <x v="0"/>
    <d v="1901-12-23T00:00:00"/>
    <s v="Active"/>
    <x v="70"/>
    <d v="1912-05-17T02:24:00"/>
    <x v="0"/>
  </r>
  <r>
    <s v="CUST10795"/>
    <s v="Quinn Hernandez"/>
    <x v="4"/>
    <s v="2018-12-10"/>
    <s v="2023-02-09"/>
    <n v="51"/>
    <n v="44"/>
    <n v="4885.76"/>
    <n v="111.04"/>
    <x v="0"/>
    <d v="1902-08-16T00:00:00"/>
    <s v="Active"/>
    <x v="31"/>
    <d v="1913-05-16T18:14:24"/>
    <x v="0"/>
  </r>
  <r>
    <s v="CUST10796"/>
    <s v="Oliver Santos"/>
    <x v="4"/>
    <s v="2021-02-23"/>
    <s v="2022-11-09"/>
    <n v="22"/>
    <n v="13"/>
    <n v="777.66"/>
    <n v="59.82"/>
    <x v="0"/>
    <d v="1902-11-16T00:00:00"/>
    <s v="Active"/>
    <x v="54"/>
    <d v="1902-02-15T15:50:24"/>
    <x v="0"/>
  </r>
  <r>
    <s v="CUST10797"/>
    <s v="Hayden Jackson"/>
    <x v="4"/>
    <s v="2020-12-02"/>
    <s v="2022-10-12"/>
    <n v="23"/>
    <n v="18"/>
    <n v="4342.5"/>
    <n v="241.25"/>
    <x v="0"/>
    <d v="1902-12-14T00:00:00"/>
    <s v="Active"/>
    <x v="65"/>
    <d v="1911-11-20T12:00:00"/>
    <x v="0"/>
  </r>
  <r>
    <s v="CUST10798"/>
    <s v="Ethan Silva"/>
    <x v="2"/>
    <s v="2021-04-15"/>
    <s v="2021-10-17"/>
    <n v="7"/>
    <n v="6"/>
    <n v="1882.74"/>
    <n v="313.79000000000002"/>
    <x v="0"/>
    <d v="1903-12-09T00:00:00"/>
    <s v="Active"/>
    <x v="78"/>
    <d v="1905-02-24T17:45:36"/>
    <x v="0"/>
  </r>
  <r>
    <s v="CUST10799"/>
    <s v="Lucas Lee"/>
    <x v="0"/>
    <s v="2025-05-24"/>
    <s v="2025-06-29"/>
    <n v="2"/>
    <n v="4"/>
    <n v="1171.44"/>
    <n v="292.86"/>
    <x v="0"/>
    <d v="1900-03-28T00:00:00"/>
    <s v="Active"/>
    <x v="30"/>
    <d v="1903-03-16T10:33:36"/>
    <x v="1"/>
  </r>
  <r>
    <s v="CUST10800"/>
    <s v="Quinn Patel"/>
    <x v="1"/>
    <s v="2025-07-18"/>
    <s v="2025-08-11"/>
    <n v="2"/>
    <n v="4"/>
    <n v="709.32"/>
    <n v="177.33"/>
    <x v="0"/>
    <d v="1900-02-13T00:00:00"/>
    <s v="Active"/>
    <x v="71"/>
    <d v="1901-12-09T07:40:48"/>
    <x v="1"/>
  </r>
  <r>
    <s v="CUST10801"/>
    <s v="Avery Park"/>
    <x v="1"/>
    <s v="2020-12-19"/>
    <s v="2025-04-22"/>
    <n v="53"/>
    <n v="47"/>
    <n v="4351.7299999999996"/>
    <n v="92.59"/>
    <x v="0"/>
    <d v="1900-06-04T00:00:00"/>
    <s v="Active"/>
    <x v="65"/>
    <d v="1911-11-29T17:31:12"/>
    <x v="1"/>
  </r>
  <r>
    <s v="CUST10802"/>
    <s v="Parker Ivanov"/>
    <x v="2"/>
    <s v="2021-03-13"/>
    <s v="2024-01-21"/>
    <n v="35"/>
    <n v="22"/>
    <n v="983.4"/>
    <n v="44.7"/>
    <x v="0"/>
    <d v="1901-09-04T00:00:00"/>
    <s v="Active"/>
    <x v="38"/>
    <d v="1902-09-09T09:36:00"/>
    <x v="0"/>
  </r>
  <r>
    <s v="CUST10803"/>
    <s v="Alex Patel"/>
    <x v="2"/>
    <s v="2019-10-06"/>
    <s v="2025-03-12"/>
    <n v="66"/>
    <n v="51"/>
    <n v="17918.34"/>
    <n v="351.34"/>
    <x v="1"/>
    <d v="1900-07-15T00:00:00"/>
    <s v="Active"/>
    <x v="51"/>
    <d v="1949-01-20T08:09:36"/>
    <x v="0"/>
  </r>
  <r>
    <s v="CUST10804"/>
    <s v="Avery Brown"/>
    <x v="2"/>
    <s v="2018-06-27"/>
    <s v="2025-09-04"/>
    <n v="88"/>
    <n v="60"/>
    <n v="1045.8"/>
    <n v="17.43"/>
    <x v="0"/>
    <d v="1900-01-20T00:00:00"/>
    <s v="Active"/>
    <x v="61"/>
    <d v="1902-11-10T19:12:00"/>
    <x v="1"/>
  </r>
  <r>
    <s v="CUST10805"/>
    <s v="Alex Khan"/>
    <x v="2"/>
    <s v="2018-06-05"/>
    <s v="2022-08-16"/>
    <n v="51"/>
    <n v="48"/>
    <n v="4748.16"/>
    <n v="98.92"/>
    <x v="0"/>
    <d v="1903-02-09T00:00:00"/>
    <s v="Active"/>
    <x v="61"/>
    <d v="1912-12-30T03:50:24"/>
    <x v="0"/>
  </r>
  <r>
    <s v="CUST10806"/>
    <s v="Rowan Garcia"/>
    <x v="4"/>
    <s v="2023-06-09"/>
    <s v="2025-04-02"/>
    <n v="23"/>
    <n v="26"/>
    <n v="7081.36"/>
    <n v="272.36"/>
    <x v="1"/>
    <d v="1900-06-24T00:00:00"/>
    <s v="Active"/>
    <x v="92"/>
    <d v="1919-05-21T08:38:24"/>
    <x v="1"/>
  </r>
  <r>
    <s v="CUST10807"/>
    <s v="Drew Costa"/>
    <x v="1"/>
    <s v="2020-03-17"/>
    <s v="2020-12-08"/>
    <n v="10"/>
    <n v="10"/>
    <n v="3669.5"/>
    <n v="366.95"/>
    <x v="0"/>
    <d v="1904-10-17T00:00:00"/>
    <s v="Active"/>
    <x v="76"/>
    <d v="1910-01-16T12:00:00"/>
    <x v="0"/>
  </r>
  <r>
    <s v="CUST10808"/>
    <s v="Noah Hernandez"/>
    <x v="3"/>
    <s v="2025-07-06"/>
    <s v="2025-07-28"/>
    <n v="1"/>
    <n v="1"/>
    <n v="43.16"/>
    <n v="43.16"/>
    <x v="0"/>
    <d v="1900-02-27T00:00:00"/>
    <s v="Active"/>
    <x v="71"/>
    <d v="1900-02-11T03:50:24"/>
    <x v="1"/>
  </r>
  <r>
    <s v="CUST10809"/>
    <s v="Evan Schmidt"/>
    <x v="3"/>
    <s v="2023-12-02"/>
    <s v="2024-07-07"/>
    <n v="8"/>
    <n v="9"/>
    <n v="793.44"/>
    <n v="88.16"/>
    <x v="0"/>
    <d v="1901-03-20T00:00:00"/>
    <s v="Active"/>
    <x v="49"/>
    <d v="1902-03-03T10:33:36"/>
    <x v="0"/>
  </r>
  <r>
    <s v="CUST10810"/>
    <s v="Jordan Khan"/>
    <x v="4"/>
    <s v="2021-02-23"/>
    <s v="2021-04-30"/>
    <n v="3"/>
    <n v="6"/>
    <n v="169.14"/>
    <n v="28.19"/>
    <x v="0"/>
    <d v="1904-05-27T00:00:00"/>
    <s v="Active"/>
    <x v="54"/>
    <d v="1900-06-17T03:21:36"/>
    <x v="0"/>
  </r>
  <r>
    <s v="CUST10811"/>
    <s v="Dylan Costa"/>
    <x v="3"/>
    <s v="2025-05-28"/>
    <s v="2025-05-30"/>
    <n v="1"/>
    <n v="1"/>
    <n v="64.650000000000006"/>
    <n v="64.650000000000006"/>
    <x v="0"/>
    <d v="1900-04-27T00:00:00"/>
    <s v="Active"/>
    <x v="30"/>
    <d v="1900-03-04T15:36:00"/>
    <x v="1"/>
  </r>
  <r>
    <s v="CUST10812"/>
    <s v="Shawn Smith"/>
    <x v="2"/>
    <s v="2023-09-05"/>
    <s v="2025-05-23"/>
    <n v="21"/>
    <n v="25"/>
    <n v="9209"/>
    <n v="368.36"/>
    <x v="1"/>
    <d v="1900-05-04T00:00:00"/>
    <s v="Active"/>
    <x v="4"/>
    <d v="1925-03-18T00:00:00"/>
    <x v="1"/>
  </r>
  <r>
    <s v="CUST10813"/>
    <s v="Quinn Park"/>
    <x v="0"/>
    <s v="2020-06-19"/>
    <s v="2025-08-09"/>
    <n v="63"/>
    <n v="44"/>
    <n v="46978.36"/>
    <n v="1067.69"/>
    <x v="1"/>
    <d v="1900-02-15T00:00:00"/>
    <s v="Active"/>
    <x v="89"/>
    <d v="2028-08-13T08:38:24"/>
    <x v="1"/>
  </r>
  <r>
    <s v="CUST10814"/>
    <s v="Avery Kim"/>
    <x v="0"/>
    <s v="2019-08-07"/>
    <s v="2024-03-10"/>
    <n v="56"/>
    <n v="43"/>
    <n v="796.79"/>
    <n v="18.53"/>
    <x v="0"/>
    <d v="1901-07-17T00:00:00"/>
    <s v="Active"/>
    <x v="24"/>
    <d v="1902-03-06T18:57:36"/>
    <x v="0"/>
  </r>
  <r>
    <s v="CUST10815"/>
    <s v="Rowan Smith"/>
    <x v="1"/>
    <s v="2024-11-30"/>
    <s v="2025-03-01"/>
    <n v="5"/>
    <n v="4"/>
    <n v="42.24"/>
    <n v="10.56"/>
    <x v="0"/>
    <d v="1900-07-26T00:00:00"/>
    <s v="Active"/>
    <x v="58"/>
    <d v="1900-02-10T05:45:36"/>
    <x v="0"/>
  </r>
  <r>
    <s v="CUST10816"/>
    <s v="Liam Haque"/>
    <x v="2"/>
    <s v="2018-04-20"/>
    <s v="2023-01-08"/>
    <n v="58"/>
    <n v="54"/>
    <n v="5673.24"/>
    <n v="105.06"/>
    <x v="1"/>
    <d v="1902-09-17T00:00:00"/>
    <s v="Active"/>
    <x v="5"/>
    <d v="1915-07-13T05:45:36"/>
    <x v="0"/>
  </r>
  <r>
    <s v="CUST10817"/>
    <s v="Logan Costa"/>
    <x v="1"/>
    <s v="2023-10-01"/>
    <s v="2024-11-14"/>
    <n v="14"/>
    <n v="8"/>
    <n v="585.67999999999995"/>
    <n v="73.209999999999994"/>
    <x v="0"/>
    <d v="1900-11-10T00:00:00"/>
    <s v="Active"/>
    <x v="15"/>
    <d v="1901-08-07T16:19:12"/>
    <x v="0"/>
  </r>
  <r>
    <s v="CUST10818"/>
    <s v="Jamie Ivanov"/>
    <x v="1"/>
    <s v="2018-10-27"/>
    <s v="2021-08-13"/>
    <n v="35"/>
    <n v="39"/>
    <n v="2558.79"/>
    <n v="65.61"/>
    <x v="0"/>
    <d v="1904-02-12T00:00:00"/>
    <s v="Active"/>
    <x v="68"/>
    <d v="1907-01-01T18:57:36"/>
    <x v="0"/>
  </r>
  <r>
    <s v="CUST10819"/>
    <s v="Mason Park"/>
    <x v="1"/>
    <s v="2025-05-29"/>
    <s v="2025-09-06"/>
    <n v="5"/>
    <n v="3"/>
    <n v="80.58"/>
    <n v="26.86"/>
    <x v="0"/>
    <d v="1900-01-18T00:00:00"/>
    <s v="Active"/>
    <x v="30"/>
    <d v="1900-03-20T13:55:12"/>
    <x v="1"/>
  </r>
  <r>
    <s v="CUST10820"/>
    <s v="Hayden Müller"/>
    <x v="0"/>
    <s v="2019-06-22"/>
    <s v="2024-07-21"/>
    <n v="62"/>
    <n v="52"/>
    <n v="863.72"/>
    <n v="16.61"/>
    <x v="0"/>
    <d v="1901-03-06T00:00:00"/>
    <s v="Active"/>
    <x v="67"/>
    <d v="1902-05-12T17:16:48"/>
    <x v="0"/>
  </r>
  <r>
    <s v="CUST10821"/>
    <s v="Sam Lee"/>
    <x v="0"/>
    <s v="2024-08-06"/>
    <s v="2025-07-13"/>
    <n v="12"/>
    <n v="11"/>
    <n v="1316.04"/>
    <n v="119.64"/>
    <x v="0"/>
    <d v="1900-03-14T00:00:00"/>
    <s v="Active"/>
    <x v="46"/>
    <d v="1903-08-08T00:57:36"/>
    <x v="1"/>
  </r>
  <r>
    <s v="CUST10822"/>
    <s v="Noah Costa"/>
    <x v="0"/>
    <s v="2021-01-09"/>
    <s v="2023-12-06"/>
    <n v="36"/>
    <n v="22"/>
    <n v="1346.18"/>
    <n v="61.19"/>
    <x v="0"/>
    <d v="1901-10-20T00:00:00"/>
    <s v="Active"/>
    <x v="83"/>
    <d v="1903-09-07T04:19:12"/>
    <x v="0"/>
  </r>
  <r>
    <s v="CUST10823"/>
    <s v="Hayden Martinez"/>
    <x v="3"/>
    <s v="2021-12-11"/>
    <s v="2025-05-31"/>
    <n v="42"/>
    <n v="33"/>
    <n v="3605.91"/>
    <n v="109.27"/>
    <x v="0"/>
    <d v="1900-04-26T00:00:00"/>
    <s v="Active"/>
    <x v="13"/>
    <d v="1909-11-13T21:50:24"/>
    <x v="1"/>
  </r>
  <r>
    <s v="CUST10824"/>
    <s v="Parker Schmidt"/>
    <x v="4"/>
    <s v="2024-03-08"/>
    <s v="2024-03-12"/>
    <n v="1"/>
    <n v="4"/>
    <n v="509.16"/>
    <n v="127.29"/>
    <x v="0"/>
    <d v="1901-07-15T00:00:00"/>
    <s v="Active"/>
    <x v="28"/>
    <d v="1901-05-23T03:50:24"/>
    <x v="0"/>
  </r>
  <r>
    <s v="CUST10825"/>
    <s v="Evan Novak"/>
    <x v="2"/>
    <s v="2020-01-09"/>
    <s v="2023-11-27"/>
    <n v="47"/>
    <n v="45"/>
    <n v="1440.45"/>
    <n v="32.01"/>
    <x v="0"/>
    <d v="1901-10-29T00:00:00"/>
    <s v="Active"/>
    <x v="56"/>
    <d v="1903-12-10T10:48:00"/>
    <x v="0"/>
  </r>
  <r>
    <s v="CUST10826"/>
    <s v="Jamie Kim"/>
    <x v="4"/>
    <s v="2019-11-23"/>
    <s v="2022-11-15"/>
    <n v="37"/>
    <n v="31"/>
    <n v="1709.65"/>
    <n v="55.15"/>
    <x v="0"/>
    <d v="1902-11-10T00:00:00"/>
    <s v="Active"/>
    <x v="42"/>
    <d v="1904-09-04T15:36:00"/>
    <x v="0"/>
  </r>
  <r>
    <s v="CUST10827"/>
    <s v="Avery Singh"/>
    <x v="0"/>
    <s v="2020-01-13"/>
    <s v="2022-07-12"/>
    <n v="31"/>
    <n v="20"/>
    <n v="1615.4"/>
    <n v="80.77"/>
    <x v="0"/>
    <d v="1903-03-16T00:00:00"/>
    <s v="Active"/>
    <x v="56"/>
    <d v="1904-06-02T09:36:00"/>
    <x v="0"/>
  </r>
  <r>
    <s v="CUST10828"/>
    <s v="Quinn Hernandez"/>
    <x v="4"/>
    <s v="2023-11-18"/>
    <s v="2025-01-08"/>
    <n v="15"/>
    <n v="14"/>
    <n v="1480.5"/>
    <n v="105.75"/>
    <x v="0"/>
    <d v="1900-09-16T00:00:00"/>
    <s v="Active"/>
    <x v="64"/>
    <d v="1904-01-19T12:00:00"/>
    <x v="0"/>
  </r>
  <r>
    <s v="CUST10829"/>
    <s v="Parker Patel"/>
    <x v="4"/>
    <s v="2022-08-07"/>
    <s v="2023-10-04"/>
    <n v="15"/>
    <n v="18"/>
    <n v="805.32"/>
    <n v="44.74"/>
    <x v="0"/>
    <d v="1901-12-22T00:00:00"/>
    <s v="Active"/>
    <x v="35"/>
    <d v="1902-03-15T07:40:48"/>
    <x v="0"/>
  </r>
  <r>
    <s v="CUST10830"/>
    <s v="Avery Gonzalez"/>
    <x v="0"/>
    <s v="2023-09-30"/>
    <s v="2024-05-17"/>
    <n v="9"/>
    <n v="5"/>
    <n v="75.55"/>
    <n v="15.11"/>
    <x v="0"/>
    <d v="1901-05-10T00:00:00"/>
    <s v="Active"/>
    <x v="4"/>
    <d v="1900-03-15T13:12:00"/>
    <x v="0"/>
  </r>
  <r>
    <s v="CUST10831"/>
    <s v="Hayden Nguyen"/>
    <x v="2"/>
    <s v="2018-12-28"/>
    <s v="2019-12-16"/>
    <n v="13"/>
    <n v="13"/>
    <n v="1257.49"/>
    <n v="96.73"/>
    <x v="0"/>
    <d v="1905-10-10T00:00:00"/>
    <s v="Active"/>
    <x v="31"/>
    <d v="1903-06-10T11:45:36"/>
    <x v="0"/>
  </r>
  <r>
    <s v="CUST10832"/>
    <s v="Dylan Costa"/>
    <x v="4"/>
    <s v="2021-05-05"/>
    <s v="2023-09-29"/>
    <n v="29"/>
    <n v="23"/>
    <n v="9665.52"/>
    <n v="420.24"/>
    <x v="1"/>
    <d v="1901-12-27T00:00:00"/>
    <s v="Active"/>
    <x v="66"/>
    <d v="1926-06-17T12:28:48"/>
    <x v="0"/>
  </r>
  <r>
    <s v="CUST10833"/>
    <s v="Lucas Garcia"/>
    <x v="1"/>
    <s v="2020-07-24"/>
    <s v="2021-03-24"/>
    <n v="9"/>
    <n v="9"/>
    <n v="646.38"/>
    <n v="71.819999999999993"/>
    <x v="0"/>
    <d v="1904-07-03T00:00:00"/>
    <s v="Active"/>
    <x v="11"/>
    <d v="1901-10-07T09:07:12"/>
    <x v="0"/>
  </r>
  <r>
    <s v="CUST10834"/>
    <s v="Taylor Novak"/>
    <x v="1"/>
    <s v="2020-07-08"/>
    <s v="2022-08-11"/>
    <n v="26"/>
    <n v="29"/>
    <n v="1794.81"/>
    <n v="61.89"/>
    <x v="0"/>
    <d v="1903-02-14T00:00:00"/>
    <s v="Active"/>
    <x v="11"/>
    <d v="1904-11-28T19:26:24"/>
    <x v="0"/>
  </r>
  <r>
    <s v="CUST10835"/>
    <s v="Robin Ivanov"/>
    <x v="3"/>
    <s v="2020-11-29"/>
    <s v="2021-11-09"/>
    <n v="13"/>
    <n v="10"/>
    <n v="456.6"/>
    <n v="45.66"/>
    <x v="0"/>
    <d v="1903-11-16T00:00:00"/>
    <s v="Active"/>
    <x v="73"/>
    <d v="1901-03-31T14:24:00"/>
    <x v="0"/>
  </r>
  <r>
    <s v="CUST10836"/>
    <s v="Caleb Müller"/>
    <x v="0"/>
    <s v="2020-05-18"/>
    <s v="2021-11-29"/>
    <n v="19"/>
    <n v="19"/>
    <n v="5452.62"/>
    <n v="286.98"/>
    <x v="1"/>
    <d v="1903-10-27T00:00:00"/>
    <s v="Active"/>
    <x v="75"/>
    <d v="1914-12-04T14:52:48"/>
    <x v="0"/>
  </r>
  <r>
    <s v="CUST10837"/>
    <s v="Lucas Park"/>
    <x v="1"/>
    <s v="2018-12-07"/>
    <s v="2025-04-14"/>
    <n v="77"/>
    <n v="59"/>
    <n v="2147.6"/>
    <n v="36.4"/>
    <x v="0"/>
    <d v="1900-06-12T00:00:00"/>
    <s v="Active"/>
    <x v="31"/>
    <d v="1905-11-16T14:24:00"/>
    <x v="1"/>
  </r>
  <r>
    <s v="CUST10838"/>
    <s v="Hayden Silva"/>
    <x v="1"/>
    <s v="2019-03-22"/>
    <s v="2020-01-05"/>
    <n v="11"/>
    <n v="11"/>
    <n v="1030.3699999999999"/>
    <n v="93.67"/>
    <x v="0"/>
    <d v="1905-09-20T00:00:00"/>
    <s v="Active"/>
    <x v="91"/>
    <d v="1902-10-26T08:52:48"/>
    <x v="0"/>
  </r>
  <r>
    <s v="CUST10839"/>
    <s v="Noah Haque"/>
    <x v="4"/>
    <s v="2018-02-05"/>
    <s v="2020-01-04"/>
    <n v="24"/>
    <n v="24"/>
    <n v="2003.76"/>
    <n v="83.49"/>
    <x v="0"/>
    <d v="1905-09-21T00:00:00"/>
    <s v="Active"/>
    <x v="39"/>
    <d v="1905-06-25T18:14:24"/>
    <x v="0"/>
  </r>
  <r>
    <s v="CUST10840"/>
    <s v="Aiden Martinez"/>
    <x v="4"/>
    <s v="2020-08-21"/>
    <s v="2020-11-26"/>
    <n v="4"/>
    <n v="5"/>
    <n v="1738.95"/>
    <n v="347.79"/>
    <x v="0"/>
    <d v="1904-10-29T00:00:00"/>
    <s v="Active"/>
    <x v="60"/>
    <d v="1904-10-03T22:48:00"/>
    <x v="0"/>
  </r>
  <r>
    <s v="CUST10841"/>
    <s v="Robin Brown"/>
    <x v="4"/>
    <s v="2019-06-25"/>
    <s v="2021-03-13"/>
    <n v="22"/>
    <n v="25"/>
    <n v="14069"/>
    <n v="562.76"/>
    <x v="1"/>
    <d v="1904-07-14T00:00:00"/>
    <s v="Active"/>
    <x v="67"/>
    <d v="1938-07-08T00:00:00"/>
    <x v="0"/>
  </r>
  <r>
    <s v="CUST10842"/>
    <s v="Cameron Garcia"/>
    <x v="0"/>
    <s v="2024-07-11"/>
    <s v="2025-06-07"/>
    <n v="12"/>
    <n v="14"/>
    <n v="1090.18"/>
    <n v="77.87"/>
    <x v="0"/>
    <d v="1900-04-19T00:00:00"/>
    <s v="Active"/>
    <x v="40"/>
    <d v="1902-12-25T04:19:12"/>
    <x v="1"/>
  </r>
  <r>
    <s v="CUST10843"/>
    <s v="Blake Ivanov"/>
    <x v="0"/>
    <s v="2018-05-31"/>
    <s v="2019-10-19"/>
    <n v="18"/>
    <n v="12"/>
    <n v="1350.48"/>
    <n v="112.54"/>
    <x v="0"/>
    <d v="1905-12-07T00:00:00"/>
    <s v="Active"/>
    <x v="74"/>
    <d v="1903-09-11T11:31:12"/>
    <x v="0"/>
  </r>
  <r>
    <s v="CUST10844"/>
    <s v="Mason Lee"/>
    <x v="3"/>
    <s v="2023-04-20"/>
    <s v="2023-11-18"/>
    <n v="8"/>
    <n v="5"/>
    <n v="399.2"/>
    <n v="79.84"/>
    <x v="0"/>
    <d v="1901-11-07T00:00:00"/>
    <s v="Active"/>
    <x v="34"/>
    <d v="1901-02-02T04:48:00"/>
    <x v="0"/>
  </r>
  <r>
    <s v="CUST10845"/>
    <s v="Robin Haque"/>
    <x v="1"/>
    <s v="2018-03-03"/>
    <s v="2018-11-27"/>
    <n v="9"/>
    <n v="9"/>
    <n v="170.19"/>
    <n v="18.91"/>
    <x v="0"/>
    <d v="1906-10-29T00:00:00"/>
    <s v="Active"/>
    <x v="70"/>
    <d v="1900-06-18T04:33:36"/>
    <x v="0"/>
  </r>
  <r>
    <s v="CUST10846"/>
    <s v="Quinn Rossi"/>
    <x v="2"/>
    <s v="2024-04-26"/>
    <s v="2025-05-08"/>
    <n v="14"/>
    <n v="3"/>
    <n v="172.65"/>
    <n v="57.55"/>
    <x v="0"/>
    <d v="1900-05-19T00:00:00"/>
    <s v="Active"/>
    <x v="0"/>
    <d v="1900-06-20T15:36:00"/>
    <x v="1"/>
  </r>
  <r>
    <s v="CUST10847"/>
    <s v="Shawn Martinez"/>
    <x v="4"/>
    <s v="2022-11-01"/>
    <s v="2025-08-03"/>
    <n v="34"/>
    <n v="31"/>
    <n v="1788.7"/>
    <n v="57.7"/>
    <x v="0"/>
    <d v="1900-02-21T00:00:00"/>
    <s v="Active"/>
    <x v="50"/>
    <d v="1904-11-22T16:48:00"/>
    <x v="1"/>
  </r>
  <r>
    <s v="CUST10848"/>
    <s v="Jamie Singh"/>
    <x v="1"/>
    <s v="2022-08-21"/>
    <s v="2023-07-31"/>
    <n v="12"/>
    <n v="10"/>
    <n v="3941"/>
    <n v="394.1"/>
    <x v="0"/>
    <d v="1902-02-25T00:00:00"/>
    <s v="Active"/>
    <x v="35"/>
    <d v="1910-10-15T00:00:00"/>
    <x v="0"/>
  </r>
  <r>
    <s v="CUST10849"/>
    <s v="Ethan Nguyen"/>
    <x v="2"/>
    <s v="2024-03-09"/>
    <s v="2025-07-03"/>
    <n v="17"/>
    <n v="13"/>
    <n v="216.06"/>
    <n v="16.62"/>
    <x v="0"/>
    <d v="1900-03-24T00:00:00"/>
    <s v="Active"/>
    <x v="28"/>
    <d v="1900-08-03T01:26:24"/>
    <x v="1"/>
  </r>
  <r>
    <s v="CUST10850"/>
    <s v="Logan Patel"/>
    <x v="4"/>
    <s v="2022-01-06"/>
    <s v="2022-06-28"/>
    <n v="6"/>
    <n v="6"/>
    <n v="1492.32"/>
    <n v="248.72"/>
    <x v="0"/>
    <d v="1903-03-30T00:00:00"/>
    <s v="Active"/>
    <x v="22"/>
    <d v="1904-01-31T07:40:48"/>
    <x v="0"/>
  </r>
  <r>
    <s v="CUST10851"/>
    <s v="Shawn Ivanov"/>
    <x v="4"/>
    <s v="2025-06-30"/>
    <s v="2025-07-05"/>
    <n v="2"/>
    <n v="2"/>
    <n v="176.94"/>
    <n v="88.47"/>
    <x v="0"/>
    <d v="1900-03-22T00:00:00"/>
    <s v="Active"/>
    <x v="29"/>
    <d v="1900-06-24T22:33:36"/>
    <x v="1"/>
  </r>
  <r>
    <s v="CUST10852"/>
    <s v="Jordan Nguyen"/>
    <x v="0"/>
    <s v="2022-08-28"/>
    <s v="2025-08-15"/>
    <n v="37"/>
    <n v="31"/>
    <n v="3463.32"/>
    <n v="111.72"/>
    <x v="0"/>
    <d v="1900-02-09T00:00:00"/>
    <s v="Active"/>
    <x v="35"/>
    <d v="1909-06-24T07:40:48"/>
    <x v="1"/>
  </r>
  <r>
    <s v="CUST10853"/>
    <s v="Lucas Gonzalez"/>
    <x v="1"/>
    <s v="2023-03-18"/>
    <s v="2024-07-14"/>
    <n v="17"/>
    <n v="18"/>
    <n v="8109.72"/>
    <n v="450.54"/>
    <x v="1"/>
    <d v="1901-03-13T00:00:00"/>
    <s v="Active"/>
    <x v="6"/>
    <d v="1922-03-14T17:16:48"/>
    <x v="0"/>
  </r>
  <r>
    <s v="CUST10854"/>
    <s v="Drew Wang"/>
    <x v="2"/>
    <s v="2023-11-02"/>
    <s v="2025-09-03"/>
    <n v="23"/>
    <n v="21"/>
    <n v="5024.46"/>
    <n v="239.26"/>
    <x v="1"/>
    <d v="1900-01-21T00:00:00"/>
    <s v="Active"/>
    <x v="64"/>
    <d v="1913-10-02T11:02:24"/>
    <x v="1"/>
  </r>
  <r>
    <s v="CUST10855"/>
    <s v="Sam Popov"/>
    <x v="4"/>
    <s v="2021-04-23"/>
    <s v="2024-04-22"/>
    <n v="37"/>
    <n v="41"/>
    <n v="6220.52"/>
    <n v="151.72"/>
    <x v="1"/>
    <d v="1901-06-04T00:00:00"/>
    <s v="Active"/>
    <x v="78"/>
    <d v="1917-01-10T12:28:48"/>
    <x v="0"/>
  </r>
  <r>
    <s v="CUST10856"/>
    <s v="Drew Costa"/>
    <x v="1"/>
    <s v="2018-08-05"/>
    <s v="2018-10-25"/>
    <n v="3"/>
    <n v="2"/>
    <n v="194.34"/>
    <n v="97.17"/>
    <x v="0"/>
    <d v="1906-12-01T00:00:00"/>
    <s v="Active"/>
    <x v="88"/>
    <d v="1900-07-12T08:09:36"/>
    <x v="0"/>
  </r>
  <r>
    <s v="CUST10857"/>
    <s v="Evan Popov"/>
    <x v="3"/>
    <s v="2019-11-19"/>
    <s v="2021-06-07"/>
    <n v="20"/>
    <n v="20"/>
    <n v="1474"/>
    <n v="73.7"/>
    <x v="0"/>
    <d v="1904-04-19T00:00:00"/>
    <s v="Active"/>
    <x v="42"/>
    <d v="1904-01-13T00:00:00"/>
    <x v="0"/>
  </r>
  <r>
    <s v="CUST10858"/>
    <s v="Aiden Martinez"/>
    <x v="0"/>
    <s v="2021-12-10"/>
    <s v="2023-06-26"/>
    <n v="19"/>
    <n v="16"/>
    <n v="1074.56"/>
    <n v="67.16"/>
    <x v="0"/>
    <d v="1902-04-01T00:00:00"/>
    <s v="Active"/>
    <x v="13"/>
    <d v="1902-12-09T13:26:24"/>
    <x v="0"/>
  </r>
  <r>
    <s v="CUST10859"/>
    <s v="Sam Novak"/>
    <x v="1"/>
    <s v="2019-07-14"/>
    <s v="2023-06-10"/>
    <n v="48"/>
    <n v="39"/>
    <n v="3126.63"/>
    <n v="80.17"/>
    <x v="0"/>
    <d v="1902-04-17T00:00:00"/>
    <s v="Active"/>
    <x v="37"/>
    <d v="1908-07-22T15:07:12"/>
    <x v="0"/>
  </r>
  <r>
    <s v="CUST10860"/>
    <s v="Robin Smith"/>
    <x v="4"/>
    <s v="2024-11-16"/>
    <s v="2025-08-25"/>
    <n v="10"/>
    <n v="9"/>
    <n v="1074.69"/>
    <n v="119.41"/>
    <x v="0"/>
    <d v="1900-01-30T00:00:00"/>
    <s v="Active"/>
    <x v="58"/>
    <d v="1902-12-09T16:33:36"/>
    <x v="1"/>
  </r>
  <r>
    <s v="CUST10861"/>
    <s v="Morgan Haque"/>
    <x v="3"/>
    <s v="2023-09-17"/>
    <s v="2025-04-27"/>
    <n v="20"/>
    <n v="20"/>
    <n v="3534.8"/>
    <n v="176.74"/>
    <x v="0"/>
    <d v="1900-05-30T00:00:00"/>
    <s v="Active"/>
    <x v="4"/>
    <d v="1909-09-03T19:12:00"/>
    <x v="1"/>
  </r>
  <r>
    <s v="CUST10862"/>
    <s v="Alex Kim"/>
    <x v="1"/>
    <s v="2022-03-04"/>
    <s v="2024-05-17"/>
    <n v="27"/>
    <n v="21"/>
    <n v="1010.1"/>
    <n v="48.1"/>
    <x v="0"/>
    <d v="1901-05-10T00:00:00"/>
    <s v="Active"/>
    <x v="3"/>
    <d v="1902-10-06T02:24:00"/>
    <x v="0"/>
  </r>
  <r>
    <s v="CUST10863"/>
    <s v="Dylan Patel"/>
    <x v="3"/>
    <s v="2024-09-01"/>
    <s v="2024-11-26"/>
    <n v="3"/>
    <n v="2"/>
    <n v="24.72"/>
    <n v="12.36"/>
    <x v="0"/>
    <d v="1900-10-29T00:00:00"/>
    <s v="Active"/>
    <x v="27"/>
    <d v="1900-01-23T17:16:48"/>
    <x v="0"/>
  </r>
  <r>
    <s v="CUST10864"/>
    <s v="Sam Wang"/>
    <x v="3"/>
    <s v="2023-05-14"/>
    <s v="2023-09-12"/>
    <n v="5"/>
    <n v="3"/>
    <n v="232.68"/>
    <n v="77.56"/>
    <x v="0"/>
    <d v="1902-01-13T00:00:00"/>
    <s v="Active"/>
    <x v="69"/>
    <d v="1900-08-19T16:19:12"/>
    <x v="0"/>
  </r>
  <r>
    <s v="CUST10865"/>
    <s v="Ryan Rossi"/>
    <x v="3"/>
    <s v="2020-07-04"/>
    <s v="2021-06-23"/>
    <n v="12"/>
    <n v="15"/>
    <n v="6635.4"/>
    <n v="442.36"/>
    <x v="1"/>
    <d v="1904-04-03T00:00:00"/>
    <s v="Active"/>
    <x v="11"/>
    <d v="1918-03-01T09:36:00"/>
    <x v="0"/>
  </r>
  <r>
    <s v="CUST10866"/>
    <s v="Morgan Haque"/>
    <x v="1"/>
    <s v="2020-09-23"/>
    <s v="2024-11-17"/>
    <n v="51"/>
    <n v="41"/>
    <n v="11140.93"/>
    <n v="271.73"/>
    <x v="1"/>
    <d v="1900-11-07T00:00:00"/>
    <s v="Active"/>
    <x v="36"/>
    <d v="1930-07-01T22:19:12"/>
    <x v="0"/>
  </r>
  <r>
    <s v="CUST10867"/>
    <s v="Caleb Gonzalez"/>
    <x v="1"/>
    <s v="2018-12-19"/>
    <s v="2023-10-21"/>
    <n v="59"/>
    <n v="41"/>
    <n v="14822.32"/>
    <n v="361.52"/>
    <x v="1"/>
    <d v="1901-12-05T00:00:00"/>
    <s v="Active"/>
    <x v="31"/>
    <d v="1940-07-30T07:40:48"/>
    <x v="0"/>
  </r>
  <r>
    <s v="CUST10868"/>
    <s v="Robin Smith"/>
    <x v="0"/>
    <s v="2021-07-30"/>
    <s v="2023-06-11"/>
    <n v="24"/>
    <n v="24"/>
    <n v="1330.56"/>
    <n v="55.44"/>
    <x v="0"/>
    <d v="1902-04-16T00:00:00"/>
    <s v="Active"/>
    <x v="48"/>
    <d v="1903-08-22T13:26:24"/>
    <x v="0"/>
  </r>
  <r>
    <s v="CUST10869"/>
    <s v="Sam Costa"/>
    <x v="2"/>
    <s v="2021-07-11"/>
    <s v="2024-11-25"/>
    <n v="41"/>
    <n v="39"/>
    <n v="891.15"/>
    <n v="22.85"/>
    <x v="0"/>
    <d v="1900-10-30T00:00:00"/>
    <s v="Active"/>
    <x v="48"/>
    <d v="1902-06-09T03:36:00"/>
    <x v="0"/>
  </r>
  <r>
    <s v="CUST10870"/>
    <s v="Ryan Wang"/>
    <x v="3"/>
    <s v="2023-04-07"/>
    <s v="2024-12-09"/>
    <n v="21"/>
    <n v="16"/>
    <n v="5306.08"/>
    <n v="331.63"/>
    <x v="1"/>
    <d v="1900-10-16T00:00:00"/>
    <s v="Active"/>
    <x v="34"/>
    <d v="1914-07-11T01:55:12"/>
    <x v="0"/>
  </r>
  <r>
    <s v="CUST10871"/>
    <s v="Cameron Nguyen"/>
    <x v="3"/>
    <s v="2020-09-22"/>
    <s v="2025-07-19"/>
    <n v="59"/>
    <n v="49"/>
    <n v="5753.09"/>
    <n v="117.41"/>
    <x v="1"/>
    <d v="1900-03-08T00:00:00"/>
    <s v="Active"/>
    <x v="36"/>
    <d v="1915-10-01T02:09:36"/>
    <x v="1"/>
  </r>
  <r>
    <s v="CUST10872"/>
    <s v="Shawn Costa"/>
    <x v="3"/>
    <s v="2025-07-13"/>
    <s v="2025-08-08"/>
    <n v="2"/>
    <n v="3"/>
    <n v="716.16"/>
    <n v="238.72"/>
    <x v="0"/>
    <d v="1900-02-16T00:00:00"/>
    <s v="Active"/>
    <x v="71"/>
    <d v="1901-12-16T03:50:24"/>
    <x v="1"/>
  </r>
  <r>
    <s v="CUST10873"/>
    <s v="Oliver Haque"/>
    <x v="0"/>
    <s v="2020-11-21"/>
    <s v="2023-12-11"/>
    <n v="38"/>
    <n v="39"/>
    <n v="4555.59"/>
    <n v="116.81"/>
    <x v="0"/>
    <d v="1901-10-15T00:00:00"/>
    <s v="Active"/>
    <x v="73"/>
    <d v="1912-06-20T14:09:36"/>
    <x v="0"/>
  </r>
  <r>
    <s v="CUST10874"/>
    <s v="Logan Nguyen"/>
    <x v="4"/>
    <s v="2025-02-01"/>
    <s v="2025-03-23"/>
    <n v="2"/>
    <n v="1"/>
    <n v="254.9"/>
    <n v="254.9"/>
    <x v="0"/>
    <d v="1900-07-04T00:00:00"/>
    <s v="Active"/>
    <x v="17"/>
    <d v="1900-09-10T21:36:00"/>
    <x v="0"/>
  </r>
  <r>
    <s v="CUST10875"/>
    <s v="Drew Kim"/>
    <x v="1"/>
    <s v="2018-07-26"/>
    <s v="2020-10-29"/>
    <n v="28"/>
    <n v="28"/>
    <n v="1095.92"/>
    <n v="39.14"/>
    <x v="0"/>
    <d v="1904-11-26T00:00:00"/>
    <s v="Active"/>
    <x v="33"/>
    <d v="1902-12-30T22:04:48"/>
    <x v="0"/>
  </r>
  <r>
    <s v="CUST10876"/>
    <s v="Parker Singh"/>
    <x v="2"/>
    <s v="2025-04-17"/>
    <s v="2025-06-08"/>
    <n v="3"/>
    <n v="3"/>
    <n v="245.43"/>
    <n v="81.81"/>
    <x v="0"/>
    <d v="1900-04-18T00:00:00"/>
    <s v="Active"/>
    <x v="72"/>
    <d v="1900-09-01T10:19:12"/>
    <x v="1"/>
  </r>
  <r>
    <s v="CUST10877"/>
    <s v="Dylan Jackson"/>
    <x v="3"/>
    <s v="2023-10-21"/>
    <s v="2024-07-18"/>
    <n v="10"/>
    <n v="7"/>
    <n v="3409.63"/>
    <n v="487.09"/>
    <x v="0"/>
    <d v="1901-03-09T00:00:00"/>
    <s v="Active"/>
    <x v="15"/>
    <d v="1909-05-01T15:07:12"/>
    <x v="0"/>
  </r>
  <r>
    <s v="CUST10878"/>
    <s v="Quinn Costa"/>
    <x v="4"/>
    <s v="2022-08-14"/>
    <s v="2024-06-16"/>
    <n v="23"/>
    <n v="19"/>
    <n v="977.74"/>
    <n v="51.46"/>
    <x v="0"/>
    <d v="1901-04-10T00:00:00"/>
    <s v="Active"/>
    <x v="35"/>
    <d v="1902-09-03T17:45:36"/>
    <x v="0"/>
  </r>
  <r>
    <s v="CUST10879"/>
    <s v="Morgan Santos"/>
    <x v="2"/>
    <s v="2025-08-07"/>
    <s v="2025-09-21"/>
    <n v="2"/>
    <n v="3"/>
    <n v="765.96"/>
    <n v="255.32"/>
    <x v="0"/>
    <d v="1900-01-03T00:00:00"/>
    <s v="Active"/>
    <x v="57"/>
    <d v="1902-02-03T23:02:24"/>
    <x v="1"/>
  </r>
  <r>
    <s v="CUST10880"/>
    <s v="Robin Kim"/>
    <x v="4"/>
    <s v="2018-06-01"/>
    <s v="2021-05-25"/>
    <n v="36"/>
    <n v="27"/>
    <n v="544.59"/>
    <n v="20.170000000000002"/>
    <x v="0"/>
    <d v="1904-05-02T00:00:00"/>
    <s v="Active"/>
    <x v="61"/>
    <d v="1901-06-27T14:09:36"/>
    <x v="0"/>
  </r>
  <r>
    <s v="CUST10881"/>
    <s v="Evan Santos"/>
    <x v="3"/>
    <s v="2020-01-22"/>
    <s v="2020-03-16"/>
    <n v="3"/>
    <n v="3"/>
    <n v="245.16"/>
    <n v="81.72"/>
    <x v="0"/>
    <d v="1905-07-11T00:00:00"/>
    <s v="Active"/>
    <x v="56"/>
    <d v="1900-09-01T03:50:24"/>
    <x v="0"/>
  </r>
  <r>
    <s v="CUST10882"/>
    <s v="Lucas Müller"/>
    <x v="1"/>
    <s v="2019-09-07"/>
    <s v="2020-06-07"/>
    <n v="10"/>
    <n v="13"/>
    <n v="14573.91"/>
    <n v="1121.07"/>
    <x v="1"/>
    <d v="1905-04-19T00:00:00"/>
    <s v="Active"/>
    <x v="21"/>
    <d v="1939-11-24T21:50:24"/>
    <x v="0"/>
  </r>
  <r>
    <s v="CUST10883"/>
    <s v="Taylor Jackson"/>
    <x v="2"/>
    <s v="2018-01-18"/>
    <s v="2019-10-18"/>
    <n v="22"/>
    <n v="9"/>
    <n v="562.59"/>
    <n v="62.51"/>
    <x v="0"/>
    <d v="1905-12-08T00:00:00"/>
    <s v="Active"/>
    <x v="1"/>
    <d v="1901-07-15T14:09:36"/>
    <x v="0"/>
  </r>
  <r>
    <s v="CUST10884"/>
    <s v="Evan Martinez"/>
    <x v="0"/>
    <s v="2023-03-13"/>
    <s v="2024-01-28"/>
    <n v="11"/>
    <n v="11"/>
    <n v="450.12"/>
    <n v="40.92"/>
    <x v="0"/>
    <d v="1901-08-28T00:00:00"/>
    <s v="Active"/>
    <x v="6"/>
    <d v="1901-03-25T02:52:48"/>
    <x v="0"/>
  </r>
  <r>
    <s v="CUST10885"/>
    <s v="Mason Müller"/>
    <x v="3"/>
    <s v="2020-12-21"/>
    <s v="2022-11-02"/>
    <n v="24"/>
    <n v="25"/>
    <n v="791.5"/>
    <n v="31.66"/>
    <x v="0"/>
    <d v="1902-11-23T00:00:00"/>
    <s v="Active"/>
    <x v="65"/>
    <d v="1902-03-01T12:00:00"/>
    <x v="0"/>
  </r>
  <r>
    <s v="CUST10886"/>
    <s v="Ryan Singh"/>
    <x v="1"/>
    <s v="2019-05-27"/>
    <s v="2021-12-09"/>
    <n v="32"/>
    <n v="31"/>
    <n v="1275.96"/>
    <n v="41.16"/>
    <x v="0"/>
    <d v="1903-10-17T00:00:00"/>
    <s v="Active"/>
    <x v="41"/>
    <d v="1903-06-28T23:02:24"/>
    <x v="0"/>
  </r>
  <r>
    <s v="CUST10887"/>
    <s v="Evan Haque"/>
    <x v="2"/>
    <s v="2023-07-04"/>
    <s v="2023-09-30"/>
    <n v="3"/>
    <n v="2"/>
    <n v="187.68"/>
    <n v="93.84"/>
    <x v="0"/>
    <d v="1901-12-26T00:00:00"/>
    <s v="Active"/>
    <x v="59"/>
    <d v="1900-07-05T16:19:12"/>
    <x v="0"/>
  </r>
  <r>
    <s v="CUST10888"/>
    <s v="Ryan Carvalho"/>
    <x v="2"/>
    <s v="2023-06-11"/>
    <s v="2024-06-04"/>
    <n v="13"/>
    <n v="12"/>
    <n v="3058.8"/>
    <n v="254.9"/>
    <x v="0"/>
    <d v="1901-04-22T00:00:00"/>
    <s v="Active"/>
    <x v="92"/>
    <d v="1908-05-15T19:12:00"/>
    <x v="0"/>
  </r>
  <r>
    <s v="CUST10889"/>
    <s v="Mason Silva"/>
    <x v="0"/>
    <s v="2018-11-06"/>
    <s v="2021-05-21"/>
    <n v="31"/>
    <n v="18"/>
    <n v="2068.1999999999998"/>
    <n v="114.9"/>
    <x v="0"/>
    <d v="1904-05-06T00:00:00"/>
    <s v="Active"/>
    <x v="82"/>
    <d v="1905-08-29T04:48:00"/>
    <x v="0"/>
  </r>
  <r>
    <s v="CUST10890"/>
    <s v="Evan Carvalho"/>
    <x v="0"/>
    <s v="2021-03-20"/>
    <s v="2024-06-01"/>
    <n v="40"/>
    <n v="30"/>
    <n v="11335.5"/>
    <n v="377.85"/>
    <x v="1"/>
    <d v="1901-04-25T00:00:00"/>
    <s v="Active"/>
    <x v="38"/>
    <d v="1931-01-12T12:00:00"/>
    <x v="0"/>
  </r>
  <r>
    <s v="CUST10891"/>
    <s v="Blake Popov"/>
    <x v="3"/>
    <s v="2022-12-27"/>
    <s v="2024-06-08"/>
    <n v="19"/>
    <n v="16"/>
    <n v="325.27999999999997"/>
    <n v="20.329999999999998"/>
    <x v="0"/>
    <d v="1901-04-18T00:00:00"/>
    <s v="Active"/>
    <x v="53"/>
    <d v="1900-11-20T06:43:12"/>
    <x v="0"/>
  </r>
  <r>
    <s v="CUST10892"/>
    <s v="Jamie Singh"/>
    <x v="3"/>
    <s v="2020-07-17"/>
    <s v="2022-10-12"/>
    <n v="28"/>
    <n v="22"/>
    <n v="846.34"/>
    <n v="38.47"/>
    <x v="0"/>
    <d v="1902-12-14T00:00:00"/>
    <s v="Active"/>
    <x v="11"/>
    <d v="1902-04-25T08:09:36"/>
    <x v="0"/>
  </r>
  <r>
    <s v="CUST10893"/>
    <s v="Jordan Garcia"/>
    <x v="4"/>
    <s v="2018-07-29"/>
    <s v="2018-10-23"/>
    <n v="4"/>
    <n v="3"/>
    <n v="190.02"/>
    <n v="63.34"/>
    <x v="0"/>
    <d v="1906-12-03T00:00:00"/>
    <s v="Active"/>
    <x v="33"/>
    <d v="1900-07-08T00:28:48"/>
    <x v="0"/>
  </r>
  <r>
    <s v="CUST10894"/>
    <s v="Sam Garcia"/>
    <x v="1"/>
    <s v="2023-06-19"/>
    <s v="2023-10-06"/>
    <n v="5"/>
    <n v="4"/>
    <n v="393.64"/>
    <n v="98.41"/>
    <x v="0"/>
    <d v="1901-12-20T00:00:00"/>
    <s v="Active"/>
    <x v="92"/>
    <d v="1901-01-27T15:21:36"/>
    <x v="0"/>
  </r>
  <r>
    <s v="CUST10895"/>
    <s v="Casey Jackson"/>
    <x v="2"/>
    <s v="2018-01-12"/>
    <s v="2023-10-01"/>
    <n v="70"/>
    <n v="48"/>
    <n v="2842.56"/>
    <n v="59.22"/>
    <x v="0"/>
    <d v="1901-12-25T00:00:00"/>
    <s v="Active"/>
    <x v="1"/>
    <d v="1907-10-12T13:26:24"/>
    <x v="0"/>
  </r>
  <r>
    <s v="CUST10896"/>
    <s v="Taylor Wang"/>
    <x v="1"/>
    <s v="2018-07-08"/>
    <s v="2023-11-14"/>
    <n v="65"/>
    <n v="48"/>
    <n v="2718.72"/>
    <n v="56.64"/>
    <x v="0"/>
    <d v="1901-11-11T00:00:00"/>
    <s v="Active"/>
    <x v="33"/>
    <d v="1907-06-10T17:16:48"/>
    <x v="0"/>
  </r>
  <r>
    <s v="CUST10897"/>
    <s v="Ryan Santos"/>
    <x v="1"/>
    <s v="2018-06-05"/>
    <s v="2021-11-01"/>
    <n v="42"/>
    <n v="33"/>
    <n v="1862.19"/>
    <n v="56.43"/>
    <x v="0"/>
    <d v="1903-11-24T00:00:00"/>
    <s v="Active"/>
    <x v="61"/>
    <d v="1905-02-04T04:33:36"/>
    <x v="0"/>
  </r>
  <r>
    <s v="CUST10898"/>
    <s v="Ethan Khan"/>
    <x v="1"/>
    <s v="2018-12-31"/>
    <s v="2024-11-02"/>
    <n v="72"/>
    <n v="60"/>
    <n v="4754.3999999999996"/>
    <n v="79.239999999999995"/>
    <x v="0"/>
    <d v="1900-11-22T00:00:00"/>
    <s v="Active"/>
    <x v="31"/>
    <d v="1913-01-05T09:36:00"/>
    <x v="0"/>
  </r>
  <r>
    <s v="CUST10899"/>
    <s v="Evan Patel"/>
    <x v="3"/>
    <s v="2023-03-24"/>
    <s v="2024-09-08"/>
    <n v="19"/>
    <n v="11"/>
    <n v="599.28"/>
    <n v="54.48"/>
    <x v="0"/>
    <d v="1901-01-16T00:00:00"/>
    <s v="Active"/>
    <x v="6"/>
    <d v="1901-08-21T06:43:12"/>
    <x v="0"/>
  </r>
  <r>
    <s v="CUST10900"/>
    <s v="Lucas Müller"/>
    <x v="3"/>
    <s v="2019-11-11"/>
    <s v="2020-05-17"/>
    <n v="7"/>
    <n v="12"/>
    <n v="1839"/>
    <n v="153.25"/>
    <x v="0"/>
    <d v="1905-05-10T00:00:00"/>
    <s v="Active"/>
    <x v="42"/>
    <d v="1905-01-12T00:00:00"/>
    <x v="0"/>
  </r>
  <r>
    <s v="CUST10901"/>
    <s v="Alex Silva"/>
    <x v="0"/>
    <s v="2019-12-11"/>
    <s v="2022-12-24"/>
    <n v="37"/>
    <n v="31"/>
    <n v="2846.42"/>
    <n v="91.82"/>
    <x v="0"/>
    <d v="1902-10-02T00:00:00"/>
    <s v="Active"/>
    <x v="18"/>
    <d v="1907-10-16T10:04:48"/>
    <x v="0"/>
  </r>
  <r>
    <s v="CUST10902"/>
    <s v="Liam Costa"/>
    <x v="0"/>
    <s v="2020-06-06"/>
    <s v="2021-05-10"/>
    <n v="12"/>
    <n v="17"/>
    <n v="6165.05"/>
    <n v="362.65"/>
    <x v="1"/>
    <d v="1904-05-17T00:00:00"/>
    <s v="Active"/>
    <x v="89"/>
    <d v="1916-11-16T01:12:00"/>
    <x v="0"/>
  </r>
  <r>
    <s v="CUST10903"/>
    <s v="Quinn Hernandez"/>
    <x v="0"/>
    <s v="2023-02-16"/>
    <s v="2025-01-03"/>
    <n v="24"/>
    <n v="19"/>
    <n v="1815.64"/>
    <n v="95.56"/>
    <x v="0"/>
    <d v="1900-09-21T00:00:00"/>
    <s v="Active"/>
    <x v="86"/>
    <d v="1904-12-19T15:21:36"/>
    <x v="0"/>
  </r>
  <r>
    <s v="CUST10904"/>
    <s v="Taylor Jackson"/>
    <x v="1"/>
    <s v="2018-03-23"/>
    <s v="2021-08-06"/>
    <n v="42"/>
    <n v="27"/>
    <n v="6155.19"/>
    <n v="227.97"/>
    <x v="1"/>
    <d v="1904-02-19T00:00:00"/>
    <s v="Active"/>
    <x v="70"/>
    <d v="1916-11-06T04:33:36"/>
    <x v="0"/>
  </r>
  <r>
    <s v="CUST10905"/>
    <s v="Sam Müller"/>
    <x v="4"/>
    <s v="2023-08-12"/>
    <s v="2024-08-01"/>
    <n v="13"/>
    <n v="14"/>
    <n v="1164.8"/>
    <n v="83.2"/>
    <x v="0"/>
    <d v="1901-02-23T00:00:00"/>
    <s v="Active"/>
    <x v="87"/>
    <d v="1903-03-09T19:12:00"/>
    <x v="0"/>
  </r>
  <r>
    <s v="CUST10906"/>
    <s v="Taylor Park"/>
    <x v="4"/>
    <s v="2020-01-10"/>
    <s v="2023-12-30"/>
    <n v="48"/>
    <n v="39"/>
    <n v="1588.47"/>
    <n v="40.729999999999997"/>
    <x v="0"/>
    <d v="1901-09-26T00:00:00"/>
    <s v="Active"/>
    <x v="56"/>
    <d v="1904-05-06T11:16:48"/>
    <x v="0"/>
  </r>
  <r>
    <s v="CUST10907"/>
    <s v="Caleb Martinez"/>
    <x v="2"/>
    <s v="2025-05-07"/>
    <s v="2025-07-22"/>
    <n v="3"/>
    <n v="3"/>
    <n v="487.29"/>
    <n v="162.43"/>
    <x v="0"/>
    <d v="1900-03-05T00:00:00"/>
    <s v="Active"/>
    <x v="30"/>
    <d v="1901-05-01T06:57:36"/>
    <x v="1"/>
  </r>
  <r>
    <s v="CUST10908"/>
    <s v="Drew Popov"/>
    <x v="2"/>
    <s v="2022-12-31"/>
    <s v="2023-08-14"/>
    <n v="9"/>
    <n v="8"/>
    <n v="1037.68"/>
    <n v="129.71"/>
    <x v="0"/>
    <d v="1902-02-11T00:00:00"/>
    <s v="Active"/>
    <x v="53"/>
    <d v="1902-11-02T16:19:12"/>
    <x v="0"/>
  </r>
  <r>
    <s v="CUST10909"/>
    <s v="Caleb Hernandez"/>
    <x v="2"/>
    <s v="2023-09-12"/>
    <s v="2024-02-07"/>
    <n v="6"/>
    <n v="6"/>
    <n v="1881.24"/>
    <n v="313.54000000000002"/>
    <x v="0"/>
    <d v="1901-08-18T00:00:00"/>
    <s v="Active"/>
    <x v="4"/>
    <d v="1905-02-23T05:45:36"/>
    <x v="0"/>
  </r>
  <r>
    <s v="CUST10910"/>
    <s v="Liam Hernandez"/>
    <x v="3"/>
    <s v="2023-10-16"/>
    <s v="2025-03-29"/>
    <n v="18"/>
    <n v="11"/>
    <n v="3001.68"/>
    <n v="272.88"/>
    <x v="0"/>
    <d v="1900-06-28T00:00:00"/>
    <s v="Active"/>
    <x v="15"/>
    <d v="1908-03-19T16:19:12"/>
    <x v="1"/>
  </r>
  <r>
    <s v="CUST10911"/>
    <s v="Robin Hernandez"/>
    <x v="1"/>
    <s v="2025-04-16"/>
    <s v="2025-05-03"/>
    <n v="2"/>
    <n v="1"/>
    <n v="440.72"/>
    <n v="440.72"/>
    <x v="0"/>
    <d v="1900-05-24T00:00:00"/>
    <s v="Active"/>
    <x v="72"/>
    <d v="1901-03-15T17:16:48"/>
    <x v="1"/>
  </r>
  <r>
    <s v="CUST10912"/>
    <s v="Noah Nguyen"/>
    <x v="0"/>
    <s v="2019-05-29"/>
    <s v="2024-08-26"/>
    <n v="64"/>
    <n v="58"/>
    <n v="21775.52"/>
    <n v="375.44"/>
    <x v="1"/>
    <d v="1901-01-29T00:00:00"/>
    <s v="Active"/>
    <x v="41"/>
    <d v="1959-08-13T12:28:48"/>
    <x v="0"/>
  </r>
  <r>
    <s v="CUST10913"/>
    <s v="Shawn Patel"/>
    <x v="4"/>
    <s v="2023-02-22"/>
    <s v="2024-11-30"/>
    <n v="22"/>
    <n v="28"/>
    <n v="2912"/>
    <n v="104"/>
    <x v="0"/>
    <d v="1900-10-25T00:00:00"/>
    <s v="Active"/>
    <x v="86"/>
    <d v="1907-12-21T00:00:00"/>
    <x v="0"/>
  </r>
  <r>
    <s v="CUST10914"/>
    <s v="Parker Novak"/>
    <x v="4"/>
    <s v="2025-05-28"/>
    <s v="2025-07-23"/>
    <n v="3"/>
    <n v="2"/>
    <n v="88.44"/>
    <n v="44.22"/>
    <x v="0"/>
    <d v="1900-03-04T00:00:00"/>
    <s v="Active"/>
    <x v="30"/>
    <d v="1900-03-28T10:33:36"/>
    <x v="1"/>
  </r>
  <r>
    <s v="CUST10915"/>
    <s v="Quinn Nguyen"/>
    <x v="3"/>
    <s v="2022-09-01"/>
    <s v="2023-01-21"/>
    <n v="5"/>
    <n v="9"/>
    <n v="529.02"/>
    <n v="58.78"/>
    <x v="0"/>
    <d v="1902-09-04T00:00:00"/>
    <s v="Active"/>
    <x v="79"/>
    <d v="1901-06-12T00:28:48"/>
    <x v="0"/>
  </r>
  <r>
    <s v="CUST10916"/>
    <s v="Ryan Park"/>
    <x v="2"/>
    <s v="2020-02-21"/>
    <s v="2022-10-16"/>
    <n v="33"/>
    <n v="28"/>
    <n v="7432.88"/>
    <n v="265.45999999999998"/>
    <x v="1"/>
    <d v="1902-12-10T00:00:00"/>
    <s v="Active"/>
    <x v="63"/>
    <d v="1920-05-06T21:07:12"/>
    <x v="0"/>
  </r>
  <r>
    <s v="CUST10917"/>
    <s v="Cameron Singh"/>
    <x v="2"/>
    <s v="2024-10-14"/>
    <s v="2025-05-21"/>
    <n v="8"/>
    <n v="11"/>
    <n v="717.75"/>
    <n v="65.25"/>
    <x v="0"/>
    <d v="1900-05-06T00:00:00"/>
    <s v="Active"/>
    <x v="20"/>
    <d v="1901-12-17T18:00:00"/>
    <x v="1"/>
  </r>
  <r>
    <s v="CUST10918"/>
    <s v="Parker Silva"/>
    <x v="2"/>
    <s v="2018-05-19"/>
    <s v="2019-11-21"/>
    <n v="19"/>
    <n v="21"/>
    <n v="2025.45"/>
    <n v="96.45"/>
    <x v="0"/>
    <d v="1905-11-04T00:00:00"/>
    <s v="Active"/>
    <x v="74"/>
    <d v="1905-07-17T10:48:00"/>
    <x v="0"/>
  </r>
  <r>
    <s v="CUST10919"/>
    <s v="Lucas Lee"/>
    <x v="2"/>
    <s v="2024-12-15"/>
    <s v="2025-03-17"/>
    <n v="4"/>
    <n v="6"/>
    <n v="1097.3399999999999"/>
    <n v="182.89"/>
    <x v="0"/>
    <d v="1900-07-10T00:00:00"/>
    <s v="Active"/>
    <x v="23"/>
    <d v="1903-01-01T08:09:36"/>
    <x v="0"/>
  </r>
  <r>
    <s v="CUST10920"/>
    <s v="Riley Singh"/>
    <x v="3"/>
    <s v="2020-07-17"/>
    <s v="2024-10-18"/>
    <n v="52"/>
    <n v="53"/>
    <n v="17918.77"/>
    <n v="338.09"/>
    <x v="1"/>
    <d v="1900-12-07T00:00:00"/>
    <s v="Active"/>
    <x v="11"/>
    <d v="1949-01-20T18:28:48"/>
    <x v="0"/>
  </r>
  <r>
    <s v="CUST10921"/>
    <s v="Mason Lee"/>
    <x v="2"/>
    <s v="2022-01-26"/>
    <s v="2024-06-19"/>
    <n v="30"/>
    <n v="23"/>
    <n v="1686.59"/>
    <n v="73.33"/>
    <x v="0"/>
    <d v="1901-04-07T00:00:00"/>
    <s v="Active"/>
    <x v="22"/>
    <d v="1904-08-12T14:09:36"/>
    <x v="0"/>
  </r>
  <r>
    <s v="CUST10922"/>
    <s v="Dylan O'Neil"/>
    <x v="0"/>
    <s v="2019-07-19"/>
    <s v="2021-02-22"/>
    <n v="20"/>
    <n v="13"/>
    <n v="3914.56"/>
    <n v="301.12"/>
    <x v="0"/>
    <d v="1904-08-02T00:00:00"/>
    <s v="Active"/>
    <x v="37"/>
    <d v="1910-09-18T13:26:24"/>
    <x v="0"/>
  </r>
  <r>
    <s v="CUST10923"/>
    <s v="Riley Lee"/>
    <x v="3"/>
    <s v="2021-07-21"/>
    <s v="2025-01-12"/>
    <n v="43"/>
    <n v="41"/>
    <n v="3599.39"/>
    <n v="87.79"/>
    <x v="0"/>
    <d v="1900-09-12T00:00:00"/>
    <s v="Active"/>
    <x v="48"/>
    <d v="1909-11-07T09:21:36"/>
    <x v="0"/>
  </r>
  <r>
    <s v="CUST10924"/>
    <s v="Dylan Garcia"/>
    <x v="3"/>
    <s v="2020-03-19"/>
    <s v="2022-10-05"/>
    <n v="32"/>
    <n v="24"/>
    <n v="4371.3599999999997"/>
    <n v="182.14"/>
    <x v="0"/>
    <d v="1902-12-21T00:00:00"/>
    <s v="Active"/>
    <x v="76"/>
    <d v="1911-12-19T08:38:24"/>
    <x v="0"/>
  </r>
  <r>
    <s v="CUST10925"/>
    <s v="Robin Patel"/>
    <x v="3"/>
    <s v="2018-07-05"/>
    <s v="2019-10-26"/>
    <n v="16"/>
    <n v="13"/>
    <n v="1197.43"/>
    <n v="92.11"/>
    <x v="0"/>
    <d v="1905-11-30T00:00:00"/>
    <s v="Active"/>
    <x v="33"/>
    <d v="1903-04-11T10:19:12"/>
    <x v="0"/>
  </r>
  <r>
    <s v="CUST10926"/>
    <s v="Ethan Hernandez"/>
    <x v="4"/>
    <s v="2020-02-29"/>
    <s v="2022-09-15"/>
    <n v="32"/>
    <n v="28"/>
    <n v="2235.8000000000002"/>
    <n v="79.849999999999994"/>
    <x v="0"/>
    <d v="1903-01-10T00:00:00"/>
    <s v="Active"/>
    <x v="63"/>
    <d v="1906-02-12T19:12:00"/>
    <x v="0"/>
  </r>
  <r>
    <s v="CUST10927"/>
    <s v="Quinn Wang"/>
    <x v="2"/>
    <s v="2021-03-21"/>
    <s v="2025-02-15"/>
    <n v="48"/>
    <n v="38"/>
    <n v="3435.96"/>
    <n v="90.42"/>
    <x v="0"/>
    <d v="1900-08-09T00:00:00"/>
    <s v="Active"/>
    <x v="38"/>
    <d v="1909-05-27T23:02:24"/>
    <x v="0"/>
  </r>
  <r>
    <s v="CUST10928"/>
    <s v="Parker Schmidt"/>
    <x v="4"/>
    <s v="2021-10-20"/>
    <s v="2023-05-21"/>
    <n v="20"/>
    <n v="17"/>
    <n v="1547.51"/>
    <n v="91.03"/>
    <x v="0"/>
    <d v="1902-05-07T00:00:00"/>
    <s v="Active"/>
    <x v="44"/>
    <d v="1904-03-26T12:14:24"/>
    <x v="0"/>
  </r>
  <r>
    <s v="CUST10929"/>
    <s v="Shawn Patel"/>
    <x v="3"/>
    <s v="2024-05-24"/>
    <s v="2024-06-04"/>
    <n v="2"/>
    <n v="3"/>
    <n v="47.31"/>
    <n v="15.77"/>
    <x v="0"/>
    <d v="1901-04-22T00:00:00"/>
    <s v="Active"/>
    <x v="14"/>
    <d v="1900-02-15T07:26:24"/>
    <x v="0"/>
  </r>
  <r>
    <s v="CUST10930"/>
    <s v="Rowan Park"/>
    <x v="2"/>
    <s v="2022-03-15"/>
    <s v="2023-12-02"/>
    <n v="22"/>
    <n v="29"/>
    <n v="3384.01"/>
    <n v="116.69"/>
    <x v="0"/>
    <d v="1901-10-24T00:00:00"/>
    <s v="Active"/>
    <x v="3"/>
    <d v="1909-04-06T00:14:24"/>
    <x v="0"/>
  </r>
  <r>
    <s v="CUST10931"/>
    <s v="Ethan Martinez"/>
    <x v="3"/>
    <s v="2021-06-05"/>
    <s v="2022-07-22"/>
    <n v="14"/>
    <n v="10"/>
    <n v="2763.7"/>
    <n v="276.37"/>
    <x v="0"/>
    <d v="1903-03-06T00:00:00"/>
    <s v="Active"/>
    <x v="43"/>
    <d v="1907-07-25T16:48:00"/>
    <x v="0"/>
  </r>
  <r>
    <s v="CUST10932"/>
    <s v="Blake Khan"/>
    <x v="1"/>
    <s v="2022-10-29"/>
    <s v="2024-12-22"/>
    <n v="27"/>
    <n v="27"/>
    <n v="9356.58"/>
    <n v="346.54"/>
    <x v="1"/>
    <d v="1900-10-03T00:00:00"/>
    <s v="Active"/>
    <x v="32"/>
    <d v="1925-08-12T13:55:12"/>
    <x v="0"/>
  </r>
  <r>
    <s v="CUST10933"/>
    <s v="Parker Santos"/>
    <x v="1"/>
    <s v="2025-05-29"/>
    <s v="2025-07-29"/>
    <n v="3"/>
    <n v="6"/>
    <n v="512.46"/>
    <n v="85.41"/>
    <x v="0"/>
    <d v="1900-02-26T00:00:00"/>
    <s v="Active"/>
    <x v="30"/>
    <d v="1901-05-26T11:02:24"/>
    <x v="1"/>
  </r>
  <r>
    <s v="CUST10934"/>
    <s v="Taylor Nguyen"/>
    <x v="3"/>
    <s v="2019-07-21"/>
    <s v="2021-06-02"/>
    <n v="24"/>
    <n v="18"/>
    <n v="5962.68"/>
    <n v="331.26"/>
    <x v="1"/>
    <d v="1904-04-24T00:00:00"/>
    <s v="Active"/>
    <x v="37"/>
    <d v="1916-04-27T16:19:12"/>
    <x v="0"/>
  </r>
  <r>
    <s v="CUST10935"/>
    <s v="Jamie Smith"/>
    <x v="1"/>
    <s v="2022-05-09"/>
    <s v="2023-12-16"/>
    <n v="20"/>
    <n v="13"/>
    <n v="5055.4399999999996"/>
    <n v="388.88"/>
    <x v="1"/>
    <d v="1901-10-10T00:00:00"/>
    <s v="Active"/>
    <x v="90"/>
    <d v="1913-11-02T10:33:36"/>
    <x v="0"/>
  </r>
  <r>
    <s v="CUST10936"/>
    <s v="Logan Kim"/>
    <x v="0"/>
    <s v="2023-02-05"/>
    <s v="2023-10-14"/>
    <n v="9"/>
    <n v="10"/>
    <n v="4474.3999999999996"/>
    <n v="447.44"/>
    <x v="0"/>
    <d v="1901-12-12T00:00:00"/>
    <s v="Active"/>
    <x v="86"/>
    <d v="1912-03-31T09:36:00"/>
    <x v="0"/>
  </r>
  <r>
    <s v="CUST10937"/>
    <s v="Aiden Jackson"/>
    <x v="1"/>
    <s v="2019-09-21"/>
    <s v="2023-10-16"/>
    <n v="50"/>
    <n v="42"/>
    <n v="3966.9"/>
    <n v="94.45"/>
    <x v="0"/>
    <d v="1901-12-10T00:00:00"/>
    <s v="Active"/>
    <x v="21"/>
    <d v="1910-11-09T21:36:00"/>
    <x v="0"/>
  </r>
  <r>
    <s v="CUST10938"/>
    <s v="Avery Lopez"/>
    <x v="3"/>
    <s v="2022-04-08"/>
    <s v="2023-07-16"/>
    <n v="16"/>
    <n v="15"/>
    <n v="4259.25"/>
    <n v="283.95"/>
    <x v="0"/>
    <d v="1902-03-12T00:00:00"/>
    <s v="Active"/>
    <x v="2"/>
    <d v="1911-08-29T06:00:00"/>
    <x v="0"/>
  </r>
  <r>
    <s v="CUST10939"/>
    <s v="Jamie Park"/>
    <x v="4"/>
    <s v="2023-03-10"/>
    <s v="2024-09-18"/>
    <n v="19"/>
    <n v="19"/>
    <n v="3789.93"/>
    <n v="199.47"/>
    <x v="0"/>
    <d v="1901-01-06T00:00:00"/>
    <s v="Active"/>
    <x v="6"/>
    <d v="1910-05-16T22:19:12"/>
    <x v="0"/>
  </r>
  <r>
    <s v="CUST10940"/>
    <s v="Liam Patel"/>
    <x v="1"/>
    <s v="2023-02-12"/>
    <s v="2024-10-13"/>
    <n v="21"/>
    <n v="17"/>
    <n v="1523.37"/>
    <n v="89.61"/>
    <x v="0"/>
    <d v="1900-12-12T00:00:00"/>
    <s v="Active"/>
    <x v="86"/>
    <d v="1904-03-02T08:52:48"/>
    <x v="0"/>
  </r>
  <r>
    <s v="CUST10941"/>
    <s v="Parker Rossi"/>
    <x v="4"/>
    <s v="2023-08-31"/>
    <s v="2023-12-22"/>
    <n v="5"/>
    <n v="5"/>
    <n v="1473.45"/>
    <n v="294.69"/>
    <x v="0"/>
    <d v="1901-10-04T00:00:00"/>
    <s v="Active"/>
    <x v="87"/>
    <d v="1904-01-12T10:48:00"/>
    <x v="0"/>
  </r>
  <r>
    <s v="CUST10942"/>
    <s v="Rowan Santos"/>
    <x v="0"/>
    <s v="2020-11-25"/>
    <s v="2024-06-02"/>
    <n v="44"/>
    <n v="39"/>
    <n v="856.05"/>
    <n v="21.95"/>
    <x v="0"/>
    <d v="1901-04-24T00:00:00"/>
    <s v="Active"/>
    <x v="73"/>
    <d v="1902-05-05T01:12:00"/>
    <x v="0"/>
  </r>
  <r>
    <s v="CUST10943"/>
    <s v="Hayden Rossi"/>
    <x v="3"/>
    <s v="2025-03-12"/>
    <s v="2025-04-12"/>
    <n v="2"/>
    <n v="3"/>
    <n v="391.38"/>
    <n v="130.46"/>
    <x v="0"/>
    <d v="1900-06-14T00:00:00"/>
    <s v="Active"/>
    <x v="55"/>
    <d v="1901-01-25T09:07:12"/>
    <x v="1"/>
  </r>
  <r>
    <s v="CUST10944"/>
    <s v="Cameron Kim"/>
    <x v="1"/>
    <s v="2023-10-02"/>
    <s v="2024-06-27"/>
    <n v="9"/>
    <n v="9"/>
    <n v="1734.03"/>
    <n v="192.67"/>
    <x v="0"/>
    <d v="1901-03-30T00:00:00"/>
    <s v="Active"/>
    <x v="15"/>
    <d v="1904-09-29T00:43:12"/>
    <x v="0"/>
  </r>
  <r>
    <s v="CUST10945"/>
    <s v="Casey Schmidt"/>
    <x v="0"/>
    <s v="2019-06-10"/>
    <s v="2023-12-05"/>
    <n v="55"/>
    <n v="50"/>
    <n v="12537.5"/>
    <n v="250.75"/>
    <x v="1"/>
    <d v="1901-10-21T00:00:00"/>
    <s v="Active"/>
    <x v="67"/>
    <d v="1934-04-28T12:00:00"/>
    <x v="0"/>
  </r>
  <r>
    <s v="CUST10946"/>
    <s v="Blake Khan"/>
    <x v="1"/>
    <s v="2021-01-14"/>
    <s v="2022-04-09"/>
    <n v="16"/>
    <n v="14"/>
    <n v="863.94"/>
    <n v="61.71"/>
    <x v="0"/>
    <d v="1903-06-18T00:00:00"/>
    <s v="Active"/>
    <x v="83"/>
    <d v="1902-05-12T22:33:36"/>
    <x v="0"/>
  </r>
  <r>
    <s v="CUST10947"/>
    <s v="Taylor Lopez"/>
    <x v="3"/>
    <s v="2019-09-15"/>
    <s v="2025-09-02"/>
    <n v="73"/>
    <n v="60"/>
    <n v="19622.400000000001"/>
    <n v="327.04000000000002"/>
    <x v="1"/>
    <d v="1900-01-22T00:00:00"/>
    <s v="Active"/>
    <x v="21"/>
    <d v="1953-09-20T09:36:00"/>
    <x v="1"/>
  </r>
  <r>
    <s v="CUST10948"/>
    <s v="Dylan Martinez"/>
    <x v="1"/>
    <s v="2020-10-09"/>
    <s v="2024-10-03"/>
    <n v="49"/>
    <n v="36"/>
    <n v="3887.28"/>
    <n v="107.98"/>
    <x v="0"/>
    <d v="1900-12-22T00:00:00"/>
    <s v="Active"/>
    <x v="85"/>
    <d v="1910-08-22T06:43:12"/>
    <x v="0"/>
  </r>
  <r>
    <s v="CUST10949"/>
    <s v="Logan Kim"/>
    <x v="3"/>
    <s v="2023-09-26"/>
    <s v="2024-06-04"/>
    <n v="10"/>
    <n v="7"/>
    <n v="659.33"/>
    <n v="94.19"/>
    <x v="0"/>
    <d v="1901-04-22T00:00:00"/>
    <s v="Active"/>
    <x v="4"/>
    <d v="1901-10-20T07:55:12"/>
    <x v="0"/>
  </r>
  <r>
    <s v="CUST10950"/>
    <s v="Liam Garcia"/>
    <x v="0"/>
    <s v="2018-05-20"/>
    <s v="2024-08-31"/>
    <n v="76"/>
    <n v="54"/>
    <n v="8174.52"/>
    <n v="151.38"/>
    <x v="1"/>
    <d v="1901-01-24T00:00:00"/>
    <s v="Active"/>
    <x v="74"/>
    <d v="1922-05-18T12:28:48"/>
    <x v="0"/>
  </r>
  <r>
    <s v="CUST10951"/>
    <s v="Drew Brown"/>
    <x v="0"/>
    <s v="2023-02-05"/>
    <s v="2023-07-18"/>
    <n v="6"/>
    <n v="3"/>
    <n v="213.75"/>
    <n v="71.25"/>
    <x v="0"/>
    <d v="1902-03-10T00:00:00"/>
    <s v="Active"/>
    <x v="86"/>
    <d v="1900-07-31T18:00:00"/>
    <x v="0"/>
  </r>
  <r>
    <s v="CUST10952"/>
    <s v="Ryan Costa"/>
    <x v="2"/>
    <s v="2020-01-24"/>
    <s v="2020-11-08"/>
    <n v="11"/>
    <n v="11"/>
    <n v="3634.95"/>
    <n v="330.45"/>
    <x v="0"/>
    <d v="1904-11-16T00:00:00"/>
    <s v="Active"/>
    <x v="56"/>
    <d v="1909-12-12T22:48:00"/>
    <x v="0"/>
  </r>
  <r>
    <s v="CUST10953"/>
    <s v="Mason Carvalho"/>
    <x v="3"/>
    <s v="2023-09-09"/>
    <s v="2024-01-11"/>
    <n v="5"/>
    <n v="7"/>
    <n v="1494.78"/>
    <n v="213.54"/>
    <x v="0"/>
    <d v="1901-09-14T00:00:00"/>
    <s v="Active"/>
    <x v="4"/>
    <d v="1904-02-02T18:43:12"/>
    <x v="0"/>
  </r>
  <r>
    <s v="CUST10954"/>
    <s v="Jamie Lopez"/>
    <x v="1"/>
    <s v="2023-07-04"/>
    <s v="2025-04-08"/>
    <n v="22"/>
    <n v="16"/>
    <n v="1415.2"/>
    <n v="88.45"/>
    <x v="0"/>
    <d v="1900-06-18T00:00:00"/>
    <s v="Active"/>
    <x v="59"/>
    <d v="1903-11-15T04:48:00"/>
    <x v="1"/>
  </r>
  <r>
    <s v="CUST10955"/>
    <s v="Logan Carvalho"/>
    <x v="2"/>
    <s v="2024-04-29"/>
    <s v="2024-08-02"/>
    <n v="5"/>
    <n v="9"/>
    <n v="5159.6099999999997"/>
    <n v="573.29"/>
    <x v="1"/>
    <d v="1901-02-22T00:00:00"/>
    <s v="Active"/>
    <x v="0"/>
    <d v="1914-02-14T14:38:24"/>
    <x v="0"/>
  </r>
  <r>
    <s v="CUST10956"/>
    <s v="Dylan Costa"/>
    <x v="1"/>
    <s v="2018-04-22"/>
    <s v="2023-07-18"/>
    <n v="64"/>
    <n v="51"/>
    <n v="2652"/>
    <n v="52"/>
    <x v="0"/>
    <d v="1902-03-10T00:00:00"/>
    <s v="Active"/>
    <x v="5"/>
    <d v="1907-04-05T00:00:00"/>
    <x v="0"/>
  </r>
  <r>
    <s v="CUST10957"/>
    <s v="Alex Smith"/>
    <x v="4"/>
    <s v="2024-07-23"/>
    <s v="2024-10-01"/>
    <n v="4"/>
    <n v="9"/>
    <n v="525.6"/>
    <n v="58.4"/>
    <x v="0"/>
    <d v="1900-12-24T00:00:00"/>
    <s v="Active"/>
    <x v="40"/>
    <d v="1901-06-08T14:24:00"/>
    <x v="0"/>
  </r>
  <r>
    <s v="CUST10958"/>
    <s v="Ryan Popov"/>
    <x v="1"/>
    <s v="2024-11-19"/>
    <s v="2025-02-25"/>
    <n v="4"/>
    <n v="4"/>
    <n v="141.12"/>
    <n v="35.28"/>
    <x v="0"/>
    <d v="1900-07-30T00:00:00"/>
    <s v="Active"/>
    <x v="58"/>
    <d v="1900-05-20T02:52:48"/>
    <x v="0"/>
  </r>
  <r>
    <s v="CUST10959"/>
    <s v="Riley Park"/>
    <x v="1"/>
    <s v="2020-10-24"/>
    <s v="2024-09-14"/>
    <n v="48"/>
    <n v="33"/>
    <n v="8531.82"/>
    <n v="258.54000000000002"/>
    <x v="1"/>
    <d v="1901-01-10T00:00:00"/>
    <s v="Active"/>
    <x v="85"/>
    <d v="1923-05-10T19:40:48"/>
    <x v="0"/>
  </r>
  <r>
    <s v="CUST10960"/>
    <s v="Taylor Kumar"/>
    <x v="2"/>
    <s v="2025-02-20"/>
    <s v="2025-07-18"/>
    <n v="6"/>
    <n v="3"/>
    <n v="2258.5500000000002"/>
    <n v="752.85"/>
    <x v="0"/>
    <d v="1900-03-09T00:00:00"/>
    <s v="Active"/>
    <x v="17"/>
    <d v="1906-03-07T13:12:00"/>
    <x v="1"/>
  </r>
  <r>
    <s v="CUST10961"/>
    <s v="Lucas Schmidt"/>
    <x v="0"/>
    <s v="2023-08-24"/>
    <s v="2023-09-29"/>
    <n v="2"/>
    <n v="1"/>
    <n v="150.31"/>
    <n v="150.31"/>
    <x v="0"/>
    <d v="1901-12-27T00:00:00"/>
    <s v="Active"/>
    <x v="87"/>
    <d v="1900-05-29T07:26:24"/>
    <x v="0"/>
  </r>
  <r>
    <s v="CUST10962"/>
    <s v="Ryan Costa"/>
    <x v="4"/>
    <s v="2019-07-05"/>
    <s v="2024-06-21"/>
    <n v="60"/>
    <n v="43"/>
    <n v="3075.79"/>
    <n v="71.53"/>
    <x v="0"/>
    <d v="1901-04-05T00:00:00"/>
    <s v="Active"/>
    <x v="37"/>
    <d v="1908-06-01T18:57:36"/>
    <x v="0"/>
  </r>
  <r>
    <s v="CUST10963"/>
    <s v="Jamie Popov"/>
    <x v="2"/>
    <s v="2020-03-15"/>
    <s v="2024-10-11"/>
    <n v="56"/>
    <n v="55"/>
    <n v="2828.1"/>
    <n v="51.42"/>
    <x v="0"/>
    <d v="1900-12-14T00:00:00"/>
    <s v="Active"/>
    <x v="76"/>
    <d v="1907-09-28T02:24:00"/>
    <x v="0"/>
  </r>
  <r>
    <s v="CUST10964"/>
    <s v="Mason Kim"/>
    <x v="2"/>
    <s v="2025-01-20"/>
    <s v="2025-08-14"/>
    <n v="8"/>
    <n v="2"/>
    <n v="118.62"/>
    <n v="59.31"/>
    <x v="0"/>
    <d v="1900-02-10T00:00:00"/>
    <s v="Active"/>
    <x v="19"/>
    <d v="1900-04-27T14:52:48"/>
    <x v="1"/>
  </r>
  <r>
    <s v="CUST10965"/>
    <s v="Taylor Costa"/>
    <x v="2"/>
    <s v="2019-09-01"/>
    <s v="2022-07-24"/>
    <n v="35"/>
    <n v="25"/>
    <n v="5346.75"/>
    <n v="213.87"/>
    <x v="1"/>
    <d v="1903-03-04T00:00:00"/>
    <s v="Active"/>
    <x v="21"/>
    <d v="1914-08-20T18:00:00"/>
    <x v="0"/>
  </r>
  <r>
    <s v="CUST10966"/>
    <s v="Liam Costa"/>
    <x v="2"/>
    <s v="2018-01-02"/>
    <s v="2021-12-03"/>
    <n v="48"/>
    <n v="38"/>
    <n v="1817.92"/>
    <n v="47.84"/>
    <x v="0"/>
    <d v="1903-10-23T00:00:00"/>
    <s v="Active"/>
    <x v="1"/>
    <d v="1904-12-21T22:04:48"/>
    <x v="0"/>
  </r>
  <r>
    <s v="CUST10967"/>
    <s v="Noah Costa"/>
    <x v="4"/>
    <s v="2024-05-17"/>
    <s v="2024-07-05"/>
    <n v="3"/>
    <n v="4"/>
    <n v="1215.5999999999999"/>
    <n v="303.89999999999998"/>
    <x v="0"/>
    <d v="1901-03-22T00:00:00"/>
    <s v="Active"/>
    <x v="14"/>
    <d v="1903-04-29T14:24:00"/>
    <x v="0"/>
  </r>
  <r>
    <s v="CUST10968"/>
    <s v="Quinn Patel"/>
    <x v="3"/>
    <s v="2024-09-26"/>
    <s v="2024-11-17"/>
    <n v="3"/>
    <n v="4"/>
    <n v="234.4"/>
    <n v="58.6"/>
    <x v="0"/>
    <d v="1900-11-07T00:00:00"/>
    <s v="Active"/>
    <x v="27"/>
    <d v="1900-08-21T09:36:00"/>
    <x v="0"/>
  </r>
  <r>
    <s v="CUST10969"/>
    <s v="Lucas Nguyen"/>
    <x v="1"/>
    <s v="2020-10-26"/>
    <s v="2022-05-06"/>
    <n v="20"/>
    <n v="19"/>
    <n v="6831.26"/>
    <n v="359.54"/>
    <x v="1"/>
    <d v="1903-05-22T00:00:00"/>
    <s v="Active"/>
    <x v="85"/>
    <d v="1918-09-13T06:14:24"/>
    <x v="0"/>
  </r>
  <r>
    <s v="CUST10970"/>
    <s v="Mason O'Neil"/>
    <x v="3"/>
    <s v="2024-07-10"/>
    <s v="2025-07-18"/>
    <n v="13"/>
    <n v="9"/>
    <n v="10100.07"/>
    <n v="1122.23"/>
    <x v="1"/>
    <d v="1900-03-09T00:00:00"/>
    <s v="Active"/>
    <x v="40"/>
    <d v="1927-08-26T01:40:48"/>
    <x v="1"/>
  </r>
  <r>
    <s v="CUST10971"/>
    <s v="Aiden Kim"/>
    <x v="0"/>
    <s v="2022-07-29"/>
    <s v="2022-11-27"/>
    <n v="5"/>
    <n v="5"/>
    <n v="296.85000000000002"/>
    <n v="59.37"/>
    <x v="0"/>
    <d v="1902-10-29T00:00:00"/>
    <s v="Active"/>
    <x v="16"/>
    <d v="1900-10-22T20:24:00"/>
    <x v="0"/>
  </r>
  <r>
    <s v="CUST10972"/>
    <s v="Blake Carvalho"/>
    <x v="3"/>
    <s v="2021-02-05"/>
    <s v="2023-12-01"/>
    <n v="35"/>
    <n v="24"/>
    <n v="8402.16"/>
    <n v="350.09"/>
    <x v="1"/>
    <d v="1901-10-25T00:00:00"/>
    <s v="Active"/>
    <x v="54"/>
    <d v="1923-01-01T03:50:24"/>
    <x v="0"/>
  </r>
  <r>
    <s v="CUST10973"/>
    <s v="Evan Jackson"/>
    <x v="4"/>
    <s v="2018-01-18"/>
    <s v="2024-11-12"/>
    <n v="83"/>
    <n v="60"/>
    <n v="4902.6000000000004"/>
    <n v="81.709999999999994"/>
    <x v="0"/>
    <d v="1900-11-12T00:00:00"/>
    <s v="Active"/>
    <x v="1"/>
    <d v="1913-06-02T14:24:00"/>
    <x v="0"/>
  </r>
  <r>
    <s v="CUST10974"/>
    <s v="Shawn Kumar"/>
    <x v="2"/>
    <s v="2020-12-05"/>
    <s v="2025-06-12"/>
    <n v="55"/>
    <n v="51"/>
    <n v="5527.89"/>
    <n v="108.39"/>
    <x v="1"/>
    <d v="1900-04-14T00:00:00"/>
    <s v="Active"/>
    <x v="65"/>
    <d v="1915-02-17T21:21:36"/>
    <x v="1"/>
  </r>
  <r>
    <s v="CUST10975"/>
    <s v="Noah Gonzalez"/>
    <x v="3"/>
    <s v="2024-04-30"/>
    <s v="2025-09-20"/>
    <n v="18"/>
    <n v="17"/>
    <n v="233.24"/>
    <n v="13.72"/>
    <x v="0"/>
    <d v="1900-01-04T00:00:00"/>
    <s v="Active"/>
    <x v="0"/>
    <d v="1900-08-20T05:45:36"/>
    <x v="1"/>
  </r>
  <r>
    <s v="CUST10976"/>
    <s v="Avery Hernandez"/>
    <x v="2"/>
    <s v="2020-01-03"/>
    <s v="2022-10-02"/>
    <n v="34"/>
    <n v="29"/>
    <n v="3427.22"/>
    <n v="118.18"/>
    <x v="0"/>
    <d v="1902-12-24T00:00:00"/>
    <s v="Active"/>
    <x v="56"/>
    <d v="1909-05-19T05:16:48"/>
    <x v="0"/>
  </r>
  <r>
    <s v="CUST10977"/>
    <s v="Drew Garcia"/>
    <x v="2"/>
    <s v="2024-07-14"/>
    <s v="2024-09-01"/>
    <n v="3"/>
    <n v="3"/>
    <n v="400.47"/>
    <n v="133.49"/>
    <x v="0"/>
    <d v="1901-01-23T00:00:00"/>
    <s v="Active"/>
    <x v="40"/>
    <d v="1901-02-03T11:16:48"/>
    <x v="0"/>
  </r>
  <r>
    <s v="CUST10978"/>
    <s v="Mason Jackson"/>
    <x v="1"/>
    <s v="2020-01-09"/>
    <s v="2020-02-26"/>
    <n v="2"/>
    <n v="1"/>
    <n v="41.58"/>
    <n v="41.58"/>
    <x v="0"/>
    <d v="1905-07-30T00:00:00"/>
    <s v="Active"/>
    <x v="56"/>
    <d v="1900-02-09T13:55:12"/>
    <x v="0"/>
  </r>
  <r>
    <s v="CUST10979"/>
    <s v="Noah Smith"/>
    <x v="3"/>
    <s v="2019-07-15"/>
    <s v="2019-07-26"/>
    <n v="1"/>
    <n v="2"/>
    <n v="147.82"/>
    <n v="73.91"/>
    <x v="0"/>
    <d v="1906-03-02T00:00:00"/>
    <s v="Active"/>
    <x v="37"/>
    <d v="1900-05-26T19:40:48"/>
    <x v="0"/>
  </r>
  <r>
    <s v="CUST10980"/>
    <s v="Hayden Silva"/>
    <x v="2"/>
    <s v="2020-08-08"/>
    <s v="2024-05-24"/>
    <n v="46"/>
    <n v="35"/>
    <n v="3346.7"/>
    <n v="95.62"/>
    <x v="0"/>
    <d v="1901-05-03T00:00:00"/>
    <s v="Active"/>
    <x v="60"/>
    <d v="1909-02-27T16:48:00"/>
    <x v="0"/>
  </r>
  <r>
    <s v="CUST10981"/>
    <s v="Caleb Schmidt"/>
    <x v="0"/>
    <s v="2018-10-28"/>
    <s v="2024-10-27"/>
    <n v="73"/>
    <n v="57"/>
    <n v="2215.59"/>
    <n v="38.869999999999997"/>
    <x v="0"/>
    <d v="1900-11-28T00:00:00"/>
    <s v="Active"/>
    <x v="68"/>
    <d v="1906-01-23T14:09:36"/>
    <x v="0"/>
  </r>
  <r>
    <s v="CUST10982"/>
    <s v="Alex Singh"/>
    <x v="1"/>
    <s v="2020-08-26"/>
    <s v="2022-03-06"/>
    <n v="20"/>
    <n v="15"/>
    <n v="2735.55"/>
    <n v="182.37"/>
    <x v="0"/>
    <d v="1903-07-22T00:00:00"/>
    <s v="Active"/>
    <x v="60"/>
    <d v="1907-06-27T13:12:00"/>
    <x v="0"/>
  </r>
  <r>
    <s v="CUST10983"/>
    <s v="Avery Patel"/>
    <x v="3"/>
    <s v="2019-05-18"/>
    <s v="2021-02-03"/>
    <n v="22"/>
    <n v="20"/>
    <n v="4104.6000000000004"/>
    <n v="205.23"/>
    <x v="0"/>
    <d v="1904-08-21T00:00:00"/>
    <s v="Active"/>
    <x v="41"/>
    <d v="1911-03-27T14:24:00"/>
    <x v="0"/>
  </r>
  <r>
    <s v="CUST10984"/>
    <s v="Riley Gonzalez"/>
    <x v="4"/>
    <s v="2024-04-27"/>
    <s v="2025-08-23"/>
    <n v="17"/>
    <n v="14"/>
    <n v="2015.58"/>
    <n v="143.97"/>
    <x v="0"/>
    <d v="1900-02-01T00:00:00"/>
    <s v="Active"/>
    <x v="0"/>
    <d v="1905-07-07T13:55:12"/>
    <x v="1"/>
  </r>
  <r>
    <s v="CUST10985"/>
    <s v="Riley Smith"/>
    <x v="3"/>
    <s v="2019-10-26"/>
    <s v="2021-03-19"/>
    <n v="18"/>
    <n v="14"/>
    <n v="4527.18"/>
    <n v="323.37"/>
    <x v="0"/>
    <d v="1904-07-08T00:00:00"/>
    <s v="Active"/>
    <x v="51"/>
    <d v="1912-05-23T04:19:12"/>
    <x v="0"/>
  </r>
  <r>
    <s v="CUST10986"/>
    <s v="Robin Khan"/>
    <x v="1"/>
    <s v="2020-05-11"/>
    <s v="2024-12-15"/>
    <n v="56"/>
    <n v="42"/>
    <n v="857.64"/>
    <n v="20.420000000000002"/>
    <x v="0"/>
    <d v="1900-10-10T00:00:00"/>
    <s v="Active"/>
    <x v="75"/>
    <d v="1902-05-06T15:21:36"/>
    <x v="0"/>
  </r>
  <r>
    <s v="CUST10987"/>
    <s v="Caleb Garcia"/>
    <x v="2"/>
    <s v="2021-09-28"/>
    <s v="2023-06-30"/>
    <n v="22"/>
    <n v="18"/>
    <n v="17489.88"/>
    <n v="971.66"/>
    <x v="1"/>
    <d v="1902-03-28T00:00:00"/>
    <s v="Active"/>
    <x v="12"/>
    <d v="1947-11-18T21:07:12"/>
    <x v="0"/>
  </r>
  <r>
    <s v="CUST10988"/>
    <s v="Cameron Costa"/>
    <x v="3"/>
    <s v="2021-01-22"/>
    <s v="2022-11-12"/>
    <n v="23"/>
    <n v="16"/>
    <n v="1762.24"/>
    <n v="110.14"/>
    <x v="0"/>
    <d v="1902-11-13T00:00:00"/>
    <s v="Active"/>
    <x v="83"/>
    <d v="1904-10-27T05:45:36"/>
    <x v="0"/>
  </r>
  <r>
    <s v="CUST10989"/>
    <s v="Blake Patel"/>
    <x v="4"/>
    <s v="2024-10-26"/>
    <s v="2025-03-17"/>
    <n v="6"/>
    <n v="10"/>
    <n v="330.8"/>
    <n v="33.08"/>
    <x v="0"/>
    <d v="1900-07-10T00:00:00"/>
    <s v="Active"/>
    <x v="20"/>
    <d v="1900-11-25T19:12:00"/>
    <x v="0"/>
  </r>
  <r>
    <s v="CUST10990"/>
    <s v="Drew Haque"/>
    <x v="2"/>
    <s v="2022-10-23"/>
    <s v="2023-11-21"/>
    <n v="14"/>
    <n v="13"/>
    <n v="1279.8499999999999"/>
    <n v="98.45"/>
    <x v="0"/>
    <d v="1901-11-04T00:00:00"/>
    <s v="Active"/>
    <x v="32"/>
    <d v="1903-07-02T20:24:00"/>
    <x v="0"/>
  </r>
  <r>
    <s v="CUST10991"/>
    <s v="Ryan Smith"/>
    <x v="4"/>
    <s v="2020-12-31"/>
    <s v="2024-08-05"/>
    <n v="45"/>
    <n v="36"/>
    <n v="927.72"/>
    <n v="25.77"/>
    <x v="0"/>
    <d v="1901-02-19T00:00:00"/>
    <s v="Active"/>
    <x v="65"/>
    <d v="1902-07-15T17:16:48"/>
    <x v="0"/>
  </r>
  <r>
    <s v="CUST10992"/>
    <s v="Quinn Santos"/>
    <x v="2"/>
    <s v="2023-02-19"/>
    <s v="2025-06-28"/>
    <n v="29"/>
    <n v="24"/>
    <n v="8468.16"/>
    <n v="352.84"/>
    <x v="1"/>
    <d v="1900-03-29T00:00:00"/>
    <s v="Active"/>
    <x v="86"/>
    <d v="1923-03-08T03:50:24"/>
    <x v="1"/>
  </r>
  <r>
    <s v="CUST10993"/>
    <s v="Taylor Carvalho"/>
    <x v="2"/>
    <s v="2021-06-10"/>
    <s v="2023-12-09"/>
    <n v="31"/>
    <n v="22"/>
    <n v="7796.58"/>
    <n v="354.39"/>
    <x v="1"/>
    <d v="1901-10-17T00:00:00"/>
    <s v="Active"/>
    <x v="43"/>
    <d v="1921-05-05T13:55:12"/>
    <x v="0"/>
  </r>
  <r>
    <s v="CUST10994"/>
    <s v="Parker O'Neil"/>
    <x v="2"/>
    <s v="2019-04-20"/>
    <s v="2025-02-10"/>
    <n v="71"/>
    <n v="54"/>
    <n v="1406.7"/>
    <n v="26.05"/>
    <x v="0"/>
    <d v="1900-08-14T00:00:00"/>
    <s v="Active"/>
    <x v="8"/>
    <d v="1903-11-06T16:48:00"/>
    <x v="0"/>
  </r>
  <r>
    <s v="CUST10995"/>
    <s v="Ethan Costa"/>
    <x v="0"/>
    <s v="2023-07-27"/>
    <s v="2024-09-16"/>
    <n v="15"/>
    <n v="11"/>
    <n v="1103.4100000000001"/>
    <n v="100.31"/>
    <x v="0"/>
    <d v="1901-01-08T00:00:00"/>
    <s v="Active"/>
    <x v="59"/>
    <d v="1903-01-07T09:50:24"/>
    <x v="0"/>
  </r>
  <r>
    <s v="CUST10996"/>
    <s v="Taylor Carvalho"/>
    <x v="1"/>
    <s v="2025-09-17"/>
    <s v="2025-09-21"/>
    <n v="1"/>
    <n v="1"/>
    <n v="40.799999999999997"/>
    <n v="40.799999999999997"/>
    <x v="0"/>
    <d v="1900-01-03T00:00:00"/>
    <s v="Active"/>
    <x v="47"/>
    <d v="1900-02-08T19:12:00"/>
    <x v="1"/>
  </r>
  <r>
    <s v="CUST10997"/>
    <s v="Liam Novak"/>
    <x v="4"/>
    <s v="2020-11-04"/>
    <s v="2021-09-28"/>
    <n v="11"/>
    <n v="9"/>
    <n v="968.04"/>
    <n v="107.56"/>
    <x v="0"/>
    <d v="1903-12-28T00:00:00"/>
    <s v="Active"/>
    <x v="73"/>
    <d v="1902-08-25T00:57:36"/>
    <x v="0"/>
  </r>
  <r>
    <s v="CUST10998"/>
    <s v="Lucas O'Neil"/>
    <x v="2"/>
    <s v="2021-06-25"/>
    <s v="2022-12-14"/>
    <n v="19"/>
    <n v="16"/>
    <n v="9638.08"/>
    <n v="602.38"/>
    <x v="1"/>
    <d v="1902-10-12T00:00:00"/>
    <s v="Active"/>
    <x v="43"/>
    <d v="1926-05-21T01:55:12"/>
    <x v="0"/>
  </r>
  <r>
    <s v="CUST10999"/>
    <s v="Morgan Lopez"/>
    <x v="2"/>
    <s v="2021-01-03"/>
    <s v="2021-02-01"/>
    <n v="2"/>
    <n v="1"/>
    <n v="182.5"/>
    <n v="182.5"/>
    <x v="0"/>
    <d v="1904-08-23T00:00:00"/>
    <s v="Active"/>
    <x v="83"/>
    <d v="1900-06-30T12:00:00"/>
    <x v="0"/>
  </r>
  <r>
    <s v="CUST11000"/>
    <s v="Sam Garcia"/>
    <x v="2"/>
    <s v="2024-02-01"/>
    <s v="2025-05-23"/>
    <n v="16"/>
    <n v="13"/>
    <n v="4499.17"/>
    <n v="346.09"/>
    <x v="0"/>
    <d v="1900-05-04T00:00:00"/>
    <s v="Active"/>
    <x v="7"/>
    <d v="1912-04-25T04:04:48"/>
    <x v="1"/>
  </r>
  <r>
    <s v="CUST11001"/>
    <s v="Mason Khan"/>
    <x v="4"/>
    <s v="2023-07-02"/>
    <s v="2025-06-04"/>
    <n v="24"/>
    <n v="21"/>
    <n v="1457.61"/>
    <n v="69.41"/>
    <x v="0"/>
    <d v="1900-04-22T00:00:00"/>
    <s v="Active"/>
    <x v="59"/>
    <d v="1903-12-27T14:38:24"/>
    <x v="1"/>
  </r>
  <r>
    <s v="CUST11002"/>
    <s v="Cameron Haque"/>
    <x v="3"/>
    <s v="2018-02-10"/>
    <s v="2019-03-30"/>
    <n v="14"/>
    <n v="11"/>
    <n v="6456.12"/>
    <n v="586.91999999999996"/>
    <x v="1"/>
    <d v="1906-06-28T00:00:00"/>
    <s v="Active"/>
    <x v="39"/>
    <d v="1917-09-03T02:52:48"/>
    <x v="0"/>
  </r>
  <r>
    <s v="CUST11003"/>
    <s v="Casey Singh"/>
    <x v="0"/>
    <s v="2019-04-16"/>
    <s v="2019-06-20"/>
    <n v="3"/>
    <n v="4"/>
    <n v="54.76"/>
    <n v="13.69"/>
    <x v="0"/>
    <d v="1906-04-07T00:00:00"/>
    <s v="Active"/>
    <x v="8"/>
    <d v="1900-02-22T18:14:24"/>
    <x v="0"/>
  </r>
  <r>
    <s v="CUST11004"/>
    <s v="Taylor Haque"/>
    <x v="3"/>
    <s v="2023-12-25"/>
    <s v="2025-02-10"/>
    <n v="15"/>
    <n v="27"/>
    <n v="1335.15"/>
    <n v="49.45"/>
    <x v="0"/>
    <d v="1900-08-14T00:00:00"/>
    <s v="Active"/>
    <x v="49"/>
    <d v="1903-08-27T03:36:00"/>
    <x v="0"/>
  </r>
  <r>
    <s v="CUST11005"/>
    <s v="Drew Schmidt"/>
    <x v="2"/>
    <s v="2020-11-20"/>
    <s v="2021-06-20"/>
    <n v="8"/>
    <n v="9"/>
    <n v="884.34"/>
    <n v="98.26"/>
    <x v="0"/>
    <d v="1904-04-06T00:00:00"/>
    <s v="Active"/>
    <x v="73"/>
    <d v="1902-06-02T08:09:36"/>
    <x v="0"/>
  </r>
  <r>
    <s v="CUST11006"/>
    <s v="Caleb Nguyen"/>
    <x v="3"/>
    <s v="2020-08-11"/>
    <s v="2021-10-05"/>
    <n v="15"/>
    <n v="12"/>
    <n v="175.68"/>
    <n v="14.64"/>
    <x v="0"/>
    <d v="1903-12-21T00:00:00"/>
    <s v="Active"/>
    <x v="60"/>
    <d v="1900-06-23T16:19:12"/>
    <x v="0"/>
  </r>
  <r>
    <s v="CUST11007"/>
    <s v="Shawn Garcia"/>
    <x v="3"/>
    <s v="2022-09-04"/>
    <s v="2024-03-08"/>
    <n v="19"/>
    <n v="18"/>
    <n v="5897.88"/>
    <n v="327.66000000000003"/>
    <x v="1"/>
    <d v="1901-07-19T00:00:00"/>
    <s v="Active"/>
    <x v="79"/>
    <d v="1916-02-22T21:07:12"/>
    <x v="0"/>
  </r>
  <r>
    <s v="CUST11008"/>
    <s v="Dylan Ivanov"/>
    <x v="1"/>
    <s v="2024-09-29"/>
    <s v="2025-08-02"/>
    <n v="12"/>
    <n v="14"/>
    <n v="1059.6600000000001"/>
    <n v="75.69"/>
    <x v="0"/>
    <d v="1900-02-22T00:00:00"/>
    <s v="Active"/>
    <x v="27"/>
    <d v="1902-11-24T15:50:24"/>
    <x v="1"/>
  </r>
  <r>
    <s v="CUST11009"/>
    <s v="Jordan Brown"/>
    <x v="4"/>
    <s v="2025-08-04"/>
    <s v="2025-09-04"/>
    <n v="2"/>
    <n v="2"/>
    <n v="145.82"/>
    <n v="72.91"/>
    <x v="0"/>
    <d v="1900-01-20T00:00:00"/>
    <s v="Active"/>
    <x v="57"/>
    <d v="1900-05-24T19:40:48"/>
    <x v="1"/>
  </r>
  <r>
    <s v="CUST11010"/>
    <s v="Parker O'Neil"/>
    <x v="2"/>
    <s v="2020-06-24"/>
    <s v="2020-06-24"/>
    <n v="1"/>
    <n v="2"/>
    <n v="199.36"/>
    <n v="99.68"/>
    <x v="0"/>
    <d v="1905-04-02T00:00:00"/>
    <s v="Active"/>
    <x v="89"/>
    <d v="1900-07-17T08:38:24"/>
    <x v="0"/>
  </r>
  <r>
    <s v="CUST11011"/>
    <s v="Ethan Park"/>
    <x v="4"/>
    <s v="2018-04-22"/>
    <s v="2023-06-18"/>
    <n v="63"/>
    <n v="60"/>
    <n v="11814"/>
    <n v="196.9"/>
    <x v="1"/>
    <d v="1902-04-09T00:00:00"/>
    <s v="Active"/>
    <x v="5"/>
    <d v="1932-05-05T00:00:00"/>
    <x v="0"/>
  </r>
  <r>
    <s v="CUST11012"/>
    <s v="Cameron Park"/>
    <x v="4"/>
    <s v="2021-03-26"/>
    <s v="2022-05-20"/>
    <n v="15"/>
    <n v="13"/>
    <n v="3175.38"/>
    <n v="244.26"/>
    <x v="0"/>
    <d v="1903-05-08T00:00:00"/>
    <s v="Active"/>
    <x v="38"/>
    <d v="1908-09-09T09:07:12"/>
    <x v="0"/>
  </r>
  <r>
    <s v="CUST11013"/>
    <s v="Logan Patel"/>
    <x v="3"/>
    <s v="2023-01-14"/>
    <s v="2025-01-08"/>
    <n v="25"/>
    <n v="22"/>
    <n v="1154.78"/>
    <n v="52.49"/>
    <x v="0"/>
    <d v="1900-09-16T00:00:00"/>
    <s v="Active"/>
    <x v="81"/>
    <d v="1903-02-27T18:43:12"/>
    <x v="0"/>
  </r>
  <r>
    <s v="CUST11014"/>
    <s v="Ryan Garcia"/>
    <x v="0"/>
    <s v="2025-06-20"/>
    <s v="2025-07-25"/>
    <n v="2"/>
    <n v="1"/>
    <n v="65.61"/>
    <n v="65.61"/>
    <x v="0"/>
    <d v="1900-03-02T00:00:00"/>
    <s v="Active"/>
    <x v="29"/>
    <d v="1900-03-05T14:38:24"/>
    <x v="1"/>
  </r>
  <r>
    <s v="CUST11015"/>
    <s v="Lucas Kumar"/>
    <x v="3"/>
    <s v="2025-04-05"/>
    <s v="2025-05-02"/>
    <n v="2"/>
    <n v="4"/>
    <n v="339.72"/>
    <n v="84.93"/>
    <x v="0"/>
    <d v="1900-05-25T00:00:00"/>
    <s v="Active"/>
    <x v="72"/>
    <d v="1900-12-04T17:16:48"/>
    <x v="1"/>
  </r>
  <r>
    <s v="CUST11016"/>
    <s v="Liam Carvalho"/>
    <x v="1"/>
    <s v="2023-11-26"/>
    <s v="2025-05-10"/>
    <n v="19"/>
    <n v="20"/>
    <n v="2159"/>
    <n v="107.95"/>
    <x v="0"/>
    <d v="1900-05-17T00:00:00"/>
    <s v="Active"/>
    <x v="64"/>
    <d v="1905-11-28T00:00:00"/>
    <x v="1"/>
  </r>
  <r>
    <s v="CUST11017"/>
    <s v="Sam Popov"/>
    <x v="3"/>
    <s v="2022-01-08"/>
    <s v="2025-03-19"/>
    <n v="39"/>
    <n v="34"/>
    <n v="2805.68"/>
    <n v="82.52"/>
    <x v="0"/>
    <d v="1900-07-08T00:00:00"/>
    <s v="Active"/>
    <x v="22"/>
    <d v="1907-09-05T16:19:12"/>
    <x v="0"/>
  </r>
  <r>
    <s v="CUST11018"/>
    <s v="Shawn Wang"/>
    <x v="4"/>
    <s v="2021-09-01"/>
    <s v="2022-11-15"/>
    <n v="15"/>
    <n v="17"/>
    <n v="977.5"/>
    <n v="57.5"/>
    <x v="0"/>
    <d v="1902-11-10T00:00:00"/>
    <s v="Active"/>
    <x v="12"/>
    <d v="1902-09-03T12:00:00"/>
    <x v="0"/>
  </r>
  <r>
    <s v="CUST11019"/>
    <s v="Evan Martinez"/>
    <x v="4"/>
    <s v="2025-02-17"/>
    <s v="2025-08-05"/>
    <n v="7"/>
    <n v="8"/>
    <n v="2712.56"/>
    <n v="339.07"/>
    <x v="0"/>
    <d v="1900-02-19T00:00:00"/>
    <s v="Active"/>
    <x v="17"/>
    <d v="1907-06-04T13:26:24"/>
    <x v="1"/>
  </r>
  <r>
    <s v="CUST11020"/>
    <s v="Avery Gonzalez"/>
    <x v="4"/>
    <s v="2019-06-02"/>
    <s v="2023-03-11"/>
    <n v="46"/>
    <n v="42"/>
    <n v="1853.46"/>
    <n v="44.13"/>
    <x v="0"/>
    <d v="1902-07-17T00:00:00"/>
    <s v="Active"/>
    <x v="67"/>
    <d v="1905-01-26T11:02:24"/>
    <x v="0"/>
  </r>
  <r>
    <s v="CUST11021"/>
    <s v="Jordan Kim"/>
    <x v="2"/>
    <s v="2025-04-07"/>
    <s v="2025-05-12"/>
    <n v="2"/>
    <n v="1"/>
    <n v="275.27999999999997"/>
    <n v="275.27999999999997"/>
    <x v="0"/>
    <d v="1900-05-15T00:00:00"/>
    <s v="Active"/>
    <x v="72"/>
    <d v="1900-10-01T06:43:12"/>
    <x v="1"/>
  </r>
  <r>
    <s v="CUST11022"/>
    <s v="Blake O'Neil"/>
    <x v="2"/>
    <s v="2021-04-11"/>
    <s v="2025-09-15"/>
    <n v="54"/>
    <n v="52"/>
    <n v="1417"/>
    <n v="27.25"/>
    <x v="0"/>
    <d v="1900-01-09T00:00:00"/>
    <s v="Active"/>
    <x v="78"/>
    <d v="1903-11-17T00:00:00"/>
    <x v="1"/>
  </r>
  <r>
    <s v="CUST11023"/>
    <s v="Evan Martinez"/>
    <x v="3"/>
    <s v="2019-06-16"/>
    <s v="2023-05-17"/>
    <n v="48"/>
    <n v="44"/>
    <n v="37964.080000000002"/>
    <n v="862.82"/>
    <x v="1"/>
    <d v="1902-05-11T00:00:00"/>
    <s v="Active"/>
    <x v="67"/>
    <d v="2003-12-09T01:55:12"/>
    <x v="0"/>
  </r>
  <r>
    <s v="CUST11024"/>
    <s v="Logan Martinez"/>
    <x v="1"/>
    <s v="2019-06-18"/>
    <s v="2023-10-03"/>
    <n v="53"/>
    <n v="38"/>
    <n v="3681.44"/>
    <n v="96.88"/>
    <x v="0"/>
    <d v="1901-12-23T00:00:00"/>
    <s v="Active"/>
    <x v="67"/>
    <d v="1910-01-28T10:33:36"/>
    <x v="0"/>
  </r>
  <r>
    <s v="CUST11025"/>
    <s v="Avery Popov"/>
    <x v="2"/>
    <s v="2023-01-15"/>
    <s v="2023-11-04"/>
    <n v="11"/>
    <n v="9"/>
    <n v="510.75"/>
    <n v="56.75"/>
    <x v="0"/>
    <d v="1901-11-21T00:00:00"/>
    <s v="Active"/>
    <x v="81"/>
    <d v="1901-05-24T18:00:00"/>
    <x v="0"/>
  </r>
  <r>
    <s v="CUST11026"/>
    <s v="Aiden Hernandez"/>
    <x v="1"/>
    <s v="2020-06-30"/>
    <s v="2025-01-02"/>
    <n v="56"/>
    <n v="52"/>
    <n v="17837.04"/>
    <n v="343.02"/>
    <x v="1"/>
    <d v="1900-09-22T00:00:00"/>
    <s v="Active"/>
    <x v="89"/>
    <d v="1948-10-31T00:57:36"/>
    <x v="0"/>
  </r>
  <r>
    <s v="CUST11027"/>
    <s v="Jamie Patel"/>
    <x v="4"/>
    <s v="2023-06-12"/>
    <s v="2023-08-19"/>
    <n v="3"/>
    <n v="7"/>
    <n v="486.01"/>
    <n v="69.430000000000007"/>
    <x v="0"/>
    <d v="1902-02-06T00:00:00"/>
    <s v="Active"/>
    <x v="92"/>
    <d v="1901-04-30T00:14:24"/>
    <x v="0"/>
  </r>
  <r>
    <s v="CUST11028"/>
    <s v="Dylan Kumar"/>
    <x v="1"/>
    <s v="2022-03-09"/>
    <s v="2023-11-30"/>
    <n v="21"/>
    <n v="15"/>
    <n v="725.85"/>
    <n v="48.39"/>
    <x v="0"/>
    <d v="1901-10-26T00:00:00"/>
    <s v="Active"/>
    <x v="3"/>
    <d v="1901-12-25T20:24:00"/>
    <x v="0"/>
  </r>
  <r>
    <s v="CUST11029"/>
    <s v="Morgan Martinez"/>
    <x v="3"/>
    <s v="2022-04-13"/>
    <s v="2024-01-11"/>
    <n v="22"/>
    <n v="22"/>
    <n v="2032.58"/>
    <n v="92.39"/>
    <x v="0"/>
    <d v="1901-09-14T00:00:00"/>
    <s v="Active"/>
    <x v="2"/>
    <d v="1905-07-24T13:55:12"/>
    <x v="0"/>
  </r>
  <r>
    <s v="CUST11030"/>
    <s v="Aiden Costa"/>
    <x v="4"/>
    <s v="2024-12-13"/>
    <s v="2025-05-13"/>
    <n v="6"/>
    <n v="6"/>
    <n v="611.28"/>
    <n v="101.88"/>
    <x v="0"/>
    <d v="1900-05-14T00:00:00"/>
    <s v="Active"/>
    <x v="23"/>
    <d v="1901-09-02T06:43:12"/>
    <x v="1"/>
  </r>
  <r>
    <s v="CUST11031"/>
    <s v="Morgan Haque"/>
    <x v="1"/>
    <s v="2024-11-21"/>
    <s v="2025-05-03"/>
    <n v="7"/>
    <n v="6"/>
    <n v="235.62"/>
    <n v="39.270000000000003"/>
    <x v="0"/>
    <d v="1900-05-24T00:00:00"/>
    <s v="Active"/>
    <x v="58"/>
    <d v="1900-08-22T14:52:48"/>
    <x v="1"/>
  </r>
  <r>
    <s v="CUST11032"/>
    <s v="Morgan Schmidt"/>
    <x v="1"/>
    <s v="2021-05-13"/>
    <s v="2024-09-14"/>
    <n v="41"/>
    <n v="48"/>
    <n v="2836.32"/>
    <n v="59.09"/>
    <x v="0"/>
    <d v="1901-01-10T00:00:00"/>
    <s v="Active"/>
    <x v="66"/>
    <d v="1907-10-06T07:40:48"/>
    <x v="0"/>
  </r>
  <r>
    <s v="CUST11033"/>
    <s v="Avery Schmidt"/>
    <x v="3"/>
    <s v="2019-06-27"/>
    <s v="2024-11-01"/>
    <n v="66"/>
    <n v="53"/>
    <n v="3676.61"/>
    <n v="69.37"/>
    <x v="0"/>
    <d v="1900-11-23T00:00:00"/>
    <s v="Active"/>
    <x v="67"/>
    <d v="1910-01-23T14:38:24"/>
    <x v="0"/>
  </r>
  <r>
    <s v="CUST11034"/>
    <s v="Caleb Silva"/>
    <x v="4"/>
    <s v="2022-03-11"/>
    <s v="2022-09-06"/>
    <n v="7"/>
    <n v="5"/>
    <n v="238.1"/>
    <n v="47.62"/>
    <x v="0"/>
    <d v="1903-01-19T00:00:00"/>
    <s v="Active"/>
    <x v="3"/>
    <d v="1900-08-25T02:24:00"/>
    <x v="0"/>
  </r>
  <r>
    <s v="CUST11035"/>
    <s v="Taylor Jackson"/>
    <x v="2"/>
    <s v="2018-02-05"/>
    <s v="2020-07-23"/>
    <n v="30"/>
    <n v="28"/>
    <n v="579.04"/>
    <n v="20.68"/>
    <x v="0"/>
    <d v="1905-03-04T00:00:00"/>
    <s v="Active"/>
    <x v="39"/>
    <d v="1901-08-01T00:57:36"/>
    <x v="0"/>
  </r>
  <r>
    <s v="CUST11036"/>
    <s v="Logan Silva"/>
    <x v="3"/>
    <s v="2022-11-27"/>
    <s v="2024-03-15"/>
    <n v="17"/>
    <n v="16"/>
    <n v="963.04"/>
    <n v="60.19"/>
    <x v="0"/>
    <d v="1901-07-12T00:00:00"/>
    <s v="Active"/>
    <x v="50"/>
    <d v="1902-08-20T00:57:36"/>
    <x v="0"/>
  </r>
  <r>
    <s v="CUST11037"/>
    <s v="Blake Lee"/>
    <x v="2"/>
    <s v="2023-01-28"/>
    <s v="2024-04-16"/>
    <n v="16"/>
    <n v="25"/>
    <n v="2014.75"/>
    <n v="80.59"/>
    <x v="0"/>
    <d v="1901-06-10T00:00:00"/>
    <s v="Active"/>
    <x v="81"/>
    <d v="1905-07-06T18:00:00"/>
    <x v="0"/>
  </r>
  <r>
    <s v="CUST11038"/>
    <s v="Morgan Wang"/>
    <x v="0"/>
    <s v="2020-11-12"/>
    <s v="2024-07-13"/>
    <n v="45"/>
    <n v="48"/>
    <n v="1622.88"/>
    <n v="33.81"/>
    <x v="0"/>
    <d v="1901-03-14T00:00:00"/>
    <s v="Active"/>
    <x v="73"/>
    <d v="1904-06-09T21:07:12"/>
    <x v="0"/>
  </r>
  <r>
    <s v="CUST11039"/>
    <s v="Logan Hernandez"/>
    <x v="4"/>
    <s v="2022-06-23"/>
    <s v="2022-08-27"/>
    <n v="3"/>
    <n v="4"/>
    <n v="411.48"/>
    <n v="102.87"/>
    <x v="0"/>
    <d v="1903-01-29T00:00:00"/>
    <s v="Active"/>
    <x v="10"/>
    <d v="1901-02-14T11:31:12"/>
    <x v="0"/>
  </r>
  <r>
    <s v="CUST11040"/>
    <s v="Oliver Kumar"/>
    <x v="1"/>
    <s v="2022-06-18"/>
    <s v="2025-06-26"/>
    <n v="37"/>
    <n v="19"/>
    <n v="1139.81"/>
    <n v="59.99"/>
    <x v="0"/>
    <d v="1900-03-31T00:00:00"/>
    <s v="Active"/>
    <x v="10"/>
    <d v="1903-02-12T19:26:24"/>
    <x v="1"/>
  </r>
  <r>
    <s v="CUST11041"/>
    <s v="Oliver Khan"/>
    <x v="0"/>
    <s v="2025-08-11"/>
    <s v="2025-09-14"/>
    <n v="2"/>
    <n v="2"/>
    <n v="35.92"/>
    <n v="17.96"/>
    <x v="0"/>
    <d v="1900-01-10T00:00:00"/>
    <s v="Active"/>
    <x v="57"/>
    <d v="1900-02-03T22:04:48"/>
    <x v="1"/>
  </r>
  <r>
    <s v="CUST11042"/>
    <s v="Parker Santos"/>
    <x v="4"/>
    <s v="2024-08-27"/>
    <s v="2025-06-25"/>
    <n v="11"/>
    <n v="5"/>
    <n v="251.8"/>
    <n v="50.36"/>
    <x v="0"/>
    <d v="1900-04-01T00:00:00"/>
    <s v="Active"/>
    <x v="46"/>
    <d v="1900-09-07T19:12:00"/>
    <x v="1"/>
  </r>
  <r>
    <s v="CUST11043"/>
    <s v="Ethan O'Neil"/>
    <x v="0"/>
    <s v="2024-02-28"/>
    <s v="2025-08-15"/>
    <n v="19"/>
    <n v="24"/>
    <n v="1529.04"/>
    <n v="63.71"/>
    <x v="0"/>
    <d v="1900-02-09T00:00:00"/>
    <s v="Active"/>
    <x v="7"/>
    <d v="1904-03-08T00:57:36"/>
    <x v="1"/>
  </r>
  <r>
    <s v="CUST11044"/>
    <s v="Cameron Gonzalez"/>
    <x v="2"/>
    <s v="2024-09-21"/>
    <s v="2024-12-03"/>
    <n v="4"/>
    <n v="6"/>
    <n v="1363.38"/>
    <n v="227.23"/>
    <x v="0"/>
    <d v="1900-10-22T00:00:00"/>
    <s v="Active"/>
    <x v="27"/>
    <d v="1903-09-24T09:07:12"/>
    <x v="0"/>
  </r>
  <r>
    <s v="CUST11045"/>
    <s v="Logan Rossi"/>
    <x v="2"/>
    <s v="2025-01-07"/>
    <s v="2025-06-29"/>
    <n v="6"/>
    <n v="2"/>
    <n v="91"/>
    <n v="45.5"/>
    <x v="0"/>
    <d v="1900-03-28T00:00:00"/>
    <s v="Active"/>
    <x v="19"/>
    <d v="1900-03-31T00:00:00"/>
    <x v="1"/>
  </r>
  <r>
    <s v="CUST11046"/>
    <s v="Alex Müller"/>
    <x v="4"/>
    <s v="2024-11-30"/>
    <s v="2025-08-13"/>
    <n v="10"/>
    <n v="7"/>
    <n v="721.91"/>
    <n v="103.13"/>
    <x v="0"/>
    <d v="1900-02-11T00:00:00"/>
    <s v="Active"/>
    <x v="58"/>
    <d v="1901-12-21T21:50:24"/>
    <x v="1"/>
  </r>
  <r>
    <s v="CUST11047"/>
    <s v="Drew Schmidt"/>
    <x v="0"/>
    <s v="2021-02-17"/>
    <s v="2021-11-07"/>
    <n v="10"/>
    <n v="5"/>
    <n v="5441.25"/>
    <n v="1088.25"/>
    <x v="1"/>
    <d v="1903-11-18T00:00:00"/>
    <s v="Active"/>
    <x v="54"/>
    <d v="1914-11-23T06:00:00"/>
    <x v="0"/>
  </r>
  <r>
    <s v="CUST11048"/>
    <s v="Ryan Smith"/>
    <x v="1"/>
    <s v="2020-03-24"/>
    <s v="2024-02-05"/>
    <n v="48"/>
    <n v="52"/>
    <n v="4005.04"/>
    <n v="77.02"/>
    <x v="0"/>
    <d v="1901-08-20T00:00:00"/>
    <s v="Active"/>
    <x v="76"/>
    <d v="1910-12-18T00:57:36"/>
    <x v="0"/>
  </r>
  <r>
    <s v="CUST11049"/>
    <s v="Avery Haque"/>
    <x v="3"/>
    <s v="2018-07-04"/>
    <s v="2024-03-31"/>
    <n v="69"/>
    <n v="45"/>
    <n v="4816.8"/>
    <n v="107.04"/>
    <x v="0"/>
    <d v="1901-06-26T00:00:00"/>
    <s v="Active"/>
    <x v="33"/>
    <d v="1913-03-08T19:12:00"/>
    <x v="0"/>
  </r>
  <r>
    <s v="CUST11050"/>
    <s v="Noah Kim"/>
    <x v="1"/>
    <s v="2025-05-22"/>
    <s v="2025-06-15"/>
    <n v="2"/>
    <n v="1"/>
    <n v="916.34"/>
    <n v="916.34"/>
    <x v="0"/>
    <d v="1900-04-11T00:00:00"/>
    <s v="Active"/>
    <x v="30"/>
    <d v="1902-07-04T08:09:36"/>
    <x v="1"/>
  </r>
  <r>
    <s v="CUST11051"/>
    <s v="Logan Brown"/>
    <x v="2"/>
    <s v="2019-12-08"/>
    <s v="2020-12-06"/>
    <n v="13"/>
    <n v="12"/>
    <n v="980.76"/>
    <n v="81.73"/>
    <x v="0"/>
    <d v="1904-10-19T00:00:00"/>
    <s v="Active"/>
    <x v="18"/>
    <d v="1902-09-06T18:14:24"/>
    <x v="0"/>
  </r>
  <r>
    <s v="CUST11052"/>
    <s v="Robin Rossi"/>
    <x v="4"/>
    <s v="2022-03-22"/>
    <s v="2023-06-21"/>
    <n v="16"/>
    <n v="10"/>
    <n v="3298.7"/>
    <n v="329.87"/>
    <x v="0"/>
    <d v="1902-04-06T00:00:00"/>
    <s v="Active"/>
    <x v="3"/>
    <d v="1909-01-10T16:48:00"/>
    <x v="0"/>
  </r>
  <r>
    <s v="CUST11053"/>
    <s v="Taylor Khan"/>
    <x v="1"/>
    <s v="2018-04-21"/>
    <s v="2021-03-22"/>
    <n v="36"/>
    <n v="45"/>
    <n v="13568.4"/>
    <n v="301.52"/>
    <x v="1"/>
    <d v="1904-07-05T00:00:00"/>
    <s v="Active"/>
    <x v="5"/>
    <d v="1937-02-22T09:36:00"/>
    <x v="0"/>
  </r>
  <r>
    <s v="CUST11054"/>
    <s v="Sam Novak"/>
    <x v="2"/>
    <s v="2023-10-01"/>
    <s v="2025-08-16"/>
    <n v="23"/>
    <n v="20"/>
    <n v="703.2"/>
    <n v="35.159999999999997"/>
    <x v="0"/>
    <d v="1900-02-08T00:00:00"/>
    <s v="Active"/>
    <x v="15"/>
    <d v="1901-12-03T04:48:00"/>
    <x v="1"/>
  </r>
  <r>
    <s v="CUST11055"/>
    <s v="Logan O'Neil"/>
    <x v="3"/>
    <s v="2024-04-18"/>
    <s v="2025-07-17"/>
    <n v="16"/>
    <n v="10"/>
    <n v="640"/>
    <n v="64"/>
    <x v="0"/>
    <d v="1900-03-10T00:00:00"/>
    <s v="Active"/>
    <x v="0"/>
    <d v="1901-10-01T00:00:00"/>
    <x v="1"/>
  </r>
  <r>
    <s v="CUST11056"/>
    <s v="Parker Lopez"/>
    <x v="0"/>
    <s v="2020-06-11"/>
    <s v="2025-05-21"/>
    <n v="60"/>
    <n v="53"/>
    <n v="15631.82"/>
    <n v="294.94"/>
    <x v="1"/>
    <d v="1900-05-06T00:00:00"/>
    <s v="Active"/>
    <x v="89"/>
    <d v="1942-10-17T19:40:48"/>
    <x v="1"/>
  </r>
  <r>
    <s v="CUST11057"/>
    <s v="Robin Novak"/>
    <x v="0"/>
    <s v="2021-03-06"/>
    <s v="2022-01-24"/>
    <n v="11"/>
    <n v="9"/>
    <n v="553.67999999999995"/>
    <n v="61.52"/>
    <x v="0"/>
    <d v="1903-09-01T00:00:00"/>
    <s v="Active"/>
    <x v="38"/>
    <d v="1901-07-06T16:19:12"/>
    <x v="0"/>
  </r>
  <r>
    <s v="CUST11058"/>
    <s v="Alex Brown"/>
    <x v="1"/>
    <s v="2021-01-17"/>
    <s v="2023-06-20"/>
    <n v="30"/>
    <n v="33"/>
    <n v="1115.73"/>
    <n v="33.81"/>
    <x v="0"/>
    <d v="1902-04-07T00:00:00"/>
    <s v="Active"/>
    <x v="83"/>
    <d v="1903-01-19T17:31:12"/>
    <x v="0"/>
  </r>
  <r>
    <s v="CUST11059"/>
    <s v="Blake Garcia"/>
    <x v="4"/>
    <s v="2023-06-13"/>
    <s v="2024-04-27"/>
    <n v="11"/>
    <n v="6"/>
    <n v="3167.64"/>
    <n v="527.94000000000005"/>
    <x v="0"/>
    <d v="1901-05-30T00:00:00"/>
    <s v="Active"/>
    <x v="92"/>
    <d v="1908-09-01T15:21:36"/>
    <x v="0"/>
  </r>
  <r>
    <s v="CUST11060"/>
    <s v="Lucas Costa"/>
    <x v="3"/>
    <s v="2025-06-07"/>
    <s v="2025-07-20"/>
    <n v="2"/>
    <n v="2"/>
    <n v="629.66"/>
    <n v="314.83"/>
    <x v="0"/>
    <d v="1900-03-07T00:00:00"/>
    <s v="Active"/>
    <x v="29"/>
    <d v="1901-09-20T15:50:24"/>
    <x v="1"/>
  </r>
  <r>
    <s v="CUST11061"/>
    <s v="Parker Hernandez"/>
    <x v="4"/>
    <s v="2021-04-11"/>
    <s v="2023-11-08"/>
    <n v="32"/>
    <n v="30"/>
    <n v="1049.0999999999999"/>
    <n v="34.97"/>
    <x v="0"/>
    <d v="1901-11-17T00:00:00"/>
    <s v="Active"/>
    <x v="78"/>
    <d v="1902-11-14T02:24:00"/>
    <x v="0"/>
  </r>
  <r>
    <s v="CUST11062"/>
    <s v="Blake Jackson"/>
    <x v="0"/>
    <s v="2025-03-20"/>
    <s v="2025-04-15"/>
    <n v="2"/>
    <n v="2"/>
    <n v="143.4"/>
    <n v="71.7"/>
    <x v="0"/>
    <d v="1900-06-11T00:00:00"/>
    <s v="Active"/>
    <x v="55"/>
    <d v="1900-05-22T09:36:00"/>
    <x v="1"/>
  </r>
  <r>
    <s v="CUST11063"/>
    <s v="Casey Nguyen"/>
    <x v="0"/>
    <s v="2018-03-21"/>
    <s v="2024-02-04"/>
    <n v="72"/>
    <n v="59"/>
    <n v="4795.5200000000004"/>
    <n v="81.28"/>
    <x v="0"/>
    <d v="1901-08-21T00:00:00"/>
    <s v="Active"/>
    <x v="70"/>
    <d v="1913-02-15T12:28:48"/>
    <x v="0"/>
  </r>
  <r>
    <s v="CUST11064"/>
    <s v="Dylan Wang"/>
    <x v="3"/>
    <s v="2019-01-20"/>
    <s v="2025-01-04"/>
    <n v="73"/>
    <n v="60"/>
    <n v="2299.1999999999998"/>
    <n v="38.32"/>
    <x v="0"/>
    <d v="1900-09-20T00:00:00"/>
    <s v="Active"/>
    <x v="84"/>
    <d v="1906-04-17T04:48:00"/>
    <x v="0"/>
  </r>
  <r>
    <s v="CUST11065"/>
    <s v="Aiden Kumar"/>
    <x v="4"/>
    <s v="2022-03-27"/>
    <s v="2022-11-18"/>
    <n v="9"/>
    <n v="8"/>
    <n v="630.79999999999995"/>
    <n v="78.849999999999994"/>
    <x v="0"/>
    <d v="1902-11-07T00:00:00"/>
    <s v="Active"/>
    <x v="3"/>
    <d v="1901-09-21T19:12:00"/>
    <x v="0"/>
  </r>
  <r>
    <s v="CUST11066"/>
    <s v="Quinn Silva"/>
    <x v="0"/>
    <s v="2019-03-18"/>
    <s v="2021-03-11"/>
    <n v="25"/>
    <n v="29"/>
    <n v="3258.15"/>
    <n v="112.35"/>
    <x v="0"/>
    <d v="1904-07-16T00:00:00"/>
    <s v="Active"/>
    <x v="91"/>
    <d v="1908-12-01T03:36:00"/>
    <x v="0"/>
  </r>
  <r>
    <s v="CUST11067"/>
    <s v="Aiden Ivanov"/>
    <x v="3"/>
    <s v="2023-09-13"/>
    <s v="2025-09-07"/>
    <n v="25"/>
    <n v="20"/>
    <n v="311.39999999999998"/>
    <n v="15.57"/>
    <x v="0"/>
    <d v="1900-01-17T00:00:00"/>
    <s v="Active"/>
    <x v="4"/>
    <d v="1900-11-06T09:36:00"/>
    <x v="1"/>
  </r>
  <r>
    <s v="CUST11068"/>
    <s v="Taylor Martinez"/>
    <x v="2"/>
    <s v="2021-06-19"/>
    <s v="2021-08-22"/>
    <n v="3"/>
    <n v="2"/>
    <n v="142.66"/>
    <n v="71.33"/>
    <x v="0"/>
    <d v="1904-02-03T00:00:00"/>
    <s v="Active"/>
    <x v="43"/>
    <d v="1900-05-21T15:50:24"/>
    <x v="0"/>
  </r>
  <r>
    <s v="CUST11069"/>
    <s v="Rowan Park"/>
    <x v="2"/>
    <s v="2021-07-01"/>
    <s v="2025-09-11"/>
    <n v="51"/>
    <n v="36"/>
    <n v="2800.08"/>
    <n v="77.78"/>
    <x v="0"/>
    <d v="1900-01-13T00:00:00"/>
    <s v="Active"/>
    <x v="48"/>
    <d v="1907-08-31T01:55:12"/>
    <x v="1"/>
  </r>
  <r>
    <s v="CUST11070"/>
    <s v="Oliver Rossi"/>
    <x v="1"/>
    <s v="2023-10-08"/>
    <s v="2025-02-22"/>
    <n v="17"/>
    <n v="16"/>
    <n v="4547.5200000000004"/>
    <n v="284.22000000000003"/>
    <x v="0"/>
    <d v="1900-08-02T00:00:00"/>
    <s v="Active"/>
    <x v="15"/>
    <d v="1912-06-12T12:28:48"/>
    <x v="0"/>
  </r>
  <r>
    <s v="CUST11071"/>
    <s v="Rowan Haque"/>
    <x v="2"/>
    <s v="2022-07-03"/>
    <s v="2023-05-12"/>
    <n v="11"/>
    <n v="5"/>
    <n v="1789.5"/>
    <n v="357.9"/>
    <x v="0"/>
    <d v="1902-05-16T00:00:00"/>
    <s v="Active"/>
    <x v="16"/>
    <d v="1904-11-23T12:00:00"/>
    <x v="0"/>
  </r>
  <r>
    <s v="CUST11072"/>
    <s v="Hayden Martinez"/>
    <x v="0"/>
    <s v="2021-11-17"/>
    <s v="2022-12-23"/>
    <n v="14"/>
    <n v="4"/>
    <n v="445.88"/>
    <n v="111.47"/>
    <x v="0"/>
    <d v="1902-10-03T00:00:00"/>
    <s v="Active"/>
    <x v="80"/>
    <d v="1901-03-20T21:07:12"/>
    <x v="0"/>
  </r>
  <r>
    <s v="CUST11073"/>
    <s v="Taylor Nguyen"/>
    <x v="0"/>
    <s v="2019-07-06"/>
    <s v="2022-08-23"/>
    <n v="38"/>
    <n v="22"/>
    <n v="6075.52"/>
    <n v="276.16000000000003"/>
    <x v="1"/>
    <d v="1903-02-02T00:00:00"/>
    <s v="Active"/>
    <x v="37"/>
    <d v="1916-08-18T12:28:48"/>
    <x v="0"/>
  </r>
  <r>
    <s v="CUST11074"/>
    <s v="Jordan Kim"/>
    <x v="2"/>
    <s v="2020-10-26"/>
    <s v="2021-05-09"/>
    <n v="8"/>
    <n v="3"/>
    <n v="779.1"/>
    <n v="259.7"/>
    <x v="0"/>
    <d v="1904-05-18T00:00:00"/>
    <s v="Active"/>
    <x v="85"/>
    <d v="1902-02-17T02:24:00"/>
    <x v="0"/>
  </r>
  <r>
    <s v="CUST11075"/>
    <s v="Avery Smith"/>
    <x v="3"/>
    <s v="2018-04-20"/>
    <s v="2021-05-01"/>
    <n v="38"/>
    <n v="33"/>
    <n v="623.37"/>
    <n v="18.89"/>
    <x v="0"/>
    <d v="1904-05-26T00:00:00"/>
    <s v="Active"/>
    <x v="5"/>
    <d v="1901-09-14T08:52:48"/>
    <x v="0"/>
  </r>
  <r>
    <s v="CUST11076"/>
    <s v="Robin Kim"/>
    <x v="0"/>
    <s v="2019-12-25"/>
    <s v="2022-05-17"/>
    <n v="30"/>
    <n v="39"/>
    <n v="1347.06"/>
    <n v="34.54"/>
    <x v="0"/>
    <d v="1903-05-11T00:00:00"/>
    <s v="Active"/>
    <x v="18"/>
    <d v="1903-09-08T01:26:24"/>
    <x v="0"/>
  </r>
  <r>
    <s v="CUST11077"/>
    <s v="Mason Carvalho"/>
    <x v="2"/>
    <s v="2022-08-25"/>
    <s v="2024-08-19"/>
    <n v="25"/>
    <n v="24"/>
    <n v="241.68"/>
    <n v="10.07"/>
    <x v="0"/>
    <d v="1901-02-05T00:00:00"/>
    <s v="Active"/>
    <x v="35"/>
    <d v="1900-08-28T16:19:12"/>
    <x v="0"/>
  </r>
  <r>
    <s v="CUST11078"/>
    <s v="Quinn Gonzalez"/>
    <x v="3"/>
    <s v="2023-10-13"/>
    <s v="2025-07-10"/>
    <n v="22"/>
    <n v="17"/>
    <n v="2889.66"/>
    <n v="169.98"/>
    <x v="0"/>
    <d v="1900-03-17T00:00:00"/>
    <s v="Active"/>
    <x v="15"/>
    <d v="1907-11-28T15:50:24"/>
    <x v="1"/>
  </r>
  <r>
    <s v="CUST11079"/>
    <s v="Noah Martinez"/>
    <x v="4"/>
    <s v="2019-06-26"/>
    <s v="2024-01-02"/>
    <n v="56"/>
    <n v="45"/>
    <n v="2571.3000000000002"/>
    <n v="57.14"/>
    <x v="0"/>
    <d v="1901-09-23T00:00:00"/>
    <s v="Active"/>
    <x v="67"/>
    <d v="1907-01-14T07:12:00"/>
    <x v="0"/>
  </r>
  <r>
    <s v="CUST11080"/>
    <s v="Robin Garcia"/>
    <x v="4"/>
    <s v="2020-10-25"/>
    <s v="2025-07-22"/>
    <n v="58"/>
    <n v="47"/>
    <n v="2781.46"/>
    <n v="59.18"/>
    <x v="0"/>
    <d v="1900-03-05T00:00:00"/>
    <s v="Active"/>
    <x v="85"/>
    <d v="1907-08-12T11:02:24"/>
    <x v="1"/>
  </r>
  <r>
    <s v="CUST11081"/>
    <s v="Avery Nguyen"/>
    <x v="4"/>
    <s v="2021-03-09"/>
    <s v="2022-05-06"/>
    <n v="15"/>
    <n v="11"/>
    <n v="557.26"/>
    <n v="50.66"/>
    <x v="0"/>
    <d v="1903-05-22T00:00:00"/>
    <s v="Active"/>
    <x v="38"/>
    <d v="1901-07-10T06:14:24"/>
    <x v="0"/>
  </r>
  <r>
    <s v="CUST11082"/>
    <s v="Jamie O'Neil"/>
    <x v="0"/>
    <s v="2025-07-15"/>
    <s v="2025-09-19"/>
    <n v="3"/>
    <n v="5"/>
    <n v="525.45000000000005"/>
    <n v="105.09"/>
    <x v="0"/>
    <d v="1900-01-05T00:00:00"/>
    <s v="Active"/>
    <x v="71"/>
    <d v="1901-06-08T10:48:00"/>
    <x v="1"/>
  </r>
  <r>
    <s v="CUST11083"/>
    <s v="Caleb Carvalho"/>
    <x v="0"/>
    <s v="2025-02-08"/>
    <s v="2025-04-25"/>
    <n v="3"/>
    <n v="5"/>
    <n v="1388.55"/>
    <n v="277.70999999999998"/>
    <x v="0"/>
    <d v="1900-06-01T00:00:00"/>
    <s v="Active"/>
    <x v="17"/>
    <d v="1903-10-19T13:12:00"/>
    <x v="1"/>
  </r>
  <r>
    <s v="CUST11084"/>
    <s v="Cameron Costa"/>
    <x v="0"/>
    <s v="2021-05-08"/>
    <s v="2022-04-21"/>
    <n v="12"/>
    <n v="11"/>
    <n v="1206.3699999999999"/>
    <n v="109.67"/>
    <x v="0"/>
    <d v="1903-06-06T00:00:00"/>
    <s v="Active"/>
    <x v="66"/>
    <d v="1903-04-20T08:52:48"/>
    <x v="0"/>
  </r>
  <r>
    <s v="CUST11085"/>
    <s v="Evan Patel"/>
    <x v="4"/>
    <s v="2019-03-09"/>
    <s v="2022-04-30"/>
    <n v="38"/>
    <n v="33"/>
    <n v="1850.31"/>
    <n v="56.07"/>
    <x v="0"/>
    <d v="1903-05-28T00:00:00"/>
    <s v="Active"/>
    <x v="91"/>
    <d v="1905-01-23T07:26:24"/>
    <x v="0"/>
  </r>
  <r>
    <s v="CUST11086"/>
    <s v="Ethan Ivanov"/>
    <x v="0"/>
    <s v="2025-05-30"/>
    <s v="2025-09-04"/>
    <n v="5"/>
    <n v="5"/>
    <n v="494.55"/>
    <n v="98.91"/>
    <x v="0"/>
    <d v="1900-01-20T00:00:00"/>
    <s v="Active"/>
    <x v="30"/>
    <d v="1901-05-08T13:12:00"/>
    <x v="1"/>
  </r>
  <r>
    <s v="CUST11087"/>
    <s v="Liam Singh"/>
    <x v="4"/>
    <s v="2018-07-15"/>
    <s v="2018-11-23"/>
    <n v="5"/>
    <n v="5"/>
    <n v="602.95000000000005"/>
    <n v="120.59"/>
    <x v="0"/>
    <d v="1906-11-02T00:00:00"/>
    <s v="Active"/>
    <x v="33"/>
    <d v="1901-08-24T22:48:00"/>
    <x v="0"/>
  </r>
  <r>
    <s v="CUST11088"/>
    <s v="Logan Patel"/>
    <x v="1"/>
    <s v="2020-06-10"/>
    <s v="2024-05-24"/>
    <n v="48"/>
    <n v="44"/>
    <n v="14306.6"/>
    <n v="325.14999999999998"/>
    <x v="1"/>
    <d v="1901-05-03T00:00:00"/>
    <s v="Active"/>
    <x v="89"/>
    <d v="1939-03-02T14:24:00"/>
    <x v="0"/>
  </r>
  <r>
    <s v="CUST11089"/>
    <s v="Casey Santos"/>
    <x v="4"/>
    <s v="2023-10-02"/>
    <s v="2025-03-29"/>
    <n v="18"/>
    <n v="13"/>
    <n v="1239.68"/>
    <n v="95.36"/>
    <x v="0"/>
    <d v="1900-06-28T00:00:00"/>
    <s v="Active"/>
    <x v="15"/>
    <d v="1903-05-23T16:19:12"/>
    <x v="1"/>
  </r>
  <r>
    <s v="CUST11090"/>
    <s v="Liam Müller"/>
    <x v="1"/>
    <s v="2025-02-11"/>
    <s v="2025-07-16"/>
    <n v="6"/>
    <n v="8"/>
    <n v="401.2"/>
    <n v="50.15"/>
    <x v="0"/>
    <d v="1900-03-11T00:00:00"/>
    <s v="Active"/>
    <x v="17"/>
    <d v="1901-02-04T04:48:00"/>
    <x v="1"/>
  </r>
  <r>
    <s v="CUST11091"/>
    <s v="Caleb Costa"/>
    <x v="4"/>
    <s v="2021-10-07"/>
    <s v="2024-10-02"/>
    <n v="37"/>
    <n v="26"/>
    <n v="2572.44"/>
    <n v="98.94"/>
    <x v="0"/>
    <d v="1900-12-23T00:00:00"/>
    <s v="Active"/>
    <x v="44"/>
    <d v="1907-01-15T10:33:36"/>
    <x v="0"/>
  </r>
  <r>
    <s v="CUST11092"/>
    <s v="Logan Schmidt"/>
    <x v="1"/>
    <s v="2025-05-18"/>
    <s v="2025-08-12"/>
    <n v="4"/>
    <n v="6"/>
    <n v="676.38"/>
    <n v="112.73"/>
    <x v="0"/>
    <d v="1900-02-12T00:00:00"/>
    <s v="Active"/>
    <x v="30"/>
    <d v="1901-11-06T09:07:12"/>
    <x v="1"/>
  </r>
  <r>
    <s v="CUST11093"/>
    <s v="Blake Patel"/>
    <x v="1"/>
    <s v="2020-10-04"/>
    <s v="2024-04-16"/>
    <n v="43"/>
    <n v="37"/>
    <n v="11927.32"/>
    <n v="322.36"/>
    <x v="1"/>
    <d v="1901-06-10T00:00:00"/>
    <s v="Active"/>
    <x v="85"/>
    <d v="1932-08-26T07:40:48"/>
    <x v="0"/>
  </r>
  <r>
    <s v="CUST11094"/>
    <s v="Caleb Rossi"/>
    <x v="3"/>
    <s v="2024-05-04"/>
    <s v="2025-01-02"/>
    <n v="9"/>
    <n v="12"/>
    <n v="3921.12"/>
    <n v="326.76"/>
    <x v="0"/>
    <d v="1900-09-22T00:00:00"/>
    <s v="Active"/>
    <x v="14"/>
    <d v="1910-09-25T02:52:48"/>
    <x v="0"/>
  </r>
  <r>
    <s v="CUST11095"/>
    <s v="Dylan Costa"/>
    <x v="4"/>
    <s v="2020-02-05"/>
    <s v="2022-02-24"/>
    <n v="25"/>
    <n v="23"/>
    <n v="241.04"/>
    <n v="10.48"/>
    <x v="0"/>
    <d v="1903-08-01T00:00:00"/>
    <s v="Active"/>
    <x v="63"/>
    <d v="1900-08-28T00:57:36"/>
    <x v="0"/>
  </r>
  <r>
    <s v="CUST11096"/>
    <s v="Blake Brown"/>
    <x v="1"/>
    <s v="2018-08-18"/>
    <s v="2021-08-30"/>
    <n v="37"/>
    <n v="28"/>
    <n v="1397.76"/>
    <n v="49.92"/>
    <x v="0"/>
    <d v="1904-01-26T00:00:00"/>
    <s v="Active"/>
    <x v="88"/>
    <d v="1903-10-28T18:14:24"/>
    <x v="0"/>
  </r>
  <r>
    <s v="CUST11097"/>
    <s v="Alex Brown"/>
    <x v="1"/>
    <s v="2018-05-08"/>
    <s v="2020-01-18"/>
    <n v="21"/>
    <n v="27"/>
    <n v="2850.93"/>
    <n v="105.59"/>
    <x v="0"/>
    <d v="1905-09-07T00:00:00"/>
    <s v="Active"/>
    <x v="74"/>
    <d v="1907-10-20T22:19:12"/>
    <x v="0"/>
  </r>
  <r>
    <s v="CUST11098"/>
    <s v="Evan Khan"/>
    <x v="1"/>
    <s v="2020-04-07"/>
    <s v="2025-03-29"/>
    <n v="60"/>
    <n v="52"/>
    <n v="6697.6"/>
    <n v="128.80000000000001"/>
    <x v="1"/>
    <d v="1900-06-28T00:00:00"/>
    <s v="Active"/>
    <x v="45"/>
    <d v="1918-05-02T14:24:00"/>
    <x v="1"/>
  </r>
  <r>
    <s v="CUST11099"/>
    <s v="Morgan Park"/>
    <x v="4"/>
    <s v="2020-06-01"/>
    <s v="2022-11-17"/>
    <n v="30"/>
    <n v="22"/>
    <n v="5424.32"/>
    <n v="246.56"/>
    <x v="1"/>
    <d v="1902-11-08T00:00:00"/>
    <s v="Active"/>
    <x v="89"/>
    <d v="1914-11-06T07:40:48"/>
    <x v="0"/>
  </r>
  <r>
    <s v="CUST11100"/>
    <s v="Rowan Gonzalez"/>
    <x v="2"/>
    <s v="2019-02-01"/>
    <s v="2024-12-01"/>
    <n v="71"/>
    <n v="53"/>
    <n v="20431.5"/>
    <n v="385.5"/>
    <x v="1"/>
    <d v="1900-10-24T00:00:00"/>
    <s v="Active"/>
    <x v="25"/>
    <d v="1955-12-08T12:00:00"/>
    <x v="0"/>
  </r>
  <r>
    <s v="CUST11101"/>
    <s v="Sam Garcia"/>
    <x v="1"/>
    <s v="2018-03-26"/>
    <s v="2023-03-31"/>
    <n v="61"/>
    <n v="56"/>
    <n v="21666.400000000001"/>
    <n v="386.9"/>
    <x v="1"/>
    <d v="1902-06-27T00:00:00"/>
    <s v="Active"/>
    <x v="70"/>
    <d v="1959-04-26T09:36:00"/>
    <x v="0"/>
  </r>
  <r>
    <s v="CUST11102"/>
    <s v="Logan Hernandez"/>
    <x v="3"/>
    <s v="2021-04-14"/>
    <s v="2023-10-27"/>
    <n v="31"/>
    <n v="16"/>
    <n v="1423.68"/>
    <n v="88.98"/>
    <x v="0"/>
    <d v="1901-11-29T00:00:00"/>
    <s v="Active"/>
    <x v="78"/>
    <d v="1903-11-23T16:19:12"/>
    <x v="0"/>
  </r>
  <r>
    <s v="CUST11103"/>
    <s v="Morgan Wang"/>
    <x v="0"/>
    <s v="2018-11-27"/>
    <s v="2022-12-30"/>
    <n v="50"/>
    <n v="41"/>
    <n v="7001.57"/>
    <n v="170.77"/>
    <x v="1"/>
    <d v="1902-09-26T00:00:00"/>
    <s v="Active"/>
    <x v="82"/>
    <d v="1919-03-02T13:40:48"/>
    <x v="0"/>
  </r>
  <r>
    <s v="CUST11104"/>
    <s v="Mason Khan"/>
    <x v="2"/>
    <s v="2018-12-30"/>
    <s v="2020-12-07"/>
    <n v="25"/>
    <n v="18"/>
    <n v="6737.94"/>
    <n v="374.33"/>
    <x v="1"/>
    <d v="1904-10-18T00:00:00"/>
    <s v="Active"/>
    <x v="31"/>
    <d v="1918-06-11T22:33:36"/>
    <x v="0"/>
  </r>
  <r>
    <s v="CUST11105"/>
    <s v="Alex Santos"/>
    <x v="4"/>
    <s v="2022-09-03"/>
    <s v="2024-11-08"/>
    <n v="27"/>
    <n v="21"/>
    <n v="7507.71"/>
    <n v="357.51"/>
    <x v="1"/>
    <d v="1900-11-16T00:00:00"/>
    <s v="Active"/>
    <x v="79"/>
    <d v="1920-07-20T17:02:24"/>
    <x v="0"/>
  </r>
  <r>
    <s v="CUST11106"/>
    <s v="Liam Lee"/>
    <x v="1"/>
    <s v="2023-09-13"/>
    <s v="2024-01-21"/>
    <n v="5"/>
    <n v="2"/>
    <n v="34.799999999999997"/>
    <n v="17.399999999999999"/>
    <x v="0"/>
    <d v="1901-09-04T00:00:00"/>
    <s v="Active"/>
    <x v="4"/>
    <d v="1900-02-02T19:12:00"/>
    <x v="0"/>
  </r>
  <r>
    <s v="CUST11107"/>
    <s v="Evan Silva"/>
    <x v="0"/>
    <s v="2020-08-12"/>
    <s v="2024-05-01"/>
    <n v="46"/>
    <n v="28"/>
    <n v="2583.2800000000002"/>
    <n v="92.26"/>
    <x v="0"/>
    <d v="1901-05-26T00:00:00"/>
    <s v="Active"/>
    <x v="60"/>
    <d v="1907-01-26T06:43:12"/>
    <x v="0"/>
  </r>
  <r>
    <s v="CUST11108"/>
    <s v="Logan Brown"/>
    <x v="1"/>
    <s v="2020-12-28"/>
    <s v="2021-05-12"/>
    <n v="6"/>
    <n v="6"/>
    <n v="1558.14"/>
    <n v="259.69"/>
    <x v="0"/>
    <d v="1904-05-15T00:00:00"/>
    <s v="Active"/>
    <x v="65"/>
    <d v="1904-04-06T03:21:36"/>
    <x v="0"/>
  </r>
  <r>
    <s v="CUST11109"/>
    <s v="Sam Schmidt"/>
    <x v="2"/>
    <s v="2023-02-03"/>
    <s v="2023-12-06"/>
    <n v="11"/>
    <n v="10"/>
    <n v="879.9"/>
    <n v="87.99"/>
    <x v="0"/>
    <d v="1901-10-20T00:00:00"/>
    <s v="Active"/>
    <x v="86"/>
    <d v="1902-05-28T21:36:00"/>
    <x v="0"/>
  </r>
  <r>
    <s v="CUST11110"/>
    <s v="Liam Lee"/>
    <x v="2"/>
    <s v="2021-06-01"/>
    <s v="2022-04-01"/>
    <n v="11"/>
    <n v="7"/>
    <n v="791.28"/>
    <n v="113.04"/>
    <x v="0"/>
    <d v="1903-06-26T00:00:00"/>
    <s v="Active"/>
    <x v="43"/>
    <d v="1902-03-01T06:43:12"/>
    <x v="0"/>
  </r>
  <r>
    <s v="CUST11111"/>
    <s v="Blake Gonzalez"/>
    <x v="3"/>
    <s v="2018-12-09"/>
    <s v="2025-04-24"/>
    <n v="77"/>
    <n v="57"/>
    <n v="5543.25"/>
    <n v="97.25"/>
    <x v="1"/>
    <d v="1900-06-02T00:00:00"/>
    <s v="Active"/>
    <x v="31"/>
    <d v="1915-03-05T06:00:00"/>
    <x v="1"/>
  </r>
  <r>
    <s v="CUST11112"/>
    <s v="Parker Schmidt"/>
    <x v="4"/>
    <s v="2021-03-22"/>
    <s v="2024-12-09"/>
    <n v="46"/>
    <n v="38"/>
    <n v="2937.4"/>
    <n v="77.3"/>
    <x v="0"/>
    <d v="1900-10-16T00:00:00"/>
    <s v="Active"/>
    <x v="38"/>
    <d v="1908-01-15T09:36:00"/>
    <x v="0"/>
  </r>
  <r>
    <s v="CUST11113"/>
    <s v="Ryan Silva"/>
    <x v="0"/>
    <s v="2022-01-13"/>
    <s v="2025-01-13"/>
    <n v="37"/>
    <n v="35"/>
    <n v="3606.4"/>
    <n v="103.04"/>
    <x v="0"/>
    <d v="1900-09-11T00:00:00"/>
    <s v="Active"/>
    <x v="22"/>
    <d v="1909-11-14T09:36:00"/>
    <x v="0"/>
  </r>
  <r>
    <s v="CUST11114"/>
    <s v="Riley Novak"/>
    <x v="2"/>
    <s v="2022-04-23"/>
    <s v="2023-03-06"/>
    <n v="12"/>
    <n v="18"/>
    <n v="1738.44"/>
    <n v="96.58"/>
    <x v="0"/>
    <d v="1902-07-22T00:00:00"/>
    <s v="Active"/>
    <x v="2"/>
    <d v="1904-10-03T10:33:36"/>
    <x v="0"/>
  </r>
  <r>
    <s v="CUST11115"/>
    <s v="Noah Patel"/>
    <x v="1"/>
    <s v="2024-02-29"/>
    <s v="2025-01-20"/>
    <n v="12"/>
    <n v="16"/>
    <n v="397.44"/>
    <n v="24.84"/>
    <x v="0"/>
    <d v="1900-09-04T00:00:00"/>
    <s v="Active"/>
    <x v="7"/>
    <d v="1901-01-31T10:33:36"/>
    <x v="0"/>
  </r>
  <r>
    <s v="CUST11116"/>
    <s v="Hayden Brown"/>
    <x v="4"/>
    <s v="2024-03-05"/>
    <s v="2024-05-02"/>
    <n v="3"/>
    <n v="7"/>
    <n v="2625.91"/>
    <n v="375.13"/>
    <x v="0"/>
    <d v="1901-05-25T00:00:00"/>
    <s v="Active"/>
    <x v="28"/>
    <d v="1907-03-09T21:50:24"/>
    <x v="0"/>
  </r>
  <r>
    <s v="CUST11117"/>
    <s v="Oliver Ivanov"/>
    <x v="4"/>
    <s v="2025-06-25"/>
    <s v="2025-07-30"/>
    <n v="2"/>
    <n v="2"/>
    <n v="114.78"/>
    <n v="57.39"/>
    <x v="0"/>
    <d v="1900-02-25T00:00:00"/>
    <s v="Active"/>
    <x v="29"/>
    <d v="1900-04-23T18:43:12"/>
    <x v="1"/>
  </r>
  <r>
    <s v="CUST11118"/>
    <s v="Taylor Kumar"/>
    <x v="0"/>
    <s v="2019-08-28"/>
    <s v="2019-10-16"/>
    <n v="3"/>
    <n v="3"/>
    <n v="184.26"/>
    <n v="61.42"/>
    <x v="0"/>
    <d v="1905-12-10T00:00:00"/>
    <s v="Active"/>
    <x v="24"/>
    <d v="1900-07-02T06:14:24"/>
    <x v="0"/>
  </r>
  <r>
    <s v="CUST11119"/>
    <s v="Sam Costa"/>
    <x v="3"/>
    <s v="2019-11-22"/>
    <s v="2021-03-04"/>
    <n v="17"/>
    <n v="10"/>
    <n v="1175.2"/>
    <n v="117.52"/>
    <x v="0"/>
    <d v="1904-07-23T00:00:00"/>
    <s v="Active"/>
    <x v="42"/>
    <d v="1903-03-20T04:48:00"/>
    <x v="0"/>
  </r>
  <r>
    <s v="CUST11120"/>
    <s v="Hayden Carvalho"/>
    <x v="2"/>
    <s v="2018-06-25"/>
    <s v="2021-06-18"/>
    <n v="37"/>
    <n v="24"/>
    <n v="4992"/>
    <n v="208"/>
    <x v="0"/>
    <d v="1904-04-08T00:00:00"/>
    <s v="Active"/>
    <x v="61"/>
    <d v="1913-08-31T00:00:00"/>
    <x v="0"/>
  </r>
  <r>
    <s v="CUST11121"/>
    <s v="Morgan Costa"/>
    <x v="3"/>
    <s v="2021-06-09"/>
    <s v="2023-05-30"/>
    <n v="24"/>
    <n v="21"/>
    <n v="2441.04"/>
    <n v="116.24"/>
    <x v="0"/>
    <d v="1902-04-28T00:00:00"/>
    <s v="Active"/>
    <x v="43"/>
    <d v="1906-09-06T00:57:36"/>
    <x v="0"/>
  </r>
  <r>
    <s v="CUST11122"/>
    <s v="Caleb Park"/>
    <x v="1"/>
    <s v="2018-12-20"/>
    <s v="2021-12-08"/>
    <n v="37"/>
    <n v="27"/>
    <n v="2004.21"/>
    <n v="74.23"/>
    <x v="0"/>
    <d v="1903-10-18T00:00:00"/>
    <s v="Active"/>
    <x v="31"/>
    <d v="1905-06-26T05:02:24"/>
    <x v="0"/>
  </r>
  <r>
    <s v="CUST11123"/>
    <s v="Rowan Park"/>
    <x v="4"/>
    <s v="2019-06-10"/>
    <s v="2024-11-26"/>
    <n v="66"/>
    <n v="57"/>
    <n v="2403.69"/>
    <n v="42.17"/>
    <x v="0"/>
    <d v="1900-10-29T00:00:00"/>
    <s v="Active"/>
    <x v="67"/>
    <d v="1906-07-30T16:33:36"/>
    <x v="0"/>
  </r>
  <r>
    <s v="CUST11124"/>
    <s v="Mason Jackson"/>
    <x v="2"/>
    <s v="2018-03-23"/>
    <s v="2025-01-24"/>
    <n v="83"/>
    <n v="59"/>
    <n v="4888.74"/>
    <n v="82.86"/>
    <x v="0"/>
    <d v="1900-08-31T00:00:00"/>
    <s v="Active"/>
    <x v="70"/>
    <d v="1913-05-19T17:45:36"/>
    <x v="0"/>
  </r>
  <r>
    <s v="CUST11125"/>
    <s v="Jordan Kim"/>
    <x v="1"/>
    <s v="2020-04-02"/>
    <s v="2021-06-10"/>
    <n v="15"/>
    <n v="6"/>
    <n v="559.14"/>
    <n v="93.19"/>
    <x v="0"/>
    <d v="1904-04-16T00:00:00"/>
    <s v="Active"/>
    <x v="45"/>
    <d v="1901-07-12T03:21:36"/>
    <x v="0"/>
  </r>
  <r>
    <s v="CUST11126"/>
    <s v="Mason Rossi"/>
    <x v="2"/>
    <s v="2019-04-12"/>
    <s v="2021-10-27"/>
    <n v="31"/>
    <n v="30"/>
    <n v="1860"/>
    <n v="62"/>
    <x v="0"/>
    <d v="1903-11-29T00:00:00"/>
    <s v="Active"/>
    <x v="8"/>
    <d v="1905-02-02T00:00:00"/>
    <x v="0"/>
  </r>
  <r>
    <s v="CUST11127"/>
    <s v="Cameron Müller"/>
    <x v="1"/>
    <s v="2019-12-11"/>
    <s v="2024-05-27"/>
    <n v="54"/>
    <n v="49"/>
    <n v="4756.92"/>
    <n v="97.08"/>
    <x v="0"/>
    <d v="1901-04-30T00:00:00"/>
    <s v="Active"/>
    <x v="18"/>
    <d v="1913-01-07T22:04:48"/>
    <x v="0"/>
  </r>
  <r>
    <s v="CUST11128"/>
    <s v="Liam Park"/>
    <x v="4"/>
    <s v="2018-06-06"/>
    <s v="2023-04-28"/>
    <n v="59"/>
    <n v="44"/>
    <n v="3054.92"/>
    <n v="69.430000000000007"/>
    <x v="0"/>
    <d v="1902-05-30T00:00:00"/>
    <s v="Active"/>
    <x v="61"/>
    <d v="1908-05-11T22:04:48"/>
    <x v="0"/>
  </r>
  <r>
    <s v="CUST11129"/>
    <s v="Cameron Santos"/>
    <x v="0"/>
    <s v="2021-06-06"/>
    <s v="2022-08-24"/>
    <n v="15"/>
    <n v="13"/>
    <n v="977.86"/>
    <n v="75.22"/>
    <x v="0"/>
    <d v="1903-02-01T00:00:00"/>
    <s v="Active"/>
    <x v="43"/>
    <d v="1902-09-03T20:38:24"/>
    <x v="0"/>
  </r>
  <r>
    <s v="CUST11130"/>
    <s v="Rowan Brown"/>
    <x v="3"/>
    <s v="2021-12-10"/>
    <s v="2022-11-17"/>
    <n v="12"/>
    <n v="12"/>
    <n v="1357.32"/>
    <n v="113.11"/>
    <x v="0"/>
    <d v="1902-11-08T00:00:00"/>
    <s v="Active"/>
    <x v="13"/>
    <d v="1903-09-18T07:40:48"/>
    <x v="0"/>
  </r>
  <r>
    <s v="CUST11131"/>
    <s v="Quinn Smith"/>
    <x v="2"/>
    <s v="2019-01-05"/>
    <s v="2020-11-12"/>
    <n v="23"/>
    <n v="15"/>
    <n v="1268.4000000000001"/>
    <n v="84.56"/>
    <x v="0"/>
    <d v="1904-11-12T00:00:00"/>
    <s v="Active"/>
    <x v="84"/>
    <d v="1903-06-21T09:36:00"/>
    <x v="0"/>
  </r>
  <r>
    <s v="CUST11132"/>
    <s v="Cameron Singh"/>
    <x v="0"/>
    <s v="2018-11-22"/>
    <s v="2020-05-14"/>
    <n v="19"/>
    <n v="17"/>
    <n v="780.13"/>
    <n v="45.89"/>
    <x v="0"/>
    <d v="1905-05-13T00:00:00"/>
    <s v="Active"/>
    <x v="82"/>
    <d v="1902-02-18T03:07:12"/>
    <x v="0"/>
  </r>
  <r>
    <s v="CUST11133"/>
    <s v="Caleb O'Neil"/>
    <x v="1"/>
    <s v="2024-12-18"/>
    <s v="2025-07-12"/>
    <n v="8"/>
    <n v="10"/>
    <n v="1177"/>
    <n v="117.7"/>
    <x v="0"/>
    <d v="1900-03-15T00:00:00"/>
    <s v="Active"/>
    <x v="23"/>
    <d v="1903-03-22T00:00:00"/>
    <x v="1"/>
  </r>
  <r>
    <s v="CUST11134"/>
    <s v="Sam Costa"/>
    <x v="1"/>
    <s v="2024-08-22"/>
    <s v="2025-09-16"/>
    <n v="14"/>
    <n v="14"/>
    <n v="382.48"/>
    <n v="27.32"/>
    <x v="0"/>
    <d v="1900-01-08T00:00:00"/>
    <s v="Active"/>
    <x v="46"/>
    <d v="1901-01-16T11:31:12"/>
    <x v="1"/>
  </r>
  <r>
    <s v="CUST11135"/>
    <s v="Noah Lopez"/>
    <x v="1"/>
    <s v="2021-05-31"/>
    <s v="2023-01-22"/>
    <n v="21"/>
    <n v="22"/>
    <n v="1598.52"/>
    <n v="72.66"/>
    <x v="0"/>
    <d v="1902-09-03T00:00:00"/>
    <s v="Active"/>
    <x v="66"/>
    <d v="1904-05-16T12:28:48"/>
    <x v="0"/>
  </r>
  <r>
    <s v="CUST11136"/>
    <s v="Shawn Popov"/>
    <x v="3"/>
    <s v="2022-10-09"/>
    <s v="2023-04-21"/>
    <n v="7"/>
    <n v="5"/>
    <n v="163.95"/>
    <n v="32.79"/>
    <x v="0"/>
    <d v="1902-06-06T00:00:00"/>
    <s v="Active"/>
    <x v="32"/>
    <d v="1900-06-11T22:48:00"/>
    <x v="0"/>
  </r>
  <r>
    <s v="CUST11137"/>
    <s v="Ryan Popov"/>
    <x v="4"/>
    <s v="2022-07-15"/>
    <s v="2025-05-13"/>
    <n v="35"/>
    <n v="32"/>
    <n v="3540.8"/>
    <n v="110.65"/>
    <x v="0"/>
    <d v="1900-05-14T00:00:00"/>
    <s v="Active"/>
    <x v="16"/>
    <d v="1909-09-09T19:12:00"/>
    <x v="1"/>
  </r>
  <r>
    <s v="CUST11138"/>
    <s v="Jamie Garcia"/>
    <x v="1"/>
    <s v="2018-06-28"/>
    <s v="2023-08-19"/>
    <n v="63"/>
    <n v="50"/>
    <n v="5453.5"/>
    <n v="109.07"/>
    <x v="1"/>
    <d v="1902-02-06T00:00:00"/>
    <s v="Active"/>
    <x v="61"/>
    <d v="1914-12-05T12:00:00"/>
    <x v="0"/>
  </r>
  <r>
    <s v="CUST11139"/>
    <s v="Riley Park"/>
    <x v="2"/>
    <s v="2018-08-14"/>
    <s v="2020-10-13"/>
    <n v="27"/>
    <n v="18"/>
    <n v="252.54"/>
    <n v="14.03"/>
    <x v="0"/>
    <d v="1904-12-12T00:00:00"/>
    <s v="Active"/>
    <x v="88"/>
    <d v="1900-09-08T12:57:36"/>
    <x v="0"/>
  </r>
  <r>
    <s v="CUST11140"/>
    <s v="Morgan Smith"/>
    <x v="4"/>
    <s v="2019-07-19"/>
    <s v="2024-06-30"/>
    <n v="60"/>
    <n v="38"/>
    <n v="596.98"/>
    <n v="15.71"/>
    <x v="0"/>
    <d v="1901-03-27T00:00:00"/>
    <s v="Active"/>
    <x v="37"/>
    <d v="1901-08-18T23:31:12"/>
    <x v="0"/>
  </r>
  <r>
    <s v="CUST11141"/>
    <s v="Jordan Santos"/>
    <x v="0"/>
    <s v="2024-11-26"/>
    <s v="2025-08-01"/>
    <n v="10"/>
    <n v="7"/>
    <n v="6974.1"/>
    <n v="996.3"/>
    <x v="1"/>
    <d v="1900-02-23T00:00:00"/>
    <s v="Active"/>
    <x v="58"/>
    <d v="1919-02-03T02:24:00"/>
    <x v="1"/>
  </r>
  <r>
    <s v="CUST11142"/>
    <s v="Hayden Carvalho"/>
    <x v="3"/>
    <s v="2019-01-27"/>
    <s v="2024-10-26"/>
    <n v="70"/>
    <n v="58"/>
    <n v="844.48"/>
    <n v="14.56"/>
    <x v="0"/>
    <d v="1900-11-29T00:00:00"/>
    <s v="Active"/>
    <x v="84"/>
    <d v="1902-04-23T11:31:12"/>
    <x v="0"/>
  </r>
  <r>
    <s v="CUST11143"/>
    <s v="Taylor Smith"/>
    <x v="2"/>
    <s v="2025-04-15"/>
    <s v="2025-07-30"/>
    <n v="4"/>
    <n v="4"/>
    <n v="294.76"/>
    <n v="73.69"/>
    <x v="0"/>
    <d v="1900-02-25T00:00:00"/>
    <s v="Active"/>
    <x v="72"/>
    <d v="1900-10-20T18:14:24"/>
    <x v="1"/>
  </r>
  <r>
    <s v="CUST11144"/>
    <s v="Blake Jackson"/>
    <x v="3"/>
    <s v="2019-03-18"/>
    <s v="2020-12-16"/>
    <n v="22"/>
    <n v="16"/>
    <n v="3059.68"/>
    <n v="191.23"/>
    <x v="0"/>
    <d v="1904-10-09T00:00:00"/>
    <s v="Active"/>
    <x v="91"/>
    <d v="1908-05-16T16:19:12"/>
    <x v="0"/>
  </r>
  <r>
    <s v="CUST11145"/>
    <s v="Shawn Khan"/>
    <x v="0"/>
    <s v="2021-10-16"/>
    <s v="2023-01-10"/>
    <n v="16"/>
    <n v="9"/>
    <n v="2401.11"/>
    <n v="266.79000000000002"/>
    <x v="0"/>
    <d v="1902-09-15T00:00:00"/>
    <s v="Active"/>
    <x v="44"/>
    <d v="1906-07-28T02:38:24"/>
    <x v="0"/>
  </r>
  <r>
    <s v="CUST11146"/>
    <s v="Cameron Patel"/>
    <x v="2"/>
    <s v="2021-02-10"/>
    <s v="2022-07-09"/>
    <n v="18"/>
    <n v="18"/>
    <n v="1622.16"/>
    <n v="90.12"/>
    <x v="0"/>
    <d v="1903-03-19T00:00:00"/>
    <s v="Active"/>
    <x v="54"/>
    <d v="1904-06-09T03:50:24"/>
    <x v="0"/>
  </r>
  <r>
    <s v="CUST11147"/>
    <s v="Robin O'Neil"/>
    <x v="1"/>
    <s v="2025-02-10"/>
    <s v="2025-04-01"/>
    <n v="3"/>
    <n v="3"/>
    <n v="564.29999999999995"/>
    <n v="188.1"/>
    <x v="0"/>
    <d v="1900-06-25T00:00:00"/>
    <s v="Active"/>
    <x v="17"/>
    <d v="1901-07-17T07:12:00"/>
    <x v="1"/>
  </r>
  <r>
    <s v="CUST11148"/>
    <s v="Casey Brown"/>
    <x v="4"/>
    <s v="2019-12-12"/>
    <s v="2024-02-14"/>
    <n v="51"/>
    <n v="41"/>
    <n v="2459.1799999999998"/>
    <n v="59.98"/>
    <x v="0"/>
    <d v="1901-08-11T00:00:00"/>
    <s v="Active"/>
    <x v="18"/>
    <d v="1906-09-24T04:19:12"/>
    <x v="0"/>
  </r>
  <r>
    <s v="CUST11149"/>
    <s v="Casey Novak"/>
    <x v="0"/>
    <s v="2021-01-28"/>
    <s v="2024-03-31"/>
    <n v="39"/>
    <n v="35"/>
    <n v="2661.05"/>
    <n v="76.03"/>
    <x v="0"/>
    <d v="1901-06-26T00:00:00"/>
    <s v="Active"/>
    <x v="83"/>
    <d v="1907-04-14T01:12:00"/>
    <x v="0"/>
  </r>
  <r>
    <s v="CUST11150"/>
    <s v="Alex Kim"/>
    <x v="1"/>
    <s v="2019-09-18"/>
    <s v="2020-07-12"/>
    <n v="11"/>
    <n v="11"/>
    <n v="167.86"/>
    <n v="15.26"/>
    <x v="0"/>
    <d v="1905-03-15T00:00:00"/>
    <s v="Active"/>
    <x v="21"/>
    <d v="1900-06-15T20:38:24"/>
    <x v="0"/>
  </r>
  <r>
    <s v="CUST11151"/>
    <s v="Taylor Silva"/>
    <x v="3"/>
    <s v="2019-10-21"/>
    <s v="2020-01-09"/>
    <n v="4"/>
    <n v="5"/>
    <n v="343.2"/>
    <n v="68.64"/>
    <x v="0"/>
    <d v="1905-09-16T00:00:00"/>
    <s v="Active"/>
    <x v="51"/>
    <d v="1900-12-08T04:48:00"/>
    <x v="0"/>
  </r>
  <r>
    <s v="CUST11152"/>
    <s v="Lucas Carvalho"/>
    <x v="1"/>
    <s v="2025-09-01"/>
    <s v="2025-09-01"/>
    <n v="1"/>
    <n v="2"/>
    <n v="126.06"/>
    <n v="63.03"/>
    <x v="0"/>
    <d v="1900-01-23T00:00:00"/>
    <s v="Active"/>
    <x v="47"/>
    <d v="1900-05-05T01:26:24"/>
    <x v="1"/>
  </r>
  <r>
    <s v="CUST11153"/>
    <s v="Liam Costa"/>
    <x v="1"/>
    <s v="2023-06-01"/>
    <s v="2023-07-22"/>
    <n v="2"/>
    <n v="2"/>
    <n v="663.04"/>
    <n v="331.52"/>
    <x v="0"/>
    <d v="1902-03-06T00:00:00"/>
    <s v="Active"/>
    <x v="92"/>
    <d v="1901-10-24T00:57:36"/>
    <x v="0"/>
  </r>
  <r>
    <s v="CUST11154"/>
    <s v="Cameron Nguyen"/>
    <x v="2"/>
    <s v="2021-10-30"/>
    <s v="2023-07-11"/>
    <n v="22"/>
    <n v="15"/>
    <n v="2738.1"/>
    <n v="182.54"/>
    <x v="0"/>
    <d v="1902-03-17T00:00:00"/>
    <s v="Active"/>
    <x v="44"/>
    <d v="1907-06-30T02:24:00"/>
    <x v="0"/>
  </r>
  <r>
    <s v="CUST11155"/>
    <s v="Lucas Singh"/>
    <x v="2"/>
    <s v="2019-01-29"/>
    <s v="2022-03-03"/>
    <n v="39"/>
    <n v="31"/>
    <n v="1334.55"/>
    <n v="43.05"/>
    <x v="0"/>
    <d v="1903-07-25T00:00:00"/>
    <s v="Active"/>
    <x v="84"/>
    <d v="1903-08-26T13:12:00"/>
    <x v="0"/>
  </r>
  <r>
    <s v="CUST11156"/>
    <s v="Oliver Gonzalez"/>
    <x v="1"/>
    <s v="2020-10-07"/>
    <s v="2023-10-05"/>
    <n v="37"/>
    <n v="34"/>
    <n v="1918.96"/>
    <n v="56.44"/>
    <x v="0"/>
    <d v="1901-12-21T00:00:00"/>
    <s v="Active"/>
    <x v="85"/>
    <d v="1905-04-01T23:02:24"/>
    <x v="0"/>
  </r>
  <r>
    <s v="CUST11157"/>
    <s v="Avery Singh"/>
    <x v="1"/>
    <s v="2020-09-27"/>
    <s v="2024-03-26"/>
    <n v="43"/>
    <n v="34"/>
    <n v="7825.78"/>
    <n v="230.17"/>
    <x v="1"/>
    <d v="1901-07-01T00:00:00"/>
    <s v="Active"/>
    <x v="36"/>
    <d v="1921-06-03T18:43:12"/>
    <x v="0"/>
  </r>
  <r>
    <s v="CUST11158"/>
    <s v="Jordan Novak"/>
    <x v="1"/>
    <s v="2022-01-10"/>
    <s v="2024-11-13"/>
    <n v="35"/>
    <n v="34"/>
    <n v="9493.14"/>
    <n v="279.20999999999998"/>
    <x v="1"/>
    <d v="1900-11-11T00:00:00"/>
    <s v="Active"/>
    <x v="22"/>
    <d v="1925-12-27T03:21:36"/>
    <x v="0"/>
  </r>
  <r>
    <s v="CUST11159"/>
    <s v="Caleb Santos"/>
    <x v="4"/>
    <s v="2018-04-27"/>
    <s v="2019-08-16"/>
    <n v="17"/>
    <n v="7"/>
    <n v="846.44"/>
    <n v="120.92"/>
    <x v="0"/>
    <d v="1906-02-09T00:00:00"/>
    <s v="Active"/>
    <x v="5"/>
    <d v="1902-04-25T10:33:36"/>
    <x v="0"/>
  </r>
  <r>
    <s v="CUST11160"/>
    <s v="Riley Lee"/>
    <x v="2"/>
    <s v="2025-02-19"/>
    <s v="2025-07-11"/>
    <n v="6"/>
    <n v="4"/>
    <n v="444.68"/>
    <n v="111.17"/>
    <x v="0"/>
    <d v="1900-03-16T00:00:00"/>
    <s v="Active"/>
    <x v="17"/>
    <d v="1901-03-19T16:19:12"/>
    <x v="1"/>
  </r>
  <r>
    <s v="CUST11161"/>
    <s v="Robin Gonzalez"/>
    <x v="4"/>
    <s v="2025-09-13"/>
    <s v="2025-09-20"/>
    <n v="1"/>
    <n v="1"/>
    <n v="358.06"/>
    <n v="358.06"/>
    <x v="0"/>
    <d v="1900-01-04T00:00:00"/>
    <s v="Active"/>
    <x v="47"/>
    <d v="1900-12-23T01:26:24"/>
    <x v="1"/>
  </r>
  <r>
    <s v="CUST11162"/>
    <s v="Casey Hernandez"/>
    <x v="3"/>
    <s v="2020-05-27"/>
    <s v="2025-02-21"/>
    <n v="58"/>
    <n v="51"/>
    <n v="3773.49"/>
    <n v="73.989999999999995"/>
    <x v="0"/>
    <d v="1900-08-03T00:00:00"/>
    <s v="Active"/>
    <x v="75"/>
    <d v="1910-04-30T11:45:36"/>
    <x v="0"/>
  </r>
  <r>
    <s v="CUST11163"/>
    <s v="Taylor Ivanov"/>
    <x v="0"/>
    <s v="2022-04-21"/>
    <s v="2025-04-25"/>
    <n v="37"/>
    <n v="37"/>
    <n v="3870.94"/>
    <n v="104.62"/>
    <x v="0"/>
    <d v="1900-06-01T00:00:00"/>
    <s v="Active"/>
    <x v="2"/>
    <d v="1910-08-05T22:33:36"/>
    <x v="1"/>
  </r>
  <r>
    <s v="CUST11164"/>
    <s v="Quinn Ivanov"/>
    <x v="4"/>
    <s v="2022-11-21"/>
    <s v="2023-04-04"/>
    <n v="6"/>
    <n v="7"/>
    <n v="4810.8900000000003"/>
    <n v="687.27"/>
    <x v="0"/>
    <d v="1902-06-23T00:00:00"/>
    <s v="Active"/>
    <x v="50"/>
    <d v="1913-03-02T21:21:36"/>
    <x v="0"/>
  </r>
  <r>
    <s v="CUST11165"/>
    <s v="Riley Lopez"/>
    <x v="0"/>
    <s v="2021-10-25"/>
    <s v="2023-01-18"/>
    <n v="16"/>
    <n v="9"/>
    <n v="1740.87"/>
    <n v="193.43"/>
    <x v="0"/>
    <d v="1902-09-07T00:00:00"/>
    <s v="Active"/>
    <x v="44"/>
    <d v="1904-10-05T20:52:48"/>
    <x v="0"/>
  </r>
  <r>
    <s v="CUST11166"/>
    <s v="Morgan Nguyen"/>
    <x v="2"/>
    <s v="2022-10-03"/>
    <s v="2024-03-15"/>
    <n v="18"/>
    <n v="19"/>
    <n v="5376.81"/>
    <n v="282.99"/>
    <x v="1"/>
    <d v="1901-07-12T00:00:00"/>
    <s v="Active"/>
    <x v="32"/>
    <d v="1914-09-19T19:26:24"/>
    <x v="0"/>
  </r>
  <r>
    <s v="CUST11167"/>
    <s v="Mason Kumar"/>
    <x v="2"/>
    <s v="2025-08-30"/>
    <s v="2025-09-04"/>
    <n v="2"/>
    <n v="2"/>
    <n v="171.6"/>
    <n v="85.8"/>
    <x v="0"/>
    <d v="1900-01-20T00:00:00"/>
    <s v="Active"/>
    <x v="57"/>
    <d v="1900-06-19T14:24:00"/>
    <x v="1"/>
  </r>
  <r>
    <s v="CUST11168"/>
    <s v="Robin Kumar"/>
    <x v="4"/>
    <s v="2021-03-18"/>
    <s v="2024-04-30"/>
    <n v="38"/>
    <n v="32"/>
    <n v="2106.2399999999998"/>
    <n v="65.819999999999993"/>
    <x v="0"/>
    <d v="1901-05-27T00:00:00"/>
    <s v="Active"/>
    <x v="38"/>
    <d v="1905-10-06T05:45:36"/>
    <x v="0"/>
  </r>
  <r>
    <s v="CUST11169"/>
    <s v="Ethan Rossi"/>
    <x v="4"/>
    <s v="2025-01-07"/>
    <s v="2025-03-03"/>
    <n v="3"/>
    <n v="8"/>
    <n v="1757.84"/>
    <n v="219.73"/>
    <x v="0"/>
    <d v="1900-07-24T00:00:00"/>
    <s v="Active"/>
    <x v="19"/>
    <d v="1904-10-22T20:09:36"/>
    <x v="0"/>
  </r>
  <r>
    <s v="CUST11170"/>
    <s v="Ryan Novak"/>
    <x v="4"/>
    <s v="2024-08-20"/>
    <s v="2025-05-21"/>
    <n v="10"/>
    <n v="12"/>
    <n v="479.76"/>
    <n v="39.979999999999997"/>
    <x v="0"/>
    <d v="1900-05-06T00:00:00"/>
    <s v="Active"/>
    <x v="46"/>
    <d v="1901-04-23T18:14:24"/>
    <x v="1"/>
  </r>
  <r>
    <s v="CUST11171"/>
    <s v="Drew Patel"/>
    <x v="3"/>
    <s v="2024-02-26"/>
    <s v="2025-05-17"/>
    <n v="16"/>
    <n v="11"/>
    <n v="1257.96"/>
    <n v="114.36"/>
    <x v="0"/>
    <d v="1900-05-10T00:00:00"/>
    <s v="Active"/>
    <x v="7"/>
    <d v="1903-06-10T23:02:24"/>
    <x v="1"/>
  </r>
  <r>
    <s v="CUST11172"/>
    <s v="Alex Lopez"/>
    <x v="0"/>
    <s v="2022-02-04"/>
    <s v="2023-01-28"/>
    <n v="12"/>
    <n v="10"/>
    <n v="317.10000000000002"/>
    <n v="31.71"/>
    <x v="0"/>
    <d v="1902-08-28T00:00:00"/>
    <s v="Active"/>
    <x v="77"/>
    <d v="1900-11-12T02:24:00"/>
    <x v="0"/>
  </r>
  <r>
    <s v="CUST11173"/>
    <s v="Taylor Garcia"/>
    <x v="4"/>
    <s v="2020-10-07"/>
    <s v="2021-01-24"/>
    <n v="4"/>
    <n v="2"/>
    <n v="166.74"/>
    <n v="83.37"/>
    <x v="0"/>
    <d v="1904-08-31T00:00:00"/>
    <s v="Active"/>
    <x v="85"/>
    <d v="1900-06-14T17:45:36"/>
    <x v="0"/>
  </r>
  <r>
    <s v="CUST11174"/>
    <s v="Drew Costa"/>
    <x v="2"/>
    <s v="2024-12-06"/>
    <s v="2025-05-29"/>
    <n v="6"/>
    <n v="8"/>
    <n v="808.16"/>
    <n v="101.02"/>
    <x v="0"/>
    <d v="1900-04-28T00:00:00"/>
    <s v="Active"/>
    <x v="23"/>
    <d v="1902-03-18T03:50:24"/>
    <x v="1"/>
  </r>
  <r>
    <s v="CUST11175"/>
    <s v="Noah Lopez"/>
    <x v="3"/>
    <s v="2018-01-19"/>
    <s v="2020-04-03"/>
    <n v="28"/>
    <n v="17"/>
    <n v="6032.11"/>
    <n v="354.83"/>
    <x v="1"/>
    <d v="1905-06-23T00:00:00"/>
    <s v="Active"/>
    <x v="1"/>
    <d v="1916-07-06T02:38:24"/>
    <x v="0"/>
  </r>
  <r>
    <s v="CUST11176"/>
    <s v="Blake Costa"/>
    <x v="1"/>
    <s v="2022-04-04"/>
    <s v="2025-01-16"/>
    <n v="34"/>
    <n v="29"/>
    <n v="1444.2"/>
    <n v="49.8"/>
    <x v="0"/>
    <d v="1900-09-08T00:00:00"/>
    <s v="Active"/>
    <x v="2"/>
    <d v="1903-12-14T04:48:00"/>
    <x v="0"/>
  </r>
  <r>
    <s v="CUST11177"/>
    <s v="Mason Ivanov"/>
    <x v="1"/>
    <s v="2023-08-06"/>
    <s v="2023-08-12"/>
    <n v="1"/>
    <n v="2"/>
    <n v="101.3"/>
    <n v="50.65"/>
    <x v="0"/>
    <d v="1902-02-13T00:00:00"/>
    <s v="Active"/>
    <x v="87"/>
    <d v="1900-04-10T07:12:00"/>
    <x v="0"/>
  </r>
  <r>
    <s v="CUST11178"/>
    <s v="Oliver Nguyen"/>
    <x v="0"/>
    <s v="2023-01-18"/>
    <s v="2024-07-20"/>
    <n v="19"/>
    <n v="27"/>
    <n v="23161.41"/>
    <n v="857.83"/>
    <x v="1"/>
    <d v="1901-03-07T00:00:00"/>
    <s v="Active"/>
    <x v="81"/>
    <d v="1963-05-30T09:50:24"/>
    <x v="0"/>
  </r>
  <r>
    <s v="CUST11179"/>
    <s v="Noah Costa"/>
    <x v="2"/>
    <s v="2025-05-19"/>
    <s v="2025-09-20"/>
    <n v="5"/>
    <n v="3"/>
    <n v="91.56"/>
    <n v="30.52"/>
    <x v="0"/>
    <d v="1900-01-04T00:00:00"/>
    <s v="Active"/>
    <x v="30"/>
    <d v="1900-03-31T13:26:24"/>
    <x v="1"/>
  </r>
  <r>
    <s v="CUST11180"/>
    <s v="Jamie Park"/>
    <x v="1"/>
    <s v="2018-05-21"/>
    <s v="2022-04-07"/>
    <n v="48"/>
    <n v="47"/>
    <n v="1309.8900000000001"/>
    <n v="27.87"/>
    <x v="0"/>
    <d v="1903-06-20T00:00:00"/>
    <s v="Active"/>
    <x v="74"/>
    <d v="1903-08-01T21:21:36"/>
    <x v="0"/>
  </r>
  <r>
    <s v="CUST11181"/>
    <s v="Liam Schmidt"/>
    <x v="0"/>
    <s v="2021-01-13"/>
    <s v="2021-02-23"/>
    <n v="2"/>
    <n v="3"/>
    <n v="999.06"/>
    <n v="333.02"/>
    <x v="0"/>
    <d v="1904-08-01T00:00:00"/>
    <s v="Active"/>
    <x v="83"/>
    <d v="1902-09-25T01:26:24"/>
    <x v="0"/>
  </r>
  <r>
    <s v="CUST11182"/>
    <s v="Jordan Hernandez"/>
    <x v="0"/>
    <s v="2023-02-19"/>
    <s v="2024-11-24"/>
    <n v="22"/>
    <n v="9"/>
    <n v="344.61"/>
    <n v="38.29"/>
    <x v="0"/>
    <d v="1900-10-31T00:00:00"/>
    <s v="Active"/>
    <x v="86"/>
    <d v="1900-12-09T14:38:24"/>
    <x v="0"/>
  </r>
  <r>
    <s v="CUST11183"/>
    <s v="Ryan Schmidt"/>
    <x v="0"/>
    <s v="2021-06-30"/>
    <s v="2023-04-26"/>
    <n v="23"/>
    <n v="22"/>
    <n v="1039.28"/>
    <n v="47.24"/>
    <x v="0"/>
    <d v="1902-06-01T00:00:00"/>
    <s v="Active"/>
    <x v="43"/>
    <d v="1902-11-04T06:43:12"/>
    <x v="0"/>
  </r>
  <r>
    <s v="CUST11184"/>
    <s v="Robin Lopez"/>
    <x v="0"/>
    <s v="2021-03-10"/>
    <s v="2022-11-21"/>
    <n v="21"/>
    <n v="17"/>
    <n v="799"/>
    <n v="47"/>
    <x v="0"/>
    <d v="1902-11-04T00:00:00"/>
    <s v="Active"/>
    <x v="38"/>
    <d v="1902-03-09T00:00:00"/>
    <x v="0"/>
  </r>
  <r>
    <s v="CUST11185"/>
    <s v="Parker Singh"/>
    <x v="0"/>
    <s v="2019-09-26"/>
    <s v="2024-09-24"/>
    <n v="61"/>
    <n v="48"/>
    <n v="709.44"/>
    <n v="14.78"/>
    <x v="0"/>
    <d v="1900-12-31T00:00:00"/>
    <s v="Active"/>
    <x v="21"/>
    <d v="1901-12-09T10:33:36"/>
    <x v="0"/>
  </r>
  <r>
    <s v="CUST11186"/>
    <s v="Casey Haque"/>
    <x v="1"/>
    <s v="2020-05-17"/>
    <s v="2022-07-16"/>
    <n v="27"/>
    <n v="27"/>
    <n v="5401.08"/>
    <n v="200.04"/>
    <x v="1"/>
    <d v="1903-03-12T00:00:00"/>
    <s v="Active"/>
    <x v="75"/>
    <d v="1914-10-14T01:55:12"/>
    <x v="0"/>
  </r>
  <r>
    <s v="CUST11187"/>
    <s v="Drew Popov"/>
    <x v="1"/>
    <s v="2020-06-17"/>
    <s v="2021-08-25"/>
    <n v="15"/>
    <n v="14"/>
    <n v="2814"/>
    <n v="201"/>
    <x v="0"/>
    <d v="1904-01-31T00:00:00"/>
    <s v="Active"/>
    <x v="89"/>
    <d v="1907-09-14T00:00:00"/>
    <x v="0"/>
  </r>
  <r>
    <s v="CUST11188"/>
    <s v="Taylor Martinez"/>
    <x v="2"/>
    <s v="2018-09-16"/>
    <s v="2021-09-15"/>
    <n v="37"/>
    <n v="24"/>
    <n v="1302.72"/>
    <n v="54.28"/>
    <x v="0"/>
    <d v="1904-01-10T00:00:00"/>
    <s v="Active"/>
    <x v="26"/>
    <d v="1903-07-25T17:16:48"/>
    <x v="0"/>
  </r>
  <r>
    <s v="CUST11189"/>
    <s v="Aiden Rossi"/>
    <x v="1"/>
    <s v="2023-05-04"/>
    <s v="2025-08-31"/>
    <n v="28"/>
    <n v="22"/>
    <n v="919.6"/>
    <n v="41.8"/>
    <x v="0"/>
    <d v="1900-01-24T00:00:00"/>
    <s v="Active"/>
    <x v="69"/>
    <d v="1902-07-07T14:24:00"/>
    <x v="1"/>
  </r>
  <r>
    <s v="CUST11190"/>
    <s v="Riley Jackson"/>
    <x v="3"/>
    <s v="2018-06-15"/>
    <s v="2019-04-11"/>
    <n v="11"/>
    <n v="10"/>
    <n v="249"/>
    <n v="24.9"/>
    <x v="0"/>
    <d v="1906-06-16T00:00:00"/>
    <s v="Active"/>
    <x v="61"/>
    <d v="1900-09-05T00:00:00"/>
    <x v="0"/>
  </r>
  <r>
    <s v="CUST11191"/>
    <s v="Taylor Khan"/>
    <x v="1"/>
    <s v="2023-08-12"/>
    <s v="2024-11-24"/>
    <n v="16"/>
    <n v="11"/>
    <n v="644.71"/>
    <n v="58.61"/>
    <x v="0"/>
    <d v="1900-10-31T00:00:00"/>
    <s v="Active"/>
    <x v="87"/>
    <d v="1901-10-05T17:02:24"/>
    <x v="0"/>
  </r>
  <r>
    <s v="CUST11192"/>
    <s v="Sam Singh"/>
    <x v="3"/>
    <s v="2019-11-09"/>
    <s v="2024-07-16"/>
    <n v="57"/>
    <n v="53"/>
    <n v="19188.650000000001"/>
    <n v="362.05"/>
    <x v="1"/>
    <d v="1901-03-11T00:00:00"/>
    <s v="Active"/>
    <x v="42"/>
    <d v="1952-07-13T15:36:00"/>
    <x v="0"/>
  </r>
  <r>
    <s v="CUST11193"/>
    <s v="Ethan Kim"/>
    <x v="0"/>
    <s v="2021-04-11"/>
    <s v="2024-11-09"/>
    <n v="44"/>
    <n v="32"/>
    <n v="10760.32"/>
    <n v="336.26"/>
    <x v="1"/>
    <d v="1900-11-15T00:00:00"/>
    <s v="Active"/>
    <x v="78"/>
    <d v="1929-06-16T07:40:48"/>
    <x v="0"/>
  </r>
  <r>
    <s v="CUST11194"/>
    <s v="Evan Hernandez"/>
    <x v="3"/>
    <s v="2023-12-15"/>
    <s v="2024-01-05"/>
    <n v="2"/>
    <n v="4"/>
    <n v="234.44"/>
    <n v="58.61"/>
    <x v="0"/>
    <d v="1901-09-20T00:00:00"/>
    <s v="Active"/>
    <x v="49"/>
    <d v="1900-08-21T10:33:36"/>
    <x v="0"/>
  </r>
  <r>
    <s v="CUST11195"/>
    <s v="Mason O'Neil"/>
    <x v="1"/>
    <s v="2025-05-31"/>
    <s v="2025-08-10"/>
    <n v="4"/>
    <n v="3"/>
    <n v="194.34"/>
    <n v="64.78"/>
    <x v="0"/>
    <d v="1900-02-14T00:00:00"/>
    <s v="Active"/>
    <x v="30"/>
    <d v="1900-07-12T08:09:36"/>
    <x v="1"/>
  </r>
  <r>
    <s v="CUST11196"/>
    <s v="Blake Garcia"/>
    <x v="2"/>
    <s v="2025-06-11"/>
    <s v="2025-06-12"/>
    <n v="1"/>
    <n v="1"/>
    <n v="20.23"/>
    <n v="20.23"/>
    <x v="0"/>
    <d v="1900-04-14T00:00:00"/>
    <s v="Active"/>
    <x v="29"/>
    <d v="1900-01-19T05:31:12"/>
    <x v="1"/>
  </r>
  <r>
    <s v="CUST11197"/>
    <s v="Quinn Rossi"/>
    <x v="3"/>
    <s v="2023-08-30"/>
    <s v="2023-12-18"/>
    <n v="5"/>
    <n v="6"/>
    <n v="697.5"/>
    <n v="116.25"/>
    <x v="0"/>
    <d v="1901-10-08T00:00:00"/>
    <s v="Active"/>
    <x v="87"/>
    <d v="1901-11-27T12:00:00"/>
    <x v="0"/>
  </r>
  <r>
    <s v="CUST11198"/>
    <s v="Evan Wang"/>
    <x v="3"/>
    <s v="2022-04-27"/>
    <s v="2023-11-26"/>
    <n v="20"/>
    <n v="15"/>
    <n v="529.04999999999995"/>
    <n v="35.270000000000003"/>
    <x v="0"/>
    <d v="1901-10-30T00:00:00"/>
    <s v="Active"/>
    <x v="2"/>
    <d v="1901-06-12T01:12:00"/>
    <x v="0"/>
  </r>
  <r>
    <s v="CUST11199"/>
    <s v="Ethan O'Neil"/>
    <x v="0"/>
    <s v="2018-10-16"/>
    <s v="2024-07-13"/>
    <n v="70"/>
    <n v="60"/>
    <n v="18234.599999999999"/>
    <n v="303.91000000000003"/>
    <x v="1"/>
    <d v="1901-03-14T00:00:00"/>
    <s v="Active"/>
    <x v="68"/>
    <d v="1949-12-02T14:24:00"/>
    <x v="0"/>
  </r>
  <r>
    <s v="CUST11200"/>
    <s v="Oliver Gonzalez"/>
    <x v="3"/>
    <s v="2025-08-16"/>
    <s v="2025-09-05"/>
    <n v="2"/>
    <n v="3"/>
    <n v="293.33999999999997"/>
    <n v="97.78"/>
    <x v="0"/>
    <d v="1900-01-19T00:00:00"/>
    <s v="Active"/>
    <x v="57"/>
    <d v="1900-10-19T08:09:3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FD37F8-0413-4A28-BF23-54E4FC433740}" name="PivotTable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5">
    <pivotField dataField="1" showAll="0"/>
    <pivotField showAll="0"/>
    <pivotField showAll="0"/>
    <pivotField showAll="0"/>
    <pivotField showAll="0"/>
    <pivotField numFmtId="2" showAll="0"/>
    <pivotField numFmtId="2" showAll="0"/>
    <pivotField numFmtId="164" showAll="0"/>
    <pivotField numFmtId="164" showAll="0"/>
    <pivotField showAll="0"/>
    <pivotField numFmtId="14" showAll="0"/>
    <pivotField showAll="0"/>
    <pivotField showAll="0"/>
    <pivotField numFmtId="14" showAll="0"/>
    <pivotField axis="axisRow" showAll="0">
      <items count="3">
        <item x="1"/>
        <item x="0"/>
        <item t="default"/>
      </items>
    </pivotField>
  </pivotFields>
  <rowFields count="1">
    <field x="14"/>
  </rowFields>
  <rowItems count="3">
    <i>
      <x/>
    </i>
    <i>
      <x v="1"/>
    </i>
    <i t="grand">
      <x/>
    </i>
  </rowItems>
  <colItems count="1">
    <i/>
  </colItems>
  <dataFields count="1">
    <dataField name="Count of CustomerID2" fld="0" subtotal="count" baseField="0"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4" count="1" selected="0">
            <x v="0"/>
          </reference>
        </references>
      </pivotArea>
    </chartFormat>
    <chartFormat chart="3" format="6">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41A123-6ED8-44D5-ACFE-A8A3CD400B54}"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4" firstHeaderRow="1" firstDataRow="1" firstDataCol="1"/>
  <pivotFields count="15">
    <pivotField showAll="0"/>
    <pivotField showAll="0"/>
    <pivotField showAll="0">
      <items count="6">
        <item x="0"/>
        <item x="4"/>
        <item x="1"/>
        <item x="2"/>
        <item x="3"/>
        <item t="default"/>
      </items>
    </pivotField>
    <pivotField showAll="0"/>
    <pivotField showAll="0"/>
    <pivotField numFmtId="2" showAll="0"/>
    <pivotField numFmtId="2" showAll="0"/>
    <pivotField dataField="1" numFmtId="164" showAll="0"/>
    <pivotField numFmtId="164" showAll="0"/>
    <pivotField showAll="0">
      <items count="3">
        <item x="0"/>
        <item x="1"/>
        <item t="default"/>
      </items>
    </pivotField>
    <pivotField numFmtId="14" showAll="0"/>
    <pivotField showAll="0"/>
    <pivotField axis="axisRow" showAll="0" measureFilter="1" sortType="descending">
      <items count="94">
        <item x="1"/>
        <item x="39"/>
        <item x="70"/>
        <item x="5"/>
        <item x="74"/>
        <item x="61"/>
        <item x="33"/>
        <item x="88"/>
        <item x="26"/>
        <item x="68"/>
        <item x="82"/>
        <item x="31"/>
        <item x="84"/>
        <item x="25"/>
        <item x="91"/>
        <item x="8"/>
        <item x="41"/>
        <item x="67"/>
        <item x="37"/>
        <item x="24"/>
        <item x="21"/>
        <item x="51"/>
        <item x="42"/>
        <item x="18"/>
        <item x="56"/>
        <item x="63"/>
        <item x="76"/>
        <item x="45"/>
        <item x="75"/>
        <item x="89"/>
        <item x="11"/>
        <item x="60"/>
        <item x="36"/>
        <item x="85"/>
        <item x="73"/>
        <item x="65"/>
        <item x="83"/>
        <item x="54"/>
        <item x="38"/>
        <item x="78"/>
        <item x="66"/>
        <item x="43"/>
        <item x="48"/>
        <item x="9"/>
        <item x="12"/>
        <item x="44"/>
        <item x="80"/>
        <item x="13"/>
        <item x="22"/>
        <item x="77"/>
        <item x="3"/>
        <item x="2"/>
        <item x="90"/>
        <item x="10"/>
        <item x="16"/>
        <item x="35"/>
        <item x="79"/>
        <item x="32"/>
        <item x="50"/>
        <item x="53"/>
        <item x="81"/>
        <item x="86"/>
        <item x="6"/>
        <item x="34"/>
        <item x="69"/>
        <item x="92"/>
        <item x="59"/>
        <item x="87"/>
        <item x="4"/>
        <item x="15"/>
        <item x="64"/>
        <item x="49"/>
        <item x="62"/>
        <item x="7"/>
        <item x="28"/>
        <item x="0"/>
        <item x="14"/>
        <item x="52"/>
        <item x="40"/>
        <item x="46"/>
        <item x="27"/>
        <item x="20"/>
        <item x="58"/>
        <item x="23"/>
        <item x="19"/>
        <item x="17"/>
        <item x="55"/>
        <item x="72"/>
        <item x="30"/>
        <item x="29"/>
        <item x="71"/>
        <item x="57"/>
        <item x="47"/>
        <item t="default"/>
      </items>
      <autoSortScope>
        <pivotArea dataOnly="0" outline="0" fieldPosition="0">
          <references count="1">
            <reference field="4294967294" count="1" selected="0">
              <x v="0"/>
            </reference>
          </references>
        </pivotArea>
      </autoSortScope>
    </pivotField>
    <pivotField numFmtId="14" showAll="0"/>
    <pivotField showAll="0">
      <items count="3">
        <item x="1"/>
        <item x="0"/>
        <item t="default"/>
      </items>
    </pivotField>
  </pivotFields>
  <rowFields count="1">
    <field x="12"/>
  </rowFields>
  <rowItems count="11">
    <i>
      <x v="29"/>
    </i>
    <i>
      <x v="17"/>
    </i>
    <i>
      <x v="24"/>
    </i>
    <i>
      <x/>
    </i>
    <i>
      <x v="3"/>
    </i>
    <i>
      <x v="22"/>
    </i>
    <i>
      <x v="30"/>
    </i>
    <i>
      <x v="1"/>
    </i>
    <i>
      <x v="23"/>
    </i>
    <i>
      <x v="39"/>
    </i>
    <i t="grand">
      <x/>
    </i>
  </rowItems>
  <colItems count="1">
    <i/>
  </colItems>
  <dataFields count="1">
    <dataField name="Sum of TotalSpend" fld="7" baseField="12"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A53D15-524D-49EA-B1C9-34A85F18F420}"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7" firstHeaderRow="1" firstDataRow="1" firstDataCol="1"/>
  <pivotFields count="15">
    <pivotField dataField="1" showAll="0"/>
    <pivotField showAll="0"/>
    <pivotField showAll="0"/>
    <pivotField showAll="0"/>
    <pivotField showAll="0"/>
    <pivotField numFmtId="2" showAll="0"/>
    <pivotField numFmtId="2" showAll="0"/>
    <pivotField numFmtId="164" showAll="0"/>
    <pivotField numFmtId="164" showAll="0"/>
    <pivotField showAll="0"/>
    <pivotField numFmtId="14" showAll="0"/>
    <pivotField showAll="0"/>
    <pivotField axis="axisRow" showAll="0">
      <items count="94">
        <item x="1"/>
        <item x="39"/>
        <item x="70"/>
        <item x="5"/>
        <item x="74"/>
        <item x="61"/>
        <item x="33"/>
        <item x="88"/>
        <item x="26"/>
        <item x="68"/>
        <item x="82"/>
        <item x="31"/>
        <item x="84"/>
        <item x="25"/>
        <item x="91"/>
        <item x="8"/>
        <item x="41"/>
        <item x="67"/>
        <item x="37"/>
        <item x="24"/>
        <item x="21"/>
        <item x="51"/>
        <item x="42"/>
        <item x="18"/>
        <item x="56"/>
        <item x="63"/>
        <item x="76"/>
        <item x="45"/>
        <item x="75"/>
        <item x="89"/>
        <item x="11"/>
        <item x="60"/>
        <item x="36"/>
        <item x="85"/>
        <item x="73"/>
        <item x="65"/>
        <item x="83"/>
        <item x="54"/>
        <item x="38"/>
        <item x="78"/>
        <item x="66"/>
        <item x="43"/>
        <item x="48"/>
        <item x="9"/>
        <item x="12"/>
        <item x="44"/>
        <item x="80"/>
        <item x="13"/>
        <item x="22"/>
        <item x="77"/>
        <item x="3"/>
        <item x="2"/>
        <item x="90"/>
        <item x="10"/>
        <item x="16"/>
        <item x="35"/>
        <item x="79"/>
        <item x="32"/>
        <item x="50"/>
        <item x="53"/>
        <item x="81"/>
        <item x="86"/>
        <item x="6"/>
        <item x="34"/>
        <item x="69"/>
        <item x="92"/>
        <item x="59"/>
        <item x="87"/>
        <item x="4"/>
        <item x="15"/>
        <item x="64"/>
        <item x="49"/>
        <item x="62"/>
        <item x="7"/>
        <item x="28"/>
        <item x="0"/>
        <item x="14"/>
        <item x="52"/>
        <item x="40"/>
        <item x="46"/>
        <item x="27"/>
        <item x="20"/>
        <item x="58"/>
        <item x="23"/>
        <item x="19"/>
        <item x="17"/>
        <item x="55"/>
        <item x="72"/>
        <item x="30"/>
        <item x="29"/>
        <item x="71"/>
        <item x="57"/>
        <item x="47"/>
        <item t="default"/>
      </items>
    </pivotField>
    <pivotField numFmtId="14" showAll="0"/>
    <pivotField showAll="0">
      <items count="3">
        <item x="1"/>
        <item x="0"/>
        <item t="default"/>
      </items>
    </pivotField>
  </pivotFields>
  <rowFields count="1">
    <field x="12"/>
  </rowFields>
  <rowItems count="9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t="grand">
      <x/>
    </i>
  </rowItems>
  <colItems count="1">
    <i/>
  </colItems>
  <dataFields count="1">
    <dataField name="Count of Customer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6F53E2-37F3-4484-B1C7-C5E6E6CE7412}"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10" firstHeaderRow="1" firstDataRow="2" firstDataCol="1"/>
  <pivotFields count="11">
    <pivotField dataField="1" showAll="0"/>
    <pivotField showAll="0"/>
    <pivotField axis="axisRow" showAll="0">
      <items count="6">
        <item x="0"/>
        <item x="4"/>
        <item x="1"/>
        <item x="2"/>
        <item x="3"/>
        <item t="default"/>
      </items>
    </pivotField>
    <pivotField showAll="0"/>
    <pivotField showAll="0"/>
    <pivotField showAll="0"/>
    <pivotField showAll="0"/>
    <pivotField showAll="0"/>
    <pivotField showAll="0"/>
    <pivotField showAll="0"/>
    <pivotField axis="axisCol" showAll="0">
      <items count="3">
        <item x="1"/>
        <item x="0"/>
        <item t="default"/>
      </items>
    </pivotField>
  </pivotFields>
  <rowFields count="1">
    <field x="2"/>
  </rowFields>
  <rowItems count="6">
    <i>
      <x/>
    </i>
    <i>
      <x v="1"/>
    </i>
    <i>
      <x v="2"/>
    </i>
    <i>
      <x v="3"/>
    </i>
    <i>
      <x v="4"/>
    </i>
    <i t="grand">
      <x/>
    </i>
  </rowItems>
  <colFields count="1">
    <field x="10"/>
  </colFields>
  <colItems count="3">
    <i>
      <x/>
    </i>
    <i>
      <x v="1"/>
    </i>
    <i t="grand">
      <x/>
    </i>
  </colItems>
  <dataFields count="1">
    <dataField name="Count of CustomerID" fld="0" subtotal="count" showDataAs="percentOfRow" baseField="2" baseItem="0" numFmtId="10"/>
  </dataFields>
  <chartFormats count="2">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VIP" xr10:uid="{A2669C07-D3B1-4220-B8BF-05B166097208}" sourceName="IsVIP">
  <pivotTables>
    <pivotTable tabId="7"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Status" xr10:uid="{FF3FC094-BF2E-4FB7-AECE-A85C21BF09C0}" sourceName="ChurnStatus">
  <pivotTables>
    <pivotTable tabId="7" name="PivotTable4"/>
    <pivotTable tabId="8" name="PivotTable5"/>
    <pivotTable tabId="6" name="PivotTable3"/>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DAA71E-2AE7-4D86-BB60-7B094608279E}" sourceName="Region">
  <pivotTables>
    <pivotTable tabId="7" name="PivotTable4"/>
  </pivotTables>
  <data>
    <tabular pivotCacheId="1">
      <items count="5">
        <i x="0" s="1"/>
        <i x="4"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VIP" xr10:uid="{30E9FAC4-8653-43B5-BD5B-627593069C79}" cache="Slicer_IsVIP" caption="IsVIP" style="SlicerStyleLight5" rowHeight="234950"/>
  <slicer name="ChurnStatus" xr10:uid="{DF502F30-1098-4B4B-A5AB-BD2448499110}" cache="Slicer_ChurnStatus" caption="ChurnStatus" style="SlicerStyleLight3" rowHeight="234950"/>
  <slicer name="Region" xr10:uid="{0191813A-80C7-4D45-AC99-83E020BD76D0}" cache="Slicer_Region" caption="Region"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217034-540F-42EB-9BF6-DCEFD7658B8C}" name="tblCustomers" displayName="tblCustomers" ref="A1:O1201" totalsRowShown="0" headerRowDxfId="18" dataDxfId="16" headerRowBorderDxfId="17" tableBorderDxfId="15">
  <autoFilter ref="A1:O1201" xr:uid="{08AC9484-DC8C-448C-8B24-770ECDB26A85}"/>
  <tableColumns count="15">
    <tableColumn id="1" xr3:uid="{872263B7-EE7F-4261-A077-1B1AB4023F01}" name="CustomerID" dataDxfId="14"/>
    <tableColumn id="2" xr3:uid="{1051EDB9-8FF6-46DD-826B-0D56AEAD4ADF}" name="CustomerName" dataDxfId="13"/>
    <tableColumn id="3" xr3:uid="{C9549878-5423-430B-9A38-45F21CFCB9CF}" name="Region" dataDxfId="12"/>
    <tableColumn id="4" xr3:uid="{B7586AEE-B984-4430-9049-7C2AD371ECA5}" name="JoinDate" dataDxfId="11"/>
    <tableColumn id="5" xr3:uid="{C5964102-9A12-44E8-97DF-F3E68842E56B}" name="LastPurchaseDate" dataDxfId="10"/>
    <tableColumn id="6" xr3:uid="{2DA04764-8BC3-4596-9BB5-BA4C323AA7EC}" name="MonthsActive" dataDxfId="9"/>
    <tableColumn id="7" xr3:uid="{7A6533E0-F904-4163-94E8-5371E7373BAC}" name="TotalPurchases" dataDxfId="3"/>
    <tableColumn id="8" xr3:uid="{67ACA944-DDF8-4C7A-ABDF-ABCFB7ED7D1B}" name="TotalSpend" dataDxfId="8"/>
    <tableColumn id="9" xr3:uid="{3E81FEF5-725F-4C1B-82A4-EDB3A3C1B8DF}" name="AvgOrderValue" dataDxfId="7"/>
    <tableColumn id="10" xr3:uid="{969CA006-4BB0-410B-9144-AFFBB1557129}" name="IsVIP" dataDxfId="6"/>
    <tableColumn id="12" xr3:uid="{ACE1FECB-69D4-4D8D-A7A0-7DC29C189D81}" name="RecencyDays" dataDxfId="0">
      <calculatedColumnFormula>TODAY() - tblCustomers[[#This Row],[LastPurchaseDate]]</calculatedColumnFormula>
    </tableColumn>
    <tableColumn id="13" xr3:uid="{631D51B5-6425-48C7-89BE-53E3E61CEBD6}" name="ChurnCalc" dataDxfId="4">
      <calculatedColumnFormula>IF(tblCustomers[[#This Row],[LastPurchaseDate]] &lt;= (TODAY()-180), "Churned", "Active")</calculatedColumnFormula>
    </tableColumn>
    <tableColumn id="14" xr3:uid="{D6F8B8B9-6E92-4A73-BBF1-6602E10F2016}" name="JoinYearMonth" dataDxfId="2">
      <calculatedColumnFormula>TEXT(tblCustomers[[#This Row],[JoinDate]], "YYYY-MM")</calculatedColumnFormula>
    </tableColumn>
    <tableColumn id="15" xr3:uid="{1F58A37F-632D-4117-9D9E-4F0EE56C3610}" name="CustomerLifetimeValue" dataDxfId="1">
      <calculatedColumnFormula>tblCustomers[[#This Row],[TotalSpend]]</calculatedColumnFormula>
    </tableColumn>
    <tableColumn id="11" xr3:uid="{A5310025-97AA-4269-8E5E-064CC048D1F6}" name="ChurnStatus" dataDxfId="5"/>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entury Schoolbook">
      <a:majorFont>
        <a:latin typeface="Century Schoolbook" panose="02040604050505020304"/>
        <a:ea typeface=""/>
        <a:cs typeface=""/>
        <a:font script="Jpan" typeface="ＭＳ Ｐ明朝"/>
        <a:font script="Hang" typeface="휴먼매직체"/>
        <a:font script="Hans" typeface="华文楷体"/>
        <a:font script="Hant" typeface="新細明體"/>
        <a:font script="Arab" typeface="Times New Roman"/>
        <a:font script="Hebr" typeface="Times New Roman"/>
        <a:font script="Thai" typeface="Kodchiang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Schoolbook" panose="02040604050505020304"/>
        <a:ea typeface=""/>
        <a:cs typeface=""/>
        <a:font script="Jpan" typeface="ＭＳ Ｐ明朝"/>
        <a:font script="Hang" typeface="휴먼매직체"/>
        <a:font script="Hans" typeface="宋体"/>
        <a:font script="Hant" typeface="新細明體"/>
        <a:font script="Arab" typeface="Times New Roman"/>
        <a:font script="Hebr" typeface="Times New Roman"/>
        <a:font script="Thai" typeface="Kodchiang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E508E-8C91-427F-B674-99B34B8D694A}">
  <dimension ref="A1:O1201"/>
  <sheetViews>
    <sheetView topLeftCell="A2" workbookViewId="0">
      <selection activeCell="E2" sqref="E2"/>
    </sheetView>
  </sheetViews>
  <sheetFormatPr defaultColWidth="13.09765625" defaultRowHeight="14.4" x14ac:dyDescent="0.25"/>
  <cols>
    <col min="1" max="3" width="13.09765625" style="2"/>
    <col min="4" max="5" width="13.09765625" style="5"/>
    <col min="6" max="7" width="13.09765625" style="9"/>
    <col min="8" max="9" width="13.09765625" style="7"/>
    <col min="10" max="16384" width="13.09765625" style="2"/>
  </cols>
  <sheetData>
    <row r="1" spans="1:15" ht="13.8" x14ac:dyDescent="0.25">
      <c r="A1" s="3" t="s">
        <v>0</v>
      </c>
      <c r="B1" s="3" t="s">
        <v>1</v>
      </c>
      <c r="C1" s="3" t="s">
        <v>2</v>
      </c>
      <c r="D1" s="4" t="s">
        <v>3</v>
      </c>
      <c r="E1" s="4" t="s">
        <v>4</v>
      </c>
      <c r="F1" s="8" t="s">
        <v>5</v>
      </c>
      <c r="G1" s="8" t="s">
        <v>6</v>
      </c>
      <c r="H1" s="6" t="s">
        <v>7</v>
      </c>
      <c r="I1" s="6" t="s">
        <v>8</v>
      </c>
      <c r="J1" s="3" t="s">
        <v>9</v>
      </c>
      <c r="K1" s="3" t="s">
        <v>3374</v>
      </c>
      <c r="L1" s="3" t="s">
        <v>3384</v>
      </c>
      <c r="M1" s="3" t="s">
        <v>3385</v>
      </c>
      <c r="N1" s="3" t="s">
        <v>3386</v>
      </c>
      <c r="O1" s="3" t="s">
        <v>10</v>
      </c>
    </row>
    <row r="2" spans="1:15" ht="13.8" x14ac:dyDescent="0.25">
      <c r="A2" s="2" t="s">
        <v>11</v>
      </c>
      <c r="B2" s="2" t="s">
        <v>1211</v>
      </c>
      <c r="C2" s="2" t="s">
        <v>1861</v>
      </c>
      <c r="D2" s="5" t="s">
        <v>1866</v>
      </c>
      <c r="E2" s="5" t="s">
        <v>2820</v>
      </c>
      <c r="F2" s="9">
        <v>3</v>
      </c>
      <c r="G2" s="9">
        <v>4</v>
      </c>
      <c r="H2" s="7">
        <v>210.84</v>
      </c>
      <c r="I2" s="7">
        <v>52.71</v>
      </c>
      <c r="J2" s="2" t="s">
        <v>3370</v>
      </c>
      <c r="K2" s="5">
        <f ca="1">TODAY() - tblCustomers[[#This Row],[LastPurchaseDate]]</f>
        <v>456</v>
      </c>
      <c r="L2" s="5" t="str">
        <f ca="1">IF(tblCustomers[[#This Row],[LastPurchaseDate]] &lt;= (TODAY()-180), "Churned", "Active")</f>
        <v>Active</v>
      </c>
      <c r="M2" s="5" t="str">
        <f>TEXT(tblCustomers[[#This Row],[JoinDate]], "YYYY-MM")</f>
        <v>2024-04</v>
      </c>
      <c r="N2" s="5">
        <f>tblCustomers[[#This Row],[TotalSpend]]</f>
        <v>210.84</v>
      </c>
      <c r="O2" s="2" t="s">
        <v>3372</v>
      </c>
    </row>
    <row r="3" spans="1:15" ht="13.8" x14ac:dyDescent="0.25">
      <c r="A3" s="2" t="s">
        <v>12</v>
      </c>
      <c r="B3" s="2" t="s">
        <v>1212</v>
      </c>
      <c r="C3" s="2" t="s">
        <v>1862</v>
      </c>
      <c r="D3" s="5" t="s">
        <v>1867</v>
      </c>
      <c r="E3" s="5" t="s">
        <v>2821</v>
      </c>
      <c r="F3" s="9">
        <v>51</v>
      </c>
      <c r="G3" s="9">
        <v>37</v>
      </c>
      <c r="H3" s="7">
        <v>29381.33</v>
      </c>
      <c r="I3" s="7">
        <v>794.09</v>
      </c>
      <c r="J3" s="2" t="s">
        <v>3371</v>
      </c>
      <c r="K3" s="5">
        <f ca="1">TODAY() - tblCustomers[[#This Row],[LastPurchaseDate]]</f>
        <v>1303</v>
      </c>
      <c r="L3" s="5" t="str">
        <f ca="1">IF(tblCustomers[[#This Row],[LastPurchaseDate]] &lt;= (TODAY()-180), "Churned", "Active")</f>
        <v>Active</v>
      </c>
      <c r="M3" s="5" t="str">
        <f>TEXT(tblCustomers[[#This Row],[JoinDate]], "YYYY-MM")</f>
        <v>2018-01</v>
      </c>
      <c r="N3" s="5">
        <f>tblCustomers[[#This Row],[TotalSpend]]</f>
        <v>29381.33</v>
      </c>
      <c r="O3" s="2" t="s">
        <v>3372</v>
      </c>
    </row>
    <row r="4" spans="1:15" ht="13.8" x14ac:dyDescent="0.25">
      <c r="A4" s="2" t="s">
        <v>13</v>
      </c>
      <c r="B4" s="2" t="s">
        <v>1213</v>
      </c>
      <c r="C4" s="2" t="s">
        <v>1863</v>
      </c>
      <c r="D4" s="5" t="s">
        <v>1868</v>
      </c>
      <c r="E4" s="5" t="s">
        <v>2822</v>
      </c>
      <c r="F4" s="9">
        <v>28</v>
      </c>
      <c r="G4" s="9">
        <v>23</v>
      </c>
      <c r="H4" s="7">
        <v>335.57</v>
      </c>
      <c r="I4" s="7">
        <v>14.59</v>
      </c>
      <c r="J4" s="2" t="s">
        <v>3370</v>
      </c>
      <c r="K4" s="5">
        <f ca="1">TODAY() - tblCustomers[[#This Row],[LastPurchaseDate]]</f>
        <v>437</v>
      </c>
      <c r="L4" s="5" t="str">
        <f ca="1">IF(tblCustomers[[#This Row],[LastPurchaseDate]] &lt;= (TODAY()-180), "Churned", "Active")</f>
        <v>Active</v>
      </c>
      <c r="M4" s="5" t="str">
        <f>TEXT(tblCustomers[[#This Row],[JoinDate]], "YYYY-MM")</f>
        <v>2022-04</v>
      </c>
      <c r="N4" s="5">
        <f>tblCustomers[[#This Row],[TotalSpend]]</f>
        <v>335.57</v>
      </c>
      <c r="O4" s="2" t="s">
        <v>3372</v>
      </c>
    </row>
    <row r="5" spans="1:15" ht="13.8" x14ac:dyDescent="0.25">
      <c r="A5" s="2" t="s">
        <v>14</v>
      </c>
      <c r="B5" s="2" t="s">
        <v>1214</v>
      </c>
      <c r="C5" s="2" t="s">
        <v>1861</v>
      </c>
      <c r="D5" s="5" t="s">
        <v>1869</v>
      </c>
      <c r="E5" s="5" t="s">
        <v>2077</v>
      </c>
      <c r="F5" s="9">
        <v>8</v>
      </c>
      <c r="G5" s="9">
        <v>3</v>
      </c>
      <c r="H5" s="7">
        <v>231.6</v>
      </c>
      <c r="I5" s="7">
        <v>77.2</v>
      </c>
      <c r="J5" s="2" t="s">
        <v>3370</v>
      </c>
      <c r="K5" s="5">
        <f ca="1">TODAY() - tblCustomers[[#This Row],[LastPurchaseDate]]</f>
        <v>1083</v>
      </c>
      <c r="L5" s="5" t="str">
        <f ca="1">IF(tblCustomers[[#This Row],[LastPurchaseDate]] &lt;= (TODAY()-180), "Churned", "Active")</f>
        <v>Active</v>
      </c>
      <c r="M5" s="5" t="str">
        <f>TEXT(tblCustomers[[#This Row],[JoinDate]], "YYYY-MM")</f>
        <v>2022-03</v>
      </c>
      <c r="N5" s="5">
        <f>tblCustomers[[#This Row],[TotalSpend]]</f>
        <v>231.6</v>
      </c>
      <c r="O5" s="2" t="s">
        <v>3372</v>
      </c>
    </row>
    <row r="6" spans="1:15" ht="13.8" x14ac:dyDescent="0.25">
      <c r="A6" s="2" t="s">
        <v>15</v>
      </c>
      <c r="B6" s="2" t="s">
        <v>1215</v>
      </c>
      <c r="C6" s="2" t="s">
        <v>1863</v>
      </c>
      <c r="D6" s="5" t="s">
        <v>1870</v>
      </c>
      <c r="E6" s="5" t="s">
        <v>2823</v>
      </c>
      <c r="F6" s="9">
        <v>3</v>
      </c>
      <c r="G6" s="9">
        <v>3</v>
      </c>
      <c r="H6" s="7">
        <v>919.77</v>
      </c>
      <c r="I6" s="7">
        <v>306.58999999999997</v>
      </c>
      <c r="J6" s="2" t="s">
        <v>3370</v>
      </c>
      <c r="K6" s="5">
        <f ca="1">TODAY() - tblCustomers[[#This Row],[LastPurchaseDate]]</f>
        <v>667</v>
      </c>
      <c r="L6" s="5" t="str">
        <f ca="1">IF(tblCustomers[[#This Row],[LastPurchaseDate]] &lt;= (TODAY()-180), "Churned", "Active")</f>
        <v>Active</v>
      </c>
      <c r="M6" s="5" t="str">
        <f>TEXT(tblCustomers[[#This Row],[JoinDate]], "YYYY-MM")</f>
        <v>2023-09</v>
      </c>
      <c r="N6" s="5">
        <f>tblCustomers[[#This Row],[TotalSpend]]</f>
        <v>919.77</v>
      </c>
      <c r="O6" s="2" t="s">
        <v>3372</v>
      </c>
    </row>
    <row r="7" spans="1:15" ht="13.8" x14ac:dyDescent="0.25">
      <c r="A7" s="2" t="s">
        <v>16</v>
      </c>
      <c r="B7" s="2" t="s">
        <v>1216</v>
      </c>
      <c r="C7" s="2" t="s">
        <v>1864</v>
      </c>
      <c r="D7" s="5" t="s">
        <v>1871</v>
      </c>
      <c r="E7" s="5" t="s">
        <v>2529</v>
      </c>
      <c r="F7" s="9">
        <v>32</v>
      </c>
      <c r="G7" s="9">
        <v>20</v>
      </c>
      <c r="H7" s="7">
        <v>23138.2</v>
      </c>
      <c r="I7" s="7">
        <v>1156.9100000000001</v>
      </c>
      <c r="J7" s="2" t="s">
        <v>3371</v>
      </c>
      <c r="K7" s="5">
        <f ca="1">TODAY() - tblCustomers[[#This Row],[LastPurchaseDate]]</f>
        <v>1782</v>
      </c>
      <c r="L7" s="5" t="str">
        <f ca="1">IF(tblCustomers[[#This Row],[LastPurchaseDate]] &lt;= (TODAY()-180), "Churned", "Active")</f>
        <v>Active</v>
      </c>
      <c r="M7" s="5" t="str">
        <f>TEXT(tblCustomers[[#This Row],[JoinDate]], "YYYY-MM")</f>
        <v>2018-04</v>
      </c>
      <c r="N7" s="5">
        <f>tblCustomers[[#This Row],[TotalSpend]]</f>
        <v>23138.2</v>
      </c>
      <c r="O7" s="2" t="s">
        <v>3372</v>
      </c>
    </row>
    <row r="8" spans="1:15" ht="13.8" x14ac:dyDescent="0.25">
      <c r="A8" s="2" t="s">
        <v>17</v>
      </c>
      <c r="B8" s="2" t="s">
        <v>1217</v>
      </c>
      <c r="C8" s="2" t="s">
        <v>1862</v>
      </c>
      <c r="D8" s="5" t="s">
        <v>1872</v>
      </c>
      <c r="E8" s="5" t="s">
        <v>2798</v>
      </c>
      <c r="F8" s="9">
        <v>12</v>
      </c>
      <c r="G8" s="9">
        <v>7</v>
      </c>
      <c r="H8" s="7">
        <v>744.87</v>
      </c>
      <c r="I8" s="7">
        <v>106.41</v>
      </c>
      <c r="J8" s="2" t="s">
        <v>3370</v>
      </c>
      <c r="K8" s="5">
        <f ca="1">TODAY() - tblCustomers[[#This Row],[LastPurchaseDate]]</f>
        <v>577</v>
      </c>
      <c r="L8" s="5" t="str">
        <f ca="1">IF(tblCustomers[[#This Row],[LastPurchaseDate]] &lt;= (TODAY()-180), "Churned", "Active")</f>
        <v>Active</v>
      </c>
      <c r="M8" s="5" t="str">
        <f>TEXT(tblCustomers[[#This Row],[JoinDate]], "YYYY-MM")</f>
        <v>2023-03</v>
      </c>
      <c r="N8" s="5">
        <f>tblCustomers[[#This Row],[TotalSpend]]</f>
        <v>744.87</v>
      </c>
      <c r="O8" s="2" t="s">
        <v>3372</v>
      </c>
    </row>
    <row r="9" spans="1:15" ht="13.8" x14ac:dyDescent="0.25">
      <c r="A9" s="2" t="s">
        <v>18</v>
      </c>
      <c r="B9" s="2" t="s">
        <v>1218</v>
      </c>
      <c r="C9" s="2" t="s">
        <v>1862</v>
      </c>
      <c r="D9" s="5" t="s">
        <v>1873</v>
      </c>
      <c r="E9" s="5" t="s">
        <v>2824</v>
      </c>
      <c r="F9" s="9">
        <v>8</v>
      </c>
      <c r="G9" s="9">
        <v>8</v>
      </c>
      <c r="H9" s="7">
        <v>785.84</v>
      </c>
      <c r="I9" s="7">
        <v>98.23</v>
      </c>
      <c r="J9" s="2" t="s">
        <v>3370</v>
      </c>
      <c r="K9" s="5">
        <f ca="1">TODAY() - tblCustomers[[#This Row],[LastPurchaseDate]]</f>
        <v>386</v>
      </c>
      <c r="L9" s="5" t="str">
        <f ca="1">IF(tblCustomers[[#This Row],[LastPurchaseDate]] &lt;= (TODAY()-180), "Churned", "Active")</f>
        <v>Active</v>
      </c>
      <c r="M9" s="5" t="str">
        <f>TEXT(tblCustomers[[#This Row],[JoinDate]], "YYYY-MM")</f>
        <v>2024-02</v>
      </c>
      <c r="N9" s="5">
        <f>tblCustomers[[#This Row],[TotalSpend]]</f>
        <v>785.84</v>
      </c>
      <c r="O9" s="2" t="s">
        <v>3372</v>
      </c>
    </row>
    <row r="10" spans="1:15" ht="13.8" x14ac:dyDescent="0.25">
      <c r="A10" s="2" t="s">
        <v>19</v>
      </c>
      <c r="B10" s="2" t="s">
        <v>1219</v>
      </c>
      <c r="C10" s="2" t="s">
        <v>1861</v>
      </c>
      <c r="D10" s="5" t="s">
        <v>1874</v>
      </c>
      <c r="E10" s="5" t="s">
        <v>2159</v>
      </c>
      <c r="F10" s="9">
        <v>19</v>
      </c>
      <c r="G10" s="9">
        <v>22</v>
      </c>
      <c r="H10" s="7">
        <v>2271.94</v>
      </c>
      <c r="I10" s="7">
        <v>103.27</v>
      </c>
      <c r="J10" s="2" t="s">
        <v>3370</v>
      </c>
      <c r="K10" s="5">
        <f ca="1">TODAY() - tblCustomers[[#This Row],[LastPurchaseDate]]</f>
        <v>1792</v>
      </c>
      <c r="L10" s="5" t="str">
        <f ca="1">IF(tblCustomers[[#This Row],[LastPurchaseDate]] &lt;= (TODAY()-180), "Churned", "Active")</f>
        <v>Active</v>
      </c>
      <c r="M10" s="5" t="str">
        <f>TEXT(tblCustomers[[#This Row],[JoinDate]], "YYYY-MM")</f>
        <v>2019-04</v>
      </c>
      <c r="N10" s="5">
        <f>tblCustomers[[#This Row],[TotalSpend]]</f>
        <v>2271.94</v>
      </c>
      <c r="O10" s="2" t="s">
        <v>3372</v>
      </c>
    </row>
    <row r="11" spans="1:15" ht="13.8" x14ac:dyDescent="0.25">
      <c r="A11" s="2" t="s">
        <v>20</v>
      </c>
      <c r="B11" s="2" t="s">
        <v>1220</v>
      </c>
      <c r="C11" s="2" t="s">
        <v>1863</v>
      </c>
      <c r="D11" s="5" t="s">
        <v>1875</v>
      </c>
      <c r="E11" s="5" t="s">
        <v>2516</v>
      </c>
      <c r="F11" s="9">
        <v>26</v>
      </c>
      <c r="G11" s="9">
        <v>19</v>
      </c>
      <c r="H11" s="7">
        <v>409.64</v>
      </c>
      <c r="I11" s="7">
        <v>21.56</v>
      </c>
      <c r="J11" s="2" t="s">
        <v>3370</v>
      </c>
      <c r="K11" s="5">
        <f ca="1">TODAY() - tblCustomers[[#This Row],[LastPurchaseDate]]</f>
        <v>155</v>
      </c>
      <c r="L11" s="5" t="str">
        <f ca="1">IF(tblCustomers[[#This Row],[LastPurchaseDate]] &lt;= (TODAY()-180), "Churned", "Active")</f>
        <v>Active</v>
      </c>
      <c r="M11" s="5" t="str">
        <f>TEXT(tblCustomers[[#This Row],[JoinDate]], "YYYY-MM")</f>
        <v>2023-03</v>
      </c>
      <c r="N11" s="5">
        <f>tblCustomers[[#This Row],[TotalSpend]]</f>
        <v>409.64</v>
      </c>
      <c r="O11" s="2" t="s">
        <v>3373</v>
      </c>
    </row>
    <row r="12" spans="1:15" ht="13.8" x14ac:dyDescent="0.25">
      <c r="A12" s="2" t="s">
        <v>21</v>
      </c>
      <c r="B12" s="2" t="s">
        <v>1221</v>
      </c>
      <c r="C12" s="2" t="s">
        <v>1864</v>
      </c>
      <c r="D12" s="5" t="s">
        <v>1876</v>
      </c>
      <c r="E12" s="5" t="s">
        <v>2825</v>
      </c>
      <c r="F12" s="9">
        <v>37</v>
      </c>
      <c r="G12" s="9">
        <v>31</v>
      </c>
      <c r="H12" s="7">
        <v>3377.76</v>
      </c>
      <c r="I12" s="7">
        <v>108.96</v>
      </c>
      <c r="J12" s="2" t="s">
        <v>3370</v>
      </c>
      <c r="K12" s="5">
        <f ca="1">TODAY() - tblCustomers[[#This Row],[LastPurchaseDate]]</f>
        <v>417</v>
      </c>
      <c r="L12" s="5" t="str">
        <f ca="1">IF(tblCustomers[[#This Row],[LastPurchaseDate]] &lt;= (TODAY()-180), "Churned", "Active")</f>
        <v>Active</v>
      </c>
      <c r="M12" s="5" t="str">
        <f>TEXT(tblCustomers[[#This Row],[JoinDate]], "YYYY-MM")</f>
        <v>2021-08</v>
      </c>
      <c r="N12" s="5">
        <f>tblCustomers[[#This Row],[TotalSpend]]</f>
        <v>3377.76</v>
      </c>
      <c r="O12" s="2" t="s">
        <v>3372</v>
      </c>
    </row>
    <row r="13" spans="1:15" ht="13.8" x14ac:dyDescent="0.25">
      <c r="A13" s="2" t="s">
        <v>22</v>
      </c>
      <c r="B13" s="2" t="s">
        <v>1222</v>
      </c>
      <c r="C13" s="2" t="s">
        <v>1861</v>
      </c>
      <c r="D13" s="5" t="s">
        <v>1877</v>
      </c>
      <c r="E13" s="5" t="s">
        <v>2826</v>
      </c>
      <c r="F13" s="9">
        <v>6</v>
      </c>
      <c r="G13" s="9">
        <v>3</v>
      </c>
      <c r="H13" s="7">
        <v>1147.8</v>
      </c>
      <c r="I13" s="7">
        <v>382.6</v>
      </c>
      <c r="J13" s="2" t="s">
        <v>3370</v>
      </c>
      <c r="K13" s="5">
        <f ca="1">TODAY() - tblCustomers[[#This Row],[LastPurchaseDate]]</f>
        <v>1042</v>
      </c>
      <c r="L13" s="5" t="str">
        <f ca="1">IF(tblCustomers[[#This Row],[LastPurchaseDate]] &lt;= (TODAY()-180), "Churned", "Active")</f>
        <v>Active</v>
      </c>
      <c r="M13" s="5" t="str">
        <f>TEXT(tblCustomers[[#This Row],[JoinDate]], "YYYY-MM")</f>
        <v>2022-06</v>
      </c>
      <c r="N13" s="5">
        <f>tblCustomers[[#This Row],[TotalSpend]]</f>
        <v>1147.8</v>
      </c>
      <c r="O13" s="2" t="s">
        <v>3372</v>
      </c>
    </row>
    <row r="14" spans="1:15" ht="13.8" x14ac:dyDescent="0.25">
      <c r="A14" s="2" t="s">
        <v>23</v>
      </c>
      <c r="B14" s="2" t="s">
        <v>1223</v>
      </c>
      <c r="C14" s="2" t="s">
        <v>1865</v>
      </c>
      <c r="D14" s="5" t="s">
        <v>1878</v>
      </c>
      <c r="E14" s="5" t="s">
        <v>2483</v>
      </c>
      <c r="F14" s="9">
        <v>46</v>
      </c>
      <c r="G14" s="9">
        <v>53</v>
      </c>
      <c r="H14" s="7">
        <v>20517.89</v>
      </c>
      <c r="I14" s="7">
        <v>387.13</v>
      </c>
      <c r="J14" s="2" t="s">
        <v>3371</v>
      </c>
      <c r="K14" s="5">
        <f ca="1">TODAY() - tblCustomers[[#This Row],[LastPurchaseDate]]</f>
        <v>1352</v>
      </c>
      <c r="L14" s="5" t="str">
        <f ca="1">IF(tblCustomers[[#This Row],[LastPurchaseDate]] &lt;= (TODAY()-180), "Churned", "Active")</f>
        <v>Active</v>
      </c>
      <c r="M14" s="5" t="str">
        <f>TEXT(tblCustomers[[#This Row],[JoinDate]], "YYYY-MM")</f>
        <v>2018-04</v>
      </c>
      <c r="N14" s="5">
        <f>tblCustomers[[#This Row],[TotalSpend]]</f>
        <v>20517.89</v>
      </c>
      <c r="O14" s="2" t="s">
        <v>3372</v>
      </c>
    </row>
    <row r="15" spans="1:15" ht="13.8" x14ac:dyDescent="0.25">
      <c r="A15" s="2" t="s">
        <v>24</v>
      </c>
      <c r="B15" s="2" t="s">
        <v>1224</v>
      </c>
      <c r="C15" s="2" t="s">
        <v>1865</v>
      </c>
      <c r="D15" s="5" t="s">
        <v>1879</v>
      </c>
      <c r="E15" s="5" t="s">
        <v>2802</v>
      </c>
      <c r="F15" s="9">
        <v>38</v>
      </c>
      <c r="G15" s="9">
        <v>30</v>
      </c>
      <c r="H15" s="7">
        <v>2510.6999999999998</v>
      </c>
      <c r="I15" s="7">
        <v>83.69</v>
      </c>
      <c r="J15" s="2" t="s">
        <v>3370</v>
      </c>
      <c r="K15" s="5">
        <f ca="1">TODAY() - tblCustomers[[#This Row],[LastPurchaseDate]]</f>
        <v>781</v>
      </c>
      <c r="L15" s="5" t="str">
        <f ca="1">IF(tblCustomers[[#This Row],[LastPurchaseDate]] &lt;= (TODAY()-180), "Churned", "Active")</f>
        <v>Active</v>
      </c>
      <c r="M15" s="5" t="str">
        <f>TEXT(tblCustomers[[#This Row],[JoinDate]], "YYYY-MM")</f>
        <v>2020-07</v>
      </c>
      <c r="N15" s="5">
        <f>tblCustomers[[#This Row],[TotalSpend]]</f>
        <v>2510.6999999999998</v>
      </c>
      <c r="O15" s="2" t="s">
        <v>3372</v>
      </c>
    </row>
    <row r="16" spans="1:15" ht="13.8" x14ac:dyDescent="0.25">
      <c r="A16" s="2" t="s">
        <v>25</v>
      </c>
      <c r="B16" s="2" t="s">
        <v>1225</v>
      </c>
      <c r="C16" s="2" t="s">
        <v>1865</v>
      </c>
      <c r="D16" s="5" t="s">
        <v>1880</v>
      </c>
      <c r="E16" s="5" t="s">
        <v>2827</v>
      </c>
      <c r="F16" s="9">
        <v>21</v>
      </c>
      <c r="G16" s="9">
        <v>31</v>
      </c>
      <c r="H16" s="7">
        <v>1815.05</v>
      </c>
      <c r="I16" s="7">
        <v>58.55</v>
      </c>
      <c r="J16" s="2" t="s">
        <v>3370</v>
      </c>
      <c r="K16" s="5">
        <f ca="1">TODAY() - tblCustomers[[#This Row],[LastPurchaseDate]]</f>
        <v>866</v>
      </c>
      <c r="L16" s="5" t="str">
        <f ca="1">IF(tblCustomers[[#This Row],[LastPurchaseDate]] &lt;= (TODAY()-180), "Churned", "Active")</f>
        <v>Active</v>
      </c>
      <c r="M16" s="5" t="str">
        <f>TEXT(tblCustomers[[#This Row],[JoinDate]], "YYYY-MM")</f>
        <v>2021-09</v>
      </c>
      <c r="N16" s="5">
        <f>tblCustomers[[#This Row],[TotalSpend]]</f>
        <v>1815.05</v>
      </c>
      <c r="O16" s="2" t="s">
        <v>3372</v>
      </c>
    </row>
    <row r="17" spans="1:15" ht="13.8" x14ac:dyDescent="0.25">
      <c r="A17" s="2" t="s">
        <v>26</v>
      </c>
      <c r="B17" s="2" t="s">
        <v>1226</v>
      </c>
      <c r="C17" s="2" t="s">
        <v>1862</v>
      </c>
      <c r="D17" s="5" t="s">
        <v>1881</v>
      </c>
      <c r="E17" s="5" t="s">
        <v>2828</v>
      </c>
      <c r="F17" s="9">
        <v>10</v>
      </c>
      <c r="G17" s="9">
        <v>10</v>
      </c>
      <c r="H17" s="7">
        <v>362.6</v>
      </c>
      <c r="I17" s="7">
        <v>36.26</v>
      </c>
      <c r="J17" s="2" t="s">
        <v>3370</v>
      </c>
      <c r="K17" s="5">
        <f ca="1">TODAY() - tblCustomers[[#This Row],[LastPurchaseDate]]</f>
        <v>309</v>
      </c>
      <c r="L17" s="5" t="str">
        <f ca="1">IF(tblCustomers[[#This Row],[LastPurchaseDate]] &lt;= (TODAY()-180), "Churned", "Active")</f>
        <v>Active</v>
      </c>
      <c r="M17" s="5" t="str">
        <f>TEXT(tblCustomers[[#This Row],[JoinDate]], "YYYY-MM")</f>
        <v>2024-02</v>
      </c>
      <c r="N17" s="5">
        <f>tblCustomers[[#This Row],[TotalSpend]]</f>
        <v>362.6</v>
      </c>
      <c r="O17" s="2" t="s">
        <v>3372</v>
      </c>
    </row>
    <row r="18" spans="1:15" ht="13.8" x14ac:dyDescent="0.25">
      <c r="A18" s="2" t="s">
        <v>27</v>
      </c>
      <c r="B18" s="2" t="s">
        <v>1227</v>
      </c>
      <c r="C18" s="2" t="s">
        <v>1861</v>
      </c>
      <c r="D18" s="5" t="s">
        <v>1882</v>
      </c>
      <c r="E18" s="5" t="s">
        <v>2720</v>
      </c>
      <c r="F18" s="9">
        <v>43</v>
      </c>
      <c r="G18" s="9">
        <v>43</v>
      </c>
      <c r="H18" s="7">
        <v>1348.05</v>
      </c>
      <c r="I18" s="7">
        <v>31.35</v>
      </c>
      <c r="J18" s="2" t="s">
        <v>3370</v>
      </c>
      <c r="K18" s="5">
        <f ca="1">TODAY() - tblCustomers[[#This Row],[LastPurchaseDate]]</f>
        <v>110</v>
      </c>
      <c r="L18" s="5" t="str">
        <f ca="1">IF(tblCustomers[[#This Row],[LastPurchaseDate]] &lt;= (TODAY()-180), "Churned", "Active")</f>
        <v>Active</v>
      </c>
      <c r="M18" s="5" t="str">
        <f>TEXT(tblCustomers[[#This Row],[JoinDate]], "YYYY-MM")</f>
        <v>2021-12</v>
      </c>
      <c r="N18" s="5">
        <f>tblCustomers[[#This Row],[TotalSpend]]</f>
        <v>1348.05</v>
      </c>
      <c r="O18" s="2" t="s">
        <v>3373</v>
      </c>
    </row>
    <row r="19" spans="1:15" ht="13.8" x14ac:dyDescent="0.25">
      <c r="A19" s="2" t="s">
        <v>28</v>
      </c>
      <c r="B19" s="2" t="s">
        <v>1228</v>
      </c>
      <c r="C19" s="2" t="s">
        <v>1865</v>
      </c>
      <c r="D19" s="5" t="s">
        <v>1883</v>
      </c>
      <c r="E19" s="5" t="s">
        <v>2829</v>
      </c>
      <c r="F19" s="9">
        <v>4</v>
      </c>
      <c r="G19" s="9">
        <v>3</v>
      </c>
      <c r="H19" s="7">
        <v>77.91</v>
      </c>
      <c r="I19" s="7">
        <v>25.97</v>
      </c>
      <c r="J19" s="2" t="s">
        <v>3370</v>
      </c>
      <c r="K19" s="5">
        <f ca="1">TODAY() - tblCustomers[[#This Row],[LastPurchaseDate]]</f>
        <v>407</v>
      </c>
      <c r="L19" s="5" t="str">
        <f ca="1">IF(tblCustomers[[#This Row],[LastPurchaseDate]] &lt;= (TODAY()-180), "Churned", "Active")</f>
        <v>Active</v>
      </c>
      <c r="M19" s="5" t="str">
        <f>TEXT(tblCustomers[[#This Row],[JoinDate]], "YYYY-MM")</f>
        <v>2024-05</v>
      </c>
      <c r="N19" s="5">
        <f>tblCustomers[[#This Row],[TotalSpend]]</f>
        <v>77.91</v>
      </c>
      <c r="O19" s="2" t="s">
        <v>3372</v>
      </c>
    </row>
    <row r="20" spans="1:15" ht="13.8" x14ac:dyDescent="0.25">
      <c r="A20" s="2" t="s">
        <v>29</v>
      </c>
      <c r="B20" s="2" t="s">
        <v>1229</v>
      </c>
      <c r="C20" s="2" t="s">
        <v>1861</v>
      </c>
      <c r="D20" s="5" t="s">
        <v>1884</v>
      </c>
      <c r="E20" s="5" t="s">
        <v>2830</v>
      </c>
      <c r="F20" s="9">
        <v>9</v>
      </c>
      <c r="G20" s="9">
        <v>4</v>
      </c>
      <c r="H20" s="7">
        <v>52.96</v>
      </c>
      <c r="I20" s="7">
        <v>13.24</v>
      </c>
      <c r="J20" s="2" t="s">
        <v>3370</v>
      </c>
      <c r="K20" s="5">
        <f ca="1">TODAY() - tblCustomers[[#This Row],[LastPurchaseDate]]</f>
        <v>467</v>
      </c>
      <c r="L20" s="5" t="str">
        <f ca="1">IF(tblCustomers[[#This Row],[LastPurchaseDate]] &lt;= (TODAY()-180), "Churned", "Active")</f>
        <v>Active</v>
      </c>
      <c r="M20" s="5" t="str">
        <f>TEXT(tblCustomers[[#This Row],[JoinDate]], "YYYY-MM")</f>
        <v>2023-10</v>
      </c>
      <c r="N20" s="5">
        <f>tblCustomers[[#This Row],[TotalSpend]]</f>
        <v>52.96</v>
      </c>
      <c r="O20" s="2" t="s">
        <v>3372</v>
      </c>
    </row>
    <row r="21" spans="1:15" ht="13.8" x14ac:dyDescent="0.25">
      <c r="A21" s="2" t="s">
        <v>30</v>
      </c>
      <c r="B21" s="2" t="s">
        <v>1230</v>
      </c>
      <c r="C21" s="2" t="s">
        <v>1863</v>
      </c>
      <c r="D21" s="5" t="s">
        <v>1885</v>
      </c>
      <c r="E21" s="5" t="s">
        <v>2535</v>
      </c>
      <c r="F21" s="9">
        <v>4</v>
      </c>
      <c r="G21" s="9">
        <v>4</v>
      </c>
      <c r="H21" s="7">
        <v>117.36</v>
      </c>
      <c r="I21" s="7">
        <v>29.34</v>
      </c>
      <c r="J21" s="2" t="s">
        <v>3370</v>
      </c>
      <c r="K21" s="5">
        <f ca="1">TODAY() - tblCustomers[[#This Row],[LastPurchaseDate]]</f>
        <v>1087</v>
      </c>
      <c r="L21" s="5" t="str">
        <f ca="1">IF(tblCustomers[[#This Row],[LastPurchaseDate]] &lt;= (TODAY()-180), "Churned", "Active")</f>
        <v>Active</v>
      </c>
      <c r="M21" s="5" t="str">
        <f>TEXT(tblCustomers[[#This Row],[JoinDate]], "YYYY-MM")</f>
        <v>2022-07</v>
      </c>
      <c r="N21" s="5">
        <f>tblCustomers[[#This Row],[TotalSpend]]</f>
        <v>117.36</v>
      </c>
      <c r="O21" s="2" t="s">
        <v>3372</v>
      </c>
    </row>
    <row r="22" spans="1:15" ht="13.8" x14ac:dyDescent="0.25">
      <c r="A22" s="2" t="s">
        <v>31</v>
      </c>
      <c r="B22" s="2" t="s">
        <v>1231</v>
      </c>
      <c r="C22" s="2" t="s">
        <v>1865</v>
      </c>
      <c r="D22" s="5" t="s">
        <v>1886</v>
      </c>
      <c r="E22" s="5" t="s">
        <v>2831</v>
      </c>
      <c r="F22" s="9">
        <v>4</v>
      </c>
      <c r="G22" s="9">
        <v>5</v>
      </c>
      <c r="H22" s="7">
        <v>1834.1</v>
      </c>
      <c r="I22" s="7">
        <v>366.82</v>
      </c>
      <c r="J22" s="2" t="s">
        <v>3370</v>
      </c>
      <c r="K22" s="5">
        <f ca="1">TODAY() - tblCustomers[[#This Row],[LastPurchaseDate]]</f>
        <v>123</v>
      </c>
      <c r="L22" s="5" t="str">
        <f ca="1">IF(tblCustomers[[#This Row],[LastPurchaseDate]] &lt;= (TODAY()-180), "Churned", "Active")</f>
        <v>Active</v>
      </c>
      <c r="M22" s="5" t="str">
        <f>TEXT(tblCustomers[[#This Row],[JoinDate]], "YYYY-MM")</f>
        <v>2025-02</v>
      </c>
      <c r="N22" s="5">
        <f>tblCustomers[[#This Row],[TotalSpend]]</f>
        <v>1834.1</v>
      </c>
      <c r="O22" s="2" t="s">
        <v>3373</v>
      </c>
    </row>
    <row r="23" spans="1:15" ht="13.8" x14ac:dyDescent="0.25">
      <c r="A23" s="2" t="s">
        <v>32</v>
      </c>
      <c r="B23" s="2" t="s">
        <v>1232</v>
      </c>
      <c r="C23" s="2" t="s">
        <v>1863</v>
      </c>
      <c r="D23" s="5" t="s">
        <v>1870</v>
      </c>
      <c r="E23" s="5" t="s">
        <v>2318</v>
      </c>
      <c r="F23" s="9">
        <v>2</v>
      </c>
      <c r="G23" s="9">
        <v>1</v>
      </c>
      <c r="H23" s="7">
        <v>21.09</v>
      </c>
      <c r="I23" s="7">
        <v>21.09</v>
      </c>
      <c r="J23" s="2" t="s">
        <v>3370</v>
      </c>
      <c r="K23" s="5">
        <f ca="1">TODAY() - tblCustomers[[#This Row],[LastPurchaseDate]]</f>
        <v>724</v>
      </c>
      <c r="L23" s="5" t="str">
        <f ca="1">IF(tblCustomers[[#This Row],[LastPurchaseDate]] &lt;= (TODAY()-180), "Churned", "Active")</f>
        <v>Active</v>
      </c>
      <c r="M23" s="5" t="str">
        <f>TEXT(tblCustomers[[#This Row],[JoinDate]], "YYYY-MM")</f>
        <v>2023-09</v>
      </c>
      <c r="N23" s="5">
        <f>tblCustomers[[#This Row],[TotalSpend]]</f>
        <v>21.09</v>
      </c>
      <c r="O23" s="2" t="s">
        <v>3372</v>
      </c>
    </row>
    <row r="24" spans="1:15" ht="13.8" x14ac:dyDescent="0.25">
      <c r="A24" s="2" t="s">
        <v>33</v>
      </c>
      <c r="B24" s="2" t="s">
        <v>1233</v>
      </c>
      <c r="C24" s="2" t="s">
        <v>1863</v>
      </c>
      <c r="D24" s="5" t="s">
        <v>1887</v>
      </c>
      <c r="E24" s="5" t="s">
        <v>2832</v>
      </c>
      <c r="F24" s="9">
        <v>33</v>
      </c>
      <c r="G24" s="9">
        <v>20</v>
      </c>
      <c r="H24" s="7">
        <v>4306.6000000000004</v>
      </c>
      <c r="I24" s="7">
        <v>215.33</v>
      </c>
      <c r="J24" s="2" t="s">
        <v>3370</v>
      </c>
      <c r="K24" s="5">
        <f ca="1">TODAY() - tblCustomers[[#This Row],[LastPurchaseDate]]</f>
        <v>1142</v>
      </c>
      <c r="L24" s="5" t="str">
        <f ca="1">IF(tblCustomers[[#This Row],[LastPurchaseDate]] &lt;= (TODAY()-180), "Churned", "Active")</f>
        <v>Active</v>
      </c>
      <c r="M24" s="5" t="str">
        <f>TEXT(tblCustomers[[#This Row],[JoinDate]], "YYYY-MM")</f>
        <v>2019-12</v>
      </c>
      <c r="N24" s="5">
        <f>tblCustomers[[#This Row],[TotalSpend]]</f>
        <v>4306.6000000000004</v>
      </c>
      <c r="O24" s="2" t="s">
        <v>3372</v>
      </c>
    </row>
    <row r="25" spans="1:15" ht="13.8" x14ac:dyDescent="0.25">
      <c r="A25" s="2" t="s">
        <v>34</v>
      </c>
      <c r="B25" s="2" t="s">
        <v>1234</v>
      </c>
      <c r="C25" s="2" t="s">
        <v>1863</v>
      </c>
      <c r="D25" s="5" t="s">
        <v>1888</v>
      </c>
      <c r="E25" s="5" t="s">
        <v>2833</v>
      </c>
      <c r="F25" s="9">
        <v>4</v>
      </c>
      <c r="G25" s="9">
        <v>5</v>
      </c>
      <c r="H25" s="7">
        <v>1140.7</v>
      </c>
      <c r="I25" s="7">
        <v>228.14</v>
      </c>
      <c r="J25" s="2" t="s">
        <v>3370</v>
      </c>
      <c r="K25" s="5">
        <f ca="1">TODAY() - tblCustomers[[#This Row],[LastPurchaseDate]]</f>
        <v>169</v>
      </c>
      <c r="L25" s="5" t="str">
        <f ca="1">IF(tblCustomers[[#This Row],[LastPurchaseDate]] &lt;= (TODAY()-180), "Churned", "Active")</f>
        <v>Active</v>
      </c>
      <c r="M25" s="5" t="str">
        <f>TEXT(tblCustomers[[#This Row],[JoinDate]], "YYYY-MM")</f>
        <v>2025-01</v>
      </c>
      <c r="N25" s="5">
        <f>tblCustomers[[#This Row],[TotalSpend]]</f>
        <v>1140.7</v>
      </c>
      <c r="O25" s="2" t="s">
        <v>3373</v>
      </c>
    </row>
    <row r="26" spans="1:15" ht="13.8" x14ac:dyDescent="0.25">
      <c r="A26" s="2" t="s">
        <v>35</v>
      </c>
      <c r="B26" s="2" t="s">
        <v>1235</v>
      </c>
      <c r="C26" s="2" t="s">
        <v>1861</v>
      </c>
      <c r="D26" s="5" t="s">
        <v>1889</v>
      </c>
      <c r="E26" s="5" t="s">
        <v>2815</v>
      </c>
      <c r="F26" s="9">
        <v>8</v>
      </c>
      <c r="G26" s="9">
        <v>5</v>
      </c>
      <c r="H26" s="7">
        <v>1442.45</v>
      </c>
      <c r="I26" s="7">
        <v>288.49</v>
      </c>
      <c r="J26" s="2" t="s">
        <v>3370</v>
      </c>
      <c r="K26" s="5">
        <f ca="1">TODAY() - tblCustomers[[#This Row],[LastPurchaseDate]]</f>
        <v>117</v>
      </c>
      <c r="L26" s="5" t="str">
        <f ca="1">IF(tblCustomers[[#This Row],[LastPurchaseDate]] &lt;= (TODAY()-180), "Churned", "Active")</f>
        <v>Active</v>
      </c>
      <c r="M26" s="5" t="str">
        <f>TEXT(tblCustomers[[#This Row],[JoinDate]], "YYYY-MM")</f>
        <v>2024-10</v>
      </c>
      <c r="N26" s="5">
        <f>tblCustomers[[#This Row],[TotalSpend]]</f>
        <v>1442.45</v>
      </c>
      <c r="O26" s="2" t="s">
        <v>3373</v>
      </c>
    </row>
    <row r="27" spans="1:15" ht="13.8" x14ac:dyDescent="0.25">
      <c r="A27" s="2" t="s">
        <v>36</v>
      </c>
      <c r="B27" s="2" t="s">
        <v>1236</v>
      </c>
      <c r="C27" s="2" t="s">
        <v>1861</v>
      </c>
      <c r="D27" s="5" t="s">
        <v>1890</v>
      </c>
      <c r="E27" s="5" t="s">
        <v>2834</v>
      </c>
      <c r="F27" s="9">
        <v>34</v>
      </c>
      <c r="G27" s="9">
        <v>30</v>
      </c>
      <c r="H27" s="7">
        <v>2329.5</v>
      </c>
      <c r="I27" s="7">
        <v>77.650000000000006</v>
      </c>
      <c r="J27" s="2" t="s">
        <v>3370</v>
      </c>
      <c r="K27" s="5">
        <f ca="1">TODAY() - tblCustomers[[#This Row],[LastPurchaseDate]]</f>
        <v>1212</v>
      </c>
      <c r="L27" s="5" t="str">
        <f ca="1">IF(tblCustomers[[#This Row],[LastPurchaseDate]] &lt;= (TODAY()-180), "Churned", "Active")</f>
        <v>Active</v>
      </c>
      <c r="M27" s="5" t="str">
        <f>TEXT(tblCustomers[[#This Row],[JoinDate]], "YYYY-MM")</f>
        <v>2019-09</v>
      </c>
      <c r="N27" s="5">
        <f>tblCustomers[[#This Row],[TotalSpend]]</f>
        <v>2329.5</v>
      </c>
      <c r="O27" s="2" t="s">
        <v>3372</v>
      </c>
    </row>
    <row r="28" spans="1:15" ht="13.8" x14ac:dyDescent="0.25">
      <c r="A28" s="2" t="s">
        <v>37</v>
      </c>
      <c r="B28" s="2" t="s">
        <v>1237</v>
      </c>
      <c r="C28" s="2" t="s">
        <v>1861</v>
      </c>
      <c r="D28" s="5" t="s">
        <v>1891</v>
      </c>
      <c r="E28" s="5" t="s">
        <v>2828</v>
      </c>
      <c r="F28" s="9">
        <v>8</v>
      </c>
      <c r="G28" s="9">
        <v>6</v>
      </c>
      <c r="H28" s="7">
        <v>383.7</v>
      </c>
      <c r="I28" s="7">
        <v>63.95</v>
      </c>
      <c r="J28" s="2" t="s">
        <v>3370</v>
      </c>
      <c r="K28" s="5">
        <f ca="1">TODAY() - tblCustomers[[#This Row],[LastPurchaseDate]]</f>
        <v>309</v>
      </c>
      <c r="L28" s="5" t="str">
        <f ca="1">IF(tblCustomers[[#This Row],[LastPurchaseDate]] &lt;= (TODAY()-180), "Churned", "Active")</f>
        <v>Active</v>
      </c>
      <c r="M28" s="5" t="str">
        <f>TEXT(tblCustomers[[#This Row],[JoinDate]], "YYYY-MM")</f>
        <v>2024-04</v>
      </c>
      <c r="N28" s="5">
        <f>tblCustomers[[#This Row],[TotalSpend]]</f>
        <v>383.7</v>
      </c>
      <c r="O28" s="2" t="s">
        <v>3372</v>
      </c>
    </row>
    <row r="29" spans="1:15" ht="13.8" x14ac:dyDescent="0.25">
      <c r="A29" s="2" t="s">
        <v>38</v>
      </c>
      <c r="B29" s="2" t="s">
        <v>1238</v>
      </c>
      <c r="C29" s="2" t="s">
        <v>1862</v>
      </c>
      <c r="D29" s="5" t="s">
        <v>1892</v>
      </c>
      <c r="E29" s="5" t="s">
        <v>2835</v>
      </c>
      <c r="F29" s="9">
        <v>25</v>
      </c>
      <c r="G29" s="9">
        <v>12</v>
      </c>
      <c r="H29" s="7">
        <v>581.88</v>
      </c>
      <c r="I29" s="7">
        <v>48.49</v>
      </c>
      <c r="J29" s="2" t="s">
        <v>3370</v>
      </c>
      <c r="K29" s="5">
        <f ca="1">TODAY() - tblCustomers[[#This Row],[LastPurchaseDate]]</f>
        <v>605</v>
      </c>
      <c r="L29" s="5" t="str">
        <f ca="1">IF(tblCustomers[[#This Row],[LastPurchaseDate]] &lt;= (TODAY()-180), "Churned", "Active")</f>
        <v>Active</v>
      </c>
      <c r="M29" s="5" t="str">
        <f>TEXT(tblCustomers[[#This Row],[JoinDate]], "YYYY-MM")</f>
        <v>2022-01</v>
      </c>
      <c r="N29" s="5">
        <f>tblCustomers[[#This Row],[TotalSpend]]</f>
        <v>581.88</v>
      </c>
      <c r="O29" s="2" t="s">
        <v>3372</v>
      </c>
    </row>
    <row r="30" spans="1:15" ht="13.8" x14ac:dyDescent="0.25">
      <c r="A30" s="2" t="s">
        <v>39</v>
      </c>
      <c r="B30" s="2" t="s">
        <v>1239</v>
      </c>
      <c r="C30" s="2" t="s">
        <v>1864</v>
      </c>
      <c r="D30" s="5" t="s">
        <v>1893</v>
      </c>
      <c r="E30" s="5" t="s">
        <v>2836</v>
      </c>
      <c r="F30" s="9">
        <v>42</v>
      </c>
      <c r="G30" s="9">
        <v>49</v>
      </c>
      <c r="H30" s="7">
        <v>15974.98</v>
      </c>
      <c r="I30" s="7">
        <v>326.02</v>
      </c>
      <c r="J30" s="2" t="s">
        <v>3371</v>
      </c>
      <c r="K30" s="5">
        <f ca="1">TODAY() - tblCustomers[[#This Row],[LastPurchaseDate]]</f>
        <v>954</v>
      </c>
      <c r="L30" s="5" t="str">
        <f ca="1">IF(tblCustomers[[#This Row],[LastPurchaseDate]] &lt;= (TODAY()-180), "Churned", "Active")</f>
        <v>Active</v>
      </c>
      <c r="M30" s="5" t="str">
        <f>TEXT(tblCustomers[[#This Row],[JoinDate]], "YYYY-MM")</f>
        <v>2019-09</v>
      </c>
      <c r="N30" s="5">
        <f>tblCustomers[[#This Row],[TotalSpend]]</f>
        <v>15974.98</v>
      </c>
      <c r="O30" s="2" t="s">
        <v>3372</v>
      </c>
    </row>
    <row r="31" spans="1:15" ht="13.8" x14ac:dyDescent="0.25">
      <c r="A31" s="2" t="s">
        <v>40</v>
      </c>
      <c r="B31" s="2" t="s">
        <v>1213</v>
      </c>
      <c r="C31" s="2" t="s">
        <v>1863</v>
      </c>
      <c r="D31" s="5" t="s">
        <v>1894</v>
      </c>
      <c r="E31" s="5" t="s">
        <v>2405</v>
      </c>
      <c r="F31" s="9">
        <v>8</v>
      </c>
      <c r="G31" s="9">
        <v>6</v>
      </c>
      <c r="H31" s="7">
        <v>485.28</v>
      </c>
      <c r="I31" s="7">
        <v>80.88</v>
      </c>
      <c r="J31" s="2" t="s">
        <v>3370</v>
      </c>
      <c r="K31" s="5">
        <f ca="1">TODAY() - tblCustomers[[#This Row],[LastPurchaseDate]]</f>
        <v>71</v>
      </c>
      <c r="L31" s="5" t="str">
        <f ca="1">IF(tblCustomers[[#This Row],[LastPurchaseDate]] &lt;= (TODAY()-180), "Churned", "Active")</f>
        <v>Active</v>
      </c>
      <c r="M31" s="5" t="str">
        <f>TEXT(tblCustomers[[#This Row],[JoinDate]], "YYYY-MM")</f>
        <v>2024-12</v>
      </c>
      <c r="N31" s="5">
        <f>tblCustomers[[#This Row],[TotalSpend]]</f>
        <v>485.28</v>
      </c>
      <c r="O31" s="2" t="s">
        <v>3373</v>
      </c>
    </row>
    <row r="32" spans="1:15" ht="13.8" x14ac:dyDescent="0.25">
      <c r="A32" s="2" t="s">
        <v>41</v>
      </c>
      <c r="B32" s="2" t="s">
        <v>1240</v>
      </c>
      <c r="C32" s="2" t="s">
        <v>1863</v>
      </c>
      <c r="D32" s="5" t="s">
        <v>1895</v>
      </c>
      <c r="E32" s="5" t="s">
        <v>2837</v>
      </c>
      <c r="F32" s="9">
        <v>3</v>
      </c>
      <c r="G32" s="9">
        <v>1</v>
      </c>
      <c r="H32" s="7">
        <v>47.43</v>
      </c>
      <c r="I32" s="7">
        <v>47.43</v>
      </c>
      <c r="J32" s="2" t="s">
        <v>3370</v>
      </c>
      <c r="K32" s="5">
        <f ca="1">TODAY() - tblCustomers[[#This Row],[LastPurchaseDate]]</f>
        <v>279</v>
      </c>
      <c r="L32" s="5" t="str">
        <f ca="1">IF(tblCustomers[[#This Row],[LastPurchaseDate]] &lt;= (TODAY()-180), "Churned", "Active")</f>
        <v>Active</v>
      </c>
      <c r="M32" s="5" t="str">
        <f>TEXT(tblCustomers[[#This Row],[JoinDate]], "YYYY-MM")</f>
        <v>2024-10</v>
      </c>
      <c r="N32" s="5">
        <f>tblCustomers[[#This Row],[TotalSpend]]</f>
        <v>47.43</v>
      </c>
      <c r="O32" s="2" t="s">
        <v>3372</v>
      </c>
    </row>
    <row r="33" spans="1:15" ht="13.8" x14ac:dyDescent="0.25">
      <c r="A33" s="2" t="s">
        <v>42</v>
      </c>
      <c r="B33" s="2" t="s">
        <v>1241</v>
      </c>
      <c r="C33" s="2" t="s">
        <v>1862</v>
      </c>
      <c r="D33" s="5" t="s">
        <v>1896</v>
      </c>
      <c r="E33" s="5" t="s">
        <v>2838</v>
      </c>
      <c r="F33" s="9">
        <v>68</v>
      </c>
      <c r="G33" s="9">
        <v>55</v>
      </c>
      <c r="H33" s="7">
        <v>762.85</v>
      </c>
      <c r="I33" s="7">
        <v>13.87</v>
      </c>
      <c r="J33" s="2" t="s">
        <v>3370</v>
      </c>
      <c r="K33" s="5">
        <f ca="1">TODAY() - tblCustomers[[#This Row],[LastPurchaseDate]]</f>
        <v>191</v>
      </c>
      <c r="L33" s="5" t="str">
        <f ca="1">IF(tblCustomers[[#This Row],[LastPurchaseDate]] &lt;= (TODAY()-180), "Churned", "Active")</f>
        <v>Active</v>
      </c>
      <c r="M33" s="5" t="str">
        <f>TEXT(tblCustomers[[#This Row],[JoinDate]], "YYYY-MM")</f>
        <v>2019-08</v>
      </c>
      <c r="N33" s="5">
        <f>tblCustomers[[#This Row],[TotalSpend]]</f>
        <v>762.85</v>
      </c>
      <c r="O33" s="2" t="s">
        <v>3372</v>
      </c>
    </row>
    <row r="34" spans="1:15" ht="13.8" x14ac:dyDescent="0.25">
      <c r="A34" s="2" t="s">
        <v>43</v>
      </c>
      <c r="B34" s="2" t="s">
        <v>1242</v>
      </c>
      <c r="C34" s="2" t="s">
        <v>1861</v>
      </c>
      <c r="D34" s="5" t="s">
        <v>1897</v>
      </c>
      <c r="E34" s="5" t="s">
        <v>2544</v>
      </c>
      <c r="F34" s="9">
        <v>26</v>
      </c>
      <c r="G34" s="9">
        <v>23</v>
      </c>
      <c r="H34" s="7">
        <v>347.99</v>
      </c>
      <c r="I34" s="7">
        <v>15.13</v>
      </c>
      <c r="J34" s="2" t="s">
        <v>3370</v>
      </c>
      <c r="K34" s="5">
        <f ca="1">TODAY() - tblCustomers[[#This Row],[LastPurchaseDate]]</f>
        <v>1657</v>
      </c>
      <c r="L34" s="5" t="str">
        <f ca="1">IF(tblCustomers[[#This Row],[LastPurchaseDate]] &lt;= (TODAY()-180), "Churned", "Active")</f>
        <v>Active</v>
      </c>
      <c r="M34" s="5" t="str">
        <f>TEXT(tblCustomers[[#This Row],[JoinDate]], "YYYY-MM")</f>
        <v>2019-02</v>
      </c>
      <c r="N34" s="5">
        <f>tblCustomers[[#This Row],[TotalSpend]]</f>
        <v>347.99</v>
      </c>
      <c r="O34" s="2" t="s">
        <v>3372</v>
      </c>
    </row>
    <row r="35" spans="1:15" ht="13.8" x14ac:dyDescent="0.25">
      <c r="A35" s="2" t="s">
        <v>44</v>
      </c>
      <c r="B35" s="2" t="s">
        <v>1243</v>
      </c>
      <c r="C35" s="2" t="s">
        <v>1861</v>
      </c>
      <c r="D35" s="5" t="s">
        <v>1898</v>
      </c>
      <c r="E35" s="5" t="s">
        <v>2839</v>
      </c>
      <c r="F35" s="9">
        <v>2</v>
      </c>
      <c r="G35" s="9">
        <v>1</v>
      </c>
      <c r="H35" s="7">
        <v>344.17</v>
      </c>
      <c r="I35" s="7">
        <v>344.17</v>
      </c>
      <c r="J35" s="2" t="s">
        <v>3370</v>
      </c>
      <c r="K35" s="5">
        <f ca="1">TODAY() - tblCustomers[[#This Row],[LastPurchaseDate]]</f>
        <v>2550</v>
      </c>
      <c r="L35" s="5" t="str">
        <f ca="1">IF(tblCustomers[[#This Row],[LastPurchaseDate]] &lt;= (TODAY()-180), "Churned", "Active")</f>
        <v>Active</v>
      </c>
      <c r="M35" s="5" t="str">
        <f>TEXT(tblCustomers[[#This Row],[JoinDate]], "YYYY-MM")</f>
        <v>2018-09</v>
      </c>
      <c r="N35" s="5">
        <f>tblCustomers[[#This Row],[TotalSpend]]</f>
        <v>344.17</v>
      </c>
      <c r="O35" s="2" t="s">
        <v>3372</v>
      </c>
    </row>
    <row r="36" spans="1:15" ht="13.8" x14ac:dyDescent="0.25">
      <c r="A36" s="2" t="s">
        <v>45</v>
      </c>
      <c r="B36" s="2" t="s">
        <v>1244</v>
      </c>
      <c r="C36" s="2" t="s">
        <v>1865</v>
      </c>
      <c r="D36" s="5" t="s">
        <v>1899</v>
      </c>
      <c r="E36" s="5" t="s">
        <v>2840</v>
      </c>
      <c r="F36" s="9">
        <v>6</v>
      </c>
      <c r="G36" s="9">
        <v>7</v>
      </c>
      <c r="H36" s="7">
        <v>1546.09</v>
      </c>
      <c r="I36" s="7">
        <v>220.87</v>
      </c>
      <c r="J36" s="2" t="s">
        <v>3370</v>
      </c>
      <c r="K36" s="5">
        <f ca="1">TODAY() - tblCustomers[[#This Row],[LastPurchaseDate]]</f>
        <v>213</v>
      </c>
      <c r="L36" s="5" t="str">
        <f ca="1">IF(tblCustomers[[#This Row],[LastPurchaseDate]] &lt;= (TODAY()-180), "Churned", "Active")</f>
        <v>Active</v>
      </c>
      <c r="M36" s="5" t="str">
        <f>TEXT(tblCustomers[[#This Row],[JoinDate]], "YYYY-MM")</f>
        <v>2024-09</v>
      </c>
      <c r="N36" s="5">
        <f>tblCustomers[[#This Row],[TotalSpend]]</f>
        <v>1546.09</v>
      </c>
      <c r="O36" s="2" t="s">
        <v>3372</v>
      </c>
    </row>
    <row r="37" spans="1:15" ht="13.8" x14ac:dyDescent="0.25">
      <c r="A37" s="2" t="s">
        <v>46</v>
      </c>
      <c r="B37" s="2" t="s">
        <v>1245</v>
      </c>
      <c r="C37" s="2" t="s">
        <v>1864</v>
      </c>
      <c r="D37" s="5" t="s">
        <v>1900</v>
      </c>
      <c r="E37" s="5" t="s">
        <v>2841</v>
      </c>
      <c r="F37" s="9">
        <v>6</v>
      </c>
      <c r="G37" s="9">
        <v>6</v>
      </c>
      <c r="H37" s="7">
        <v>535.79999999999995</v>
      </c>
      <c r="I37" s="7">
        <v>89.3</v>
      </c>
      <c r="J37" s="2" t="s">
        <v>3370</v>
      </c>
      <c r="K37" s="5">
        <f ca="1">TODAY() - tblCustomers[[#This Row],[LastPurchaseDate]]</f>
        <v>200</v>
      </c>
      <c r="L37" s="5" t="str">
        <f ca="1">IF(tblCustomers[[#This Row],[LastPurchaseDate]] &lt;= (TODAY()-180), "Churned", "Active")</f>
        <v>Active</v>
      </c>
      <c r="M37" s="5" t="str">
        <f>TEXT(tblCustomers[[#This Row],[JoinDate]], "YYYY-MM")</f>
        <v>2024-10</v>
      </c>
      <c r="N37" s="5">
        <f>tblCustomers[[#This Row],[TotalSpend]]</f>
        <v>535.79999999999995</v>
      </c>
      <c r="O37" s="2" t="s">
        <v>3372</v>
      </c>
    </row>
    <row r="38" spans="1:15" ht="13.8" x14ac:dyDescent="0.25">
      <c r="A38" s="2" t="s">
        <v>47</v>
      </c>
      <c r="B38" s="2" t="s">
        <v>1246</v>
      </c>
      <c r="C38" s="2" t="s">
        <v>1865</v>
      </c>
      <c r="D38" s="5" t="s">
        <v>1901</v>
      </c>
      <c r="E38" s="5" t="s">
        <v>2842</v>
      </c>
      <c r="F38" s="9">
        <v>16</v>
      </c>
      <c r="G38" s="9">
        <v>12</v>
      </c>
      <c r="H38" s="7">
        <v>2984.04</v>
      </c>
      <c r="I38" s="7">
        <v>248.67</v>
      </c>
      <c r="J38" s="2" t="s">
        <v>3370</v>
      </c>
      <c r="K38" s="5">
        <f ca="1">TODAY() - tblCustomers[[#This Row],[LastPurchaseDate]]</f>
        <v>101</v>
      </c>
      <c r="L38" s="5" t="str">
        <f ca="1">IF(tblCustomers[[#This Row],[LastPurchaseDate]] &lt;= (TODAY()-180), "Churned", "Active")</f>
        <v>Active</v>
      </c>
      <c r="M38" s="5" t="str">
        <f>TEXT(tblCustomers[[#This Row],[JoinDate]], "YYYY-MM")</f>
        <v>2024-03</v>
      </c>
      <c r="N38" s="5">
        <f>tblCustomers[[#This Row],[TotalSpend]]</f>
        <v>2984.04</v>
      </c>
      <c r="O38" s="2" t="s">
        <v>3373</v>
      </c>
    </row>
    <row r="39" spans="1:15" ht="13.8" x14ac:dyDescent="0.25">
      <c r="A39" s="2" t="s">
        <v>48</v>
      </c>
      <c r="B39" s="2" t="s">
        <v>1247</v>
      </c>
      <c r="C39" s="2" t="s">
        <v>1862</v>
      </c>
      <c r="D39" s="5" t="s">
        <v>1902</v>
      </c>
      <c r="E39" s="5" t="s">
        <v>2413</v>
      </c>
      <c r="F39" s="9">
        <v>3</v>
      </c>
      <c r="G39" s="9">
        <v>4</v>
      </c>
      <c r="H39" s="7">
        <v>360.88</v>
      </c>
      <c r="I39" s="7">
        <v>90.22</v>
      </c>
      <c r="J39" s="2" t="s">
        <v>3370</v>
      </c>
      <c r="K39" s="5">
        <f ca="1">TODAY() - tblCustomers[[#This Row],[LastPurchaseDate]]</f>
        <v>55</v>
      </c>
      <c r="L39" s="5" t="str">
        <f ca="1">IF(tblCustomers[[#This Row],[LastPurchaseDate]] &lt;= (TODAY()-180), "Churned", "Active")</f>
        <v>Active</v>
      </c>
      <c r="M39" s="5" t="str">
        <f>TEXT(tblCustomers[[#This Row],[JoinDate]], "YYYY-MM")</f>
        <v>2025-06</v>
      </c>
      <c r="N39" s="5">
        <f>tblCustomers[[#This Row],[TotalSpend]]</f>
        <v>360.88</v>
      </c>
      <c r="O39" s="2" t="s">
        <v>3373</v>
      </c>
    </row>
    <row r="40" spans="1:15" ht="13.8" x14ac:dyDescent="0.25">
      <c r="A40" s="2" t="s">
        <v>49</v>
      </c>
      <c r="B40" s="2" t="s">
        <v>1248</v>
      </c>
      <c r="C40" s="2" t="s">
        <v>1861</v>
      </c>
      <c r="D40" s="5" t="s">
        <v>1903</v>
      </c>
      <c r="E40" s="5" t="s">
        <v>2843</v>
      </c>
      <c r="F40" s="9">
        <v>2</v>
      </c>
      <c r="G40" s="9">
        <v>5</v>
      </c>
      <c r="H40" s="7">
        <v>760.45</v>
      </c>
      <c r="I40" s="7">
        <v>152.09</v>
      </c>
      <c r="J40" s="2" t="s">
        <v>3370</v>
      </c>
      <c r="K40" s="5">
        <f ca="1">TODAY() - tblCustomers[[#This Row],[LastPurchaseDate]]</f>
        <v>1313</v>
      </c>
      <c r="L40" s="5" t="str">
        <f ca="1">IF(tblCustomers[[#This Row],[LastPurchaseDate]] &lt;= (TODAY()-180), "Churned", "Active")</f>
        <v>Active</v>
      </c>
      <c r="M40" s="5" t="str">
        <f>TEXT(tblCustomers[[#This Row],[JoinDate]], "YYYY-MM")</f>
        <v>2022-01</v>
      </c>
      <c r="N40" s="5">
        <f>tblCustomers[[#This Row],[TotalSpend]]</f>
        <v>760.45</v>
      </c>
      <c r="O40" s="2" t="s">
        <v>3372</v>
      </c>
    </row>
    <row r="41" spans="1:15" ht="13.8" x14ac:dyDescent="0.25">
      <c r="A41" s="2" t="s">
        <v>50</v>
      </c>
      <c r="B41" s="2" t="s">
        <v>1249</v>
      </c>
      <c r="C41" s="2" t="s">
        <v>1862</v>
      </c>
      <c r="D41" s="5" t="s">
        <v>1904</v>
      </c>
      <c r="E41" s="5" t="s">
        <v>2844</v>
      </c>
      <c r="F41" s="9">
        <v>20</v>
      </c>
      <c r="G41" s="9">
        <v>18</v>
      </c>
      <c r="H41" s="7">
        <v>1980.36</v>
      </c>
      <c r="I41" s="7">
        <v>110.02</v>
      </c>
      <c r="J41" s="2" t="s">
        <v>3370</v>
      </c>
      <c r="K41" s="5">
        <f ca="1">TODAY() - tblCustomers[[#This Row],[LastPurchaseDate]]</f>
        <v>350</v>
      </c>
      <c r="L41" s="5" t="str">
        <f ca="1">IF(tblCustomers[[#This Row],[LastPurchaseDate]] &lt;= (TODAY()-180), "Churned", "Active")</f>
        <v>Active</v>
      </c>
      <c r="M41" s="5" t="str">
        <f>TEXT(tblCustomers[[#This Row],[JoinDate]], "YYYY-MM")</f>
        <v>2023-03</v>
      </c>
      <c r="N41" s="5">
        <f>tblCustomers[[#This Row],[TotalSpend]]</f>
        <v>1980.36</v>
      </c>
      <c r="O41" s="2" t="s">
        <v>3372</v>
      </c>
    </row>
    <row r="42" spans="1:15" ht="13.8" x14ac:dyDescent="0.25">
      <c r="A42" s="2" t="s">
        <v>51</v>
      </c>
      <c r="B42" s="2" t="s">
        <v>1250</v>
      </c>
      <c r="C42" s="2" t="s">
        <v>1862</v>
      </c>
      <c r="D42" s="5" t="s">
        <v>1905</v>
      </c>
      <c r="E42" s="5" t="s">
        <v>2222</v>
      </c>
      <c r="F42" s="9">
        <v>5</v>
      </c>
      <c r="G42" s="9">
        <v>6</v>
      </c>
      <c r="H42" s="7">
        <v>163.38</v>
      </c>
      <c r="I42" s="7">
        <v>27.23</v>
      </c>
      <c r="J42" s="2" t="s">
        <v>3370</v>
      </c>
      <c r="K42" s="5">
        <f ca="1">TODAY() - tblCustomers[[#This Row],[LastPurchaseDate]]</f>
        <v>21</v>
      </c>
      <c r="L42" s="5" t="str">
        <f ca="1">IF(tblCustomers[[#This Row],[LastPurchaseDate]] &lt;= (TODAY()-180), "Churned", "Active")</f>
        <v>Active</v>
      </c>
      <c r="M42" s="5" t="str">
        <f>TEXT(tblCustomers[[#This Row],[JoinDate]], "YYYY-MM")</f>
        <v>2025-05</v>
      </c>
      <c r="N42" s="5">
        <f>tblCustomers[[#This Row],[TotalSpend]]</f>
        <v>163.38</v>
      </c>
      <c r="O42" s="2" t="s">
        <v>3373</v>
      </c>
    </row>
    <row r="43" spans="1:15" ht="13.8" x14ac:dyDescent="0.25">
      <c r="A43" s="2" t="s">
        <v>52</v>
      </c>
      <c r="B43" s="2" t="s">
        <v>1251</v>
      </c>
      <c r="C43" s="2" t="s">
        <v>1861</v>
      </c>
      <c r="D43" s="5" t="s">
        <v>1906</v>
      </c>
      <c r="E43" s="5" t="s">
        <v>1977</v>
      </c>
      <c r="F43" s="9">
        <v>40</v>
      </c>
      <c r="G43" s="9">
        <v>35</v>
      </c>
      <c r="H43" s="7">
        <v>2437.4</v>
      </c>
      <c r="I43" s="7">
        <v>69.64</v>
      </c>
      <c r="J43" s="2" t="s">
        <v>3370</v>
      </c>
      <c r="K43" s="5">
        <f ca="1">TODAY() - tblCustomers[[#This Row],[LastPurchaseDate]]</f>
        <v>1282</v>
      </c>
      <c r="L43" s="5" t="str">
        <f ca="1">IF(tblCustomers[[#This Row],[LastPurchaseDate]] &lt;= (TODAY()-180), "Churned", "Active")</f>
        <v>Active</v>
      </c>
      <c r="M43" s="5" t="str">
        <f>TEXT(tblCustomers[[#This Row],[JoinDate]], "YYYY-MM")</f>
        <v>2018-12</v>
      </c>
      <c r="N43" s="5">
        <f>tblCustomers[[#This Row],[TotalSpend]]</f>
        <v>2437.4</v>
      </c>
      <c r="O43" s="2" t="s">
        <v>3372</v>
      </c>
    </row>
    <row r="44" spans="1:15" ht="13.8" x14ac:dyDescent="0.25">
      <c r="A44" s="2" t="s">
        <v>53</v>
      </c>
      <c r="B44" s="2" t="s">
        <v>1252</v>
      </c>
      <c r="C44" s="2" t="s">
        <v>1865</v>
      </c>
      <c r="D44" s="5" t="s">
        <v>1907</v>
      </c>
      <c r="E44" s="5" t="s">
        <v>2845</v>
      </c>
      <c r="F44" s="9">
        <v>34</v>
      </c>
      <c r="G44" s="9">
        <v>35</v>
      </c>
      <c r="H44" s="7">
        <v>1937.25</v>
      </c>
      <c r="I44" s="7">
        <v>55.35</v>
      </c>
      <c r="J44" s="2" t="s">
        <v>3370</v>
      </c>
      <c r="K44" s="5">
        <f ca="1">TODAY() - tblCustomers[[#This Row],[LastPurchaseDate]]</f>
        <v>68</v>
      </c>
      <c r="L44" s="5" t="str">
        <f ca="1">IF(tblCustomers[[#This Row],[LastPurchaseDate]] &lt;= (TODAY()-180), "Churned", "Active")</f>
        <v>Active</v>
      </c>
      <c r="M44" s="5" t="str">
        <f>TEXT(tblCustomers[[#This Row],[JoinDate]], "YYYY-MM")</f>
        <v>2022-10</v>
      </c>
      <c r="N44" s="5">
        <f>tblCustomers[[#This Row],[TotalSpend]]</f>
        <v>1937.25</v>
      </c>
      <c r="O44" s="2" t="s">
        <v>3373</v>
      </c>
    </row>
    <row r="45" spans="1:15" ht="13.8" x14ac:dyDescent="0.25">
      <c r="A45" s="2" t="s">
        <v>54</v>
      </c>
      <c r="B45" s="2" t="s">
        <v>1253</v>
      </c>
      <c r="C45" s="2" t="s">
        <v>1861</v>
      </c>
      <c r="D45" s="5" t="s">
        <v>1908</v>
      </c>
      <c r="E45" s="5" t="s">
        <v>2846</v>
      </c>
      <c r="F45" s="9">
        <v>46</v>
      </c>
      <c r="G45" s="9">
        <v>37</v>
      </c>
      <c r="H45" s="7">
        <v>14388.93</v>
      </c>
      <c r="I45" s="7">
        <v>388.89</v>
      </c>
      <c r="J45" s="2" t="s">
        <v>3371</v>
      </c>
      <c r="K45" s="5">
        <f ca="1">TODAY() - tblCustomers[[#This Row],[LastPurchaseDate]]</f>
        <v>978</v>
      </c>
      <c r="L45" s="5" t="str">
        <f ca="1">IF(tblCustomers[[#This Row],[LastPurchaseDate]] &lt;= (TODAY()-180), "Churned", "Active")</f>
        <v>Active</v>
      </c>
      <c r="M45" s="5" t="str">
        <f>TEXT(tblCustomers[[#This Row],[JoinDate]], "YYYY-MM")</f>
        <v>2019-04</v>
      </c>
      <c r="N45" s="5">
        <f>tblCustomers[[#This Row],[TotalSpend]]</f>
        <v>14388.93</v>
      </c>
      <c r="O45" s="2" t="s">
        <v>3372</v>
      </c>
    </row>
    <row r="46" spans="1:15" ht="13.8" x14ac:dyDescent="0.25">
      <c r="A46" s="2" t="s">
        <v>55</v>
      </c>
      <c r="B46" s="2" t="s">
        <v>1254</v>
      </c>
      <c r="C46" s="2" t="s">
        <v>1865</v>
      </c>
      <c r="D46" s="5" t="s">
        <v>1909</v>
      </c>
      <c r="E46" s="5" t="s">
        <v>2545</v>
      </c>
      <c r="F46" s="9">
        <v>19</v>
      </c>
      <c r="G46" s="9">
        <v>15</v>
      </c>
      <c r="H46" s="7">
        <v>1333.95</v>
      </c>
      <c r="I46" s="7">
        <v>88.93</v>
      </c>
      <c r="J46" s="2" t="s">
        <v>3370</v>
      </c>
      <c r="K46" s="5">
        <f ca="1">TODAY() - tblCustomers[[#This Row],[LastPurchaseDate]]</f>
        <v>2181</v>
      </c>
      <c r="L46" s="5" t="str">
        <f ca="1">IF(tblCustomers[[#This Row],[LastPurchaseDate]] &lt;= (TODAY()-180), "Churned", "Active")</f>
        <v>Active</v>
      </c>
      <c r="M46" s="5" t="str">
        <f>TEXT(tblCustomers[[#This Row],[JoinDate]], "YYYY-MM")</f>
        <v>2018-04</v>
      </c>
      <c r="N46" s="5">
        <f>tblCustomers[[#This Row],[TotalSpend]]</f>
        <v>1333.95</v>
      </c>
      <c r="O46" s="2" t="s">
        <v>3372</v>
      </c>
    </row>
    <row r="47" spans="1:15" ht="13.8" x14ac:dyDescent="0.25">
      <c r="A47" s="2" t="s">
        <v>56</v>
      </c>
      <c r="B47" s="2" t="s">
        <v>1255</v>
      </c>
      <c r="C47" s="2" t="s">
        <v>1864</v>
      </c>
      <c r="D47" s="5" t="s">
        <v>1910</v>
      </c>
      <c r="E47" s="5" t="s">
        <v>2621</v>
      </c>
      <c r="F47" s="9">
        <v>47</v>
      </c>
      <c r="G47" s="9">
        <v>31</v>
      </c>
      <c r="H47" s="7">
        <v>1288.98</v>
      </c>
      <c r="I47" s="7">
        <v>41.58</v>
      </c>
      <c r="J47" s="2" t="s">
        <v>3370</v>
      </c>
      <c r="K47" s="5">
        <f ca="1">TODAY() - tblCustomers[[#This Row],[LastPurchaseDate]]</f>
        <v>952</v>
      </c>
      <c r="L47" s="5" t="str">
        <f ca="1">IF(tblCustomers[[#This Row],[LastPurchaseDate]] &lt;= (TODAY()-180), "Churned", "Active")</f>
        <v>Active</v>
      </c>
      <c r="M47" s="5" t="str">
        <f>TEXT(tblCustomers[[#This Row],[JoinDate]], "YYYY-MM")</f>
        <v>2019-04</v>
      </c>
      <c r="N47" s="5">
        <f>tblCustomers[[#This Row],[TotalSpend]]</f>
        <v>1288.98</v>
      </c>
      <c r="O47" s="2" t="s">
        <v>3372</v>
      </c>
    </row>
    <row r="48" spans="1:15" ht="13.8" x14ac:dyDescent="0.25">
      <c r="A48" s="2" t="s">
        <v>57</v>
      </c>
      <c r="B48" s="2" t="s">
        <v>1256</v>
      </c>
      <c r="C48" s="2" t="s">
        <v>1865</v>
      </c>
      <c r="D48" s="5" t="s">
        <v>1911</v>
      </c>
      <c r="E48" s="5" t="s">
        <v>2847</v>
      </c>
      <c r="F48" s="9">
        <v>85</v>
      </c>
      <c r="G48" s="9">
        <v>60</v>
      </c>
      <c r="H48" s="7">
        <v>21273.599999999999</v>
      </c>
      <c r="I48" s="7">
        <v>354.56</v>
      </c>
      <c r="J48" s="2" t="s">
        <v>3371</v>
      </c>
      <c r="K48" s="5">
        <f ca="1">TODAY() - tblCustomers[[#This Row],[LastPurchaseDate]]</f>
        <v>263</v>
      </c>
      <c r="L48" s="5" t="str">
        <f ca="1">IF(tblCustomers[[#This Row],[LastPurchaseDate]] &lt;= (TODAY()-180), "Churned", "Active")</f>
        <v>Active</v>
      </c>
      <c r="M48" s="5" t="str">
        <f>TEXT(tblCustomers[[#This Row],[JoinDate]], "YYYY-MM")</f>
        <v>2018-01</v>
      </c>
      <c r="N48" s="5">
        <f>tblCustomers[[#This Row],[TotalSpend]]</f>
        <v>21273.599999999999</v>
      </c>
      <c r="O48" s="2" t="s">
        <v>3372</v>
      </c>
    </row>
    <row r="49" spans="1:15" ht="13.8" x14ac:dyDescent="0.25">
      <c r="A49" s="2" t="s">
        <v>58</v>
      </c>
      <c r="B49" s="2" t="s">
        <v>1257</v>
      </c>
      <c r="C49" s="2" t="s">
        <v>1865</v>
      </c>
      <c r="D49" s="5" t="s">
        <v>1912</v>
      </c>
      <c r="E49" s="5" t="s">
        <v>2848</v>
      </c>
      <c r="F49" s="9">
        <v>2</v>
      </c>
      <c r="G49" s="9">
        <v>3</v>
      </c>
      <c r="H49" s="7">
        <v>269.94</v>
      </c>
      <c r="I49" s="7">
        <v>89.98</v>
      </c>
      <c r="J49" s="2" t="s">
        <v>3370</v>
      </c>
      <c r="K49" s="5">
        <f ca="1">TODAY() - tblCustomers[[#This Row],[LastPurchaseDate]]</f>
        <v>2591</v>
      </c>
      <c r="L49" s="5" t="str">
        <f ca="1">IF(tblCustomers[[#This Row],[LastPurchaseDate]] &lt;= (TODAY()-180), "Churned", "Active")</f>
        <v>Active</v>
      </c>
      <c r="M49" s="5" t="str">
        <f>TEXT(tblCustomers[[#This Row],[JoinDate]], "YYYY-MM")</f>
        <v>2018-07</v>
      </c>
      <c r="N49" s="5">
        <f>tblCustomers[[#This Row],[TotalSpend]]</f>
        <v>269.94</v>
      </c>
      <c r="O49" s="2" t="s">
        <v>3372</v>
      </c>
    </row>
    <row r="50" spans="1:15" ht="13.8" x14ac:dyDescent="0.25">
      <c r="A50" s="2" t="s">
        <v>59</v>
      </c>
      <c r="B50" s="2" t="s">
        <v>1258</v>
      </c>
      <c r="C50" s="2" t="s">
        <v>1865</v>
      </c>
      <c r="D50" s="5" t="s">
        <v>1913</v>
      </c>
      <c r="E50" s="5" t="s">
        <v>2359</v>
      </c>
      <c r="F50" s="9">
        <v>4</v>
      </c>
      <c r="G50" s="9">
        <v>4</v>
      </c>
      <c r="H50" s="7">
        <v>448.68</v>
      </c>
      <c r="I50" s="7">
        <v>112.17</v>
      </c>
      <c r="J50" s="2" t="s">
        <v>3370</v>
      </c>
      <c r="K50" s="5">
        <f ca="1">TODAY() - tblCustomers[[#This Row],[LastPurchaseDate]]</f>
        <v>25</v>
      </c>
      <c r="L50" s="5" t="str">
        <f ca="1">IF(tblCustomers[[#This Row],[LastPurchaseDate]] &lt;= (TODAY()-180), "Churned", "Active")</f>
        <v>Active</v>
      </c>
      <c r="M50" s="5" t="str">
        <f>TEXT(tblCustomers[[#This Row],[JoinDate]], "YYYY-MM")</f>
        <v>2025-05</v>
      </c>
      <c r="N50" s="5">
        <f>tblCustomers[[#This Row],[TotalSpend]]</f>
        <v>448.68</v>
      </c>
      <c r="O50" s="2" t="s">
        <v>3373</v>
      </c>
    </row>
    <row r="51" spans="1:15" ht="13.8" x14ac:dyDescent="0.25">
      <c r="A51" s="2" t="s">
        <v>60</v>
      </c>
      <c r="B51" s="2" t="s">
        <v>1259</v>
      </c>
      <c r="C51" s="2" t="s">
        <v>1863</v>
      </c>
      <c r="D51" s="5" t="s">
        <v>1914</v>
      </c>
      <c r="E51" s="5" t="s">
        <v>2657</v>
      </c>
      <c r="F51" s="9">
        <v>12</v>
      </c>
      <c r="G51" s="9">
        <v>15</v>
      </c>
      <c r="H51" s="7">
        <v>1655.85</v>
      </c>
      <c r="I51" s="7">
        <v>110.39</v>
      </c>
      <c r="J51" s="2" t="s">
        <v>3370</v>
      </c>
      <c r="K51" s="5">
        <f ca="1">TODAY() - tblCustomers[[#This Row],[LastPurchaseDate]]</f>
        <v>248</v>
      </c>
      <c r="L51" s="5" t="str">
        <f ca="1">IF(tblCustomers[[#This Row],[LastPurchaseDate]] &lt;= (TODAY()-180), "Churned", "Active")</f>
        <v>Active</v>
      </c>
      <c r="M51" s="5" t="str">
        <f>TEXT(tblCustomers[[#This Row],[JoinDate]], "YYYY-MM")</f>
        <v>2024-02</v>
      </c>
      <c r="N51" s="5">
        <f>tblCustomers[[#This Row],[TotalSpend]]</f>
        <v>1655.85</v>
      </c>
      <c r="O51" s="2" t="s">
        <v>3372</v>
      </c>
    </row>
    <row r="52" spans="1:15" ht="13.8" x14ac:dyDescent="0.25">
      <c r="A52" s="2" t="s">
        <v>61</v>
      </c>
      <c r="B52" s="2" t="s">
        <v>1260</v>
      </c>
      <c r="C52" s="2" t="s">
        <v>1864</v>
      </c>
      <c r="D52" s="5" t="s">
        <v>1890</v>
      </c>
      <c r="E52" s="5" t="s">
        <v>2849</v>
      </c>
      <c r="F52" s="9">
        <v>33</v>
      </c>
      <c r="G52" s="9">
        <v>29</v>
      </c>
      <c r="H52" s="7">
        <v>2384.67</v>
      </c>
      <c r="I52" s="7">
        <v>82.23</v>
      </c>
      <c r="J52" s="2" t="s">
        <v>3370</v>
      </c>
      <c r="K52" s="5">
        <f ca="1">TODAY() - tblCustomers[[#This Row],[LastPurchaseDate]]</f>
        <v>1237</v>
      </c>
      <c r="L52" s="5" t="str">
        <f ca="1">IF(tblCustomers[[#This Row],[LastPurchaseDate]] &lt;= (TODAY()-180), "Churned", "Active")</f>
        <v>Active</v>
      </c>
      <c r="M52" s="5" t="str">
        <f>TEXT(tblCustomers[[#This Row],[JoinDate]], "YYYY-MM")</f>
        <v>2019-09</v>
      </c>
      <c r="N52" s="5">
        <f>tblCustomers[[#This Row],[TotalSpend]]</f>
        <v>2384.67</v>
      </c>
      <c r="O52" s="2" t="s">
        <v>3372</v>
      </c>
    </row>
    <row r="53" spans="1:15" ht="13.8" x14ac:dyDescent="0.25">
      <c r="A53" s="2" t="s">
        <v>62</v>
      </c>
      <c r="B53" s="2" t="s">
        <v>1261</v>
      </c>
      <c r="C53" s="2" t="s">
        <v>1862</v>
      </c>
      <c r="D53" s="5" t="s">
        <v>1915</v>
      </c>
      <c r="E53" s="5" t="s">
        <v>2850</v>
      </c>
      <c r="F53" s="9">
        <v>7</v>
      </c>
      <c r="G53" s="9">
        <v>5</v>
      </c>
      <c r="H53" s="7">
        <v>422.6</v>
      </c>
      <c r="I53" s="7">
        <v>84.52</v>
      </c>
      <c r="J53" s="2" t="s">
        <v>3370</v>
      </c>
      <c r="K53" s="5">
        <f ca="1">TODAY() - tblCustomers[[#This Row],[LastPurchaseDate]]</f>
        <v>711</v>
      </c>
      <c r="L53" s="5" t="str">
        <f ca="1">IF(tblCustomers[[#This Row],[LastPurchaseDate]] &lt;= (TODAY()-180), "Churned", "Active")</f>
        <v>Active</v>
      </c>
      <c r="M53" s="5" t="str">
        <f>TEXT(tblCustomers[[#This Row],[JoinDate]], "YYYY-MM")</f>
        <v>2023-04</v>
      </c>
      <c r="N53" s="5">
        <f>tblCustomers[[#This Row],[TotalSpend]]</f>
        <v>422.6</v>
      </c>
      <c r="O53" s="2" t="s">
        <v>3372</v>
      </c>
    </row>
    <row r="54" spans="1:15" ht="13.8" x14ac:dyDescent="0.25">
      <c r="A54" s="2" t="s">
        <v>63</v>
      </c>
      <c r="B54" s="2" t="s">
        <v>1262</v>
      </c>
      <c r="C54" s="2" t="s">
        <v>1865</v>
      </c>
      <c r="D54" s="5" t="s">
        <v>1916</v>
      </c>
      <c r="E54" s="5" t="s">
        <v>2120</v>
      </c>
      <c r="F54" s="9">
        <v>20</v>
      </c>
      <c r="G54" s="9">
        <v>13</v>
      </c>
      <c r="H54" s="7">
        <v>1494.48</v>
      </c>
      <c r="I54" s="7">
        <v>114.96</v>
      </c>
      <c r="J54" s="2" t="s">
        <v>3370</v>
      </c>
      <c r="K54" s="5">
        <f ca="1">TODAY() - tblCustomers[[#This Row],[LastPurchaseDate]]</f>
        <v>550</v>
      </c>
      <c r="L54" s="5" t="str">
        <f ca="1">IF(tblCustomers[[#This Row],[LastPurchaseDate]] &lt;= (TODAY()-180), "Churned", "Active")</f>
        <v>Active</v>
      </c>
      <c r="M54" s="5" t="str">
        <f>TEXT(tblCustomers[[#This Row],[JoinDate]], "YYYY-MM")</f>
        <v>2022-08</v>
      </c>
      <c r="N54" s="5">
        <f>tblCustomers[[#This Row],[TotalSpend]]</f>
        <v>1494.48</v>
      </c>
      <c r="O54" s="2" t="s">
        <v>3372</v>
      </c>
    </row>
    <row r="55" spans="1:15" ht="13.8" x14ac:dyDescent="0.25">
      <c r="A55" s="2" t="s">
        <v>64</v>
      </c>
      <c r="B55" s="2" t="s">
        <v>1263</v>
      </c>
      <c r="C55" s="2" t="s">
        <v>1863</v>
      </c>
      <c r="D55" s="5" t="s">
        <v>1917</v>
      </c>
      <c r="E55" s="5" t="s">
        <v>2851</v>
      </c>
      <c r="F55" s="9">
        <v>4</v>
      </c>
      <c r="G55" s="9">
        <v>5</v>
      </c>
      <c r="H55" s="7">
        <v>519.20000000000005</v>
      </c>
      <c r="I55" s="7">
        <v>103.84</v>
      </c>
      <c r="J55" s="2" t="s">
        <v>3370</v>
      </c>
      <c r="K55" s="5">
        <f ca="1">TODAY() - tblCustomers[[#This Row],[LastPurchaseDate]]</f>
        <v>1730</v>
      </c>
      <c r="L55" s="5" t="str">
        <f ca="1">IF(tblCustomers[[#This Row],[LastPurchaseDate]] &lt;= (TODAY()-180), "Churned", "Active")</f>
        <v>Active</v>
      </c>
      <c r="M55" s="5" t="str">
        <f>TEXT(tblCustomers[[#This Row],[JoinDate]], "YYYY-MM")</f>
        <v>2020-09</v>
      </c>
      <c r="N55" s="5">
        <f>tblCustomers[[#This Row],[TotalSpend]]</f>
        <v>519.20000000000005</v>
      </c>
      <c r="O55" s="2" t="s">
        <v>3372</v>
      </c>
    </row>
    <row r="56" spans="1:15" ht="13.8" x14ac:dyDescent="0.25">
      <c r="A56" s="2" t="s">
        <v>65</v>
      </c>
      <c r="B56" s="2" t="s">
        <v>1264</v>
      </c>
      <c r="C56" s="2" t="s">
        <v>1862</v>
      </c>
      <c r="D56" s="5" t="s">
        <v>1918</v>
      </c>
      <c r="E56" s="5" t="s">
        <v>2852</v>
      </c>
      <c r="F56" s="9">
        <v>16</v>
      </c>
      <c r="G56" s="9">
        <v>14</v>
      </c>
      <c r="H56" s="7">
        <v>1559.04</v>
      </c>
      <c r="I56" s="7">
        <v>111.36</v>
      </c>
      <c r="J56" s="2" t="s">
        <v>3370</v>
      </c>
      <c r="K56" s="5">
        <f ca="1">TODAY() - tblCustomers[[#This Row],[LastPurchaseDate]]</f>
        <v>842</v>
      </c>
      <c r="L56" s="5" t="str">
        <f ca="1">IF(tblCustomers[[#This Row],[LastPurchaseDate]] &lt;= (TODAY()-180), "Churned", "Active")</f>
        <v>Active</v>
      </c>
      <c r="M56" s="5" t="str">
        <f>TEXT(tblCustomers[[#This Row],[JoinDate]], "YYYY-MM")</f>
        <v>2022-03</v>
      </c>
      <c r="N56" s="5">
        <f>tblCustomers[[#This Row],[TotalSpend]]</f>
        <v>1559.04</v>
      </c>
      <c r="O56" s="2" t="s">
        <v>3372</v>
      </c>
    </row>
    <row r="57" spans="1:15" ht="13.8" x14ac:dyDescent="0.25">
      <c r="A57" s="2" t="s">
        <v>66</v>
      </c>
      <c r="B57" s="2" t="s">
        <v>1265</v>
      </c>
      <c r="C57" s="2" t="s">
        <v>1865</v>
      </c>
      <c r="D57" s="5" t="s">
        <v>1919</v>
      </c>
      <c r="E57" s="5" t="s">
        <v>2167</v>
      </c>
      <c r="F57" s="9">
        <v>34</v>
      </c>
      <c r="G57" s="9">
        <v>32</v>
      </c>
      <c r="H57" s="7">
        <v>3372.48</v>
      </c>
      <c r="I57" s="7">
        <v>105.39</v>
      </c>
      <c r="J57" s="2" t="s">
        <v>3370</v>
      </c>
      <c r="K57" s="5">
        <f ca="1">TODAY() - tblCustomers[[#This Row],[LastPurchaseDate]]</f>
        <v>503</v>
      </c>
      <c r="L57" s="5" t="str">
        <f ca="1">IF(tblCustomers[[#This Row],[LastPurchaseDate]] &lt;= (TODAY()-180), "Churned", "Active")</f>
        <v>Active</v>
      </c>
      <c r="M57" s="5" t="str">
        <f>TEXT(tblCustomers[[#This Row],[JoinDate]], "YYYY-MM")</f>
        <v>2021-08</v>
      </c>
      <c r="N57" s="5">
        <f>tblCustomers[[#This Row],[TotalSpend]]</f>
        <v>3372.48</v>
      </c>
      <c r="O57" s="2" t="s">
        <v>3372</v>
      </c>
    </row>
    <row r="58" spans="1:15" ht="13.8" x14ac:dyDescent="0.25">
      <c r="A58" s="2" t="s">
        <v>67</v>
      </c>
      <c r="B58" s="2" t="s">
        <v>1226</v>
      </c>
      <c r="C58" s="2" t="s">
        <v>1865</v>
      </c>
      <c r="D58" s="5" t="s">
        <v>1920</v>
      </c>
      <c r="E58" s="5" t="s">
        <v>2389</v>
      </c>
      <c r="F58" s="9">
        <v>4</v>
      </c>
      <c r="G58" s="9">
        <v>5</v>
      </c>
      <c r="H58" s="7">
        <v>316.35000000000002</v>
      </c>
      <c r="I58" s="7">
        <v>63.27</v>
      </c>
      <c r="J58" s="2" t="s">
        <v>3370</v>
      </c>
      <c r="K58" s="5">
        <f ca="1">TODAY() - tblCustomers[[#This Row],[LastPurchaseDate]]</f>
        <v>2173</v>
      </c>
      <c r="L58" s="5" t="str">
        <f ca="1">IF(tblCustomers[[#This Row],[LastPurchaseDate]] &lt;= (TODAY()-180), "Churned", "Active")</f>
        <v>Active</v>
      </c>
      <c r="M58" s="5" t="str">
        <f>TEXT(tblCustomers[[#This Row],[JoinDate]], "YYYY-MM")</f>
        <v>2019-07</v>
      </c>
      <c r="N58" s="5">
        <f>tblCustomers[[#This Row],[TotalSpend]]</f>
        <v>316.35000000000002</v>
      </c>
      <c r="O58" s="2" t="s">
        <v>3372</v>
      </c>
    </row>
    <row r="59" spans="1:15" ht="13.8" x14ac:dyDescent="0.25">
      <c r="A59" s="2" t="s">
        <v>68</v>
      </c>
      <c r="B59" s="2" t="s">
        <v>1266</v>
      </c>
      <c r="C59" s="2" t="s">
        <v>1863</v>
      </c>
      <c r="D59" s="5" t="s">
        <v>1921</v>
      </c>
      <c r="E59" s="5" t="s">
        <v>2853</v>
      </c>
      <c r="F59" s="9">
        <v>55</v>
      </c>
      <c r="G59" s="9">
        <v>50</v>
      </c>
      <c r="H59" s="7">
        <v>2315</v>
      </c>
      <c r="I59" s="7">
        <v>46.3</v>
      </c>
      <c r="J59" s="2" t="s">
        <v>3370</v>
      </c>
      <c r="K59" s="5">
        <f ca="1">TODAY() - tblCustomers[[#This Row],[LastPurchaseDate]]</f>
        <v>17</v>
      </c>
      <c r="L59" s="5" t="str">
        <f ca="1">IF(tblCustomers[[#This Row],[LastPurchaseDate]] &lt;= (TODAY()-180), "Churned", "Active")</f>
        <v>Active</v>
      </c>
      <c r="M59" s="5" t="str">
        <f>TEXT(tblCustomers[[#This Row],[JoinDate]], "YYYY-MM")</f>
        <v>2021-03</v>
      </c>
      <c r="N59" s="5">
        <f>tblCustomers[[#This Row],[TotalSpend]]</f>
        <v>2315</v>
      </c>
      <c r="O59" s="2" t="s">
        <v>3373</v>
      </c>
    </row>
    <row r="60" spans="1:15" ht="13.8" x14ac:dyDescent="0.25">
      <c r="A60" s="2" t="s">
        <v>69</v>
      </c>
      <c r="B60" s="2" t="s">
        <v>1267</v>
      </c>
      <c r="C60" s="2" t="s">
        <v>1861</v>
      </c>
      <c r="D60" s="5" t="s">
        <v>1922</v>
      </c>
      <c r="E60" s="5" t="s">
        <v>2854</v>
      </c>
      <c r="F60" s="9">
        <v>20</v>
      </c>
      <c r="G60" s="9">
        <v>12</v>
      </c>
      <c r="H60" s="7">
        <v>1312.2</v>
      </c>
      <c r="I60" s="7">
        <v>109.35</v>
      </c>
      <c r="J60" s="2" t="s">
        <v>3370</v>
      </c>
      <c r="K60" s="5">
        <f ca="1">TODAY() - tblCustomers[[#This Row],[LastPurchaseDate]]</f>
        <v>2215</v>
      </c>
      <c r="L60" s="5" t="str">
        <f ca="1">IF(tblCustomers[[#This Row],[LastPurchaseDate]] &lt;= (TODAY()-180), "Churned", "Active")</f>
        <v>Active</v>
      </c>
      <c r="M60" s="5" t="str">
        <f>TEXT(tblCustomers[[#This Row],[JoinDate]], "YYYY-MM")</f>
        <v>2018-02</v>
      </c>
      <c r="N60" s="5">
        <f>tblCustomers[[#This Row],[TotalSpend]]</f>
        <v>1312.2</v>
      </c>
      <c r="O60" s="2" t="s">
        <v>3372</v>
      </c>
    </row>
    <row r="61" spans="1:15" ht="13.8" x14ac:dyDescent="0.25">
      <c r="A61" s="2" t="s">
        <v>70</v>
      </c>
      <c r="B61" s="2" t="s">
        <v>1268</v>
      </c>
      <c r="C61" s="2" t="s">
        <v>1861</v>
      </c>
      <c r="D61" s="5" t="s">
        <v>1923</v>
      </c>
      <c r="E61" s="5" t="s">
        <v>2855</v>
      </c>
      <c r="F61" s="9">
        <v>4</v>
      </c>
      <c r="G61" s="9">
        <v>1</v>
      </c>
      <c r="H61" s="7">
        <v>64.239999999999995</v>
      </c>
      <c r="I61" s="7">
        <v>64.239999999999995</v>
      </c>
      <c r="J61" s="2" t="s">
        <v>3370</v>
      </c>
      <c r="K61" s="5">
        <f ca="1">TODAY() - tblCustomers[[#This Row],[LastPurchaseDate]]</f>
        <v>354</v>
      </c>
      <c r="L61" s="5" t="str">
        <f ca="1">IF(tblCustomers[[#This Row],[LastPurchaseDate]] &lt;= (TODAY()-180), "Churned", "Active")</f>
        <v>Active</v>
      </c>
      <c r="M61" s="5" t="str">
        <f>TEXT(tblCustomers[[#This Row],[JoinDate]], "YYYY-MM")</f>
        <v>2024-07</v>
      </c>
      <c r="N61" s="5">
        <f>tblCustomers[[#This Row],[TotalSpend]]</f>
        <v>64.239999999999995</v>
      </c>
      <c r="O61" s="2" t="s">
        <v>3372</v>
      </c>
    </row>
    <row r="62" spans="1:15" ht="13.8" x14ac:dyDescent="0.25">
      <c r="A62" s="2" t="s">
        <v>71</v>
      </c>
      <c r="B62" s="2" t="s">
        <v>1269</v>
      </c>
      <c r="C62" s="2" t="s">
        <v>1865</v>
      </c>
      <c r="D62" s="5" t="s">
        <v>1924</v>
      </c>
      <c r="E62" s="5" t="s">
        <v>2492</v>
      </c>
      <c r="F62" s="9">
        <v>16</v>
      </c>
      <c r="G62" s="9">
        <v>18</v>
      </c>
      <c r="H62" s="7">
        <v>1525.5</v>
      </c>
      <c r="I62" s="7">
        <v>84.75</v>
      </c>
      <c r="J62" s="2" t="s">
        <v>3370</v>
      </c>
      <c r="K62" s="5">
        <f ca="1">TODAY() - tblCustomers[[#This Row],[LastPurchaseDate]]</f>
        <v>1736</v>
      </c>
      <c r="L62" s="5" t="str">
        <f ca="1">IF(tblCustomers[[#This Row],[LastPurchaseDate]] &lt;= (TODAY()-180), "Churned", "Active")</f>
        <v>Active</v>
      </c>
      <c r="M62" s="5" t="str">
        <f>TEXT(tblCustomers[[#This Row],[JoinDate]], "YYYY-MM")</f>
        <v>2019-09</v>
      </c>
      <c r="N62" s="5">
        <f>tblCustomers[[#This Row],[TotalSpend]]</f>
        <v>1525.5</v>
      </c>
      <c r="O62" s="2" t="s">
        <v>3372</v>
      </c>
    </row>
    <row r="63" spans="1:15" ht="13.8" x14ac:dyDescent="0.25">
      <c r="A63" s="2" t="s">
        <v>72</v>
      </c>
      <c r="B63" s="2" t="s">
        <v>1270</v>
      </c>
      <c r="C63" s="2" t="s">
        <v>1863</v>
      </c>
      <c r="D63" s="5" t="s">
        <v>1925</v>
      </c>
      <c r="E63" s="5" t="s">
        <v>2856</v>
      </c>
      <c r="F63" s="9">
        <v>44</v>
      </c>
      <c r="G63" s="9">
        <v>32</v>
      </c>
      <c r="H63" s="7">
        <v>484.48</v>
      </c>
      <c r="I63" s="7">
        <v>15.14</v>
      </c>
      <c r="J63" s="2" t="s">
        <v>3370</v>
      </c>
      <c r="K63" s="5">
        <f ca="1">TODAY() - tblCustomers[[#This Row],[LastPurchaseDate]]</f>
        <v>1026</v>
      </c>
      <c r="L63" s="5" t="str">
        <f ca="1">IF(tblCustomers[[#This Row],[LastPurchaseDate]] &lt;= (TODAY()-180), "Churned", "Active")</f>
        <v>Active</v>
      </c>
      <c r="M63" s="5" t="str">
        <f>TEXT(tblCustomers[[#This Row],[JoinDate]], "YYYY-MM")</f>
        <v>2019-05</v>
      </c>
      <c r="N63" s="5">
        <f>tblCustomers[[#This Row],[TotalSpend]]</f>
        <v>484.48</v>
      </c>
      <c r="O63" s="2" t="s">
        <v>3372</v>
      </c>
    </row>
    <row r="64" spans="1:15" ht="13.8" x14ac:dyDescent="0.25">
      <c r="A64" s="2" t="s">
        <v>73</v>
      </c>
      <c r="B64" s="2" t="s">
        <v>1271</v>
      </c>
      <c r="C64" s="2" t="s">
        <v>1863</v>
      </c>
      <c r="D64" s="5" t="s">
        <v>1926</v>
      </c>
      <c r="E64" s="5" t="s">
        <v>2857</v>
      </c>
      <c r="F64" s="9">
        <v>45</v>
      </c>
      <c r="G64" s="9">
        <v>30</v>
      </c>
      <c r="H64" s="7">
        <v>6195.6</v>
      </c>
      <c r="I64" s="7">
        <v>206.52</v>
      </c>
      <c r="J64" s="2" t="s">
        <v>3371</v>
      </c>
      <c r="K64" s="5">
        <f ca="1">TODAY() - tblCustomers[[#This Row],[LastPurchaseDate]]</f>
        <v>797</v>
      </c>
      <c r="L64" s="5" t="str">
        <f ca="1">IF(tblCustomers[[#This Row],[LastPurchaseDate]] &lt;= (TODAY()-180), "Churned", "Active")</f>
        <v>Active</v>
      </c>
      <c r="M64" s="5" t="str">
        <f>TEXT(tblCustomers[[#This Row],[JoinDate]], "YYYY-MM")</f>
        <v>2019-11</v>
      </c>
      <c r="N64" s="5">
        <f>tblCustomers[[#This Row],[TotalSpend]]</f>
        <v>6195.6</v>
      </c>
      <c r="O64" s="2" t="s">
        <v>3372</v>
      </c>
    </row>
    <row r="65" spans="1:15" ht="13.8" x14ac:dyDescent="0.25">
      <c r="A65" s="2" t="s">
        <v>74</v>
      </c>
      <c r="B65" s="2" t="s">
        <v>1236</v>
      </c>
      <c r="C65" s="2" t="s">
        <v>1863</v>
      </c>
      <c r="D65" s="5" t="s">
        <v>1927</v>
      </c>
      <c r="E65" s="5" t="s">
        <v>2858</v>
      </c>
      <c r="F65" s="9">
        <v>37</v>
      </c>
      <c r="G65" s="9">
        <v>27</v>
      </c>
      <c r="H65" s="7">
        <v>721.98</v>
      </c>
      <c r="I65" s="7">
        <v>26.74</v>
      </c>
      <c r="J65" s="2" t="s">
        <v>3370</v>
      </c>
      <c r="K65" s="5">
        <f ca="1">TODAY() - tblCustomers[[#This Row],[LastPurchaseDate]]</f>
        <v>474</v>
      </c>
      <c r="L65" s="5" t="str">
        <f ca="1">IF(tblCustomers[[#This Row],[LastPurchaseDate]] &lt;= (TODAY()-180), "Churned", "Active")</f>
        <v>Active</v>
      </c>
      <c r="M65" s="5" t="str">
        <f>TEXT(tblCustomers[[#This Row],[JoinDate]], "YYYY-MM")</f>
        <v>2021-06</v>
      </c>
      <c r="N65" s="5">
        <f>tblCustomers[[#This Row],[TotalSpend]]</f>
        <v>721.98</v>
      </c>
      <c r="O65" s="2" t="s">
        <v>3372</v>
      </c>
    </row>
    <row r="66" spans="1:15" ht="13.8" x14ac:dyDescent="0.25">
      <c r="A66" s="2" t="s">
        <v>75</v>
      </c>
      <c r="B66" s="2" t="s">
        <v>1272</v>
      </c>
      <c r="C66" s="2" t="s">
        <v>1863</v>
      </c>
      <c r="D66" s="5" t="s">
        <v>1928</v>
      </c>
      <c r="E66" s="5" t="s">
        <v>2859</v>
      </c>
      <c r="F66" s="9">
        <v>9</v>
      </c>
      <c r="G66" s="9">
        <v>6</v>
      </c>
      <c r="H66" s="7">
        <v>6833.58</v>
      </c>
      <c r="I66" s="7">
        <v>1138.93</v>
      </c>
      <c r="J66" s="2" t="s">
        <v>3371</v>
      </c>
      <c r="K66" s="5">
        <f ca="1">TODAY() - tblCustomers[[#This Row],[LastPurchaseDate]]</f>
        <v>265</v>
      </c>
      <c r="L66" s="5" t="str">
        <f ca="1">IF(tblCustomers[[#This Row],[LastPurchaseDate]] &lt;= (TODAY()-180), "Churned", "Active")</f>
        <v>Active</v>
      </c>
      <c r="M66" s="5" t="str">
        <f>TEXT(tblCustomers[[#This Row],[JoinDate]], "YYYY-MM")</f>
        <v>2024-05</v>
      </c>
      <c r="N66" s="5">
        <f>tblCustomers[[#This Row],[TotalSpend]]</f>
        <v>6833.58</v>
      </c>
      <c r="O66" s="2" t="s">
        <v>3372</v>
      </c>
    </row>
    <row r="67" spans="1:15" ht="13.8" x14ac:dyDescent="0.25">
      <c r="A67" s="2" t="s">
        <v>76</v>
      </c>
      <c r="B67" s="2" t="s">
        <v>1273</v>
      </c>
      <c r="C67" s="2" t="s">
        <v>1862</v>
      </c>
      <c r="D67" s="5" t="s">
        <v>1929</v>
      </c>
      <c r="E67" s="5" t="s">
        <v>2860</v>
      </c>
      <c r="F67" s="9">
        <v>2</v>
      </c>
      <c r="G67" s="9">
        <v>4</v>
      </c>
      <c r="H67" s="7">
        <v>781</v>
      </c>
      <c r="I67" s="7">
        <v>195.25</v>
      </c>
      <c r="J67" s="2" t="s">
        <v>3370</v>
      </c>
      <c r="K67" s="5">
        <f ca="1">TODAY() - tblCustomers[[#This Row],[LastPurchaseDate]]</f>
        <v>75</v>
      </c>
      <c r="L67" s="5" t="str">
        <f ca="1">IF(tblCustomers[[#This Row],[LastPurchaseDate]] &lt;= (TODAY()-180), "Churned", "Active")</f>
        <v>Active</v>
      </c>
      <c r="M67" s="5" t="str">
        <f>TEXT(tblCustomers[[#This Row],[JoinDate]], "YYYY-MM")</f>
        <v>2025-06</v>
      </c>
      <c r="N67" s="5">
        <f>tblCustomers[[#This Row],[TotalSpend]]</f>
        <v>781</v>
      </c>
      <c r="O67" s="2" t="s">
        <v>3373</v>
      </c>
    </row>
    <row r="68" spans="1:15" ht="13.8" x14ac:dyDescent="0.25">
      <c r="A68" s="2" t="s">
        <v>77</v>
      </c>
      <c r="B68" s="2" t="s">
        <v>1274</v>
      </c>
      <c r="C68" s="2" t="s">
        <v>1861</v>
      </c>
      <c r="D68" s="5" t="s">
        <v>1930</v>
      </c>
      <c r="E68" s="5" t="s">
        <v>2861</v>
      </c>
      <c r="F68" s="9">
        <v>21</v>
      </c>
      <c r="G68" s="9">
        <v>17</v>
      </c>
      <c r="H68" s="7">
        <v>4286.55</v>
      </c>
      <c r="I68" s="7">
        <v>252.15</v>
      </c>
      <c r="J68" s="2" t="s">
        <v>3370</v>
      </c>
      <c r="K68" s="5">
        <f ca="1">TODAY() - tblCustomers[[#This Row],[LastPurchaseDate]]</f>
        <v>824</v>
      </c>
      <c r="L68" s="5" t="str">
        <f ca="1">IF(tblCustomers[[#This Row],[LastPurchaseDate]] &lt;= (TODAY()-180), "Churned", "Active")</f>
        <v>Active</v>
      </c>
      <c r="M68" s="5" t="str">
        <f>TEXT(tblCustomers[[#This Row],[JoinDate]], "YYYY-MM")</f>
        <v>2021-10</v>
      </c>
      <c r="N68" s="5">
        <f>tblCustomers[[#This Row],[TotalSpend]]</f>
        <v>4286.55</v>
      </c>
      <c r="O68" s="2" t="s">
        <v>3372</v>
      </c>
    </row>
    <row r="69" spans="1:15" ht="13.8" x14ac:dyDescent="0.25">
      <c r="A69" s="2" t="s">
        <v>78</v>
      </c>
      <c r="B69" s="2" t="s">
        <v>1239</v>
      </c>
      <c r="C69" s="2" t="s">
        <v>1862</v>
      </c>
      <c r="D69" s="5" t="s">
        <v>1931</v>
      </c>
      <c r="E69" s="5" t="s">
        <v>2249</v>
      </c>
      <c r="F69" s="9">
        <v>33</v>
      </c>
      <c r="G69" s="9">
        <v>27</v>
      </c>
      <c r="H69" s="7">
        <v>2810.16</v>
      </c>
      <c r="I69" s="7">
        <v>104.08</v>
      </c>
      <c r="J69" s="2" t="s">
        <v>3370</v>
      </c>
      <c r="K69" s="5">
        <f ca="1">TODAY() - tblCustomers[[#This Row],[LastPurchaseDate]]</f>
        <v>1013</v>
      </c>
      <c r="L69" s="5" t="str">
        <f ca="1">IF(tblCustomers[[#This Row],[LastPurchaseDate]] &lt;= (TODAY()-180), "Churned", "Active")</f>
        <v>Active</v>
      </c>
      <c r="M69" s="5" t="str">
        <f>TEXT(tblCustomers[[#This Row],[JoinDate]], "YYYY-MM")</f>
        <v>2020-04</v>
      </c>
      <c r="N69" s="5">
        <f>tblCustomers[[#This Row],[TotalSpend]]</f>
        <v>2810.16</v>
      </c>
      <c r="O69" s="2" t="s">
        <v>3372</v>
      </c>
    </row>
    <row r="70" spans="1:15" ht="13.8" x14ac:dyDescent="0.25">
      <c r="A70" s="2" t="s">
        <v>79</v>
      </c>
      <c r="B70" s="2" t="s">
        <v>1275</v>
      </c>
      <c r="C70" s="2" t="s">
        <v>1865</v>
      </c>
      <c r="D70" s="5" t="s">
        <v>1932</v>
      </c>
      <c r="E70" s="5" t="s">
        <v>2862</v>
      </c>
      <c r="F70" s="9">
        <v>22</v>
      </c>
      <c r="G70" s="9">
        <v>12</v>
      </c>
      <c r="H70" s="7">
        <v>1012.92</v>
      </c>
      <c r="I70" s="7">
        <v>84.41</v>
      </c>
      <c r="J70" s="2" t="s">
        <v>3370</v>
      </c>
      <c r="K70" s="5">
        <f ca="1">TODAY() - tblCustomers[[#This Row],[LastPurchaseDate]]</f>
        <v>543</v>
      </c>
      <c r="L70" s="5" t="str">
        <f ca="1">IF(tblCustomers[[#This Row],[LastPurchaseDate]] &lt;= (TODAY()-180), "Churned", "Active")</f>
        <v>Active</v>
      </c>
      <c r="M70" s="5" t="str">
        <f>TEXT(tblCustomers[[#This Row],[JoinDate]], "YYYY-MM")</f>
        <v>2022-06</v>
      </c>
      <c r="N70" s="5">
        <f>tblCustomers[[#This Row],[TotalSpend]]</f>
        <v>1012.92</v>
      </c>
      <c r="O70" s="2" t="s">
        <v>3372</v>
      </c>
    </row>
    <row r="71" spans="1:15" ht="13.8" x14ac:dyDescent="0.25">
      <c r="A71" s="2" t="s">
        <v>80</v>
      </c>
      <c r="B71" s="2" t="s">
        <v>1276</v>
      </c>
      <c r="C71" s="2" t="s">
        <v>1862</v>
      </c>
      <c r="D71" s="5" t="s">
        <v>1933</v>
      </c>
      <c r="E71" s="5" t="s">
        <v>2797</v>
      </c>
      <c r="F71" s="9">
        <v>16</v>
      </c>
      <c r="G71" s="9">
        <v>10</v>
      </c>
      <c r="H71" s="7">
        <v>1017.2</v>
      </c>
      <c r="I71" s="7">
        <v>101.72</v>
      </c>
      <c r="J71" s="2" t="s">
        <v>3370</v>
      </c>
      <c r="K71" s="5">
        <f ca="1">TODAY() - tblCustomers[[#This Row],[LastPurchaseDate]]</f>
        <v>1652</v>
      </c>
      <c r="L71" s="5" t="str">
        <f ca="1">IF(tblCustomers[[#This Row],[LastPurchaseDate]] &lt;= (TODAY()-180), "Churned", "Active")</f>
        <v>Active</v>
      </c>
      <c r="M71" s="5" t="str">
        <f>TEXT(tblCustomers[[#This Row],[JoinDate]], "YYYY-MM")</f>
        <v>2019-12</v>
      </c>
      <c r="N71" s="5">
        <f>tblCustomers[[#This Row],[TotalSpend]]</f>
        <v>1017.2</v>
      </c>
      <c r="O71" s="2" t="s">
        <v>3372</v>
      </c>
    </row>
    <row r="72" spans="1:15" ht="13.8" x14ac:dyDescent="0.25">
      <c r="A72" s="2" t="s">
        <v>81</v>
      </c>
      <c r="B72" s="2" t="s">
        <v>1277</v>
      </c>
      <c r="C72" s="2" t="s">
        <v>1865</v>
      </c>
      <c r="D72" s="5" t="s">
        <v>1934</v>
      </c>
      <c r="E72" s="5" t="s">
        <v>2045</v>
      </c>
      <c r="F72" s="9">
        <v>1</v>
      </c>
      <c r="G72" s="9">
        <v>3</v>
      </c>
      <c r="H72" s="7">
        <v>36.03</v>
      </c>
      <c r="I72" s="7">
        <v>12.01</v>
      </c>
      <c r="J72" s="2" t="s">
        <v>3370</v>
      </c>
      <c r="K72" s="5">
        <f ca="1">TODAY() - tblCustomers[[#This Row],[LastPurchaseDate]]</f>
        <v>392</v>
      </c>
      <c r="L72" s="5" t="str">
        <f ca="1">IF(tblCustomers[[#This Row],[LastPurchaseDate]] &lt;= (TODAY()-180), "Churned", "Active")</f>
        <v>Active</v>
      </c>
      <c r="M72" s="5" t="str">
        <f>TEXT(tblCustomers[[#This Row],[JoinDate]], "YYYY-MM")</f>
        <v>2024-08</v>
      </c>
      <c r="N72" s="5">
        <f>tblCustomers[[#This Row],[TotalSpend]]</f>
        <v>36.03</v>
      </c>
      <c r="O72" s="2" t="s">
        <v>3372</v>
      </c>
    </row>
    <row r="73" spans="1:15" ht="13.8" x14ac:dyDescent="0.25">
      <c r="A73" s="2" t="s">
        <v>82</v>
      </c>
      <c r="B73" s="2" t="s">
        <v>1278</v>
      </c>
      <c r="C73" s="2" t="s">
        <v>1865</v>
      </c>
      <c r="D73" s="5" t="s">
        <v>1935</v>
      </c>
      <c r="E73" s="5" t="s">
        <v>2863</v>
      </c>
      <c r="F73" s="9">
        <v>1</v>
      </c>
      <c r="G73" s="9">
        <v>2</v>
      </c>
      <c r="H73" s="7">
        <v>765.38</v>
      </c>
      <c r="I73" s="7">
        <v>382.69</v>
      </c>
      <c r="J73" s="2" t="s">
        <v>3370</v>
      </c>
      <c r="K73" s="5">
        <f ca="1">TODAY() - tblCustomers[[#This Row],[LastPurchaseDate]]</f>
        <v>5</v>
      </c>
      <c r="L73" s="5" t="str">
        <f ca="1">IF(tblCustomers[[#This Row],[LastPurchaseDate]] &lt;= (TODAY()-180), "Churned", "Active")</f>
        <v>Active</v>
      </c>
      <c r="M73" s="5" t="str">
        <f>TEXT(tblCustomers[[#This Row],[JoinDate]], "YYYY-MM")</f>
        <v>2025-09</v>
      </c>
      <c r="N73" s="5">
        <f>tblCustomers[[#This Row],[TotalSpend]]</f>
        <v>765.38</v>
      </c>
      <c r="O73" s="2" t="s">
        <v>3373</v>
      </c>
    </row>
    <row r="74" spans="1:15" ht="13.8" x14ac:dyDescent="0.25">
      <c r="A74" s="2" t="s">
        <v>83</v>
      </c>
      <c r="B74" s="2" t="s">
        <v>1279</v>
      </c>
      <c r="C74" s="2" t="s">
        <v>1862</v>
      </c>
      <c r="D74" s="5" t="s">
        <v>1936</v>
      </c>
      <c r="E74" s="5" t="s">
        <v>2296</v>
      </c>
      <c r="F74" s="9">
        <v>10</v>
      </c>
      <c r="G74" s="9">
        <v>4</v>
      </c>
      <c r="H74" s="7">
        <v>3586.72</v>
      </c>
      <c r="I74" s="7">
        <v>896.68</v>
      </c>
      <c r="J74" s="2" t="s">
        <v>3370</v>
      </c>
      <c r="K74" s="5">
        <f ca="1">TODAY() - tblCustomers[[#This Row],[LastPurchaseDate]]</f>
        <v>1247</v>
      </c>
      <c r="L74" s="5" t="str">
        <f ca="1">IF(tblCustomers[[#This Row],[LastPurchaseDate]] &lt;= (TODAY()-180), "Churned", "Active")</f>
        <v>Active</v>
      </c>
      <c r="M74" s="5" t="str">
        <f>TEXT(tblCustomers[[#This Row],[JoinDate]], "YYYY-MM")</f>
        <v>2021-07</v>
      </c>
      <c r="N74" s="5">
        <f>tblCustomers[[#This Row],[TotalSpend]]</f>
        <v>3586.72</v>
      </c>
      <c r="O74" s="2" t="s">
        <v>3372</v>
      </c>
    </row>
    <row r="75" spans="1:15" ht="13.8" x14ac:dyDescent="0.25">
      <c r="A75" s="2" t="s">
        <v>84</v>
      </c>
      <c r="B75" s="2" t="s">
        <v>1280</v>
      </c>
      <c r="C75" s="2" t="s">
        <v>1863</v>
      </c>
      <c r="D75" s="5" t="s">
        <v>1937</v>
      </c>
      <c r="E75" s="5" t="s">
        <v>2385</v>
      </c>
      <c r="F75" s="9">
        <v>5</v>
      </c>
      <c r="G75" s="9">
        <v>3</v>
      </c>
      <c r="H75" s="7">
        <v>257.49</v>
      </c>
      <c r="I75" s="7">
        <v>85.83</v>
      </c>
      <c r="J75" s="2" t="s">
        <v>3370</v>
      </c>
      <c r="K75" s="5">
        <f ca="1">TODAY() - tblCustomers[[#This Row],[LastPurchaseDate]]</f>
        <v>406</v>
      </c>
      <c r="L75" s="5" t="str">
        <f ca="1">IF(tblCustomers[[#This Row],[LastPurchaseDate]] &lt;= (TODAY()-180), "Churned", "Active")</f>
        <v>Active</v>
      </c>
      <c r="M75" s="5" t="str">
        <f>TEXT(tblCustomers[[#This Row],[JoinDate]], "YYYY-MM")</f>
        <v>2024-04</v>
      </c>
      <c r="N75" s="5">
        <f>tblCustomers[[#This Row],[TotalSpend]]</f>
        <v>257.49</v>
      </c>
      <c r="O75" s="2" t="s">
        <v>3372</v>
      </c>
    </row>
    <row r="76" spans="1:15" ht="13.8" x14ac:dyDescent="0.25">
      <c r="A76" s="2" t="s">
        <v>85</v>
      </c>
      <c r="B76" s="2" t="s">
        <v>1281</v>
      </c>
      <c r="C76" s="2" t="s">
        <v>1865</v>
      </c>
      <c r="D76" s="5" t="s">
        <v>1938</v>
      </c>
      <c r="E76" s="5" t="s">
        <v>2165</v>
      </c>
      <c r="F76" s="9">
        <v>19</v>
      </c>
      <c r="G76" s="9">
        <v>14</v>
      </c>
      <c r="H76" s="7">
        <v>1484.28</v>
      </c>
      <c r="I76" s="7">
        <v>106.02</v>
      </c>
      <c r="J76" s="2" t="s">
        <v>3370</v>
      </c>
      <c r="K76" s="5">
        <f ca="1">TODAY() - tblCustomers[[#This Row],[LastPurchaseDate]]</f>
        <v>115</v>
      </c>
      <c r="L76" s="5" t="str">
        <f ca="1">IF(tblCustomers[[#This Row],[LastPurchaseDate]] &lt;= (TODAY()-180), "Churned", "Active")</f>
        <v>Active</v>
      </c>
      <c r="M76" s="5" t="str">
        <f>TEXT(tblCustomers[[#This Row],[JoinDate]], "YYYY-MM")</f>
        <v>2023-12</v>
      </c>
      <c r="N76" s="5">
        <f>tblCustomers[[#This Row],[TotalSpend]]</f>
        <v>1484.28</v>
      </c>
      <c r="O76" s="2" t="s">
        <v>3373</v>
      </c>
    </row>
    <row r="77" spans="1:15" ht="13.8" x14ac:dyDescent="0.25">
      <c r="A77" s="2" t="s">
        <v>86</v>
      </c>
      <c r="B77" s="2" t="s">
        <v>1282</v>
      </c>
      <c r="C77" s="2" t="s">
        <v>1862</v>
      </c>
      <c r="D77" s="5" t="s">
        <v>1939</v>
      </c>
      <c r="E77" s="5" t="s">
        <v>2864</v>
      </c>
      <c r="F77" s="9">
        <v>9</v>
      </c>
      <c r="G77" s="9">
        <v>10</v>
      </c>
      <c r="H77" s="7">
        <v>679.2</v>
      </c>
      <c r="I77" s="7">
        <v>67.92</v>
      </c>
      <c r="J77" s="2" t="s">
        <v>3370</v>
      </c>
      <c r="K77" s="5">
        <f ca="1">TODAY() - tblCustomers[[#This Row],[LastPurchaseDate]]</f>
        <v>314</v>
      </c>
      <c r="L77" s="5" t="str">
        <f ca="1">IF(tblCustomers[[#This Row],[LastPurchaseDate]] &lt;= (TODAY()-180), "Churned", "Active")</f>
        <v>Active</v>
      </c>
      <c r="M77" s="5" t="str">
        <f>TEXT(tblCustomers[[#This Row],[JoinDate]], "YYYY-MM")</f>
        <v>2024-03</v>
      </c>
      <c r="N77" s="5">
        <f>tblCustomers[[#This Row],[TotalSpend]]</f>
        <v>679.2</v>
      </c>
      <c r="O77" s="2" t="s">
        <v>3372</v>
      </c>
    </row>
    <row r="78" spans="1:15" ht="13.8" x14ac:dyDescent="0.25">
      <c r="A78" s="2" t="s">
        <v>87</v>
      </c>
      <c r="B78" s="2" t="s">
        <v>1283</v>
      </c>
      <c r="C78" s="2" t="s">
        <v>1861</v>
      </c>
      <c r="D78" s="5" t="s">
        <v>1940</v>
      </c>
      <c r="E78" s="5" t="s">
        <v>2865</v>
      </c>
      <c r="F78" s="9">
        <v>25</v>
      </c>
      <c r="G78" s="9">
        <v>19</v>
      </c>
      <c r="H78" s="7">
        <v>742.52</v>
      </c>
      <c r="I78" s="7">
        <v>39.08</v>
      </c>
      <c r="J78" s="2" t="s">
        <v>3370</v>
      </c>
      <c r="K78" s="5">
        <f ca="1">TODAY() - tblCustomers[[#This Row],[LastPurchaseDate]]</f>
        <v>206</v>
      </c>
      <c r="L78" s="5" t="str">
        <f ca="1">IF(tblCustomers[[#This Row],[LastPurchaseDate]] &lt;= (TODAY()-180), "Churned", "Active")</f>
        <v>Active</v>
      </c>
      <c r="M78" s="5" t="str">
        <f>TEXT(tblCustomers[[#This Row],[JoinDate]], "YYYY-MM")</f>
        <v>2023-03</v>
      </c>
      <c r="N78" s="5">
        <f>tblCustomers[[#This Row],[TotalSpend]]</f>
        <v>742.52</v>
      </c>
      <c r="O78" s="2" t="s">
        <v>3372</v>
      </c>
    </row>
    <row r="79" spans="1:15" ht="13.8" x14ac:dyDescent="0.25">
      <c r="A79" s="2" t="s">
        <v>88</v>
      </c>
      <c r="B79" s="2" t="s">
        <v>1284</v>
      </c>
      <c r="C79" s="2" t="s">
        <v>1863</v>
      </c>
      <c r="D79" s="5" t="s">
        <v>1941</v>
      </c>
      <c r="E79" s="5" t="s">
        <v>2866</v>
      </c>
      <c r="F79" s="9">
        <v>44</v>
      </c>
      <c r="G79" s="9">
        <v>30</v>
      </c>
      <c r="H79" s="7">
        <v>10384.200000000001</v>
      </c>
      <c r="I79" s="7">
        <v>346.14</v>
      </c>
      <c r="J79" s="2" t="s">
        <v>3371</v>
      </c>
      <c r="K79" s="5">
        <f ca="1">TODAY() - tblCustomers[[#This Row],[LastPurchaseDate]]</f>
        <v>241</v>
      </c>
      <c r="L79" s="5" t="str">
        <f ca="1">IF(tblCustomers[[#This Row],[LastPurchaseDate]] &lt;= (TODAY()-180), "Churned", "Active")</f>
        <v>Active</v>
      </c>
      <c r="M79" s="5" t="str">
        <f>TEXT(tblCustomers[[#This Row],[JoinDate]], "YYYY-MM")</f>
        <v>2021-06</v>
      </c>
      <c r="N79" s="5">
        <f>tblCustomers[[#This Row],[TotalSpend]]</f>
        <v>10384.200000000001</v>
      </c>
      <c r="O79" s="2" t="s">
        <v>3372</v>
      </c>
    </row>
    <row r="80" spans="1:15" ht="13.8" x14ac:dyDescent="0.25">
      <c r="A80" s="2" t="s">
        <v>89</v>
      </c>
      <c r="B80" s="2" t="s">
        <v>1285</v>
      </c>
      <c r="C80" s="2" t="s">
        <v>1863</v>
      </c>
      <c r="D80" s="5" t="s">
        <v>1942</v>
      </c>
      <c r="E80" s="5" t="s">
        <v>2088</v>
      </c>
      <c r="F80" s="9">
        <v>14</v>
      </c>
      <c r="G80" s="9">
        <v>9</v>
      </c>
      <c r="H80" s="7">
        <v>2915.1</v>
      </c>
      <c r="I80" s="7">
        <v>323.89999999999998</v>
      </c>
      <c r="J80" s="2" t="s">
        <v>3370</v>
      </c>
      <c r="K80" s="5">
        <f ca="1">TODAY() - tblCustomers[[#This Row],[LastPurchaseDate]]</f>
        <v>1146</v>
      </c>
      <c r="L80" s="5" t="str">
        <f ca="1">IF(tblCustomers[[#This Row],[LastPurchaseDate]] &lt;= (TODAY()-180), "Churned", "Active")</f>
        <v>Active</v>
      </c>
      <c r="M80" s="5" t="str">
        <f>TEXT(tblCustomers[[#This Row],[JoinDate]], "YYYY-MM")</f>
        <v>2021-07</v>
      </c>
      <c r="N80" s="5">
        <f>tblCustomers[[#This Row],[TotalSpend]]</f>
        <v>2915.1</v>
      </c>
      <c r="O80" s="2" t="s">
        <v>3372</v>
      </c>
    </row>
    <row r="81" spans="1:15" ht="13.8" x14ac:dyDescent="0.25">
      <c r="A81" s="2" t="s">
        <v>90</v>
      </c>
      <c r="B81" s="2" t="s">
        <v>1286</v>
      </c>
      <c r="C81" s="2" t="s">
        <v>1863</v>
      </c>
      <c r="D81" s="5" t="s">
        <v>1943</v>
      </c>
      <c r="E81" s="5" t="s">
        <v>2867</v>
      </c>
      <c r="F81" s="9">
        <v>34</v>
      </c>
      <c r="G81" s="9">
        <v>33</v>
      </c>
      <c r="H81" s="7">
        <v>3927</v>
      </c>
      <c r="I81" s="7">
        <v>119</v>
      </c>
      <c r="J81" s="2" t="s">
        <v>3370</v>
      </c>
      <c r="K81" s="5">
        <f ca="1">TODAY() - tblCustomers[[#This Row],[LastPurchaseDate]]</f>
        <v>208</v>
      </c>
      <c r="L81" s="5" t="str">
        <f ca="1">IF(tblCustomers[[#This Row],[LastPurchaseDate]] &lt;= (TODAY()-180), "Churned", "Active")</f>
        <v>Active</v>
      </c>
      <c r="M81" s="5" t="str">
        <f>TEXT(tblCustomers[[#This Row],[JoinDate]], "YYYY-MM")</f>
        <v>2022-06</v>
      </c>
      <c r="N81" s="5">
        <f>tblCustomers[[#This Row],[TotalSpend]]</f>
        <v>3927</v>
      </c>
      <c r="O81" s="2" t="s">
        <v>3372</v>
      </c>
    </row>
    <row r="82" spans="1:15" ht="13.8" x14ac:dyDescent="0.25">
      <c r="A82" s="2" t="s">
        <v>91</v>
      </c>
      <c r="B82" s="2" t="s">
        <v>1287</v>
      </c>
      <c r="C82" s="2" t="s">
        <v>1862</v>
      </c>
      <c r="D82" s="5" t="s">
        <v>1944</v>
      </c>
      <c r="E82" s="5" t="s">
        <v>2099</v>
      </c>
      <c r="F82" s="9">
        <v>27</v>
      </c>
      <c r="G82" s="9">
        <v>34</v>
      </c>
      <c r="H82" s="7">
        <v>859.52</v>
      </c>
      <c r="I82" s="7">
        <v>25.28</v>
      </c>
      <c r="J82" s="2" t="s">
        <v>3370</v>
      </c>
      <c r="K82" s="5">
        <f ca="1">TODAY() - tblCustomers[[#This Row],[LastPurchaseDate]]</f>
        <v>1357</v>
      </c>
      <c r="L82" s="5" t="str">
        <f ca="1">IF(tblCustomers[[#This Row],[LastPurchaseDate]] &lt;= (TODAY()-180), "Churned", "Active")</f>
        <v>Active</v>
      </c>
      <c r="M82" s="5" t="str">
        <f>TEXT(tblCustomers[[#This Row],[JoinDate]], "YYYY-MM")</f>
        <v>2019-11</v>
      </c>
      <c r="N82" s="5">
        <f>tblCustomers[[#This Row],[TotalSpend]]</f>
        <v>859.52</v>
      </c>
      <c r="O82" s="2" t="s">
        <v>3372</v>
      </c>
    </row>
    <row r="83" spans="1:15" ht="13.8" x14ac:dyDescent="0.25">
      <c r="A83" s="2" t="s">
        <v>92</v>
      </c>
      <c r="B83" s="2" t="s">
        <v>1288</v>
      </c>
      <c r="C83" s="2" t="s">
        <v>1865</v>
      </c>
      <c r="D83" s="5" t="s">
        <v>1945</v>
      </c>
      <c r="E83" s="5" t="s">
        <v>2868</v>
      </c>
      <c r="F83" s="9">
        <v>4</v>
      </c>
      <c r="G83" s="9">
        <v>3</v>
      </c>
      <c r="H83" s="7">
        <v>1061.28</v>
      </c>
      <c r="I83" s="7">
        <v>353.76</v>
      </c>
      <c r="J83" s="2" t="s">
        <v>3370</v>
      </c>
      <c r="K83" s="5">
        <f ca="1">TODAY() - tblCustomers[[#This Row],[LastPurchaseDate]]</f>
        <v>959</v>
      </c>
      <c r="L83" s="5" t="str">
        <f ca="1">IF(tblCustomers[[#This Row],[LastPurchaseDate]] &lt;= (TODAY()-180), "Churned", "Active")</f>
        <v>Active</v>
      </c>
      <c r="M83" s="5" t="str">
        <f>TEXT(tblCustomers[[#This Row],[JoinDate]], "YYYY-MM")</f>
        <v>2022-11</v>
      </c>
      <c r="N83" s="5">
        <f>tblCustomers[[#This Row],[TotalSpend]]</f>
        <v>1061.28</v>
      </c>
      <c r="O83" s="2" t="s">
        <v>3372</v>
      </c>
    </row>
    <row r="84" spans="1:15" ht="13.8" x14ac:dyDescent="0.25">
      <c r="A84" s="2" t="s">
        <v>93</v>
      </c>
      <c r="B84" s="2" t="s">
        <v>1289</v>
      </c>
      <c r="C84" s="2" t="s">
        <v>1861</v>
      </c>
      <c r="D84" s="5" t="s">
        <v>1946</v>
      </c>
      <c r="E84" s="5" t="s">
        <v>2869</v>
      </c>
      <c r="F84" s="9">
        <v>16</v>
      </c>
      <c r="G84" s="9">
        <v>16</v>
      </c>
      <c r="H84" s="7">
        <v>485.92</v>
      </c>
      <c r="I84" s="7">
        <v>30.37</v>
      </c>
      <c r="J84" s="2" t="s">
        <v>3370</v>
      </c>
      <c r="K84" s="5">
        <f ca="1">TODAY() - tblCustomers[[#This Row],[LastPurchaseDate]]</f>
        <v>1760</v>
      </c>
      <c r="L84" s="5" t="str">
        <f ca="1">IF(tblCustomers[[#This Row],[LastPurchaseDate]] &lt;= (TODAY()-180), "Churned", "Active")</f>
        <v>Active</v>
      </c>
      <c r="M84" s="5" t="str">
        <f>TEXT(tblCustomers[[#This Row],[JoinDate]], "YYYY-MM")</f>
        <v>2019-08</v>
      </c>
      <c r="N84" s="5">
        <f>tblCustomers[[#This Row],[TotalSpend]]</f>
        <v>485.92</v>
      </c>
      <c r="O84" s="2" t="s">
        <v>3372</v>
      </c>
    </row>
    <row r="85" spans="1:15" ht="13.8" x14ac:dyDescent="0.25">
      <c r="A85" s="2" t="s">
        <v>94</v>
      </c>
      <c r="B85" s="2" t="s">
        <v>1290</v>
      </c>
      <c r="C85" s="2" t="s">
        <v>1865</v>
      </c>
      <c r="D85" s="5" t="s">
        <v>1947</v>
      </c>
      <c r="E85" s="5" t="s">
        <v>2870</v>
      </c>
      <c r="F85" s="9">
        <v>33</v>
      </c>
      <c r="G85" s="9">
        <v>25</v>
      </c>
      <c r="H85" s="7">
        <v>400.5</v>
      </c>
      <c r="I85" s="7">
        <v>16.02</v>
      </c>
      <c r="J85" s="2" t="s">
        <v>3370</v>
      </c>
      <c r="K85" s="5">
        <f ca="1">TODAY() - tblCustomers[[#This Row],[LastPurchaseDate]]</f>
        <v>85</v>
      </c>
      <c r="L85" s="5" t="str">
        <f ca="1">IF(tblCustomers[[#This Row],[LastPurchaseDate]] &lt;= (TODAY()-180), "Churned", "Active")</f>
        <v>Active</v>
      </c>
      <c r="M85" s="5" t="str">
        <f>TEXT(tblCustomers[[#This Row],[JoinDate]], "YYYY-MM")</f>
        <v>2022-11</v>
      </c>
      <c r="N85" s="5">
        <f>tblCustomers[[#This Row],[TotalSpend]]</f>
        <v>400.5</v>
      </c>
      <c r="O85" s="2" t="s">
        <v>3373</v>
      </c>
    </row>
    <row r="86" spans="1:15" ht="13.8" x14ac:dyDescent="0.25">
      <c r="A86" s="2" t="s">
        <v>95</v>
      </c>
      <c r="B86" s="2" t="s">
        <v>1291</v>
      </c>
      <c r="C86" s="2" t="s">
        <v>1861</v>
      </c>
      <c r="D86" s="5" t="s">
        <v>1948</v>
      </c>
      <c r="E86" s="5" t="s">
        <v>2871</v>
      </c>
      <c r="F86" s="9">
        <v>51</v>
      </c>
      <c r="G86" s="9">
        <v>45</v>
      </c>
      <c r="H86" s="7">
        <v>3075.75</v>
      </c>
      <c r="I86" s="7">
        <v>68.349999999999994</v>
      </c>
      <c r="J86" s="2" t="s">
        <v>3370</v>
      </c>
      <c r="K86" s="5">
        <f ca="1">TODAY() - tblCustomers[[#This Row],[LastPurchaseDate]]</f>
        <v>647</v>
      </c>
      <c r="L86" s="5" t="str">
        <f ca="1">IF(tblCustomers[[#This Row],[LastPurchaseDate]] &lt;= (TODAY()-180), "Churned", "Active")</f>
        <v>Active</v>
      </c>
      <c r="M86" s="5" t="str">
        <f>TEXT(tblCustomers[[#This Row],[JoinDate]], "YYYY-MM")</f>
        <v>2019-10</v>
      </c>
      <c r="N86" s="5">
        <f>tblCustomers[[#This Row],[TotalSpend]]</f>
        <v>3075.75</v>
      </c>
      <c r="O86" s="2" t="s">
        <v>3372</v>
      </c>
    </row>
    <row r="87" spans="1:15" ht="13.8" x14ac:dyDescent="0.25">
      <c r="A87" s="2" t="s">
        <v>96</v>
      </c>
      <c r="B87" s="2" t="s">
        <v>1292</v>
      </c>
      <c r="C87" s="2" t="s">
        <v>1864</v>
      </c>
      <c r="D87" s="5" t="s">
        <v>1949</v>
      </c>
      <c r="E87" s="5" t="s">
        <v>2872</v>
      </c>
      <c r="F87" s="9">
        <v>2</v>
      </c>
      <c r="G87" s="9">
        <v>2</v>
      </c>
      <c r="H87" s="7">
        <v>168.5</v>
      </c>
      <c r="I87" s="7">
        <v>84.25</v>
      </c>
      <c r="J87" s="2" t="s">
        <v>3370</v>
      </c>
      <c r="K87" s="5">
        <f ca="1">TODAY() - tblCustomers[[#This Row],[LastPurchaseDate]]</f>
        <v>426</v>
      </c>
      <c r="L87" s="5" t="str">
        <f ca="1">IF(tblCustomers[[#This Row],[LastPurchaseDate]] &lt;= (TODAY()-180), "Churned", "Active")</f>
        <v>Active</v>
      </c>
      <c r="M87" s="5" t="str">
        <f>TEXT(tblCustomers[[#This Row],[JoinDate]], "YYYY-MM")</f>
        <v>2024-06</v>
      </c>
      <c r="N87" s="5">
        <f>tblCustomers[[#This Row],[TotalSpend]]</f>
        <v>168.5</v>
      </c>
      <c r="O87" s="2" t="s">
        <v>3372</v>
      </c>
    </row>
    <row r="88" spans="1:15" ht="13.8" x14ac:dyDescent="0.25">
      <c r="A88" s="2" t="s">
        <v>97</v>
      </c>
      <c r="B88" s="2" t="s">
        <v>1293</v>
      </c>
      <c r="C88" s="2" t="s">
        <v>1863</v>
      </c>
      <c r="D88" s="5" t="s">
        <v>1950</v>
      </c>
      <c r="E88" s="5" t="s">
        <v>1981</v>
      </c>
      <c r="F88" s="9">
        <v>10</v>
      </c>
      <c r="G88" s="9">
        <v>6</v>
      </c>
      <c r="H88" s="7">
        <v>284.39999999999998</v>
      </c>
      <c r="I88" s="7">
        <v>47.4</v>
      </c>
      <c r="J88" s="2" t="s">
        <v>3370</v>
      </c>
      <c r="K88" s="5">
        <f ca="1">TODAY() - tblCustomers[[#This Row],[LastPurchaseDate]]</f>
        <v>729</v>
      </c>
      <c r="L88" s="5" t="str">
        <f ca="1">IF(tblCustomers[[#This Row],[LastPurchaseDate]] &lt;= (TODAY()-180), "Churned", "Active")</f>
        <v>Active</v>
      </c>
      <c r="M88" s="5" t="str">
        <f>TEXT(tblCustomers[[#This Row],[JoinDate]], "YYYY-MM")</f>
        <v>2022-12</v>
      </c>
      <c r="N88" s="5">
        <f>tblCustomers[[#This Row],[TotalSpend]]</f>
        <v>284.39999999999998</v>
      </c>
      <c r="O88" s="2" t="s">
        <v>3372</v>
      </c>
    </row>
    <row r="89" spans="1:15" ht="13.8" x14ac:dyDescent="0.25">
      <c r="A89" s="2" t="s">
        <v>98</v>
      </c>
      <c r="B89" s="2" t="s">
        <v>1294</v>
      </c>
      <c r="C89" s="2" t="s">
        <v>1863</v>
      </c>
      <c r="D89" s="5" t="s">
        <v>1951</v>
      </c>
      <c r="E89" s="5" t="s">
        <v>2873</v>
      </c>
      <c r="F89" s="9">
        <v>28</v>
      </c>
      <c r="G89" s="9">
        <v>24</v>
      </c>
      <c r="H89" s="7">
        <v>4726.8</v>
      </c>
      <c r="I89" s="7">
        <v>196.95</v>
      </c>
      <c r="J89" s="2" t="s">
        <v>3370</v>
      </c>
      <c r="K89" s="5">
        <f ca="1">TODAY() - tblCustomers[[#This Row],[LastPurchaseDate]]</f>
        <v>188</v>
      </c>
      <c r="L89" s="5" t="str">
        <f ca="1">IF(tblCustomers[[#This Row],[LastPurchaseDate]] &lt;= (TODAY()-180), "Churned", "Active")</f>
        <v>Active</v>
      </c>
      <c r="M89" s="5" t="str">
        <f>TEXT(tblCustomers[[#This Row],[JoinDate]], "YYYY-MM")</f>
        <v>2022-12</v>
      </c>
      <c r="N89" s="5">
        <f>tblCustomers[[#This Row],[TotalSpend]]</f>
        <v>4726.8</v>
      </c>
      <c r="O89" s="2" t="s">
        <v>3372</v>
      </c>
    </row>
    <row r="90" spans="1:15" ht="13.8" x14ac:dyDescent="0.25">
      <c r="A90" s="2" t="s">
        <v>99</v>
      </c>
      <c r="B90" s="2" t="s">
        <v>1295</v>
      </c>
      <c r="C90" s="2" t="s">
        <v>1862</v>
      </c>
      <c r="D90" s="5" t="s">
        <v>1952</v>
      </c>
      <c r="E90" s="5" t="s">
        <v>2874</v>
      </c>
      <c r="F90" s="9">
        <v>4</v>
      </c>
      <c r="G90" s="9">
        <v>4</v>
      </c>
      <c r="H90" s="7">
        <v>641.48</v>
      </c>
      <c r="I90" s="7">
        <v>160.37</v>
      </c>
      <c r="J90" s="2" t="s">
        <v>3370</v>
      </c>
      <c r="K90" s="5">
        <f ca="1">TODAY() - tblCustomers[[#This Row],[LastPurchaseDate]]</f>
        <v>1594</v>
      </c>
      <c r="L90" s="5" t="str">
        <f ca="1">IF(tblCustomers[[#This Row],[LastPurchaseDate]] &lt;= (TODAY()-180), "Churned", "Active")</f>
        <v>Active</v>
      </c>
      <c r="M90" s="5" t="str">
        <f>TEXT(tblCustomers[[#This Row],[JoinDate]], "YYYY-MM")</f>
        <v>2021-02</v>
      </c>
      <c r="N90" s="5">
        <f>tblCustomers[[#This Row],[TotalSpend]]</f>
        <v>641.48</v>
      </c>
      <c r="O90" s="2" t="s">
        <v>3372</v>
      </c>
    </row>
    <row r="91" spans="1:15" ht="13.8" x14ac:dyDescent="0.25">
      <c r="A91" s="2" t="s">
        <v>100</v>
      </c>
      <c r="B91" s="2" t="s">
        <v>1296</v>
      </c>
      <c r="C91" s="2" t="s">
        <v>1865</v>
      </c>
      <c r="D91" s="5" t="s">
        <v>1953</v>
      </c>
      <c r="E91" s="5" t="s">
        <v>2875</v>
      </c>
      <c r="F91" s="9">
        <v>3</v>
      </c>
      <c r="G91" s="9">
        <v>2</v>
      </c>
      <c r="H91" s="7">
        <v>89.6</v>
      </c>
      <c r="I91" s="7">
        <v>44.8</v>
      </c>
      <c r="J91" s="2" t="s">
        <v>3370</v>
      </c>
      <c r="K91" s="5">
        <f ca="1">TODAY() - tblCustomers[[#This Row],[LastPurchaseDate]]</f>
        <v>139</v>
      </c>
      <c r="L91" s="5" t="str">
        <f ca="1">IF(tblCustomers[[#This Row],[LastPurchaseDate]] &lt;= (TODAY()-180), "Churned", "Active")</f>
        <v>Active</v>
      </c>
      <c r="M91" s="5" t="str">
        <f>TEXT(tblCustomers[[#This Row],[JoinDate]], "YYYY-MM")</f>
        <v>2025-03</v>
      </c>
      <c r="N91" s="5">
        <f>tblCustomers[[#This Row],[TotalSpend]]</f>
        <v>89.6</v>
      </c>
      <c r="O91" s="2" t="s">
        <v>3373</v>
      </c>
    </row>
    <row r="92" spans="1:15" ht="13.8" x14ac:dyDescent="0.25">
      <c r="A92" s="2" t="s">
        <v>101</v>
      </c>
      <c r="B92" s="2" t="s">
        <v>1297</v>
      </c>
      <c r="C92" s="2" t="s">
        <v>1865</v>
      </c>
      <c r="D92" s="5" t="s">
        <v>1954</v>
      </c>
      <c r="E92" s="5" t="s">
        <v>2876</v>
      </c>
      <c r="F92" s="9">
        <v>37</v>
      </c>
      <c r="G92" s="9">
        <v>29</v>
      </c>
      <c r="H92" s="7">
        <v>4350.87</v>
      </c>
      <c r="I92" s="7">
        <v>150.03</v>
      </c>
      <c r="J92" s="2" t="s">
        <v>3370</v>
      </c>
      <c r="K92" s="5">
        <f ca="1">TODAY() - tblCustomers[[#This Row],[LastPurchaseDate]]</f>
        <v>1318</v>
      </c>
      <c r="L92" s="5" t="str">
        <f ca="1">IF(tblCustomers[[#This Row],[LastPurchaseDate]] &lt;= (TODAY()-180), "Churned", "Active")</f>
        <v>Active</v>
      </c>
      <c r="M92" s="5" t="str">
        <f>TEXT(tblCustomers[[#This Row],[JoinDate]], "YYYY-MM")</f>
        <v>2019-02</v>
      </c>
      <c r="N92" s="5">
        <f>tblCustomers[[#This Row],[TotalSpend]]</f>
        <v>4350.87</v>
      </c>
      <c r="O92" s="2" t="s">
        <v>3372</v>
      </c>
    </row>
    <row r="93" spans="1:15" ht="13.8" x14ac:dyDescent="0.25">
      <c r="A93" s="2" t="s">
        <v>102</v>
      </c>
      <c r="B93" s="2" t="s">
        <v>1298</v>
      </c>
      <c r="C93" s="2" t="s">
        <v>1864</v>
      </c>
      <c r="D93" s="5" t="s">
        <v>1955</v>
      </c>
      <c r="E93" s="5" t="s">
        <v>2450</v>
      </c>
      <c r="F93" s="9">
        <v>31</v>
      </c>
      <c r="G93" s="9">
        <v>31</v>
      </c>
      <c r="H93" s="7">
        <v>986.73</v>
      </c>
      <c r="I93" s="7">
        <v>31.83</v>
      </c>
      <c r="J93" s="2" t="s">
        <v>3370</v>
      </c>
      <c r="K93" s="5">
        <f ca="1">TODAY() - tblCustomers[[#This Row],[LastPurchaseDate]]</f>
        <v>460</v>
      </c>
      <c r="L93" s="5" t="str">
        <f ca="1">IF(tblCustomers[[#This Row],[LastPurchaseDate]] &lt;= (TODAY()-180), "Churned", "Active")</f>
        <v>Active</v>
      </c>
      <c r="M93" s="5" t="str">
        <f>TEXT(tblCustomers[[#This Row],[JoinDate]], "YYYY-MM")</f>
        <v>2021-12</v>
      </c>
      <c r="N93" s="5">
        <f>tblCustomers[[#This Row],[TotalSpend]]</f>
        <v>986.73</v>
      </c>
      <c r="O93" s="2" t="s">
        <v>3372</v>
      </c>
    </row>
    <row r="94" spans="1:15" ht="13.8" x14ac:dyDescent="0.25">
      <c r="A94" s="2" t="s">
        <v>103</v>
      </c>
      <c r="B94" s="2" t="s">
        <v>1250</v>
      </c>
      <c r="C94" s="2" t="s">
        <v>1862</v>
      </c>
      <c r="D94" s="5" t="s">
        <v>1956</v>
      </c>
      <c r="E94" s="5" t="s">
        <v>2877</v>
      </c>
      <c r="F94" s="9">
        <v>19</v>
      </c>
      <c r="G94" s="9">
        <v>14</v>
      </c>
      <c r="H94" s="7">
        <v>359.66</v>
      </c>
      <c r="I94" s="7">
        <v>25.69</v>
      </c>
      <c r="J94" s="2" t="s">
        <v>3370</v>
      </c>
      <c r="K94" s="5">
        <f ca="1">TODAY() - tblCustomers[[#This Row],[LastPurchaseDate]]</f>
        <v>166</v>
      </c>
      <c r="L94" s="5" t="str">
        <f ca="1">IF(tblCustomers[[#This Row],[LastPurchaseDate]] &lt;= (TODAY()-180), "Churned", "Active")</f>
        <v>Active</v>
      </c>
      <c r="M94" s="5" t="str">
        <f>TEXT(tblCustomers[[#This Row],[JoinDate]], "YYYY-MM")</f>
        <v>2023-10</v>
      </c>
      <c r="N94" s="5">
        <f>tblCustomers[[#This Row],[TotalSpend]]</f>
        <v>359.66</v>
      </c>
      <c r="O94" s="2" t="s">
        <v>3373</v>
      </c>
    </row>
    <row r="95" spans="1:15" ht="13.8" x14ac:dyDescent="0.25">
      <c r="A95" s="2" t="s">
        <v>104</v>
      </c>
      <c r="B95" s="2" t="s">
        <v>1299</v>
      </c>
      <c r="C95" s="2" t="s">
        <v>1861</v>
      </c>
      <c r="D95" s="5" t="s">
        <v>1925</v>
      </c>
      <c r="E95" s="5" t="s">
        <v>2878</v>
      </c>
      <c r="F95" s="9">
        <v>59</v>
      </c>
      <c r="G95" s="9">
        <v>44</v>
      </c>
      <c r="H95" s="7">
        <v>4469.96</v>
      </c>
      <c r="I95" s="7">
        <v>101.59</v>
      </c>
      <c r="J95" s="2" t="s">
        <v>3370</v>
      </c>
      <c r="K95" s="5">
        <f ca="1">TODAY() - tblCustomers[[#This Row],[LastPurchaseDate]]</f>
        <v>571</v>
      </c>
      <c r="L95" s="5" t="str">
        <f ca="1">IF(tblCustomers[[#This Row],[LastPurchaseDate]] &lt;= (TODAY()-180), "Churned", "Active")</f>
        <v>Active</v>
      </c>
      <c r="M95" s="5" t="str">
        <f>TEXT(tblCustomers[[#This Row],[JoinDate]], "YYYY-MM")</f>
        <v>2019-05</v>
      </c>
      <c r="N95" s="5">
        <f>tblCustomers[[#This Row],[TotalSpend]]</f>
        <v>4469.96</v>
      </c>
      <c r="O95" s="2" t="s">
        <v>3372</v>
      </c>
    </row>
    <row r="96" spans="1:15" ht="13.8" x14ac:dyDescent="0.25">
      <c r="A96" s="2" t="s">
        <v>105</v>
      </c>
      <c r="B96" s="2" t="s">
        <v>1300</v>
      </c>
      <c r="C96" s="2" t="s">
        <v>1865</v>
      </c>
      <c r="D96" s="5" t="s">
        <v>1957</v>
      </c>
      <c r="E96" s="5" t="s">
        <v>2879</v>
      </c>
      <c r="F96" s="9">
        <v>40</v>
      </c>
      <c r="G96" s="9">
        <v>34</v>
      </c>
      <c r="H96" s="7">
        <v>12471.88</v>
      </c>
      <c r="I96" s="7">
        <v>366.82</v>
      </c>
      <c r="J96" s="2" t="s">
        <v>3371</v>
      </c>
      <c r="K96" s="5">
        <f ca="1">TODAY() - tblCustomers[[#This Row],[LastPurchaseDate]]</f>
        <v>1167</v>
      </c>
      <c r="L96" s="5" t="str">
        <f ca="1">IF(tblCustomers[[#This Row],[LastPurchaseDate]] &lt;= (TODAY()-180), "Churned", "Active")</f>
        <v>Active</v>
      </c>
      <c r="M96" s="5" t="str">
        <f>TEXT(tblCustomers[[#This Row],[JoinDate]], "YYYY-MM")</f>
        <v>2019-04</v>
      </c>
      <c r="N96" s="5">
        <f>tblCustomers[[#This Row],[TotalSpend]]</f>
        <v>12471.88</v>
      </c>
      <c r="O96" s="2" t="s">
        <v>3372</v>
      </c>
    </row>
    <row r="97" spans="1:15" ht="13.8" x14ac:dyDescent="0.25">
      <c r="A97" s="2" t="s">
        <v>106</v>
      </c>
      <c r="B97" s="2" t="s">
        <v>1301</v>
      </c>
      <c r="C97" s="2" t="s">
        <v>1865</v>
      </c>
      <c r="D97" s="5" t="s">
        <v>1958</v>
      </c>
      <c r="E97" s="5" t="s">
        <v>2880</v>
      </c>
      <c r="F97" s="9">
        <v>50</v>
      </c>
      <c r="G97" s="9">
        <v>48</v>
      </c>
      <c r="H97" s="7">
        <v>17454.72</v>
      </c>
      <c r="I97" s="7">
        <v>363.64</v>
      </c>
      <c r="J97" s="2" t="s">
        <v>3371</v>
      </c>
      <c r="K97" s="5">
        <f ca="1">TODAY() - tblCustomers[[#This Row],[LastPurchaseDate]]</f>
        <v>587</v>
      </c>
      <c r="L97" s="5" t="str">
        <f ca="1">IF(tblCustomers[[#This Row],[LastPurchaseDate]] &lt;= (TODAY()-180), "Churned", "Active")</f>
        <v>Active</v>
      </c>
      <c r="M97" s="5" t="str">
        <f>TEXT(tblCustomers[[#This Row],[JoinDate]], "YYYY-MM")</f>
        <v>2020-01</v>
      </c>
      <c r="N97" s="5">
        <f>tblCustomers[[#This Row],[TotalSpend]]</f>
        <v>17454.72</v>
      </c>
      <c r="O97" s="2" t="s">
        <v>3372</v>
      </c>
    </row>
    <row r="98" spans="1:15" ht="13.8" x14ac:dyDescent="0.25">
      <c r="A98" s="2" t="s">
        <v>107</v>
      </c>
      <c r="B98" s="2" t="s">
        <v>1302</v>
      </c>
      <c r="C98" s="2" t="s">
        <v>1864</v>
      </c>
      <c r="D98" s="5" t="s">
        <v>1959</v>
      </c>
      <c r="E98" s="5" t="s">
        <v>1959</v>
      </c>
      <c r="F98" s="9">
        <v>1</v>
      </c>
      <c r="G98" s="9">
        <v>2</v>
      </c>
      <c r="H98" s="7">
        <v>124.3</v>
      </c>
      <c r="I98" s="7">
        <v>62.15</v>
      </c>
      <c r="J98" s="2" t="s">
        <v>3370</v>
      </c>
      <c r="K98" s="5">
        <f ca="1">TODAY() - tblCustomers[[#This Row],[LastPurchaseDate]]</f>
        <v>51</v>
      </c>
      <c r="L98" s="5" t="str">
        <f ca="1">IF(tblCustomers[[#This Row],[LastPurchaseDate]] &lt;= (TODAY()-180), "Churned", "Active")</f>
        <v>Active</v>
      </c>
      <c r="M98" s="5" t="str">
        <f>TEXT(tblCustomers[[#This Row],[JoinDate]], "YYYY-MM")</f>
        <v>2025-08</v>
      </c>
      <c r="N98" s="5">
        <f>tblCustomers[[#This Row],[TotalSpend]]</f>
        <v>124.3</v>
      </c>
      <c r="O98" s="2" t="s">
        <v>3373</v>
      </c>
    </row>
    <row r="99" spans="1:15" ht="13.8" x14ac:dyDescent="0.25">
      <c r="A99" s="2" t="s">
        <v>108</v>
      </c>
      <c r="B99" s="2" t="s">
        <v>1303</v>
      </c>
      <c r="C99" s="2" t="s">
        <v>1865</v>
      </c>
      <c r="D99" s="5" t="s">
        <v>1923</v>
      </c>
      <c r="E99" s="5" t="s">
        <v>2881</v>
      </c>
      <c r="F99" s="9">
        <v>4</v>
      </c>
      <c r="G99" s="9">
        <v>3</v>
      </c>
      <c r="H99" s="7">
        <v>218.13</v>
      </c>
      <c r="I99" s="7">
        <v>72.709999999999994</v>
      </c>
      <c r="J99" s="2" t="s">
        <v>3370</v>
      </c>
      <c r="K99" s="5">
        <f ca="1">TODAY() - tblCustomers[[#This Row],[LastPurchaseDate]]</f>
        <v>357</v>
      </c>
      <c r="L99" s="5" t="str">
        <f ca="1">IF(tblCustomers[[#This Row],[LastPurchaseDate]] &lt;= (TODAY()-180), "Churned", "Active")</f>
        <v>Active</v>
      </c>
      <c r="M99" s="5" t="str">
        <f>TEXT(tblCustomers[[#This Row],[JoinDate]], "YYYY-MM")</f>
        <v>2024-07</v>
      </c>
      <c r="N99" s="5">
        <f>tblCustomers[[#This Row],[TotalSpend]]</f>
        <v>218.13</v>
      </c>
      <c r="O99" s="2" t="s">
        <v>3372</v>
      </c>
    </row>
    <row r="100" spans="1:15" ht="13.8" x14ac:dyDescent="0.25">
      <c r="A100" s="2" t="s">
        <v>109</v>
      </c>
      <c r="B100" s="2" t="s">
        <v>1304</v>
      </c>
      <c r="C100" s="2" t="s">
        <v>1864</v>
      </c>
      <c r="D100" s="5" t="s">
        <v>1960</v>
      </c>
      <c r="E100" s="5" t="s">
        <v>2543</v>
      </c>
      <c r="F100" s="9">
        <v>7</v>
      </c>
      <c r="G100" s="9">
        <v>8</v>
      </c>
      <c r="H100" s="7">
        <v>825.52</v>
      </c>
      <c r="I100" s="7">
        <v>103.19</v>
      </c>
      <c r="J100" s="2" t="s">
        <v>3370</v>
      </c>
      <c r="K100" s="5">
        <f ca="1">TODAY() - tblCustomers[[#This Row],[LastPurchaseDate]]</f>
        <v>124</v>
      </c>
      <c r="L100" s="5" t="str">
        <f ca="1">IF(tblCustomers[[#This Row],[LastPurchaseDate]] &lt;= (TODAY()-180), "Churned", "Active")</f>
        <v>Active</v>
      </c>
      <c r="M100" s="5" t="str">
        <f>TEXT(tblCustomers[[#This Row],[JoinDate]], "YYYY-MM")</f>
        <v>2024-11</v>
      </c>
      <c r="N100" s="5">
        <f>tblCustomers[[#This Row],[TotalSpend]]</f>
        <v>825.52</v>
      </c>
      <c r="O100" s="2" t="s">
        <v>3373</v>
      </c>
    </row>
    <row r="101" spans="1:15" ht="13.8" x14ac:dyDescent="0.25">
      <c r="A101" s="2" t="s">
        <v>110</v>
      </c>
      <c r="B101" s="2" t="s">
        <v>1305</v>
      </c>
      <c r="C101" s="2" t="s">
        <v>1865</v>
      </c>
      <c r="D101" s="5" t="s">
        <v>1961</v>
      </c>
      <c r="E101" s="5" t="s">
        <v>2882</v>
      </c>
      <c r="F101" s="9">
        <v>18</v>
      </c>
      <c r="G101" s="9">
        <v>15</v>
      </c>
      <c r="H101" s="7">
        <v>982.35</v>
      </c>
      <c r="I101" s="7">
        <v>65.489999999999995</v>
      </c>
      <c r="J101" s="2" t="s">
        <v>3370</v>
      </c>
      <c r="K101" s="5">
        <f ca="1">TODAY() - tblCustomers[[#This Row],[LastPurchaseDate]]</f>
        <v>278</v>
      </c>
      <c r="L101" s="5" t="str">
        <f ca="1">IF(tblCustomers[[#This Row],[LastPurchaseDate]] &lt;= (TODAY()-180), "Churned", "Active")</f>
        <v>Active</v>
      </c>
      <c r="M101" s="5" t="str">
        <f>TEXT(tblCustomers[[#This Row],[JoinDate]], "YYYY-MM")</f>
        <v>2023-07</v>
      </c>
      <c r="N101" s="5">
        <f>tblCustomers[[#This Row],[TotalSpend]]</f>
        <v>982.35</v>
      </c>
      <c r="O101" s="2" t="s">
        <v>3372</v>
      </c>
    </row>
    <row r="102" spans="1:15" ht="13.8" x14ac:dyDescent="0.25">
      <c r="A102" s="2" t="s">
        <v>111</v>
      </c>
      <c r="B102" s="2" t="s">
        <v>1306</v>
      </c>
      <c r="C102" s="2" t="s">
        <v>1861</v>
      </c>
      <c r="D102" s="5" t="s">
        <v>1962</v>
      </c>
      <c r="E102" s="5" t="s">
        <v>2883</v>
      </c>
      <c r="F102" s="9">
        <v>36</v>
      </c>
      <c r="G102" s="9">
        <v>22</v>
      </c>
      <c r="H102" s="7">
        <v>2409</v>
      </c>
      <c r="I102" s="7">
        <v>109.5</v>
      </c>
      <c r="J102" s="2" t="s">
        <v>3370</v>
      </c>
      <c r="K102" s="5">
        <f ca="1">TODAY() - tblCustomers[[#This Row],[LastPurchaseDate]]</f>
        <v>787</v>
      </c>
      <c r="L102" s="5" t="str">
        <f ca="1">IF(tblCustomers[[#This Row],[LastPurchaseDate]] &lt;= (TODAY()-180), "Churned", "Active")</f>
        <v>Active</v>
      </c>
      <c r="M102" s="5" t="str">
        <f>TEXT(tblCustomers[[#This Row],[JoinDate]], "YYYY-MM")</f>
        <v>2020-08</v>
      </c>
      <c r="N102" s="5">
        <f>tblCustomers[[#This Row],[TotalSpend]]</f>
        <v>2409</v>
      </c>
      <c r="O102" s="2" t="s">
        <v>3372</v>
      </c>
    </row>
    <row r="103" spans="1:15" ht="13.8" x14ac:dyDescent="0.25">
      <c r="A103" s="2" t="s">
        <v>112</v>
      </c>
      <c r="B103" s="2" t="s">
        <v>1307</v>
      </c>
      <c r="C103" s="2" t="s">
        <v>1862</v>
      </c>
      <c r="D103" s="5" t="s">
        <v>1963</v>
      </c>
      <c r="E103" s="5" t="s">
        <v>2854</v>
      </c>
      <c r="F103" s="9">
        <v>16</v>
      </c>
      <c r="G103" s="9">
        <v>12</v>
      </c>
      <c r="H103" s="7">
        <v>3888.12</v>
      </c>
      <c r="I103" s="7">
        <v>324.01</v>
      </c>
      <c r="J103" s="2" t="s">
        <v>3370</v>
      </c>
      <c r="K103" s="5">
        <f ca="1">TODAY() - tblCustomers[[#This Row],[LastPurchaseDate]]</f>
        <v>2215</v>
      </c>
      <c r="L103" s="5" t="str">
        <f ca="1">IF(tblCustomers[[#This Row],[LastPurchaseDate]] &lt;= (TODAY()-180), "Churned", "Active")</f>
        <v>Active</v>
      </c>
      <c r="M103" s="5" t="str">
        <f>TEXT(tblCustomers[[#This Row],[JoinDate]], "YYYY-MM")</f>
        <v>2018-06</v>
      </c>
      <c r="N103" s="5">
        <f>tblCustomers[[#This Row],[TotalSpend]]</f>
        <v>3888.12</v>
      </c>
      <c r="O103" s="2" t="s">
        <v>3372</v>
      </c>
    </row>
    <row r="104" spans="1:15" ht="13.8" x14ac:dyDescent="0.25">
      <c r="A104" s="2" t="s">
        <v>113</v>
      </c>
      <c r="B104" s="2" t="s">
        <v>1308</v>
      </c>
      <c r="C104" s="2" t="s">
        <v>1864</v>
      </c>
      <c r="D104" s="5" t="s">
        <v>1964</v>
      </c>
      <c r="E104" s="5" t="s">
        <v>2884</v>
      </c>
      <c r="F104" s="9">
        <v>9</v>
      </c>
      <c r="G104" s="9">
        <v>7</v>
      </c>
      <c r="H104" s="7">
        <v>708.05</v>
      </c>
      <c r="I104" s="7">
        <v>101.15</v>
      </c>
      <c r="J104" s="2" t="s">
        <v>3370</v>
      </c>
      <c r="K104" s="5">
        <f ca="1">TODAY() - tblCustomers[[#This Row],[LastPurchaseDate]]</f>
        <v>367</v>
      </c>
      <c r="L104" s="5" t="str">
        <f ca="1">IF(tblCustomers[[#This Row],[LastPurchaseDate]] &lt;= (TODAY()-180), "Churned", "Active")</f>
        <v>Active</v>
      </c>
      <c r="M104" s="5" t="str">
        <f>TEXT(tblCustomers[[#This Row],[JoinDate]], "YYYY-MM")</f>
        <v>2024-01</v>
      </c>
      <c r="N104" s="5">
        <f>tblCustomers[[#This Row],[TotalSpend]]</f>
        <v>708.05</v>
      </c>
      <c r="O104" s="2" t="s">
        <v>3372</v>
      </c>
    </row>
    <row r="105" spans="1:15" ht="13.8" x14ac:dyDescent="0.25">
      <c r="A105" s="2" t="s">
        <v>114</v>
      </c>
      <c r="B105" s="2" t="s">
        <v>1309</v>
      </c>
      <c r="C105" s="2" t="s">
        <v>1863</v>
      </c>
      <c r="D105" s="5" t="s">
        <v>1965</v>
      </c>
      <c r="E105" s="5" t="s">
        <v>2885</v>
      </c>
      <c r="F105" s="9">
        <v>49</v>
      </c>
      <c r="G105" s="9">
        <v>37</v>
      </c>
      <c r="H105" s="7">
        <v>5158.54</v>
      </c>
      <c r="I105" s="7">
        <v>139.41999999999999</v>
      </c>
      <c r="J105" s="2" t="s">
        <v>3371</v>
      </c>
      <c r="K105" s="5">
        <f ca="1">TODAY() - tblCustomers[[#This Row],[LastPurchaseDate]]</f>
        <v>1208</v>
      </c>
      <c r="L105" s="5" t="str">
        <f ca="1">IF(tblCustomers[[#This Row],[LastPurchaseDate]] &lt;= (TODAY()-180), "Churned", "Active")</f>
        <v>Active</v>
      </c>
      <c r="M105" s="5" t="str">
        <f>TEXT(tblCustomers[[#This Row],[JoinDate]], "YYYY-MM")</f>
        <v>2018-06</v>
      </c>
      <c r="N105" s="5">
        <f>tblCustomers[[#This Row],[TotalSpend]]</f>
        <v>5158.54</v>
      </c>
      <c r="O105" s="2" t="s">
        <v>3372</v>
      </c>
    </row>
    <row r="106" spans="1:15" ht="13.8" x14ac:dyDescent="0.25">
      <c r="A106" s="2" t="s">
        <v>115</v>
      </c>
      <c r="B106" s="2" t="s">
        <v>1310</v>
      </c>
      <c r="C106" s="2" t="s">
        <v>1863</v>
      </c>
      <c r="D106" s="5" t="s">
        <v>1966</v>
      </c>
      <c r="E106" s="5" t="s">
        <v>2886</v>
      </c>
      <c r="F106" s="9">
        <v>18</v>
      </c>
      <c r="G106" s="9">
        <v>14</v>
      </c>
      <c r="H106" s="7">
        <v>403.2</v>
      </c>
      <c r="I106" s="7">
        <v>28.8</v>
      </c>
      <c r="J106" s="2" t="s">
        <v>3370</v>
      </c>
      <c r="K106" s="5">
        <f ca="1">TODAY() - tblCustomers[[#This Row],[LastPurchaseDate]]</f>
        <v>661</v>
      </c>
      <c r="L106" s="5" t="str">
        <f ca="1">IF(tblCustomers[[#This Row],[LastPurchaseDate]] &lt;= (TODAY()-180), "Churned", "Active")</f>
        <v>Active</v>
      </c>
      <c r="M106" s="5" t="str">
        <f>TEXT(tblCustomers[[#This Row],[JoinDate]], "YYYY-MM")</f>
        <v>2022-07</v>
      </c>
      <c r="N106" s="5">
        <f>tblCustomers[[#This Row],[TotalSpend]]</f>
        <v>403.2</v>
      </c>
      <c r="O106" s="2" t="s">
        <v>3372</v>
      </c>
    </row>
    <row r="107" spans="1:15" ht="13.8" x14ac:dyDescent="0.25">
      <c r="A107" s="2" t="s">
        <v>116</v>
      </c>
      <c r="B107" s="2" t="s">
        <v>1311</v>
      </c>
      <c r="C107" s="2" t="s">
        <v>1861</v>
      </c>
      <c r="D107" s="5" t="s">
        <v>1967</v>
      </c>
      <c r="E107" s="5" t="s">
        <v>2796</v>
      </c>
      <c r="F107" s="9">
        <v>37</v>
      </c>
      <c r="G107" s="9">
        <v>25</v>
      </c>
      <c r="H107" s="7">
        <v>1448.25</v>
      </c>
      <c r="I107" s="7">
        <v>57.93</v>
      </c>
      <c r="J107" s="2" t="s">
        <v>3370</v>
      </c>
      <c r="K107" s="5">
        <f ca="1">TODAY() - tblCustomers[[#This Row],[LastPurchaseDate]]</f>
        <v>26</v>
      </c>
      <c r="L107" s="5" t="str">
        <f ca="1">IF(tblCustomers[[#This Row],[LastPurchaseDate]] &lt;= (TODAY()-180), "Churned", "Active")</f>
        <v>Active</v>
      </c>
      <c r="M107" s="5" t="str">
        <f>TEXT(tblCustomers[[#This Row],[JoinDate]], "YYYY-MM")</f>
        <v>2022-08</v>
      </c>
      <c r="N107" s="5">
        <f>tblCustomers[[#This Row],[TotalSpend]]</f>
        <v>1448.25</v>
      </c>
      <c r="O107" s="2" t="s">
        <v>3373</v>
      </c>
    </row>
    <row r="108" spans="1:15" ht="13.8" x14ac:dyDescent="0.25">
      <c r="A108" s="2" t="s">
        <v>117</v>
      </c>
      <c r="B108" s="2" t="s">
        <v>1312</v>
      </c>
      <c r="C108" s="2" t="s">
        <v>1861</v>
      </c>
      <c r="D108" s="5" t="s">
        <v>1968</v>
      </c>
      <c r="E108" s="5" t="s">
        <v>2887</v>
      </c>
      <c r="F108" s="9">
        <v>27</v>
      </c>
      <c r="G108" s="9">
        <v>14</v>
      </c>
      <c r="H108" s="7">
        <v>1353.38</v>
      </c>
      <c r="I108" s="7">
        <v>96.67</v>
      </c>
      <c r="J108" s="2" t="s">
        <v>3370</v>
      </c>
      <c r="K108" s="5">
        <f ca="1">TODAY() - tblCustomers[[#This Row],[LastPurchaseDate]]</f>
        <v>1273</v>
      </c>
      <c r="L108" s="5" t="str">
        <f ca="1">IF(tblCustomers[[#This Row],[LastPurchaseDate]] &lt;= (TODAY()-180), "Churned", "Active")</f>
        <v>Active</v>
      </c>
      <c r="M108" s="5" t="str">
        <f>TEXT(tblCustomers[[#This Row],[JoinDate]], "YYYY-MM")</f>
        <v>2020-02</v>
      </c>
      <c r="N108" s="5">
        <f>tblCustomers[[#This Row],[TotalSpend]]</f>
        <v>1353.38</v>
      </c>
      <c r="O108" s="2" t="s">
        <v>3372</v>
      </c>
    </row>
    <row r="109" spans="1:15" ht="13.8" x14ac:dyDescent="0.25">
      <c r="A109" s="2" t="s">
        <v>118</v>
      </c>
      <c r="B109" s="2" t="s">
        <v>1313</v>
      </c>
      <c r="C109" s="2" t="s">
        <v>1864</v>
      </c>
      <c r="D109" s="5" t="s">
        <v>1969</v>
      </c>
      <c r="E109" s="5" t="s">
        <v>2534</v>
      </c>
      <c r="F109" s="9">
        <v>9</v>
      </c>
      <c r="G109" s="9">
        <v>10</v>
      </c>
      <c r="H109" s="7">
        <v>3808.4</v>
      </c>
      <c r="I109" s="7">
        <v>380.84</v>
      </c>
      <c r="J109" s="2" t="s">
        <v>3370</v>
      </c>
      <c r="K109" s="5">
        <f ca="1">TODAY() - tblCustomers[[#This Row],[LastPurchaseDate]]</f>
        <v>439</v>
      </c>
      <c r="L109" s="5" t="str">
        <f ca="1">IF(tblCustomers[[#This Row],[LastPurchaseDate]] &lt;= (TODAY()-180), "Churned", "Active")</f>
        <v>Active</v>
      </c>
      <c r="M109" s="5" t="str">
        <f>TEXT(tblCustomers[[#This Row],[JoinDate]], "YYYY-MM")</f>
        <v>2023-11</v>
      </c>
      <c r="N109" s="5">
        <f>tblCustomers[[#This Row],[TotalSpend]]</f>
        <v>3808.4</v>
      </c>
      <c r="O109" s="2" t="s">
        <v>3372</v>
      </c>
    </row>
    <row r="110" spans="1:15" ht="13.8" x14ac:dyDescent="0.25">
      <c r="A110" s="2" t="s">
        <v>119</v>
      </c>
      <c r="B110" s="2" t="s">
        <v>1314</v>
      </c>
      <c r="C110" s="2" t="s">
        <v>1861</v>
      </c>
      <c r="D110" s="5" t="s">
        <v>1970</v>
      </c>
      <c r="E110" s="5" t="s">
        <v>2888</v>
      </c>
      <c r="F110" s="9">
        <v>28</v>
      </c>
      <c r="G110" s="9">
        <v>21</v>
      </c>
      <c r="H110" s="7">
        <v>2285.64</v>
      </c>
      <c r="I110" s="7">
        <v>108.84</v>
      </c>
      <c r="J110" s="2" t="s">
        <v>3370</v>
      </c>
      <c r="K110" s="5">
        <f ca="1">TODAY() - tblCustomers[[#This Row],[LastPurchaseDate]]</f>
        <v>925</v>
      </c>
      <c r="L110" s="5" t="str">
        <f ca="1">IF(tblCustomers[[#This Row],[LastPurchaseDate]] &lt;= (TODAY()-180), "Churned", "Active")</f>
        <v>Active</v>
      </c>
      <c r="M110" s="5" t="str">
        <f>TEXT(tblCustomers[[#This Row],[JoinDate]], "YYYY-MM")</f>
        <v>2020-12</v>
      </c>
      <c r="N110" s="5">
        <f>tblCustomers[[#This Row],[TotalSpend]]</f>
        <v>2285.64</v>
      </c>
      <c r="O110" s="2" t="s">
        <v>3372</v>
      </c>
    </row>
    <row r="111" spans="1:15" ht="13.8" x14ac:dyDescent="0.25">
      <c r="A111" s="2" t="s">
        <v>120</v>
      </c>
      <c r="B111" s="2" t="s">
        <v>1315</v>
      </c>
      <c r="C111" s="2" t="s">
        <v>1864</v>
      </c>
      <c r="D111" s="5" t="s">
        <v>1971</v>
      </c>
      <c r="E111" s="5" t="s">
        <v>2889</v>
      </c>
      <c r="F111" s="9">
        <v>1</v>
      </c>
      <c r="G111" s="9">
        <v>1</v>
      </c>
      <c r="H111" s="7">
        <v>26.04</v>
      </c>
      <c r="I111" s="7">
        <v>26.04</v>
      </c>
      <c r="J111" s="2" t="s">
        <v>3370</v>
      </c>
      <c r="K111" s="5">
        <f ca="1">TODAY() - tblCustomers[[#This Row],[LastPurchaseDate]]</f>
        <v>122</v>
      </c>
      <c r="L111" s="5" t="str">
        <f ca="1">IF(tblCustomers[[#This Row],[LastPurchaseDate]] &lt;= (TODAY()-180), "Churned", "Active")</f>
        <v>Active</v>
      </c>
      <c r="M111" s="5" t="str">
        <f>TEXT(tblCustomers[[#This Row],[JoinDate]], "YYYY-MM")</f>
        <v>2025-05</v>
      </c>
      <c r="N111" s="5">
        <f>tblCustomers[[#This Row],[TotalSpend]]</f>
        <v>26.04</v>
      </c>
      <c r="O111" s="2" t="s">
        <v>3373</v>
      </c>
    </row>
    <row r="112" spans="1:15" ht="13.8" x14ac:dyDescent="0.25">
      <c r="A112" s="2" t="s">
        <v>121</v>
      </c>
      <c r="B112" s="2" t="s">
        <v>1316</v>
      </c>
      <c r="C112" s="2" t="s">
        <v>1862</v>
      </c>
      <c r="D112" s="5" t="s">
        <v>1972</v>
      </c>
      <c r="E112" s="5" t="s">
        <v>2890</v>
      </c>
      <c r="F112" s="9">
        <v>52</v>
      </c>
      <c r="G112" s="9">
        <v>43</v>
      </c>
      <c r="H112" s="7">
        <v>2589.46</v>
      </c>
      <c r="I112" s="7">
        <v>60.22</v>
      </c>
      <c r="J112" s="2" t="s">
        <v>3370</v>
      </c>
      <c r="K112" s="5">
        <f ca="1">TODAY() - tblCustomers[[#This Row],[LastPurchaseDate]]</f>
        <v>585</v>
      </c>
      <c r="L112" s="5" t="str">
        <f ca="1">IF(tblCustomers[[#This Row],[LastPurchaseDate]] &lt;= (TODAY()-180), "Churned", "Active")</f>
        <v>Active</v>
      </c>
      <c r="M112" s="5" t="str">
        <f>TEXT(tblCustomers[[#This Row],[JoinDate]], "YYYY-MM")</f>
        <v>2019-11</v>
      </c>
      <c r="N112" s="5">
        <f>tblCustomers[[#This Row],[TotalSpend]]</f>
        <v>2589.46</v>
      </c>
      <c r="O112" s="2" t="s">
        <v>3372</v>
      </c>
    </row>
    <row r="113" spans="1:15" ht="13.8" x14ac:dyDescent="0.25">
      <c r="A113" s="2" t="s">
        <v>122</v>
      </c>
      <c r="B113" s="2" t="s">
        <v>1317</v>
      </c>
      <c r="C113" s="2" t="s">
        <v>1862</v>
      </c>
      <c r="D113" s="5" t="s">
        <v>1973</v>
      </c>
      <c r="E113" s="5" t="s">
        <v>2891</v>
      </c>
      <c r="F113" s="9">
        <v>19</v>
      </c>
      <c r="G113" s="9">
        <v>10</v>
      </c>
      <c r="H113" s="7">
        <v>962.1</v>
      </c>
      <c r="I113" s="7">
        <v>96.21</v>
      </c>
      <c r="J113" s="2" t="s">
        <v>3370</v>
      </c>
      <c r="K113" s="5">
        <f ca="1">TODAY() - tblCustomers[[#This Row],[LastPurchaseDate]]</f>
        <v>39</v>
      </c>
      <c r="L113" s="5" t="str">
        <f ca="1">IF(tblCustomers[[#This Row],[LastPurchaseDate]] &lt;= (TODAY()-180), "Churned", "Active")</f>
        <v>Active</v>
      </c>
      <c r="M113" s="5" t="str">
        <f>TEXT(tblCustomers[[#This Row],[JoinDate]], "YYYY-MM")</f>
        <v>2024-02</v>
      </c>
      <c r="N113" s="5">
        <f>tblCustomers[[#This Row],[TotalSpend]]</f>
        <v>962.1</v>
      </c>
      <c r="O113" s="2" t="s">
        <v>3373</v>
      </c>
    </row>
    <row r="114" spans="1:15" ht="13.8" x14ac:dyDescent="0.25">
      <c r="A114" s="2" t="s">
        <v>123</v>
      </c>
      <c r="B114" s="2" t="s">
        <v>1318</v>
      </c>
      <c r="C114" s="2" t="s">
        <v>1861</v>
      </c>
      <c r="D114" s="5" t="s">
        <v>1974</v>
      </c>
      <c r="E114" s="5" t="s">
        <v>2892</v>
      </c>
      <c r="F114" s="9">
        <v>42</v>
      </c>
      <c r="G114" s="9">
        <v>30</v>
      </c>
      <c r="H114" s="7">
        <v>1651.5</v>
      </c>
      <c r="I114" s="7">
        <v>55.05</v>
      </c>
      <c r="J114" s="2" t="s">
        <v>3370</v>
      </c>
      <c r="K114" s="5">
        <f ca="1">TODAY() - tblCustomers[[#This Row],[LastPurchaseDate]]</f>
        <v>852</v>
      </c>
      <c r="L114" s="5" t="str">
        <f ca="1">IF(tblCustomers[[#This Row],[LastPurchaseDate]] &lt;= (TODAY()-180), "Churned", "Active")</f>
        <v>Active</v>
      </c>
      <c r="M114" s="5" t="str">
        <f>TEXT(tblCustomers[[#This Row],[JoinDate]], "YYYY-MM")</f>
        <v>2019-12</v>
      </c>
      <c r="N114" s="5">
        <f>tblCustomers[[#This Row],[TotalSpend]]</f>
        <v>1651.5</v>
      </c>
      <c r="O114" s="2" t="s">
        <v>3372</v>
      </c>
    </row>
    <row r="115" spans="1:15" ht="13.8" x14ac:dyDescent="0.25">
      <c r="A115" s="2" t="s">
        <v>124</v>
      </c>
      <c r="B115" s="2" t="s">
        <v>1319</v>
      </c>
      <c r="C115" s="2" t="s">
        <v>1861</v>
      </c>
      <c r="D115" s="5" t="s">
        <v>1975</v>
      </c>
      <c r="E115" s="5" t="s">
        <v>2893</v>
      </c>
      <c r="F115" s="9">
        <v>24</v>
      </c>
      <c r="G115" s="9">
        <v>22</v>
      </c>
      <c r="H115" s="7">
        <v>1243</v>
      </c>
      <c r="I115" s="7">
        <v>56.5</v>
      </c>
      <c r="J115" s="2" t="s">
        <v>3370</v>
      </c>
      <c r="K115" s="5">
        <f ca="1">TODAY() - tblCustomers[[#This Row],[LastPurchaseDate]]</f>
        <v>899</v>
      </c>
      <c r="L115" s="5" t="str">
        <f ca="1">IF(tblCustomers[[#This Row],[LastPurchaseDate]] &lt;= (TODAY()-180), "Churned", "Active")</f>
        <v>Active</v>
      </c>
      <c r="M115" s="5" t="str">
        <f>TEXT(tblCustomers[[#This Row],[JoinDate]], "YYYY-MM")</f>
        <v>2021-05</v>
      </c>
      <c r="N115" s="5">
        <f>tblCustomers[[#This Row],[TotalSpend]]</f>
        <v>1243</v>
      </c>
      <c r="O115" s="2" t="s">
        <v>3372</v>
      </c>
    </row>
    <row r="116" spans="1:15" ht="13.8" x14ac:dyDescent="0.25">
      <c r="A116" s="2" t="s">
        <v>125</v>
      </c>
      <c r="B116" s="2" t="s">
        <v>1320</v>
      </c>
      <c r="C116" s="2" t="s">
        <v>1865</v>
      </c>
      <c r="D116" s="5" t="s">
        <v>1976</v>
      </c>
      <c r="E116" s="5" t="s">
        <v>2894</v>
      </c>
      <c r="F116" s="9">
        <v>36</v>
      </c>
      <c r="G116" s="9">
        <v>27</v>
      </c>
      <c r="H116" s="7">
        <v>31915.35</v>
      </c>
      <c r="I116" s="7">
        <v>1182.05</v>
      </c>
      <c r="J116" s="2" t="s">
        <v>3371</v>
      </c>
      <c r="K116" s="5">
        <f ca="1">TODAY() - tblCustomers[[#This Row],[LastPurchaseDate]]</f>
        <v>619</v>
      </c>
      <c r="L116" s="5" t="str">
        <f ca="1">IF(tblCustomers[[#This Row],[LastPurchaseDate]] &lt;= (TODAY()-180), "Churned", "Active")</f>
        <v>Active</v>
      </c>
      <c r="M116" s="5" t="str">
        <f>TEXT(tblCustomers[[#This Row],[JoinDate]], "YYYY-MM")</f>
        <v>2021-02</v>
      </c>
      <c r="N116" s="5">
        <f>tblCustomers[[#This Row],[TotalSpend]]</f>
        <v>31915.35</v>
      </c>
      <c r="O116" s="2" t="s">
        <v>3372</v>
      </c>
    </row>
    <row r="117" spans="1:15" ht="13.8" x14ac:dyDescent="0.25">
      <c r="A117" s="2" t="s">
        <v>126</v>
      </c>
      <c r="B117" s="2" t="s">
        <v>1321</v>
      </c>
      <c r="C117" s="2" t="s">
        <v>1865</v>
      </c>
      <c r="D117" s="5" t="s">
        <v>1977</v>
      </c>
      <c r="E117" s="5" t="s">
        <v>2891</v>
      </c>
      <c r="F117" s="9">
        <v>42</v>
      </c>
      <c r="G117" s="9">
        <v>30</v>
      </c>
      <c r="H117" s="7">
        <v>2050.5</v>
      </c>
      <c r="I117" s="7">
        <v>68.349999999999994</v>
      </c>
      <c r="J117" s="2" t="s">
        <v>3370</v>
      </c>
      <c r="K117" s="5">
        <f ca="1">TODAY() - tblCustomers[[#This Row],[LastPurchaseDate]]</f>
        <v>39</v>
      </c>
      <c r="L117" s="5" t="str">
        <f ca="1">IF(tblCustomers[[#This Row],[LastPurchaseDate]] &lt;= (TODAY()-180), "Churned", "Active")</f>
        <v>Active</v>
      </c>
      <c r="M117" s="5" t="str">
        <f>TEXT(tblCustomers[[#This Row],[JoinDate]], "YYYY-MM")</f>
        <v>2022-03</v>
      </c>
      <c r="N117" s="5">
        <f>tblCustomers[[#This Row],[TotalSpend]]</f>
        <v>2050.5</v>
      </c>
      <c r="O117" s="2" t="s">
        <v>3373</v>
      </c>
    </row>
    <row r="118" spans="1:15" ht="13.8" x14ac:dyDescent="0.25">
      <c r="A118" s="2" t="s">
        <v>127</v>
      </c>
      <c r="B118" s="2" t="s">
        <v>1292</v>
      </c>
      <c r="C118" s="2" t="s">
        <v>1864</v>
      </c>
      <c r="D118" s="5" t="s">
        <v>1978</v>
      </c>
      <c r="E118" s="5" t="s">
        <v>2895</v>
      </c>
      <c r="F118" s="9">
        <v>59</v>
      </c>
      <c r="G118" s="9">
        <v>57</v>
      </c>
      <c r="H118" s="7">
        <v>6740.82</v>
      </c>
      <c r="I118" s="7">
        <v>118.26</v>
      </c>
      <c r="J118" s="2" t="s">
        <v>3371</v>
      </c>
      <c r="K118" s="5">
        <f ca="1">TODAY() - tblCustomers[[#This Row],[LastPurchaseDate]]</f>
        <v>521</v>
      </c>
      <c r="L118" s="5" t="str">
        <f ca="1">IF(tblCustomers[[#This Row],[LastPurchaseDate]] &lt;= (TODAY()-180), "Churned", "Active")</f>
        <v>Active</v>
      </c>
      <c r="M118" s="5" t="str">
        <f>TEXT(tblCustomers[[#This Row],[JoinDate]], "YYYY-MM")</f>
        <v>2019-06</v>
      </c>
      <c r="N118" s="5">
        <f>tblCustomers[[#This Row],[TotalSpend]]</f>
        <v>6740.82</v>
      </c>
      <c r="O118" s="2" t="s">
        <v>3372</v>
      </c>
    </row>
    <row r="119" spans="1:15" ht="13.8" x14ac:dyDescent="0.25">
      <c r="A119" s="2" t="s">
        <v>128</v>
      </c>
      <c r="B119" s="2" t="s">
        <v>1322</v>
      </c>
      <c r="C119" s="2" t="s">
        <v>1865</v>
      </c>
      <c r="D119" s="5" t="s">
        <v>1979</v>
      </c>
      <c r="E119" s="5" t="s">
        <v>2896</v>
      </c>
      <c r="F119" s="9">
        <v>2</v>
      </c>
      <c r="G119" s="9">
        <v>3</v>
      </c>
      <c r="H119" s="7">
        <v>259.74</v>
      </c>
      <c r="I119" s="7">
        <v>86.58</v>
      </c>
      <c r="J119" s="2" t="s">
        <v>3370</v>
      </c>
      <c r="K119" s="5">
        <f ca="1">TODAY() - tblCustomers[[#This Row],[LastPurchaseDate]]</f>
        <v>7</v>
      </c>
      <c r="L119" s="5" t="str">
        <f ca="1">IF(tblCustomers[[#This Row],[LastPurchaseDate]] &lt;= (TODAY()-180), "Churned", "Active")</f>
        <v>Active</v>
      </c>
      <c r="M119" s="5" t="str">
        <f>TEXT(tblCustomers[[#This Row],[JoinDate]], "YYYY-MM")</f>
        <v>2025-08</v>
      </c>
      <c r="N119" s="5">
        <f>tblCustomers[[#This Row],[TotalSpend]]</f>
        <v>259.74</v>
      </c>
      <c r="O119" s="2" t="s">
        <v>3373</v>
      </c>
    </row>
    <row r="120" spans="1:15" ht="13.8" x14ac:dyDescent="0.25">
      <c r="A120" s="2" t="s">
        <v>129</v>
      </c>
      <c r="B120" s="2" t="s">
        <v>1323</v>
      </c>
      <c r="C120" s="2" t="s">
        <v>1863</v>
      </c>
      <c r="D120" s="5" t="s">
        <v>1980</v>
      </c>
      <c r="E120" s="5" t="s">
        <v>2880</v>
      </c>
      <c r="F120" s="9">
        <v>65</v>
      </c>
      <c r="G120" s="9">
        <v>52</v>
      </c>
      <c r="H120" s="7">
        <v>8309.6</v>
      </c>
      <c r="I120" s="7">
        <v>159.80000000000001</v>
      </c>
      <c r="J120" s="2" t="s">
        <v>3371</v>
      </c>
      <c r="K120" s="5">
        <f ca="1">TODAY() - tblCustomers[[#This Row],[LastPurchaseDate]]</f>
        <v>587</v>
      </c>
      <c r="L120" s="5" t="str">
        <f ca="1">IF(tblCustomers[[#This Row],[LastPurchaseDate]] &lt;= (TODAY()-180), "Churned", "Active")</f>
        <v>Active</v>
      </c>
      <c r="M120" s="5" t="str">
        <f>TEXT(tblCustomers[[#This Row],[JoinDate]], "YYYY-MM")</f>
        <v>2018-10</v>
      </c>
      <c r="N120" s="5">
        <f>tblCustomers[[#This Row],[TotalSpend]]</f>
        <v>8309.6</v>
      </c>
      <c r="O120" s="2" t="s">
        <v>3372</v>
      </c>
    </row>
    <row r="121" spans="1:15" ht="13.8" x14ac:dyDescent="0.25">
      <c r="A121" s="2" t="s">
        <v>130</v>
      </c>
      <c r="B121" s="2" t="s">
        <v>1324</v>
      </c>
      <c r="C121" s="2" t="s">
        <v>1864</v>
      </c>
      <c r="D121" s="5" t="s">
        <v>1903</v>
      </c>
      <c r="E121" s="5" t="s">
        <v>2897</v>
      </c>
      <c r="F121" s="9">
        <v>41</v>
      </c>
      <c r="G121" s="9">
        <v>40</v>
      </c>
      <c r="H121" s="7">
        <v>5246</v>
      </c>
      <c r="I121" s="7">
        <v>131.15</v>
      </c>
      <c r="J121" s="2" t="s">
        <v>3371</v>
      </c>
      <c r="K121" s="5">
        <f ca="1">TODAY() - tblCustomers[[#This Row],[LastPurchaseDate]]</f>
        <v>147</v>
      </c>
      <c r="L121" s="5" t="str">
        <f ca="1">IF(tblCustomers[[#This Row],[LastPurchaseDate]] &lt;= (TODAY()-180), "Churned", "Active")</f>
        <v>Active</v>
      </c>
      <c r="M121" s="5" t="str">
        <f>TEXT(tblCustomers[[#This Row],[JoinDate]], "YYYY-MM")</f>
        <v>2022-01</v>
      </c>
      <c r="N121" s="5">
        <f>tblCustomers[[#This Row],[TotalSpend]]</f>
        <v>5246</v>
      </c>
      <c r="O121" s="2" t="s">
        <v>3373</v>
      </c>
    </row>
    <row r="122" spans="1:15" ht="13.8" x14ac:dyDescent="0.25">
      <c r="A122" s="2" t="s">
        <v>131</v>
      </c>
      <c r="B122" s="2" t="s">
        <v>1325</v>
      </c>
      <c r="C122" s="2" t="s">
        <v>1863</v>
      </c>
      <c r="D122" s="5" t="s">
        <v>1900</v>
      </c>
      <c r="E122" s="5" t="s">
        <v>2898</v>
      </c>
      <c r="F122" s="9">
        <v>5</v>
      </c>
      <c r="G122" s="9">
        <v>9</v>
      </c>
      <c r="H122" s="7">
        <v>1030.05</v>
      </c>
      <c r="I122" s="7">
        <v>114.45</v>
      </c>
      <c r="J122" s="2" t="s">
        <v>3370</v>
      </c>
      <c r="K122" s="5">
        <f ca="1">TODAY() - tblCustomers[[#This Row],[LastPurchaseDate]]</f>
        <v>231</v>
      </c>
      <c r="L122" s="5" t="str">
        <f ca="1">IF(tblCustomers[[#This Row],[LastPurchaseDate]] &lt;= (TODAY()-180), "Churned", "Active")</f>
        <v>Active</v>
      </c>
      <c r="M122" s="5" t="str">
        <f>TEXT(tblCustomers[[#This Row],[JoinDate]], "YYYY-MM")</f>
        <v>2024-10</v>
      </c>
      <c r="N122" s="5">
        <f>tblCustomers[[#This Row],[TotalSpend]]</f>
        <v>1030.05</v>
      </c>
      <c r="O122" s="2" t="s">
        <v>3372</v>
      </c>
    </row>
    <row r="123" spans="1:15" ht="13.8" x14ac:dyDescent="0.25">
      <c r="A123" s="2" t="s">
        <v>132</v>
      </c>
      <c r="B123" s="2" t="s">
        <v>1326</v>
      </c>
      <c r="C123" s="2" t="s">
        <v>1862</v>
      </c>
      <c r="D123" s="5" t="s">
        <v>1981</v>
      </c>
      <c r="E123" s="5" t="s">
        <v>2899</v>
      </c>
      <c r="F123" s="9">
        <v>5</v>
      </c>
      <c r="G123" s="9">
        <v>6</v>
      </c>
      <c r="H123" s="7">
        <v>168.36</v>
      </c>
      <c r="I123" s="7">
        <v>28.06</v>
      </c>
      <c r="J123" s="2" t="s">
        <v>3370</v>
      </c>
      <c r="K123" s="5">
        <f ca="1">TODAY() - tblCustomers[[#This Row],[LastPurchaseDate]]</f>
        <v>606</v>
      </c>
      <c r="L123" s="5" t="str">
        <f ca="1">IF(tblCustomers[[#This Row],[LastPurchaseDate]] &lt;= (TODAY()-180), "Churned", "Active")</f>
        <v>Active</v>
      </c>
      <c r="M123" s="5" t="str">
        <f>TEXT(tblCustomers[[#This Row],[JoinDate]], "YYYY-MM")</f>
        <v>2023-09</v>
      </c>
      <c r="N123" s="5">
        <f>tblCustomers[[#This Row],[TotalSpend]]</f>
        <v>168.36</v>
      </c>
      <c r="O123" s="2" t="s">
        <v>3372</v>
      </c>
    </row>
    <row r="124" spans="1:15" ht="13.8" x14ac:dyDescent="0.25">
      <c r="A124" s="2" t="s">
        <v>133</v>
      </c>
      <c r="B124" s="2" t="s">
        <v>1327</v>
      </c>
      <c r="C124" s="2" t="s">
        <v>1863</v>
      </c>
      <c r="D124" s="5" t="s">
        <v>1982</v>
      </c>
      <c r="E124" s="5" t="s">
        <v>2900</v>
      </c>
      <c r="F124" s="9">
        <v>1</v>
      </c>
      <c r="G124" s="9">
        <v>4</v>
      </c>
      <c r="H124" s="7">
        <v>438</v>
      </c>
      <c r="I124" s="7">
        <v>109.5</v>
      </c>
      <c r="J124" s="2" t="s">
        <v>3370</v>
      </c>
      <c r="K124" s="5">
        <f ca="1">TODAY() - tblCustomers[[#This Row],[LastPurchaseDate]]</f>
        <v>2316</v>
      </c>
      <c r="L124" s="5" t="str">
        <f ca="1">IF(tblCustomers[[#This Row],[LastPurchaseDate]] &lt;= (TODAY()-180), "Churned", "Active")</f>
        <v>Active</v>
      </c>
      <c r="M124" s="5" t="str">
        <f>TEXT(tblCustomers[[#This Row],[JoinDate]], "YYYY-MM")</f>
        <v>2019-05</v>
      </c>
      <c r="N124" s="5">
        <f>tblCustomers[[#This Row],[TotalSpend]]</f>
        <v>438</v>
      </c>
      <c r="O124" s="2" t="s">
        <v>3372</v>
      </c>
    </row>
    <row r="125" spans="1:15" ht="13.8" x14ac:dyDescent="0.25">
      <c r="A125" s="2" t="s">
        <v>134</v>
      </c>
      <c r="B125" s="2" t="s">
        <v>1232</v>
      </c>
      <c r="C125" s="2" t="s">
        <v>1862</v>
      </c>
      <c r="D125" s="5" t="s">
        <v>1983</v>
      </c>
      <c r="E125" s="5" t="s">
        <v>2901</v>
      </c>
      <c r="F125" s="9">
        <v>30</v>
      </c>
      <c r="G125" s="9">
        <v>22</v>
      </c>
      <c r="H125" s="7">
        <v>2570.2600000000002</v>
      </c>
      <c r="I125" s="7">
        <v>116.83</v>
      </c>
      <c r="J125" s="2" t="s">
        <v>3370</v>
      </c>
      <c r="K125" s="5">
        <f ca="1">TODAY() - tblCustomers[[#This Row],[LastPurchaseDate]]</f>
        <v>366</v>
      </c>
      <c r="L125" s="5" t="str">
        <f ca="1">IF(tblCustomers[[#This Row],[LastPurchaseDate]] &lt;= (TODAY()-180), "Churned", "Active")</f>
        <v>Active</v>
      </c>
      <c r="M125" s="5" t="str">
        <f>TEXT(tblCustomers[[#This Row],[JoinDate]], "YYYY-MM")</f>
        <v>2022-04</v>
      </c>
      <c r="N125" s="5">
        <f>tblCustomers[[#This Row],[TotalSpend]]</f>
        <v>2570.2600000000002</v>
      </c>
      <c r="O125" s="2" t="s">
        <v>3372</v>
      </c>
    </row>
    <row r="126" spans="1:15" ht="13.8" x14ac:dyDescent="0.25">
      <c r="A126" s="2" t="s">
        <v>135</v>
      </c>
      <c r="B126" s="2" t="s">
        <v>1328</v>
      </c>
      <c r="C126" s="2" t="s">
        <v>1865</v>
      </c>
      <c r="D126" s="5" t="s">
        <v>1984</v>
      </c>
      <c r="E126" s="5" t="s">
        <v>2902</v>
      </c>
      <c r="F126" s="9">
        <v>10</v>
      </c>
      <c r="G126" s="9">
        <v>14</v>
      </c>
      <c r="H126" s="7">
        <v>746.2</v>
      </c>
      <c r="I126" s="7">
        <v>53.3</v>
      </c>
      <c r="J126" s="2" t="s">
        <v>3370</v>
      </c>
      <c r="K126" s="5">
        <f ca="1">TODAY() - tblCustomers[[#This Row],[LastPurchaseDate]]</f>
        <v>600</v>
      </c>
      <c r="L126" s="5" t="str">
        <f ca="1">IF(tblCustomers[[#This Row],[LastPurchaseDate]] &lt;= (TODAY()-180), "Churned", "Active")</f>
        <v>Active</v>
      </c>
      <c r="M126" s="5" t="str">
        <f>TEXT(tblCustomers[[#This Row],[JoinDate]], "YYYY-MM")</f>
        <v>2023-05</v>
      </c>
      <c r="N126" s="5">
        <f>tblCustomers[[#This Row],[TotalSpend]]</f>
        <v>746.2</v>
      </c>
      <c r="O126" s="2" t="s">
        <v>3372</v>
      </c>
    </row>
    <row r="127" spans="1:15" ht="13.8" x14ac:dyDescent="0.25">
      <c r="A127" s="2" t="s">
        <v>136</v>
      </c>
      <c r="B127" s="2" t="s">
        <v>1329</v>
      </c>
      <c r="C127" s="2" t="s">
        <v>1863</v>
      </c>
      <c r="D127" s="5" t="s">
        <v>1985</v>
      </c>
      <c r="E127" s="5" t="s">
        <v>2903</v>
      </c>
      <c r="F127" s="9">
        <v>29</v>
      </c>
      <c r="G127" s="9">
        <v>24</v>
      </c>
      <c r="H127" s="7">
        <v>365.28</v>
      </c>
      <c r="I127" s="7">
        <v>15.22</v>
      </c>
      <c r="J127" s="2" t="s">
        <v>3370</v>
      </c>
      <c r="K127" s="5">
        <f ca="1">TODAY() - tblCustomers[[#This Row],[LastPurchaseDate]]</f>
        <v>1862</v>
      </c>
      <c r="L127" s="5" t="str">
        <f ca="1">IF(tblCustomers[[#This Row],[LastPurchaseDate]] &lt;= (TODAY()-180), "Churned", "Active")</f>
        <v>Active</v>
      </c>
      <c r="M127" s="5" t="str">
        <f>TEXT(tblCustomers[[#This Row],[JoinDate]], "YYYY-MM")</f>
        <v>2018-04</v>
      </c>
      <c r="N127" s="5">
        <f>tblCustomers[[#This Row],[TotalSpend]]</f>
        <v>365.28</v>
      </c>
      <c r="O127" s="2" t="s">
        <v>3372</v>
      </c>
    </row>
    <row r="128" spans="1:15" ht="13.8" x14ac:dyDescent="0.25">
      <c r="A128" s="2" t="s">
        <v>137</v>
      </c>
      <c r="B128" s="2" t="s">
        <v>1330</v>
      </c>
      <c r="C128" s="2" t="s">
        <v>1865</v>
      </c>
      <c r="D128" s="5" t="s">
        <v>1986</v>
      </c>
      <c r="E128" s="5" t="s">
        <v>2904</v>
      </c>
      <c r="F128" s="9">
        <v>60</v>
      </c>
      <c r="G128" s="9">
        <v>46</v>
      </c>
      <c r="H128" s="7">
        <v>4677.74</v>
      </c>
      <c r="I128" s="7">
        <v>101.69</v>
      </c>
      <c r="J128" s="2" t="s">
        <v>3370</v>
      </c>
      <c r="K128" s="5">
        <f ca="1">TODAY() - tblCustomers[[#This Row],[LastPurchaseDate]]</f>
        <v>991</v>
      </c>
      <c r="L128" s="5" t="str">
        <f ca="1">IF(tblCustomers[[#This Row],[LastPurchaseDate]] &lt;= (TODAY()-180), "Churned", "Active")</f>
        <v>Active</v>
      </c>
      <c r="M128" s="5" t="str">
        <f>TEXT(tblCustomers[[#This Row],[JoinDate]], "YYYY-MM")</f>
        <v>2018-02</v>
      </c>
      <c r="N128" s="5">
        <f>tblCustomers[[#This Row],[TotalSpend]]</f>
        <v>4677.74</v>
      </c>
      <c r="O128" s="2" t="s">
        <v>3372</v>
      </c>
    </row>
    <row r="129" spans="1:15" ht="13.8" x14ac:dyDescent="0.25">
      <c r="A129" s="2" t="s">
        <v>138</v>
      </c>
      <c r="B129" s="2" t="s">
        <v>1254</v>
      </c>
      <c r="C129" s="2" t="s">
        <v>1861</v>
      </c>
      <c r="D129" s="5" t="s">
        <v>1987</v>
      </c>
      <c r="E129" s="5" t="s">
        <v>2905</v>
      </c>
      <c r="F129" s="9">
        <v>43</v>
      </c>
      <c r="G129" s="9">
        <v>31</v>
      </c>
      <c r="H129" s="7">
        <v>718.27</v>
      </c>
      <c r="I129" s="7">
        <v>23.17</v>
      </c>
      <c r="J129" s="2" t="s">
        <v>3370</v>
      </c>
      <c r="K129" s="5">
        <f ca="1">TODAY() - tblCustomers[[#This Row],[LastPurchaseDate]]</f>
        <v>1004</v>
      </c>
      <c r="L129" s="5" t="str">
        <f ca="1">IF(tblCustomers[[#This Row],[LastPurchaseDate]] &lt;= (TODAY()-180), "Churned", "Active")</f>
        <v>Active</v>
      </c>
      <c r="M129" s="5" t="str">
        <f>TEXT(tblCustomers[[#This Row],[JoinDate]], "YYYY-MM")</f>
        <v>2019-06</v>
      </c>
      <c r="N129" s="5">
        <f>tblCustomers[[#This Row],[TotalSpend]]</f>
        <v>718.27</v>
      </c>
      <c r="O129" s="2" t="s">
        <v>3372</v>
      </c>
    </row>
    <row r="130" spans="1:15" ht="13.8" x14ac:dyDescent="0.25">
      <c r="A130" s="2" t="s">
        <v>139</v>
      </c>
      <c r="B130" s="2" t="s">
        <v>1331</v>
      </c>
      <c r="C130" s="2" t="s">
        <v>1861</v>
      </c>
      <c r="D130" s="5" t="s">
        <v>1988</v>
      </c>
      <c r="E130" s="5" t="s">
        <v>2906</v>
      </c>
      <c r="F130" s="9">
        <v>26</v>
      </c>
      <c r="G130" s="9">
        <v>20</v>
      </c>
      <c r="H130" s="7">
        <v>1691.8</v>
      </c>
      <c r="I130" s="7">
        <v>84.59</v>
      </c>
      <c r="J130" s="2" t="s">
        <v>3370</v>
      </c>
      <c r="K130" s="5">
        <f ca="1">TODAY() - tblCustomers[[#This Row],[LastPurchaseDate]]</f>
        <v>932</v>
      </c>
      <c r="L130" s="5" t="str">
        <f ca="1">IF(tblCustomers[[#This Row],[LastPurchaseDate]] &lt;= (TODAY()-180), "Churned", "Active")</f>
        <v>Active</v>
      </c>
      <c r="M130" s="5" t="str">
        <f>TEXT(tblCustomers[[#This Row],[JoinDate]], "YYYY-MM")</f>
        <v>2021-02</v>
      </c>
      <c r="N130" s="5">
        <f>tblCustomers[[#This Row],[TotalSpend]]</f>
        <v>1691.8</v>
      </c>
      <c r="O130" s="2" t="s">
        <v>3372</v>
      </c>
    </row>
    <row r="131" spans="1:15" ht="13.8" x14ac:dyDescent="0.25">
      <c r="A131" s="2" t="s">
        <v>140</v>
      </c>
      <c r="B131" s="2" t="s">
        <v>1332</v>
      </c>
      <c r="C131" s="2" t="s">
        <v>1862</v>
      </c>
      <c r="D131" s="5" t="s">
        <v>1989</v>
      </c>
      <c r="E131" s="5" t="s">
        <v>2907</v>
      </c>
      <c r="F131" s="9">
        <v>19</v>
      </c>
      <c r="G131" s="9">
        <v>18</v>
      </c>
      <c r="H131" s="7">
        <v>980.82</v>
      </c>
      <c r="I131" s="7">
        <v>54.49</v>
      </c>
      <c r="J131" s="2" t="s">
        <v>3370</v>
      </c>
      <c r="K131" s="5">
        <f ca="1">TODAY() - tblCustomers[[#This Row],[LastPurchaseDate]]</f>
        <v>644</v>
      </c>
      <c r="L131" s="5" t="str">
        <f ca="1">IF(tblCustomers[[#This Row],[LastPurchaseDate]] &lt;= (TODAY()-180), "Churned", "Active")</f>
        <v>Active</v>
      </c>
      <c r="M131" s="5" t="str">
        <f>TEXT(tblCustomers[[#This Row],[JoinDate]], "YYYY-MM")</f>
        <v>2022-06</v>
      </c>
      <c r="N131" s="5">
        <f>tblCustomers[[#This Row],[TotalSpend]]</f>
        <v>980.82</v>
      </c>
      <c r="O131" s="2" t="s">
        <v>3372</v>
      </c>
    </row>
    <row r="132" spans="1:15" ht="13.8" x14ac:dyDescent="0.25">
      <c r="A132" s="2" t="s">
        <v>141</v>
      </c>
      <c r="B132" s="2" t="s">
        <v>1333</v>
      </c>
      <c r="C132" s="2" t="s">
        <v>1865</v>
      </c>
      <c r="D132" s="5" t="s">
        <v>1933</v>
      </c>
      <c r="E132" s="5" t="s">
        <v>2460</v>
      </c>
      <c r="F132" s="9">
        <v>61</v>
      </c>
      <c r="G132" s="9">
        <v>53</v>
      </c>
      <c r="H132" s="7">
        <v>1520.04</v>
      </c>
      <c r="I132" s="7">
        <v>28.68</v>
      </c>
      <c r="J132" s="2" t="s">
        <v>3370</v>
      </c>
      <c r="K132" s="5">
        <f ca="1">TODAY() - tblCustomers[[#This Row],[LastPurchaseDate]]</f>
        <v>292</v>
      </c>
      <c r="L132" s="5" t="str">
        <f ca="1">IF(tblCustomers[[#This Row],[LastPurchaseDate]] &lt;= (TODAY()-180), "Churned", "Active")</f>
        <v>Active</v>
      </c>
      <c r="M132" s="5" t="str">
        <f>TEXT(tblCustomers[[#This Row],[JoinDate]], "YYYY-MM")</f>
        <v>2019-12</v>
      </c>
      <c r="N132" s="5">
        <f>tblCustomers[[#This Row],[TotalSpend]]</f>
        <v>1520.04</v>
      </c>
      <c r="O132" s="2" t="s">
        <v>3372</v>
      </c>
    </row>
    <row r="133" spans="1:15" ht="13.8" x14ac:dyDescent="0.25">
      <c r="A133" s="2" t="s">
        <v>142</v>
      </c>
      <c r="B133" s="2" t="s">
        <v>1248</v>
      </c>
      <c r="C133" s="2" t="s">
        <v>1864</v>
      </c>
      <c r="D133" s="5" t="s">
        <v>1990</v>
      </c>
      <c r="E133" s="5" t="s">
        <v>2026</v>
      </c>
      <c r="F133" s="9">
        <v>59</v>
      </c>
      <c r="G133" s="9">
        <v>50</v>
      </c>
      <c r="H133" s="7">
        <v>5863.5</v>
      </c>
      <c r="I133" s="7">
        <v>117.27</v>
      </c>
      <c r="J133" s="2" t="s">
        <v>3371</v>
      </c>
      <c r="K133" s="5">
        <f ca="1">TODAY() - tblCustomers[[#This Row],[LastPurchaseDate]]</f>
        <v>526</v>
      </c>
      <c r="L133" s="5" t="str">
        <f ca="1">IF(tblCustomers[[#This Row],[LastPurchaseDate]] &lt;= (TODAY()-180), "Churned", "Active")</f>
        <v>Active</v>
      </c>
      <c r="M133" s="5" t="str">
        <f>TEXT(tblCustomers[[#This Row],[JoinDate]], "YYYY-MM")</f>
        <v>2019-06</v>
      </c>
      <c r="N133" s="5">
        <f>tblCustomers[[#This Row],[TotalSpend]]</f>
        <v>5863.5</v>
      </c>
      <c r="O133" s="2" t="s">
        <v>3372</v>
      </c>
    </row>
    <row r="134" spans="1:15" ht="13.8" x14ac:dyDescent="0.25">
      <c r="A134" s="2" t="s">
        <v>143</v>
      </c>
      <c r="B134" s="2" t="s">
        <v>1334</v>
      </c>
      <c r="C134" s="2" t="s">
        <v>1861</v>
      </c>
      <c r="D134" s="5" t="s">
        <v>1991</v>
      </c>
      <c r="E134" s="5" t="s">
        <v>2360</v>
      </c>
      <c r="F134" s="9">
        <v>68</v>
      </c>
      <c r="G134" s="9">
        <v>51</v>
      </c>
      <c r="H134" s="7">
        <v>1261.74</v>
      </c>
      <c r="I134" s="7">
        <v>24.74</v>
      </c>
      <c r="J134" s="2" t="s">
        <v>3370</v>
      </c>
      <c r="K134" s="5">
        <f ca="1">TODAY() - tblCustomers[[#This Row],[LastPurchaseDate]]</f>
        <v>725</v>
      </c>
      <c r="L134" s="5" t="str">
        <f ca="1">IF(tblCustomers[[#This Row],[LastPurchaseDate]] &lt;= (TODAY()-180), "Churned", "Active")</f>
        <v>Active</v>
      </c>
      <c r="M134" s="5" t="str">
        <f>TEXT(tblCustomers[[#This Row],[JoinDate]], "YYYY-MM")</f>
        <v>2018-03</v>
      </c>
      <c r="N134" s="5">
        <f>tblCustomers[[#This Row],[TotalSpend]]</f>
        <v>1261.74</v>
      </c>
      <c r="O134" s="2" t="s">
        <v>3372</v>
      </c>
    </row>
    <row r="135" spans="1:15" ht="13.8" x14ac:dyDescent="0.25">
      <c r="A135" s="2" t="s">
        <v>144</v>
      </c>
      <c r="B135" s="2" t="s">
        <v>1224</v>
      </c>
      <c r="C135" s="2" t="s">
        <v>1865</v>
      </c>
      <c r="D135" s="5" t="s">
        <v>1992</v>
      </c>
      <c r="E135" s="5" t="s">
        <v>2711</v>
      </c>
      <c r="F135" s="9">
        <v>2</v>
      </c>
      <c r="G135" s="9">
        <v>3</v>
      </c>
      <c r="H135" s="7">
        <v>59.88</v>
      </c>
      <c r="I135" s="7">
        <v>19.96</v>
      </c>
      <c r="J135" s="2" t="s">
        <v>3370</v>
      </c>
      <c r="K135" s="5">
        <f ca="1">TODAY() - tblCustomers[[#This Row],[LastPurchaseDate]]</f>
        <v>261</v>
      </c>
      <c r="L135" s="5" t="str">
        <f ca="1">IF(tblCustomers[[#This Row],[LastPurchaseDate]] &lt;= (TODAY()-180), "Churned", "Active")</f>
        <v>Active</v>
      </c>
      <c r="M135" s="5" t="str">
        <f>TEXT(tblCustomers[[#This Row],[JoinDate]], "YYYY-MM")</f>
        <v>2024-12</v>
      </c>
      <c r="N135" s="5">
        <f>tblCustomers[[#This Row],[TotalSpend]]</f>
        <v>59.88</v>
      </c>
      <c r="O135" s="2" t="s">
        <v>3372</v>
      </c>
    </row>
    <row r="136" spans="1:15" ht="13.8" x14ac:dyDescent="0.25">
      <c r="A136" s="2" t="s">
        <v>145</v>
      </c>
      <c r="B136" s="2" t="s">
        <v>1335</v>
      </c>
      <c r="C136" s="2" t="s">
        <v>1862</v>
      </c>
      <c r="D136" s="5" t="s">
        <v>1993</v>
      </c>
      <c r="E136" s="5" t="s">
        <v>2677</v>
      </c>
      <c r="F136" s="9">
        <v>3</v>
      </c>
      <c r="G136" s="9">
        <v>2</v>
      </c>
      <c r="H136" s="7">
        <v>85.5</v>
      </c>
      <c r="I136" s="7">
        <v>42.75</v>
      </c>
      <c r="J136" s="2" t="s">
        <v>3370</v>
      </c>
      <c r="K136" s="5">
        <f ca="1">TODAY() - tblCustomers[[#This Row],[LastPurchaseDate]]</f>
        <v>8</v>
      </c>
      <c r="L136" s="5" t="str">
        <f ca="1">IF(tblCustomers[[#This Row],[LastPurchaseDate]] &lt;= (TODAY()-180), "Churned", "Active")</f>
        <v>Active</v>
      </c>
      <c r="M136" s="5" t="str">
        <f>TEXT(tblCustomers[[#This Row],[JoinDate]], "YYYY-MM")</f>
        <v>2025-07</v>
      </c>
      <c r="N136" s="5">
        <f>tblCustomers[[#This Row],[TotalSpend]]</f>
        <v>85.5</v>
      </c>
      <c r="O136" s="2" t="s">
        <v>3373</v>
      </c>
    </row>
    <row r="137" spans="1:15" ht="13.8" x14ac:dyDescent="0.25">
      <c r="A137" s="2" t="s">
        <v>146</v>
      </c>
      <c r="B137" s="2" t="s">
        <v>1336</v>
      </c>
      <c r="C137" s="2" t="s">
        <v>1862</v>
      </c>
      <c r="D137" s="5" t="s">
        <v>1994</v>
      </c>
      <c r="E137" s="5" t="s">
        <v>2025</v>
      </c>
      <c r="F137" s="9">
        <v>76</v>
      </c>
      <c r="G137" s="9">
        <v>50</v>
      </c>
      <c r="H137" s="7">
        <v>3173</v>
      </c>
      <c r="I137" s="7">
        <v>63.46</v>
      </c>
      <c r="J137" s="2" t="s">
        <v>3370</v>
      </c>
      <c r="K137" s="5">
        <f ca="1">TODAY() - tblCustomers[[#This Row],[LastPurchaseDate]]</f>
        <v>38</v>
      </c>
      <c r="L137" s="5" t="str">
        <f ca="1">IF(tblCustomers[[#This Row],[LastPurchaseDate]] &lt;= (TODAY()-180), "Churned", "Active")</f>
        <v>Active</v>
      </c>
      <c r="M137" s="5" t="str">
        <f>TEXT(tblCustomers[[#This Row],[JoinDate]], "YYYY-MM")</f>
        <v>2019-05</v>
      </c>
      <c r="N137" s="5">
        <f>tblCustomers[[#This Row],[TotalSpend]]</f>
        <v>3173</v>
      </c>
      <c r="O137" s="2" t="s">
        <v>3373</v>
      </c>
    </row>
    <row r="138" spans="1:15" ht="13.8" x14ac:dyDescent="0.25">
      <c r="A138" s="2" t="s">
        <v>147</v>
      </c>
      <c r="B138" s="2" t="s">
        <v>1270</v>
      </c>
      <c r="C138" s="2" t="s">
        <v>1862</v>
      </c>
      <c r="D138" s="5" t="s">
        <v>1995</v>
      </c>
      <c r="E138" s="5" t="s">
        <v>2908</v>
      </c>
      <c r="F138" s="9">
        <v>5</v>
      </c>
      <c r="G138" s="9">
        <v>5</v>
      </c>
      <c r="H138" s="7">
        <v>1310.5</v>
      </c>
      <c r="I138" s="7">
        <v>262.10000000000002</v>
      </c>
      <c r="J138" s="2" t="s">
        <v>3370</v>
      </c>
      <c r="K138" s="5">
        <f ca="1">TODAY() - tblCustomers[[#This Row],[LastPurchaseDate]]</f>
        <v>43</v>
      </c>
      <c r="L138" s="5" t="str">
        <f ca="1">IF(tblCustomers[[#This Row],[LastPurchaseDate]] &lt;= (TODAY()-180), "Churned", "Active")</f>
        <v>Active</v>
      </c>
      <c r="M138" s="5" t="str">
        <f>TEXT(tblCustomers[[#This Row],[JoinDate]], "YYYY-MM")</f>
        <v>2025-04</v>
      </c>
      <c r="N138" s="5">
        <f>tblCustomers[[#This Row],[TotalSpend]]</f>
        <v>1310.5</v>
      </c>
      <c r="O138" s="2" t="s">
        <v>3373</v>
      </c>
    </row>
    <row r="139" spans="1:15" ht="13.8" x14ac:dyDescent="0.25">
      <c r="A139" s="2" t="s">
        <v>148</v>
      </c>
      <c r="B139" s="2" t="s">
        <v>1337</v>
      </c>
      <c r="C139" s="2" t="s">
        <v>1862</v>
      </c>
      <c r="D139" s="5" t="s">
        <v>1996</v>
      </c>
      <c r="E139" s="5" t="s">
        <v>2224</v>
      </c>
      <c r="F139" s="9">
        <v>32</v>
      </c>
      <c r="G139" s="9">
        <v>18</v>
      </c>
      <c r="H139" s="7">
        <v>398.16</v>
      </c>
      <c r="I139" s="7">
        <v>22.12</v>
      </c>
      <c r="J139" s="2" t="s">
        <v>3370</v>
      </c>
      <c r="K139" s="5">
        <f ca="1">TODAY() - tblCustomers[[#This Row],[LastPurchaseDate]]</f>
        <v>1858</v>
      </c>
      <c r="L139" s="5" t="str">
        <f ca="1">IF(tblCustomers[[#This Row],[LastPurchaseDate]] &lt;= (TODAY()-180), "Churned", "Active")</f>
        <v>Active</v>
      </c>
      <c r="M139" s="5" t="str">
        <f>TEXT(tblCustomers[[#This Row],[JoinDate]], "YYYY-MM")</f>
        <v>2018-01</v>
      </c>
      <c r="N139" s="5">
        <f>tblCustomers[[#This Row],[TotalSpend]]</f>
        <v>398.16</v>
      </c>
      <c r="O139" s="2" t="s">
        <v>3372</v>
      </c>
    </row>
    <row r="140" spans="1:15" ht="13.8" x14ac:dyDescent="0.25">
      <c r="A140" s="2" t="s">
        <v>149</v>
      </c>
      <c r="B140" s="2" t="s">
        <v>1338</v>
      </c>
      <c r="C140" s="2" t="s">
        <v>1865</v>
      </c>
      <c r="D140" s="5" t="s">
        <v>1997</v>
      </c>
      <c r="E140" s="5" t="s">
        <v>1995</v>
      </c>
      <c r="F140" s="9">
        <v>57</v>
      </c>
      <c r="G140" s="9">
        <v>46</v>
      </c>
      <c r="H140" s="7">
        <v>501.4</v>
      </c>
      <c r="I140" s="7">
        <v>10.9</v>
      </c>
      <c r="J140" s="2" t="s">
        <v>3370</v>
      </c>
      <c r="K140" s="5">
        <f ca="1">TODAY() - tblCustomers[[#This Row],[LastPurchaseDate]]</f>
        <v>167</v>
      </c>
      <c r="L140" s="5" t="str">
        <f ca="1">IF(tblCustomers[[#This Row],[LastPurchaseDate]] &lt;= (TODAY()-180), "Churned", "Active")</f>
        <v>Active</v>
      </c>
      <c r="M140" s="5" t="str">
        <f>TEXT(tblCustomers[[#This Row],[JoinDate]], "YYYY-MM")</f>
        <v>2020-08</v>
      </c>
      <c r="N140" s="5">
        <f>tblCustomers[[#This Row],[TotalSpend]]</f>
        <v>501.4</v>
      </c>
      <c r="O140" s="2" t="s">
        <v>3373</v>
      </c>
    </row>
    <row r="141" spans="1:15" ht="13.8" x14ac:dyDescent="0.25">
      <c r="A141" s="2" t="s">
        <v>150</v>
      </c>
      <c r="B141" s="2" t="s">
        <v>1339</v>
      </c>
      <c r="C141" s="2" t="s">
        <v>1861</v>
      </c>
      <c r="D141" s="5" t="s">
        <v>1998</v>
      </c>
      <c r="E141" s="5" t="s">
        <v>1998</v>
      </c>
      <c r="F141" s="9">
        <v>1</v>
      </c>
      <c r="G141" s="9">
        <v>1</v>
      </c>
      <c r="H141" s="7">
        <v>131.97</v>
      </c>
      <c r="I141" s="7">
        <v>131.97</v>
      </c>
      <c r="J141" s="2" t="s">
        <v>3370</v>
      </c>
      <c r="K141" s="5">
        <f ca="1">TODAY() - tblCustomers[[#This Row],[LastPurchaseDate]]</f>
        <v>98</v>
      </c>
      <c r="L141" s="5" t="str">
        <f ca="1">IF(tblCustomers[[#This Row],[LastPurchaseDate]] &lt;= (TODAY()-180), "Churned", "Active")</f>
        <v>Active</v>
      </c>
      <c r="M141" s="5" t="str">
        <f>TEXT(tblCustomers[[#This Row],[JoinDate]], "YYYY-MM")</f>
        <v>2025-06</v>
      </c>
      <c r="N141" s="5">
        <f>tblCustomers[[#This Row],[TotalSpend]]</f>
        <v>131.97</v>
      </c>
      <c r="O141" s="2" t="s">
        <v>3373</v>
      </c>
    </row>
    <row r="142" spans="1:15" ht="13.8" x14ac:dyDescent="0.25">
      <c r="A142" s="2" t="s">
        <v>151</v>
      </c>
      <c r="B142" s="2" t="s">
        <v>1340</v>
      </c>
      <c r="C142" s="2" t="s">
        <v>1861</v>
      </c>
      <c r="D142" s="5" t="s">
        <v>1999</v>
      </c>
      <c r="E142" s="5" t="s">
        <v>2892</v>
      </c>
      <c r="F142" s="9">
        <v>65</v>
      </c>
      <c r="G142" s="9">
        <v>55</v>
      </c>
      <c r="H142" s="7">
        <v>13566.85</v>
      </c>
      <c r="I142" s="7">
        <v>246.67</v>
      </c>
      <c r="J142" s="2" t="s">
        <v>3371</v>
      </c>
      <c r="K142" s="5">
        <f ca="1">TODAY() - tblCustomers[[#This Row],[LastPurchaseDate]]</f>
        <v>852</v>
      </c>
      <c r="L142" s="5" t="str">
        <f ca="1">IF(tblCustomers[[#This Row],[LastPurchaseDate]] &lt;= (TODAY()-180), "Churned", "Active")</f>
        <v>Active</v>
      </c>
      <c r="M142" s="5" t="str">
        <f>TEXT(tblCustomers[[#This Row],[JoinDate]], "YYYY-MM")</f>
        <v>2018-01</v>
      </c>
      <c r="N142" s="5">
        <f>tblCustomers[[#This Row],[TotalSpend]]</f>
        <v>13566.85</v>
      </c>
      <c r="O142" s="2" t="s">
        <v>3372</v>
      </c>
    </row>
    <row r="143" spans="1:15" ht="13.8" x14ac:dyDescent="0.25">
      <c r="A143" s="2" t="s">
        <v>152</v>
      </c>
      <c r="B143" s="2" t="s">
        <v>1341</v>
      </c>
      <c r="C143" s="2" t="s">
        <v>1864</v>
      </c>
      <c r="D143" s="5" t="s">
        <v>2000</v>
      </c>
      <c r="E143" s="5" t="s">
        <v>2264</v>
      </c>
      <c r="F143" s="9">
        <v>2</v>
      </c>
      <c r="G143" s="9">
        <v>2</v>
      </c>
      <c r="H143" s="7">
        <v>868.46</v>
      </c>
      <c r="I143" s="7">
        <v>434.23</v>
      </c>
      <c r="J143" s="2" t="s">
        <v>3370</v>
      </c>
      <c r="K143" s="5">
        <f ca="1">TODAY() - tblCustomers[[#This Row],[LastPurchaseDate]]</f>
        <v>102</v>
      </c>
      <c r="L143" s="5" t="str">
        <f ca="1">IF(tblCustomers[[#This Row],[LastPurchaseDate]] &lt;= (TODAY()-180), "Churned", "Active")</f>
        <v>Active</v>
      </c>
      <c r="M143" s="5" t="str">
        <f>TEXT(tblCustomers[[#This Row],[JoinDate]], "YYYY-MM")</f>
        <v>2025-05</v>
      </c>
      <c r="N143" s="5">
        <f>tblCustomers[[#This Row],[TotalSpend]]</f>
        <v>868.46</v>
      </c>
      <c r="O143" s="2" t="s">
        <v>3373</v>
      </c>
    </row>
    <row r="144" spans="1:15" ht="13.8" x14ac:dyDescent="0.25">
      <c r="A144" s="2" t="s">
        <v>153</v>
      </c>
      <c r="B144" s="2" t="s">
        <v>1342</v>
      </c>
      <c r="C144" s="2" t="s">
        <v>1862</v>
      </c>
      <c r="D144" s="5" t="s">
        <v>2001</v>
      </c>
      <c r="E144" s="5" t="s">
        <v>2909</v>
      </c>
      <c r="F144" s="9">
        <v>33</v>
      </c>
      <c r="G144" s="9">
        <v>32</v>
      </c>
      <c r="H144" s="7">
        <v>3715.2</v>
      </c>
      <c r="I144" s="7">
        <v>116.1</v>
      </c>
      <c r="J144" s="2" t="s">
        <v>3370</v>
      </c>
      <c r="K144" s="5">
        <f ca="1">TODAY() - tblCustomers[[#This Row],[LastPurchaseDate]]</f>
        <v>180</v>
      </c>
      <c r="L144" s="5" t="str">
        <f ca="1">IF(tblCustomers[[#This Row],[LastPurchaseDate]] &lt;= (TODAY()-180), "Churned", "Active")</f>
        <v>Active</v>
      </c>
      <c r="M144" s="5" t="str">
        <f>TEXT(tblCustomers[[#This Row],[JoinDate]], "YYYY-MM")</f>
        <v>2022-07</v>
      </c>
      <c r="N144" s="5">
        <f>tblCustomers[[#This Row],[TotalSpend]]</f>
        <v>3715.2</v>
      </c>
      <c r="O144" s="2" t="s">
        <v>3373</v>
      </c>
    </row>
    <row r="145" spans="1:15" ht="13.8" x14ac:dyDescent="0.25">
      <c r="A145" s="2" t="s">
        <v>154</v>
      </c>
      <c r="B145" s="2" t="s">
        <v>1343</v>
      </c>
      <c r="C145" s="2" t="s">
        <v>1863</v>
      </c>
      <c r="D145" s="5" t="s">
        <v>2002</v>
      </c>
      <c r="E145" s="5" t="s">
        <v>2910</v>
      </c>
      <c r="F145" s="9">
        <v>34</v>
      </c>
      <c r="G145" s="9">
        <v>23</v>
      </c>
      <c r="H145" s="7">
        <v>4444.29</v>
      </c>
      <c r="I145" s="7">
        <v>193.23</v>
      </c>
      <c r="J145" s="2" t="s">
        <v>3370</v>
      </c>
      <c r="K145" s="5">
        <f ca="1">TODAY() - tblCustomers[[#This Row],[LastPurchaseDate]]</f>
        <v>1467</v>
      </c>
      <c r="L145" s="5" t="str">
        <f ca="1">IF(tblCustomers[[#This Row],[LastPurchaseDate]] &lt;= (TODAY()-180), "Churned", "Active")</f>
        <v>Active</v>
      </c>
      <c r="M145" s="5" t="str">
        <f>TEXT(tblCustomers[[#This Row],[JoinDate]], "YYYY-MM")</f>
        <v>2018-12</v>
      </c>
      <c r="N145" s="5">
        <f>tblCustomers[[#This Row],[TotalSpend]]</f>
        <v>4444.29</v>
      </c>
      <c r="O145" s="2" t="s">
        <v>3372</v>
      </c>
    </row>
    <row r="146" spans="1:15" ht="13.8" x14ac:dyDescent="0.25">
      <c r="A146" s="2" t="s">
        <v>155</v>
      </c>
      <c r="B146" s="2" t="s">
        <v>1344</v>
      </c>
      <c r="C146" s="2" t="s">
        <v>1864</v>
      </c>
      <c r="D146" s="5" t="s">
        <v>2003</v>
      </c>
      <c r="E146" s="5" t="s">
        <v>2911</v>
      </c>
      <c r="F146" s="9">
        <v>12</v>
      </c>
      <c r="G146" s="9">
        <v>7</v>
      </c>
      <c r="H146" s="7">
        <v>6610.24</v>
      </c>
      <c r="I146" s="7">
        <v>944.32</v>
      </c>
      <c r="J146" s="2" t="s">
        <v>3371</v>
      </c>
      <c r="K146" s="5">
        <f ca="1">TODAY() - tblCustomers[[#This Row],[LastPurchaseDate]]</f>
        <v>708</v>
      </c>
      <c r="L146" s="5" t="str">
        <f ca="1">IF(tblCustomers[[#This Row],[LastPurchaseDate]] &lt;= (TODAY()-180), "Churned", "Active")</f>
        <v>Active</v>
      </c>
      <c r="M146" s="5" t="str">
        <f>TEXT(tblCustomers[[#This Row],[JoinDate]], "YYYY-MM")</f>
        <v>2022-11</v>
      </c>
      <c r="N146" s="5">
        <f>tblCustomers[[#This Row],[TotalSpend]]</f>
        <v>6610.24</v>
      </c>
      <c r="O146" s="2" t="s">
        <v>3372</v>
      </c>
    </row>
    <row r="147" spans="1:15" ht="13.8" x14ac:dyDescent="0.25">
      <c r="A147" s="2" t="s">
        <v>156</v>
      </c>
      <c r="B147" s="2" t="s">
        <v>1345</v>
      </c>
      <c r="C147" s="2" t="s">
        <v>1861</v>
      </c>
      <c r="D147" s="5" t="s">
        <v>2004</v>
      </c>
      <c r="E147" s="5" t="s">
        <v>2134</v>
      </c>
      <c r="F147" s="9">
        <v>55</v>
      </c>
      <c r="G147" s="9">
        <v>40</v>
      </c>
      <c r="H147" s="7">
        <v>3594.8</v>
      </c>
      <c r="I147" s="7">
        <v>89.87</v>
      </c>
      <c r="J147" s="2" t="s">
        <v>3370</v>
      </c>
      <c r="K147" s="5">
        <f ca="1">TODAY() - tblCustomers[[#This Row],[LastPurchaseDate]]</f>
        <v>911</v>
      </c>
      <c r="L147" s="5" t="str">
        <f ca="1">IF(tblCustomers[[#This Row],[LastPurchaseDate]] &lt;= (TODAY()-180), "Churned", "Active")</f>
        <v>Active</v>
      </c>
      <c r="M147" s="5" t="str">
        <f>TEXT(tblCustomers[[#This Row],[JoinDate]], "YYYY-MM")</f>
        <v>2018-09</v>
      </c>
      <c r="N147" s="5">
        <f>tblCustomers[[#This Row],[TotalSpend]]</f>
        <v>3594.8</v>
      </c>
      <c r="O147" s="2" t="s">
        <v>3372</v>
      </c>
    </row>
    <row r="148" spans="1:15" ht="13.8" x14ac:dyDescent="0.25">
      <c r="A148" s="2" t="s">
        <v>157</v>
      </c>
      <c r="B148" s="2" t="s">
        <v>1311</v>
      </c>
      <c r="C148" s="2" t="s">
        <v>1862</v>
      </c>
      <c r="D148" s="5" t="s">
        <v>2005</v>
      </c>
      <c r="E148" s="5" t="s">
        <v>1953</v>
      </c>
      <c r="F148" s="9">
        <v>4</v>
      </c>
      <c r="G148" s="9">
        <v>4</v>
      </c>
      <c r="H148" s="7">
        <v>352.04</v>
      </c>
      <c r="I148" s="7">
        <v>88.01</v>
      </c>
      <c r="J148" s="2" t="s">
        <v>3370</v>
      </c>
      <c r="K148" s="5">
        <f ca="1">TODAY() - tblCustomers[[#This Row],[LastPurchaseDate]]</f>
        <v>193</v>
      </c>
      <c r="L148" s="5" t="str">
        <f ca="1">IF(tblCustomers[[#This Row],[LastPurchaseDate]] &lt;= (TODAY()-180), "Churned", "Active")</f>
        <v>Active</v>
      </c>
      <c r="M148" s="5" t="str">
        <f>TEXT(tblCustomers[[#This Row],[JoinDate]], "YYYY-MM")</f>
        <v>2024-12</v>
      </c>
      <c r="N148" s="5">
        <f>tblCustomers[[#This Row],[TotalSpend]]</f>
        <v>352.04</v>
      </c>
      <c r="O148" s="2" t="s">
        <v>3372</v>
      </c>
    </row>
    <row r="149" spans="1:15" ht="13.8" x14ac:dyDescent="0.25">
      <c r="A149" s="2" t="s">
        <v>158</v>
      </c>
      <c r="B149" s="2" t="s">
        <v>1346</v>
      </c>
      <c r="C149" s="2" t="s">
        <v>1863</v>
      </c>
      <c r="D149" s="5" t="s">
        <v>2006</v>
      </c>
      <c r="E149" s="5" t="s">
        <v>2912</v>
      </c>
      <c r="F149" s="9">
        <v>57</v>
      </c>
      <c r="G149" s="9">
        <v>49</v>
      </c>
      <c r="H149" s="7">
        <v>3320.73</v>
      </c>
      <c r="I149" s="7">
        <v>67.77</v>
      </c>
      <c r="J149" s="2" t="s">
        <v>3370</v>
      </c>
      <c r="K149" s="5">
        <f ca="1">TODAY() - tblCustomers[[#This Row],[LastPurchaseDate]]</f>
        <v>76</v>
      </c>
      <c r="L149" s="5" t="str">
        <f ca="1">IF(tblCustomers[[#This Row],[LastPurchaseDate]] &lt;= (TODAY()-180), "Churned", "Active")</f>
        <v>Active</v>
      </c>
      <c r="M149" s="5" t="str">
        <f>TEXT(tblCustomers[[#This Row],[JoinDate]], "YYYY-MM")</f>
        <v>2020-11</v>
      </c>
      <c r="N149" s="5">
        <f>tblCustomers[[#This Row],[TotalSpend]]</f>
        <v>3320.73</v>
      </c>
      <c r="O149" s="2" t="s">
        <v>3373</v>
      </c>
    </row>
    <row r="150" spans="1:15" ht="13.8" x14ac:dyDescent="0.25">
      <c r="A150" s="2" t="s">
        <v>159</v>
      </c>
      <c r="B150" s="2" t="s">
        <v>1347</v>
      </c>
      <c r="C150" s="2" t="s">
        <v>1865</v>
      </c>
      <c r="D150" s="5" t="s">
        <v>2007</v>
      </c>
      <c r="E150" s="5" t="s">
        <v>2497</v>
      </c>
      <c r="F150" s="9">
        <v>41</v>
      </c>
      <c r="G150" s="9">
        <v>44</v>
      </c>
      <c r="H150" s="7">
        <v>3234.88</v>
      </c>
      <c r="I150" s="7">
        <v>73.52</v>
      </c>
      <c r="J150" s="2" t="s">
        <v>3370</v>
      </c>
      <c r="K150" s="5">
        <f ca="1">TODAY() - tblCustomers[[#This Row],[LastPurchaseDate]]</f>
        <v>673</v>
      </c>
      <c r="L150" s="5" t="str">
        <f ca="1">IF(tblCustomers[[#This Row],[LastPurchaseDate]] &lt;= (TODAY()-180), "Churned", "Active")</f>
        <v>Active</v>
      </c>
      <c r="M150" s="5" t="str">
        <f>TEXT(tblCustomers[[#This Row],[JoinDate]], "YYYY-MM")</f>
        <v>2020-07</v>
      </c>
      <c r="N150" s="5">
        <f>tblCustomers[[#This Row],[TotalSpend]]</f>
        <v>3234.88</v>
      </c>
      <c r="O150" s="2" t="s">
        <v>3372</v>
      </c>
    </row>
    <row r="151" spans="1:15" ht="13.8" x14ac:dyDescent="0.25">
      <c r="A151" s="2" t="s">
        <v>160</v>
      </c>
      <c r="B151" s="2" t="s">
        <v>1348</v>
      </c>
      <c r="C151" s="2" t="s">
        <v>1862</v>
      </c>
      <c r="D151" s="5" t="s">
        <v>2008</v>
      </c>
      <c r="E151" s="5" t="s">
        <v>2484</v>
      </c>
      <c r="F151" s="9">
        <v>40</v>
      </c>
      <c r="G151" s="9">
        <v>29</v>
      </c>
      <c r="H151" s="7">
        <v>1684.9</v>
      </c>
      <c r="I151" s="7">
        <v>58.1</v>
      </c>
      <c r="J151" s="2" t="s">
        <v>3370</v>
      </c>
      <c r="K151" s="5">
        <f ca="1">TODAY() - tblCustomers[[#This Row],[LastPurchaseDate]]</f>
        <v>956</v>
      </c>
      <c r="L151" s="5" t="str">
        <f ca="1">IF(tblCustomers[[#This Row],[LastPurchaseDate]] &lt;= (TODAY()-180), "Churned", "Active")</f>
        <v>Active</v>
      </c>
      <c r="M151" s="5" t="str">
        <f>TEXT(tblCustomers[[#This Row],[JoinDate]], "YYYY-MM")</f>
        <v>2019-11</v>
      </c>
      <c r="N151" s="5">
        <f>tblCustomers[[#This Row],[TotalSpend]]</f>
        <v>1684.9</v>
      </c>
      <c r="O151" s="2" t="s">
        <v>3372</v>
      </c>
    </row>
    <row r="152" spans="1:15" ht="13.8" x14ac:dyDescent="0.25">
      <c r="A152" s="2" t="s">
        <v>161</v>
      </c>
      <c r="B152" s="2" t="s">
        <v>1349</v>
      </c>
      <c r="C152" s="2" t="s">
        <v>1864</v>
      </c>
      <c r="D152" s="5" t="s">
        <v>2009</v>
      </c>
      <c r="E152" s="5" t="s">
        <v>2141</v>
      </c>
      <c r="F152" s="9">
        <v>32</v>
      </c>
      <c r="G152" s="9">
        <v>31</v>
      </c>
      <c r="H152" s="7">
        <v>1041.5999999999999</v>
      </c>
      <c r="I152" s="7">
        <v>33.6</v>
      </c>
      <c r="J152" s="2" t="s">
        <v>3370</v>
      </c>
      <c r="K152" s="5">
        <f ca="1">TODAY() - tblCustomers[[#This Row],[LastPurchaseDate]]</f>
        <v>1738</v>
      </c>
      <c r="L152" s="5" t="str">
        <f ca="1">IF(tblCustomers[[#This Row],[LastPurchaseDate]] &lt;= (TODAY()-180), "Churned", "Active")</f>
        <v>Active</v>
      </c>
      <c r="M152" s="5" t="str">
        <f>TEXT(tblCustomers[[#This Row],[JoinDate]], "YYYY-MM")</f>
        <v>2018-05</v>
      </c>
      <c r="N152" s="5">
        <f>tblCustomers[[#This Row],[TotalSpend]]</f>
        <v>1041.5999999999999</v>
      </c>
      <c r="O152" s="2" t="s">
        <v>3372</v>
      </c>
    </row>
    <row r="153" spans="1:15" ht="13.8" x14ac:dyDescent="0.25">
      <c r="A153" s="2" t="s">
        <v>162</v>
      </c>
      <c r="B153" s="2" t="s">
        <v>1350</v>
      </c>
      <c r="C153" s="2" t="s">
        <v>1864</v>
      </c>
      <c r="D153" s="5" t="s">
        <v>2010</v>
      </c>
      <c r="E153" s="5" t="s">
        <v>2913</v>
      </c>
      <c r="F153" s="9">
        <v>15</v>
      </c>
      <c r="G153" s="9">
        <v>9</v>
      </c>
      <c r="H153" s="7">
        <v>935.01</v>
      </c>
      <c r="I153" s="7">
        <v>103.89</v>
      </c>
      <c r="J153" s="2" t="s">
        <v>3370</v>
      </c>
      <c r="K153" s="5">
        <f ca="1">TODAY() - tblCustomers[[#This Row],[LastPurchaseDate]]</f>
        <v>482</v>
      </c>
      <c r="L153" s="5" t="str">
        <f ca="1">IF(tblCustomers[[#This Row],[LastPurchaseDate]] &lt;= (TODAY()-180), "Churned", "Active")</f>
        <v>Active</v>
      </c>
      <c r="M153" s="5" t="str">
        <f>TEXT(tblCustomers[[#This Row],[JoinDate]], "YYYY-MM")</f>
        <v>2023-03</v>
      </c>
      <c r="N153" s="5">
        <f>tblCustomers[[#This Row],[TotalSpend]]</f>
        <v>935.01</v>
      </c>
      <c r="O153" s="2" t="s">
        <v>3372</v>
      </c>
    </row>
    <row r="154" spans="1:15" ht="13.8" x14ac:dyDescent="0.25">
      <c r="A154" s="2" t="s">
        <v>163</v>
      </c>
      <c r="B154" s="2" t="s">
        <v>1351</v>
      </c>
      <c r="C154" s="2" t="s">
        <v>1862</v>
      </c>
      <c r="D154" s="5" t="s">
        <v>2011</v>
      </c>
      <c r="E154" s="5" t="s">
        <v>2463</v>
      </c>
      <c r="F154" s="9">
        <v>3</v>
      </c>
      <c r="G154" s="9">
        <v>4</v>
      </c>
      <c r="H154" s="7">
        <v>286.52</v>
      </c>
      <c r="I154" s="7">
        <v>71.63</v>
      </c>
      <c r="J154" s="2" t="s">
        <v>3370</v>
      </c>
      <c r="K154" s="5">
        <f ca="1">TODAY() - tblCustomers[[#This Row],[LastPurchaseDate]]</f>
        <v>64</v>
      </c>
      <c r="L154" s="5" t="str">
        <f ca="1">IF(tblCustomers[[#This Row],[LastPurchaseDate]] &lt;= (TODAY()-180), "Churned", "Active")</f>
        <v>Active</v>
      </c>
      <c r="M154" s="5" t="str">
        <f>TEXT(tblCustomers[[#This Row],[JoinDate]], "YYYY-MM")</f>
        <v>2025-05</v>
      </c>
      <c r="N154" s="5">
        <f>tblCustomers[[#This Row],[TotalSpend]]</f>
        <v>286.52</v>
      </c>
      <c r="O154" s="2" t="s">
        <v>3373</v>
      </c>
    </row>
    <row r="155" spans="1:15" ht="13.8" x14ac:dyDescent="0.25">
      <c r="A155" s="2" t="s">
        <v>164</v>
      </c>
      <c r="B155" s="2" t="s">
        <v>1352</v>
      </c>
      <c r="C155" s="2" t="s">
        <v>1862</v>
      </c>
      <c r="D155" s="5" t="s">
        <v>2012</v>
      </c>
      <c r="E155" s="5" t="s">
        <v>2914</v>
      </c>
      <c r="F155" s="9">
        <v>8</v>
      </c>
      <c r="G155" s="9">
        <v>7</v>
      </c>
      <c r="H155" s="7">
        <v>732.55</v>
      </c>
      <c r="I155" s="7">
        <v>104.65</v>
      </c>
      <c r="J155" s="2" t="s">
        <v>3370</v>
      </c>
      <c r="K155" s="5">
        <f ca="1">TODAY() - tblCustomers[[#This Row],[LastPurchaseDate]]</f>
        <v>1459</v>
      </c>
      <c r="L155" s="5" t="str">
        <f ca="1">IF(tblCustomers[[#This Row],[LastPurchaseDate]] &lt;= (TODAY()-180), "Churned", "Active")</f>
        <v>Active</v>
      </c>
      <c r="M155" s="5" t="str">
        <f>TEXT(tblCustomers[[#This Row],[JoinDate]], "YYYY-MM")</f>
        <v>2021-02</v>
      </c>
      <c r="N155" s="5">
        <f>tblCustomers[[#This Row],[TotalSpend]]</f>
        <v>732.55</v>
      </c>
      <c r="O155" s="2" t="s">
        <v>3372</v>
      </c>
    </row>
    <row r="156" spans="1:15" ht="13.8" x14ac:dyDescent="0.25">
      <c r="A156" s="2" t="s">
        <v>165</v>
      </c>
      <c r="B156" s="2" t="s">
        <v>1353</v>
      </c>
      <c r="C156" s="2" t="s">
        <v>1865</v>
      </c>
      <c r="D156" s="5" t="s">
        <v>2013</v>
      </c>
      <c r="E156" s="5" t="s">
        <v>2864</v>
      </c>
      <c r="F156" s="9">
        <v>53</v>
      </c>
      <c r="G156" s="9">
        <v>39</v>
      </c>
      <c r="H156" s="7">
        <v>34555.949999999997</v>
      </c>
      <c r="I156" s="7">
        <v>886.05</v>
      </c>
      <c r="J156" s="2" t="s">
        <v>3371</v>
      </c>
      <c r="K156" s="5">
        <f ca="1">TODAY() - tblCustomers[[#This Row],[LastPurchaseDate]]</f>
        <v>314</v>
      </c>
      <c r="L156" s="5" t="str">
        <f ca="1">IF(tblCustomers[[#This Row],[LastPurchaseDate]] &lt;= (TODAY()-180), "Churned", "Active")</f>
        <v>Active</v>
      </c>
      <c r="M156" s="5" t="str">
        <f>TEXT(tblCustomers[[#This Row],[JoinDate]], "YYYY-MM")</f>
        <v>2020-07</v>
      </c>
      <c r="N156" s="5">
        <f>tblCustomers[[#This Row],[TotalSpend]]</f>
        <v>34555.949999999997</v>
      </c>
      <c r="O156" s="2" t="s">
        <v>3372</v>
      </c>
    </row>
    <row r="157" spans="1:15" ht="13.8" x14ac:dyDescent="0.25">
      <c r="A157" s="2" t="s">
        <v>166</v>
      </c>
      <c r="B157" s="2" t="s">
        <v>1354</v>
      </c>
      <c r="C157" s="2" t="s">
        <v>1864</v>
      </c>
      <c r="D157" s="5" t="s">
        <v>2014</v>
      </c>
      <c r="E157" s="5" t="s">
        <v>2875</v>
      </c>
      <c r="F157" s="9">
        <v>84</v>
      </c>
      <c r="G157" s="9">
        <v>60</v>
      </c>
      <c r="H157" s="7">
        <v>7119.6</v>
      </c>
      <c r="I157" s="7">
        <v>118.66</v>
      </c>
      <c r="J157" s="2" t="s">
        <v>3371</v>
      </c>
      <c r="K157" s="5">
        <f ca="1">TODAY() - tblCustomers[[#This Row],[LastPurchaseDate]]</f>
        <v>139</v>
      </c>
      <c r="L157" s="5" t="str">
        <f ca="1">IF(tblCustomers[[#This Row],[LastPurchaseDate]] &lt;= (TODAY()-180), "Churned", "Active")</f>
        <v>Active</v>
      </c>
      <c r="M157" s="5" t="str">
        <f>TEXT(tblCustomers[[#This Row],[JoinDate]], "YYYY-MM")</f>
        <v>2018-06</v>
      </c>
      <c r="N157" s="5">
        <f>tblCustomers[[#This Row],[TotalSpend]]</f>
        <v>7119.6</v>
      </c>
      <c r="O157" s="2" t="s">
        <v>3373</v>
      </c>
    </row>
    <row r="158" spans="1:15" ht="13.8" x14ac:dyDescent="0.25">
      <c r="A158" s="2" t="s">
        <v>167</v>
      </c>
      <c r="B158" s="2" t="s">
        <v>1355</v>
      </c>
      <c r="C158" s="2" t="s">
        <v>1861</v>
      </c>
      <c r="D158" s="5" t="s">
        <v>2015</v>
      </c>
      <c r="E158" s="5" t="s">
        <v>2915</v>
      </c>
      <c r="F158" s="9">
        <v>10</v>
      </c>
      <c r="G158" s="9">
        <v>7</v>
      </c>
      <c r="H158" s="7">
        <v>361.2</v>
      </c>
      <c r="I158" s="7">
        <v>51.6</v>
      </c>
      <c r="J158" s="2" t="s">
        <v>3370</v>
      </c>
      <c r="K158" s="5">
        <f ca="1">TODAY() - tblCustomers[[#This Row],[LastPurchaseDate]]</f>
        <v>910</v>
      </c>
      <c r="L158" s="5" t="str">
        <f ca="1">IF(tblCustomers[[#This Row],[LastPurchaseDate]] &lt;= (TODAY()-180), "Churned", "Active")</f>
        <v>Active</v>
      </c>
      <c r="M158" s="5" t="str">
        <f>TEXT(tblCustomers[[#This Row],[JoinDate]], "YYYY-MM")</f>
        <v>2022-06</v>
      </c>
      <c r="N158" s="5">
        <f>tblCustomers[[#This Row],[TotalSpend]]</f>
        <v>361.2</v>
      </c>
      <c r="O158" s="2" t="s">
        <v>3372</v>
      </c>
    </row>
    <row r="159" spans="1:15" ht="13.8" x14ac:dyDescent="0.25">
      <c r="A159" s="2" t="s">
        <v>168</v>
      </c>
      <c r="B159" s="2" t="s">
        <v>1292</v>
      </c>
      <c r="C159" s="2" t="s">
        <v>1862</v>
      </c>
      <c r="D159" s="5" t="s">
        <v>2016</v>
      </c>
      <c r="E159" s="5" t="s">
        <v>2581</v>
      </c>
      <c r="F159" s="9">
        <v>48</v>
      </c>
      <c r="G159" s="9">
        <v>50</v>
      </c>
      <c r="H159" s="7">
        <v>5357</v>
      </c>
      <c r="I159" s="7">
        <v>107.14</v>
      </c>
      <c r="J159" s="2" t="s">
        <v>3371</v>
      </c>
      <c r="K159" s="5">
        <f ca="1">TODAY() - tblCustomers[[#This Row],[LastPurchaseDate]]</f>
        <v>565</v>
      </c>
      <c r="L159" s="5" t="str">
        <f ca="1">IF(tblCustomers[[#This Row],[LastPurchaseDate]] &lt;= (TODAY()-180), "Churned", "Active")</f>
        <v>Active</v>
      </c>
      <c r="M159" s="5" t="str">
        <f>TEXT(tblCustomers[[#This Row],[JoinDate]], "YYYY-MM")</f>
        <v>2020-04</v>
      </c>
      <c r="N159" s="5">
        <f>tblCustomers[[#This Row],[TotalSpend]]</f>
        <v>5357</v>
      </c>
      <c r="O159" s="2" t="s">
        <v>3372</v>
      </c>
    </row>
    <row r="160" spans="1:15" ht="13.8" x14ac:dyDescent="0.25">
      <c r="A160" s="2" t="s">
        <v>169</v>
      </c>
      <c r="B160" s="2" t="s">
        <v>1356</v>
      </c>
      <c r="C160" s="2" t="s">
        <v>1865</v>
      </c>
      <c r="D160" s="5" t="s">
        <v>2017</v>
      </c>
      <c r="E160" s="5" t="s">
        <v>2916</v>
      </c>
      <c r="F160" s="9">
        <v>3</v>
      </c>
      <c r="G160" s="9">
        <v>2</v>
      </c>
      <c r="H160" s="7">
        <v>178.08</v>
      </c>
      <c r="I160" s="7">
        <v>89.04</v>
      </c>
      <c r="J160" s="2" t="s">
        <v>3370</v>
      </c>
      <c r="K160" s="5">
        <f ca="1">TODAY() - tblCustomers[[#This Row],[LastPurchaseDate]]</f>
        <v>2096</v>
      </c>
      <c r="L160" s="5" t="str">
        <f ca="1">IF(tblCustomers[[#This Row],[LastPurchaseDate]] &lt;= (TODAY()-180), "Churned", "Active")</f>
        <v>Active</v>
      </c>
      <c r="M160" s="5" t="str">
        <f>TEXT(tblCustomers[[#This Row],[JoinDate]], "YYYY-MM")</f>
        <v>2019-10</v>
      </c>
      <c r="N160" s="5">
        <f>tblCustomers[[#This Row],[TotalSpend]]</f>
        <v>178.08</v>
      </c>
      <c r="O160" s="2" t="s">
        <v>3372</v>
      </c>
    </row>
    <row r="161" spans="1:15" ht="13.8" x14ac:dyDescent="0.25">
      <c r="A161" s="2" t="s">
        <v>170</v>
      </c>
      <c r="B161" s="2" t="s">
        <v>1357</v>
      </c>
      <c r="C161" s="2" t="s">
        <v>1862</v>
      </c>
      <c r="D161" s="5" t="s">
        <v>1887</v>
      </c>
      <c r="E161" s="5" t="s">
        <v>2917</v>
      </c>
      <c r="F161" s="9">
        <v>54</v>
      </c>
      <c r="G161" s="9">
        <v>46</v>
      </c>
      <c r="H161" s="7">
        <v>17146.96</v>
      </c>
      <c r="I161" s="7">
        <v>372.76</v>
      </c>
      <c r="J161" s="2" t="s">
        <v>3371</v>
      </c>
      <c r="K161" s="5">
        <f ca="1">TODAY() - tblCustomers[[#This Row],[LastPurchaseDate]]</f>
        <v>501</v>
      </c>
      <c r="L161" s="5" t="str">
        <f ca="1">IF(tblCustomers[[#This Row],[LastPurchaseDate]] &lt;= (TODAY()-180), "Churned", "Active")</f>
        <v>Active</v>
      </c>
      <c r="M161" s="5" t="str">
        <f>TEXT(tblCustomers[[#This Row],[JoinDate]], "YYYY-MM")</f>
        <v>2019-12</v>
      </c>
      <c r="N161" s="5">
        <f>tblCustomers[[#This Row],[TotalSpend]]</f>
        <v>17146.96</v>
      </c>
      <c r="O161" s="2" t="s">
        <v>3372</v>
      </c>
    </row>
    <row r="162" spans="1:15" ht="13.8" x14ac:dyDescent="0.25">
      <c r="A162" s="2" t="s">
        <v>171</v>
      </c>
      <c r="B162" s="2" t="s">
        <v>1358</v>
      </c>
      <c r="C162" s="2" t="s">
        <v>1861</v>
      </c>
      <c r="D162" s="5" t="s">
        <v>2018</v>
      </c>
      <c r="E162" s="5" t="s">
        <v>2242</v>
      </c>
      <c r="F162" s="9">
        <v>9</v>
      </c>
      <c r="G162" s="9">
        <v>5</v>
      </c>
      <c r="H162" s="7">
        <v>496.05</v>
      </c>
      <c r="I162" s="7">
        <v>99.21</v>
      </c>
      <c r="J162" s="2" t="s">
        <v>3370</v>
      </c>
      <c r="K162" s="5">
        <f ca="1">TODAY() - tblCustomers[[#This Row],[LastPurchaseDate]]</f>
        <v>266</v>
      </c>
      <c r="L162" s="5" t="str">
        <f ca="1">IF(tblCustomers[[#This Row],[LastPurchaseDate]] &lt;= (TODAY()-180), "Churned", "Active")</f>
        <v>Active</v>
      </c>
      <c r="M162" s="5" t="str">
        <f>TEXT(tblCustomers[[#This Row],[JoinDate]], "YYYY-MM")</f>
        <v>2024-05</v>
      </c>
      <c r="N162" s="5">
        <f>tblCustomers[[#This Row],[TotalSpend]]</f>
        <v>496.05</v>
      </c>
      <c r="O162" s="2" t="s">
        <v>3372</v>
      </c>
    </row>
    <row r="163" spans="1:15" ht="13.8" x14ac:dyDescent="0.25">
      <c r="A163" s="2" t="s">
        <v>172</v>
      </c>
      <c r="B163" s="2" t="s">
        <v>1318</v>
      </c>
      <c r="C163" s="2" t="s">
        <v>1863</v>
      </c>
      <c r="D163" s="5" t="s">
        <v>2019</v>
      </c>
      <c r="E163" s="5" t="s">
        <v>2918</v>
      </c>
      <c r="F163" s="9">
        <v>26</v>
      </c>
      <c r="G163" s="9">
        <v>19</v>
      </c>
      <c r="H163" s="7">
        <v>2207.42</v>
      </c>
      <c r="I163" s="7">
        <v>116.18</v>
      </c>
      <c r="J163" s="2" t="s">
        <v>3370</v>
      </c>
      <c r="K163" s="5">
        <f ca="1">TODAY() - tblCustomers[[#This Row],[LastPurchaseDate]]</f>
        <v>1555</v>
      </c>
      <c r="L163" s="5" t="str">
        <f ca="1">IF(tblCustomers[[#This Row],[LastPurchaseDate]] &lt;= (TODAY()-180), "Churned", "Active")</f>
        <v>Active</v>
      </c>
      <c r="M163" s="5" t="str">
        <f>TEXT(tblCustomers[[#This Row],[JoinDate]], "YYYY-MM")</f>
        <v>2019-05</v>
      </c>
      <c r="N163" s="5">
        <f>tblCustomers[[#This Row],[TotalSpend]]</f>
        <v>2207.42</v>
      </c>
      <c r="O163" s="2" t="s">
        <v>3372</v>
      </c>
    </row>
    <row r="164" spans="1:15" ht="13.8" x14ac:dyDescent="0.25">
      <c r="A164" s="2" t="s">
        <v>173</v>
      </c>
      <c r="B164" s="2" t="s">
        <v>1359</v>
      </c>
      <c r="C164" s="2" t="s">
        <v>1861</v>
      </c>
      <c r="D164" s="5" t="s">
        <v>2020</v>
      </c>
      <c r="E164" s="5" t="s">
        <v>2476</v>
      </c>
      <c r="F164" s="9">
        <v>17</v>
      </c>
      <c r="G164" s="9">
        <v>12</v>
      </c>
      <c r="H164" s="7">
        <v>6884.64</v>
      </c>
      <c r="I164" s="7">
        <v>573.72</v>
      </c>
      <c r="J164" s="2" t="s">
        <v>3371</v>
      </c>
      <c r="K164" s="5">
        <f ca="1">TODAY() - tblCustomers[[#This Row],[LastPurchaseDate]]</f>
        <v>431</v>
      </c>
      <c r="L164" s="5" t="str">
        <f ca="1">IF(tblCustomers[[#This Row],[LastPurchaseDate]] &lt;= (TODAY()-180), "Churned", "Active")</f>
        <v>Active</v>
      </c>
      <c r="M164" s="5" t="str">
        <f>TEXT(tblCustomers[[#This Row],[JoinDate]], "YYYY-MM")</f>
        <v>2023-03</v>
      </c>
      <c r="N164" s="5">
        <f>tblCustomers[[#This Row],[TotalSpend]]</f>
        <v>6884.64</v>
      </c>
      <c r="O164" s="2" t="s">
        <v>3372</v>
      </c>
    </row>
    <row r="165" spans="1:15" ht="13.8" x14ac:dyDescent="0.25">
      <c r="A165" s="2" t="s">
        <v>174</v>
      </c>
      <c r="B165" s="2" t="s">
        <v>1360</v>
      </c>
      <c r="C165" s="2" t="s">
        <v>1863</v>
      </c>
      <c r="D165" s="5" t="s">
        <v>2021</v>
      </c>
      <c r="E165" s="5" t="s">
        <v>2919</v>
      </c>
      <c r="F165" s="9">
        <v>29</v>
      </c>
      <c r="G165" s="9">
        <v>21</v>
      </c>
      <c r="H165" s="7">
        <v>2114.4899999999998</v>
      </c>
      <c r="I165" s="7">
        <v>100.69</v>
      </c>
      <c r="J165" s="2" t="s">
        <v>3370</v>
      </c>
      <c r="K165" s="5">
        <f ca="1">TODAY() - tblCustomers[[#This Row],[LastPurchaseDate]]</f>
        <v>1092</v>
      </c>
      <c r="L165" s="5" t="str">
        <f ca="1">IF(tblCustomers[[#This Row],[LastPurchaseDate]] &lt;= (TODAY()-180), "Churned", "Active")</f>
        <v>Active</v>
      </c>
      <c r="M165" s="5" t="str">
        <f>TEXT(tblCustomers[[#This Row],[JoinDate]], "YYYY-MM")</f>
        <v>2020-05</v>
      </c>
      <c r="N165" s="5">
        <f>tblCustomers[[#This Row],[TotalSpend]]</f>
        <v>2114.4899999999998</v>
      </c>
      <c r="O165" s="2" t="s">
        <v>3372</v>
      </c>
    </row>
    <row r="166" spans="1:15" ht="13.8" x14ac:dyDescent="0.25">
      <c r="A166" s="2" t="s">
        <v>175</v>
      </c>
      <c r="B166" s="2" t="s">
        <v>1361</v>
      </c>
      <c r="C166" s="2" t="s">
        <v>1864</v>
      </c>
      <c r="D166" s="5" t="s">
        <v>2022</v>
      </c>
      <c r="E166" s="5" t="s">
        <v>2920</v>
      </c>
      <c r="F166" s="9">
        <v>52</v>
      </c>
      <c r="G166" s="9">
        <v>35</v>
      </c>
      <c r="H166" s="7">
        <v>2330.3000000000002</v>
      </c>
      <c r="I166" s="7">
        <v>66.58</v>
      </c>
      <c r="J166" s="2" t="s">
        <v>3370</v>
      </c>
      <c r="K166" s="5">
        <f ca="1">TODAY() - tblCustomers[[#This Row],[LastPurchaseDate]]</f>
        <v>457</v>
      </c>
      <c r="L166" s="5" t="str">
        <f ca="1">IF(tblCustomers[[#This Row],[LastPurchaseDate]] &lt;= (TODAY()-180), "Churned", "Active")</f>
        <v>Active</v>
      </c>
      <c r="M166" s="5" t="str">
        <f>TEXT(tblCustomers[[#This Row],[JoinDate]], "YYYY-MM")</f>
        <v>2020-03</v>
      </c>
      <c r="N166" s="5">
        <f>tblCustomers[[#This Row],[TotalSpend]]</f>
        <v>2330.3000000000002</v>
      </c>
      <c r="O166" s="2" t="s">
        <v>3372</v>
      </c>
    </row>
    <row r="167" spans="1:15" ht="13.8" x14ac:dyDescent="0.25">
      <c r="A167" s="2" t="s">
        <v>176</v>
      </c>
      <c r="B167" s="2" t="s">
        <v>1277</v>
      </c>
      <c r="C167" s="2" t="s">
        <v>1865</v>
      </c>
      <c r="D167" s="5" t="s">
        <v>2023</v>
      </c>
      <c r="E167" s="5" t="s">
        <v>2100</v>
      </c>
      <c r="F167" s="9">
        <v>46</v>
      </c>
      <c r="G167" s="9">
        <v>35</v>
      </c>
      <c r="H167" s="7">
        <v>1411.9</v>
      </c>
      <c r="I167" s="7">
        <v>40.340000000000003</v>
      </c>
      <c r="J167" s="2" t="s">
        <v>3370</v>
      </c>
      <c r="K167" s="5">
        <f ca="1">TODAY() - tblCustomers[[#This Row],[LastPurchaseDate]]</f>
        <v>593</v>
      </c>
      <c r="L167" s="5" t="str">
        <f ca="1">IF(tblCustomers[[#This Row],[LastPurchaseDate]] &lt;= (TODAY()-180), "Churned", "Active")</f>
        <v>Active</v>
      </c>
      <c r="M167" s="5" t="str">
        <f>TEXT(tblCustomers[[#This Row],[JoinDate]], "YYYY-MM")</f>
        <v>2020-05</v>
      </c>
      <c r="N167" s="5">
        <f>tblCustomers[[#This Row],[TotalSpend]]</f>
        <v>1411.9</v>
      </c>
      <c r="O167" s="2" t="s">
        <v>3372</v>
      </c>
    </row>
    <row r="168" spans="1:15" ht="13.8" x14ac:dyDescent="0.25">
      <c r="A168" s="2" t="s">
        <v>177</v>
      </c>
      <c r="B168" s="2" t="s">
        <v>1362</v>
      </c>
      <c r="C168" s="2" t="s">
        <v>1861</v>
      </c>
      <c r="D168" s="5" t="s">
        <v>2024</v>
      </c>
      <c r="E168" s="5" t="s">
        <v>2921</v>
      </c>
      <c r="F168" s="9">
        <v>15</v>
      </c>
      <c r="G168" s="9">
        <v>12</v>
      </c>
      <c r="H168" s="7">
        <v>2770.68</v>
      </c>
      <c r="I168" s="7">
        <v>230.89</v>
      </c>
      <c r="J168" s="2" t="s">
        <v>3370</v>
      </c>
      <c r="K168" s="5">
        <f ca="1">TODAY() - tblCustomers[[#This Row],[LastPurchaseDate]]</f>
        <v>137</v>
      </c>
      <c r="L168" s="5" t="str">
        <f ca="1">IF(tblCustomers[[#This Row],[LastPurchaseDate]] &lt;= (TODAY()-180), "Churned", "Active")</f>
        <v>Active</v>
      </c>
      <c r="M168" s="5" t="str">
        <f>TEXT(tblCustomers[[#This Row],[JoinDate]], "YYYY-MM")</f>
        <v>2024-03</v>
      </c>
      <c r="N168" s="5">
        <f>tblCustomers[[#This Row],[TotalSpend]]</f>
        <v>2770.68</v>
      </c>
      <c r="O168" s="2" t="s">
        <v>3373</v>
      </c>
    </row>
    <row r="169" spans="1:15" ht="13.8" x14ac:dyDescent="0.25">
      <c r="A169" s="2" t="s">
        <v>178</v>
      </c>
      <c r="B169" s="2" t="s">
        <v>1363</v>
      </c>
      <c r="C169" s="2" t="s">
        <v>1861</v>
      </c>
      <c r="D169" s="5" t="s">
        <v>2025</v>
      </c>
      <c r="E169" s="5" t="s">
        <v>2853</v>
      </c>
      <c r="F169" s="9">
        <v>2</v>
      </c>
      <c r="G169" s="9">
        <v>2</v>
      </c>
      <c r="H169" s="7">
        <v>35.54</v>
      </c>
      <c r="I169" s="7">
        <v>17.77</v>
      </c>
      <c r="J169" s="2" t="s">
        <v>3370</v>
      </c>
      <c r="K169" s="5">
        <f ca="1">TODAY() - tblCustomers[[#This Row],[LastPurchaseDate]]</f>
        <v>17</v>
      </c>
      <c r="L169" s="5" t="str">
        <f ca="1">IF(tblCustomers[[#This Row],[LastPurchaseDate]] &lt;= (TODAY()-180), "Churned", "Active")</f>
        <v>Active</v>
      </c>
      <c r="M169" s="5" t="str">
        <f>TEXT(tblCustomers[[#This Row],[JoinDate]], "YYYY-MM")</f>
        <v>2025-08</v>
      </c>
      <c r="N169" s="5">
        <f>tblCustomers[[#This Row],[TotalSpend]]</f>
        <v>35.54</v>
      </c>
      <c r="O169" s="2" t="s">
        <v>3373</v>
      </c>
    </row>
    <row r="170" spans="1:15" ht="13.8" x14ac:dyDescent="0.25">
      <c r="A170" s="2" t="s">
        <v>179</v>
      </c>
      <c r="B170" s="2" t="s">
        <v>1364</v>
      </c>
      <c r="C170" s="2" t="s">
        <v>1862</v>
      </c>
      <c r="D170" s="5" t="s">
        <v>2026</v>
      </c>
      <c r="E170" s="5" t="s">
        <v>2922</v>
      </c>
      <c r="F170" s="9">
        <v>12</v>
      </c>
      <c r="G170" s="9">
        <v>12</v>
      </c>
      <c r="H170" s="7">
        <v>145.44</v>
      </c>
      <c r="I170" s="7">
        <v>12.12</v>
      </c>
      <c r="J170" s="2" t="s">
        <v>3370</v>
      </c>
      <c r="K170" s="5">
        <f ca="1">TODAY() - tblCustomers[[#This Row],[LastPurchaseDate]]</f>
        <v>199</v>
      </c>
      <c r="L170" s="5" t="str">
        <f ca="1">IF(tblCustomers[[#This Row],[LastPurchaseDate]] &lt;= (TODAY()-180), "Churned", "Active")</f>
        <v>Active</v>
      </c>
      <c r="M170" s="5" t="str">
        <f>TEXT(tblCustomers[[#This Row],[JoinDate]], "YYYY-MM")</f>
        <v>2024-04</v>
      </c>
      <c r="N170" s="5">
        <f>tblCustomers[[#This Row],[TotalSpend]]</f>
        <v>145.44</v>
      </c>
      <c r="O170" s="2" t="s">
        <v>3372</v>
      </c>
    </row>
    <row r="171" spans="1:15" ht="13.8" x14ac:dyDescent="0.25">
      <c r="A171" s="2" t="s">
        <v>180</v>
      </c>
      <c r="B171" s="2" t="s">
        <v>1317</v>
      </c>
      <c r="C171" s="2" t="s">
        <v>1865</v>
      </c>
      <c r="D171" s="5" t="s">
        <v>2027</v>
      </c>
      <c r="E171" s="5" t="s">
        <v>2905</v>
      </c>
      <c r="F171" s="9">
        <v>11</v>
      </c>
      <c r="G171" s="9">
        <v>16</v>
      </c>
      <c r="H171" s="7">
        <v>243.36</v>
      </c>
      <c r="I171" s="7">
        <v>15.21</v>
      </c>
      <c r="J171" s="2" t="s">
        <v>3370</v>
      </c>
      <c r="K171" s="5">
        <f ca="1">TODAY() - tblCustomers[[#This Row],[LastPurchaseDate]]</f>
        <v>1004</v>
      </c>
      <c r="L171" s="5" t="str">
        <f ca="1">IF(tblCustomers[[#This Row],[LastPurchaseDate]] &lt;= (TODAY()-180), "Churned", "Active")</f>
        <v>Active</v>
      </c>
      <c r="M171" s="5" t="str">
        <f>TEXT(tblCustomers[[#This Row],[JoinDate]], "YYYY-MM")</f>
        <v>2022-02</v>
      </c>
      <c r="N171" s="5">
        <f>tblCustomers[[#This Row],[TotalSpend]]</f>
        <v>243.36</v>
      </c>
      <c r="O171" s="2" t="s">
        <v>3372</v>
      </c>
    </row>
    <row r="172" spans="1:15" ht="13.8" x14ac:dyDescent="0.25">
      <c r="A172" s="2" t="s">
        <v>181</v>
      </c>
      <c r="B172" s="2" t="s">
        <v>1365</v>
      </c>
      <c r="C172" s="2" t="s">
        <v>1862</v>
      </c>
      <c r="D172" s="5" t="s">
        <v>2028</v>
      </c>
      <c r="E172" s="5" t="s">
        <v>2923</v>
      </c>
      <c r="F172" s="9">
        <v>35</v>
      </c>
      <c r="G172" s="9">
        <v>30</v>
      </c>
      <c r="H172" s="7">
        <v>8483.7000000000007</v>
      </c>
      <c r="I172" s="7">
        <v>282.79000000000002</v>
      </c>
      <c r="J172" s="2" t="s">
        <v>3371</v>
      </c>
      <c r="K172" s="5">
        <f ca="1">TODAY() - tblCustomers[[#This Row],[LastPurchaseDate]]</f>
        <v>1789</v>
      </c>
      <c r="L172" s="5" t="str">
        <f ca="1">IF(tblCustomers[[#This Row],[LastPurchaseDate]] &lt;= (TODAY()-180), "Churned", "Active")</f>
        <v>Active</v>
      </c>
      <c r="M172" s="5" t="str">
        <f>TEXT(tblCustomers[[#This Row],[JoinDate]], "YYYY-MM")</f>
        <v>2018-01</v>
      </c>
      <c r="N172" s="5">
        <f>tblCustomers[[#This Row],[TotalSpend]]</f>
        <v>8483.7000000000007</v>
      </c>
      <c r="O172" s="2" t="s">
        <v>3372</v>
      </c>
    </row>
    <row r="173" spans="1:15" ht="13.8" x14ac:dyDescent="0.25">
      <c r="A173" s="2" t="s">
        <v>182</v>
      </c>
      <c r="B173" s="2" t="s">
        <v>1366</v>
      </c>
      <c r="C173" s="2" t="s">
        <v>1865</v>
      </c>
      <c r="D173" s="5" t="s">
        <v>2029</v>
      </c>
      <c r="E173" s="5" t="s">
        <v>2924</v>
      </c>
      <c r="F173" s="9">
        <v>27</v>
      </c>
      <c r="G173" s="9">
        <v>27</v>
      </c>
      <c r="H173" s="7">
        <v>3054.24</v>
      </c>
      <c r="I173" s="7">
        <v>113.12</v>
      </c>
      <c r="J173" s="2" t="s">
        <v>3370</v>
      </c>
      <c r="K173" s="5">
        <f ca="1">TODAY() - tblCustomers[[#This Row],[LastPurchaseDate]]</f>
        <v>1152</v>
      </c>
      <c r="L173" s="5" t="str">
        <f ca="1">IF(tblCustomers[[#This Row],[LastPurchaseDate]] &lt;= (TODAY()-180), "Churned", "Active")</f>
        <v>Active</v>
      </c>
      <c r="M173" s="5" t="str">
        <f>TEXT(tblCustomers[[#This Row],[JoinDate]], "YYYY-MM")</f>
        <v>2020-05</v>
      </c>
      <c r="N173" s="5">
        <f>tblCustomers[[#This Row],[TotalSpend]]</f>
        <v>3054.24</v>
      </c>
      <c r="O173" s="2" t="s">
        <v>3372</v>
      </c>
    </row>
    <row r="174" spans="1:15" ht="13.8" x14ac:dyDescent="0.25">
      <c r="A174" s="2" t="s">
        <v>183</v>
      </c>
      <c r="B174" s="2" t="s">
        <v>1367</v>
      </c>
      <c r="C174" s="2" t="s">
        <v>1863</v>
      </c>
      <c r="D174" s="5" t="s">
        <v>2030</v>
      </c>
      <c r="E174" s="5" t="s">
        <v>2925</v>
      </c>
      <c r="F174" s="9">
        <v>2</v>
      </c>
      <c r="G174" s="9">
        <v>1</v>
      </c>
      <c r="H174" s="7">
        <v>98.36</v>
      </c>
      <c r="I174" s="7">
        <v>98.36</v>
      </c>
      <c r="J174" s="2" t="s">
        <v>3370</v>
      </c>
      <c r="K174" s="5">
        <f ca="1">TODAY() - tblCustomers[[#This Row],[LastPurchaseDate]]</f>
        <v>140</v>
      </c>
      <c r="L174" s="5" t="str">
        <f ca="1">IF(tblCustomers[[#This Row],[LastPurchaseDate]] &lt;= (TODAY()-180), "Churned", "Active")</f>
        <v>Active</v>
      </c>
      <c r="M174" s="5" t="str">
        <f>TEXT(tblCustomers[[#This Row],[JoinDate]], "YYYY-MM")</f>
        <v>2025-04</v>
      </c>
      <c r="N174" s="5">
        <f>tblCustomers[[#This Row],[TotalSpend]]</f>
        <v>98.36</v>
      </c>
      <c r="O174" s="2" t="s">
        <v>3373</v>
      </c>
    </row>
    <row r="175" spans="1:15" ht="13.8" x14ac:dyDescent="0.25">
      <c r="A175" s="2" t="s">
        <v>184</v>
      </c>
      <c r="B175" s="2" t="s">
        <v>1368</v>
      </c>
      <c r="C175" s="2" t="s">
        <v>1863</v>
      </c>
      <c r="D175" s="5" t="s">
        <v>1961</v>
      </c>
      <c r="E175" s="5" t="s">
        <v>2815</v>
      </c>
      <c r="F175" s="9">
        <v>23</v>
      </c>
      <c r="G175" s="9">
        <v>17</v>
      </c>
      <c r="H175" s="7">
        <v>285.94</v>
      </c>
      <c r="I175" s="7">
        <v>16.82</v>
      </c>
      <c r="J175" s="2" t="s">
        <v>3370</v>
      </c>
      <c r="K175" s="5">
        <f ca="1">TODAY() - tblCustomers[[#This Row],[LastPurchaseDate]]</f>
        <v>117</v>
      </c>
      <c r="L175" s="5" t="str">
        <f ca="1">IF(tblCustomers[[#This Row],[LastPurchaseDate]] &lt;= (TODAY()-180), "Churned", "Active")</f>
        <v>Active</v>
      </c>
      <c r="M175" s="5" t="str">
        <f>TEXT(tblCustomers[[#This Row],[JoinDate]], "YYYY-MM")</f>
        <v>2023-07</v>
      </c>
      <c r="N175" s="5">
        <f>tblCustomers[[#This Row],[TotalSpend]]</f>
        <v>285.94</v>
      </c>
      <c r="O175" s="2" t="s">
        <v>3373</v>
      </c>
    </row>
    <row r="176" spans="1:15" ht="13.8" x14ac:dyDescent="0.25">
      <c r="A176" s="2" t="s">
        <v>185</v>
      </c>
      <c r="B176" s="2" t="s">
        <v>1369</v>
      </c>
      <c r="C176" s="2" t="s">
        <v>1862</v>
      </c>
      <c r="D176" s="5" t="s">
        <v>2031</v>
      </c>
      <c r="E176" s="5" t="s">
        <v>2926</v>
      </c>
      <c r="F176" s="9">
        <v>46</v>
      </c>
      <c r="G176" s="9">
        <v>39</v>
      </c>
      <c r="H176" s="7">
        <v>625.16999999999996</v>
      </c>
      <c r="I176" s="7">
        <v>16.03</v>
      </c>
      <c r="J176" s="2" t="s">
        <v>3370</v>
      </c>
      <c r="K176" s="5">
        <f ca="1">TODAY() - tblCustomers[[#This Row],[LastPurchaseDate]]</f>
        <v>1421</v>
      </c>
      <c r="L176" s="5" t="str">
        <f ca="1">IF(tblCustomers[[#This Row],[LastPurchaseDate]] &lt;= (TODAY()-180), "Churned", "Active")</f>
        <v>Active</v>
      </c>
      <c r="M176" s="5" t="str">
        <f>TEXT(tblCustomers[[#This Row],[JoinDate]], "YYYY-MM")</f>
        <v>2018-02</v>
      </c>
      <c r="N176" s="5">
        <f>tblCustomers[[#This Row],[TotalSpend]]</f>
        <v>625.16999999999996</v>
      </c>
      <c r="O176" s="2" t="s">
        <v>3372</v>
      </c>
    </row>
    <row r="177" spans="1:15" ht="13.8" x14ac:dyDescent="0.25">
      <c r="A177" s="2" t="s">
        <v>186</v>
      </c>
      <c r="B177" s="2" t="s">
        <v>1370</v>
      </c>
      <c r="C177" s="2" t="s">
        <v>1862</v>
      </c>
      <c r="D177" s="5" t="s">
        <v>2032</v>
      </c>
      <c r="E177" s="5" t="s">
        <v>2927</v>
      </c>
      <c r="F177" s="9">
        <v>1</v>
      </c>
      <c r="G177" s="9">
        <v>5</v>
      </c>
      <c r="H177" s="7">
        <v>1469.45</v>
      </c>
      <c r="I177" s="7">
        <v>293.89</v>
      </c>
      <c r="J177" s="2" t="s">
        <v>3370</v>
      </c>
      <c r="K177" s="5">
        <f ca="1">TODAY() - tblCustomers[[#This Row],[LastPurchaseDate]]</f>
        <v>143</v>
      </c>
      <c r="L177" s="5" t="str">
        <f ca="1">IF(tblCustomers[[#This Row],[LastPurchaseDate]] &lt;= (TODAY()-180), "Churned", "Active")</f>
        <v>Active</v>
      </c>
      <c r="M177" s="5" t="str">
        <f>TEXT(tblCustomers[[#This Row],[JoinDate]], "YYYY-MM")</f>
        <v>2025-05</v>
      </c>
      <c r="N177" s="5">
        <f>tblCustomers[[#This Row],[TotalSpend]]</f>
        <v>1469.45</v>
      </c>
      <c r="O177" s="2" t="s">
        <v>3373</v>
      </c>
    </row>
    <row r="178" spans="1:15" ht="13.8" x14ac:dyDescent="0.25">
      <c r="A178" s="2" t="s">
        <v>187</v>
      </c>
      <c r="B178" s="2" t="s">
        <v>1371</v>
      </c>
      <c r="C178" s="2" t="s">
        <v>1863</v>
      </c>
      <c r="D178" s="5" t="s">
        <v>2033</v>
      </c>
      <c r="E178" s="5" t="s">
        <v>2401</v>
      </c>
      <c r="F178" s="9">
        <v>12</v>
      </c>
      <c r="G178" s="9">
        <v>8</v>
      </c>
      <c r="H178" s="7">
        <v>601.20000000000005</v>
      </c>
      <c r="I178" s="7">
        <v>75.150000000000006</v>
      </c>
      <c r="J178" s="2" t="s">
        <v>3370</v>
      </c>
      <c r="K178" s="5">
        <f ca="1">TODAY() - tblCustomers[[#This Row],[LastPurchaseDate]]</f>
        <v>930</v>
      </c>
      <c r="L178" s="5" t="str">
        <f ca="1">IF(tblCustomers[[#This Row],[LastPurchaseDate]] &lt;= (TODAY()-180), "Churned", "Active")</f>
        <v>Active</v>
      </c>
      <c r="M178" s="5" t="str">
        <f>TEXT(tblCustomers[[#This Row],[JoinDate]], "YYYY-MM")</f>
        <v>2022-04</v>
      </c>
      <c r="N178" s="5">
        <f>tblCustomers[[#This Row],[TotalSpend]]</f>
        <v>601.20000000000005</v>
      </c>
      <c r="O178" s="2" t="s">
        <v>3372</v>
      </c>
    </row>
    <row r="179" spans="1:15" ht="13.8" x14ac:dyDescent="0.25">
      <c r="A179" s="2" t="s">
        <v>188</v>
      </c>
      <c r="B179" s="2" t="s">
        <v>1372</v>
      </c>
      <c r="C179" s="2" t="s">
        <v>1861</v>
      </c>
      <c r="D179" s="5" t="s">
        <v>2034</v>
      </c>
      <c r="E179" s="5" t="s">
        <v>2928</v>
      </c>
      <c r="F179" s="9">
        <v>23</v>
      </c>
      <c r="G179" s="9">
        <v>30</v>
      </c>
      <c r="H179" s="7">
        <v>1662.9</v>
      </c>
      <c r="I179" s="7">
        <v>55.43</v>
      </c>
      <c r="J179" s="2" t="s">
        <v>3370</v>
      </c>
      <c r="K179" s="5">
        <f ca="1">TODAY() - tblCustomers[[#This Row],[LastPurchaseDate]]</f>
        <v>1327</v>
      </c>
      <c r="L179" s="5" t="str">
        <f ca="1">IF(tblCustomers[[#This Row],[LastPurchaseDate]] &lt;= (TODAY()-180), "Churned", "Active")</f>
        <v>Active</v>
      </c>
      <c r="M179" s="5" t="str">
        <f>TEXT(tblCustomers[[#This Row],[JoinDate]], "YYYY-MM")</f>
        <v>2020-04</v>
      </c>
      <c r="N179" s="5">
        <f>tblCustomers[[#This Row],[TotalSpend]]</f>
        <v>1662.9</v>
      </c>
      <c r="O179" s="2" t="s">
        <v>3372</v>
      </c>
    </row>
    <row r="180" spans="1:15" ht="13.8" x14ac:dyDescent="0.25">
      <c r="A180" s="2" t="s">
        <v>189</v>
      </c>
      <c r="B180" s="2" t="s">
        <v>1373</v>
      </c>
      <c r="C180" s="2" t="s">
        <v>1862</v>
      </c>
      <c r="D180" s="5" t="s">
        <v>2035</v>
      </c>
      <c r="E180" s="5" t="s">
        <v>1992</v>
      </c>
      <c r="F180" s="9">
        <v>45</v>
      </c>
      <c r="G180" s="9">
        <v>38</v>
      </c>
      <c r="H180" s="7">
        <v>5750.54</v>
      </c>
      <c r="I180" s="7">
        <v>151.33000000000001</v>
      </c>
      <c r="J180" s="2" t="s">
        <v>3371</v>
      </c>
      <c r="K180" s="5">
        <f ca="1">TODAY() - tblCustomers[[#This Row],[LastPurchaseDate]]</f>
        <v>293</v>
      </c>
      <c r="L180" s="5" t="str">
        <f ca="1">IF(tblCustomers[[#This Row],[LastPurchaseDate]] &lt;= (TODAY()-180), "Churned", "Active")</f>
        <v>Active</v>
      </c>
      <c r="M180" s="5" t="str">
        <f>TEXT(tblCustomers[[#This Row],[JoinDate]], "YYYY-MM")</f>
        <v>2021-04</v>
      </c>
      <c r="N180" s="5">
        <f>tblCustomers[[#This Row],[TotalSpend]]</f>
        <v>5750.54</v>
      </c>
      <c r="O180" s="2" t="s">
        <v>3372</v>
      </c>
    </row>
    <row r="181" spans="1:15" ht="13.8" x14ac:dyDescent="0.25">
      <c r="A181" s="2" t="s">
        <v>190</v>
      </c>
      <c r="B181" s="2" t="s">
        <v>1309</v>
      </c>
      <c r="C181" s="2" t="s">
        <v>1865</v>
      </c>
      <c r="D181" s="5" t="s">
        <v>2036</v>
      </c>
      <c r="E181" s="5" t="s">
        <v>2929</v>
      </c>
      <c r="F181" s="9">
        <v>34</v>
      </c>
      <c r="G181" s="9">
        <v>29</v>
      </c>
      <c r="H181" s="7">
        <v>5585.98</v>
      </c>
      <c r="I181" s="7">
        <v>192.62</v>
      </c>
      <c r="J181" s="2" t="s">
        <v>3371</v>
      </c>
      <c r="K181" s="5">
        <f ca="1">TODAY() - tblCustomers[[#This Row],[LastPurchaseDate]]</f>
        <v>641</v>
      </c>
      <c r="L181" s="5" t="str">
        <f ca="1">IF(tblCustomers[[#This Row],[LastPurchaseDate]] &lt;= (TODAY()-180), "Churned", "Active")</f>
        <v>Active</v>
      </c>
      <c r="M181" s="5" t="str">
        <f>TEXT(tblCustomers[[#This Row],[JoinDate]], "YYYY-MM")</f>
        <v>2021-03</v>
      </c>
      <c r="N181" s="5">
        <f>tblCustomers[[#This Row],[TotalSpend]]</f>
        <v>5585.98</v>
      </c>
      <c r="O181" s="2" t="s">
        <v>3372</v>
      </c>
    </row>
    <row r="182" spans="1:15" ht="13.8" x14ac:dyDescent="0.25">
      <c r="A182" s="2" t="s">
        <v>191</v>
      </c>
      <c r="B182" s="2" t="s">
        <v>1374</v>
      </c>
      <c r="C182" s="2" t="s">
        <v>1865</v>
      </c>
      <c r="D182" s="5" t="s">
        <v>2037</v>
      </c>
      <c r="E182" s="5" t="s">
        <v>2728</v>
      </c>
      <c r="F182" s="9">
        <v>40</v>
      </c>
      <c r="G182" s="9">
        <v>36</v>
      </c>
      <c r="H182" s="7">
        <v>1955.52</v>
      </c>
      <c r="I182" s="7">
        <v>54.32</v>
      </c>
      <c r="J182" s="2" t="s">
        <v>3370</v>
      </c>
      <c r="K182" s="5">
        <f ca="1">TODAY() - tblCustomers[[#This Row],[LastPurchaseDate]]</f>
        <v>718</v>
      </c>
      <c r="L182" s="5" t="str">
        <f ca="1">IF(tblCustomers[[#This Row],[LastPurchaseDate]] &lt;= (TODAY()-180), "Churned", "Active")</f>
        <v>Active</v>
      </c>
      <c r="M182" s="5" t="str">
        <f>TEXT(tblCustomers[[#This Row],[JoinDate]], "YYYY-MM")</f>
        <v>2020-07</v>
      </c>
      <c r="N182" s="5">
        <f>tblCustomers[[#This Row],[TotalSpend]]</f>
        <v>1955.52</v>
      </c>
      <c r="O182" s="2" t="s">
        <v>3372</v>
      </c>
    </row>
    <row r="183" spans="1:15" ht="13.8" x14ac:dyDescent="0.25">
      <c r="A183" s="2" t="s">
        <v>192</v>
      </c>
      <c r="B183" s="2" t="s">
        <v>1375</v>
      </c>
      <c r="C183" s="2" t="s">
        <v>1865</v>
      </c>
      <c r="D183" s="5" t="s">
        <v>2038</v>
      </c>
      <c r="E183" s="5" t="s">
        <v>2930</v>
      </c>
      <c r="F183" s="9">
        <v>12</v>
      </c>
      <c r="G183" s="9">
        <v>17</v>
      </c>
      <c r="H183" s="7">
        <v>1679.09</v>
      </c>
      <c r="I183" s="7">
        <v>98.77</v>
      </c>
      <c r="J183" s="2" t="s">
        <v>3370</v>
      </c>
      <c r="K183" s="5">
        <f ca="1">TODAY() - tblCustomers[[#This Row],[LastPurchaseDate]]</f>
        <v>774</v>
      </c>
      <c r="L183" s="5" t="str">
        <f ca="1">IF(tblCustomers[[#This Row],[LastPurchaseDate]] &lt;= (TODAY()-180), "Churned", "Active")</f>
        <v>Active</v>
      </c>
      <c r="M183" s="5" t="str">
        <f>TEXT(tblCustomers[[#This Row],[JoinDate]], "YYYY-MM")</f>
        <v>2022-09</v>
      </c>
      <c r="N183" s="5">
        <f>tblCustomers[[#This Row],[TotalSpend]]</f>
        <v>1679.09</v>
      </c>
      <c r="O183" s="2" t="s">
        <v>3372</v>
      </c>
    </row>
    <row r="184" spans="1:15" ht="13.8" x14ac:dyDescent="0.25">
      <c r="A184" s="2" t="s">
        <v>193</v>
      </c>
      <c r="B184" s="2" t="s">
        <v>1376</v>
      </c>
      <c r="C184" s="2" t="s">
        <v>1864</v>
      </c>
      <c r="D184" s="5" t="s">
        <v>2039</v>
      </c>
      <c r="E184" s="5" t="s">
        <v>2931</v>
      </c>
      <c r="F184" s="9">
        <v>7</v>
      </c>
      <c r="G184" s="9">
        <v>12</v>
      </c>
      <c r="H184" s="7">
        <v>359.28</v>
      </c>
      <c r="I184" s="7">
        <v>29.94</v>
      </c>
      <c r="J184" s="2" t="s">
        <v>3370</v>
      </c>
      <c r="K184" s="5">
        <f ca="1">TODAY() - tblCustomers[[#This Row],[LastPurchaseDate]]</f>
        <v>473</v>
      </c>
      <c r="L184" s="5" t="str">
        <f ca="1">IF(tblCustomers[[#This Row],[LastPurchaseDate]] &lt;= (TODAY()-180), "Churned", "Active")</f>
        <v>Active</v>
      </c>
      <c r="M184" s="5" t="str">
        <f>TEXT(tblCustomers[[#This Row],[JoinDate]], "YYYY-MM")</f>
        <v>2023-12</v>
      </c>
      <c r="N184" s="5">
        <f>tblCustomers[[#This Row],[TotalSpend]]</f>
        <v>359.28</v>
      </c>
      <c r="O184" s="2" t="s">
        <v>3372</v>
      </c>
    </row>
    <row r="185" spans="1:15" ht="13.8" x14ac:dyDescent="0.25">
      <c r="A185" s="2" t="s">
        <v>194</v>
      </c>
      <c r="B185" s="2" t="s">
        <v>1286</v>
      </c>
      <c r="C185" s="2" t="s">
        <v>1864</v>
      </c>
      <c r="D185" s="5" t="s">
        <v>2040</v>
      </c>
      <c r="E185" s="5" t="s">
        <v>2913</v>
      </c>
      <c r="F185" s="9">
        <v>9</v>
      </c>
      <c r="G185" s="9">
        <v>10</v>
      </c>
      <c r="H185" s="7">
        <v>1175.0999999999999</v>
      </c>
      <c r="I185" s="7">
        <v>117.51</v>
      </c>
      <c r="J185" s="2" t="s">
        <v>3370</v>
      </c>
      <c r="K185" s="5">
        <f ca="1">TODAY() - tblCustomers[[#This Row],[LastPurchaseDate]]</f>
        <v>482</v>
      </c>
      <c r="L185" s="5" t="str">
        <f ca="1">IF(tblCustomers[[#This Row],[LastPurchaseDate]] &lt;= (TODAY()-180), "Churned", "Active")</f>
        <v>Active</v>
      </c>
      <c r="M185" s="5" t="str">
        <f>TEXT(tblCustomers[[#This Row],[JoinDate]], "YYYY-MM")</f>
        <v>2023-09</v>
      </c>
      <c r="N185" s="5">
        <f>tblCustomers[[#This Row],[TotalSpend]]</f>
        <v>1175.0999999999999</v>
      </c>
      <c r="O185" s="2" t="s">
        <v>3372</v>
      </c>
    </row>
    <row r="186" spans="1:15" ht="13.8" x14ac:dyDescent="0.25">
      <c r="A186" s="2" t="s">
        <v>195</v>
      </c>
      <c r="B186" s="2" t="s">
        <v>1377</v>
      </c>
      <c r="C186" s="2" t="s">
        <v>1865</v>
      </c>
      <c r="D186" s="5" t="s">
        <v>2041</v>
      </c>
      <c r="E186" s="5" t="s">
        <v>2932</v>
      </c>
      <c r="F186" s="9">
        <v>8</v>
      </c>
      <c r="G186" s="9">
        <v>5</v>
      </c>
      <c r="H186" s="7">
        <v>543.79999999999995</v>
      </c>
      <c r="I186" s="7">
        <v>108.76</v>
      </c>
      <c r="J186" s="2" t="s">
        <v>3370</v>
      </c>
      <c r="K186" s="5">
        <f ca="1">TODAY() - tblCustomers[[#This Row],[LastPurchaseDate]]</f>
        <v>214</v>
      </c>
      <c r="L186" s="5" t="str">
        <f ca="1">IF(tblCustomers[[#This Row],[LastPurchaseDate]] &lt;= (TODAY()-180), "Churned", "Active")</f>
        <v>Active</v>
      </c>
      <c r="M186" s="5" t="str">
        <f>TEXT(tblCustomers[[#This Row],[JoinDate]], "YYYY-MM")</f>
        <v>2024-07</v>
      </c>
      <c r="N186" s="5">
        <f>tblCustomers[[#This Row],[TotalSpend]]</f>
        <v>543.79999999999995</v>
      </c>
      <c r="O186" s="2" t="s">
        <v>3372</v>
      </c>
    </row>
    <row r="187" spans="1:15" ht="13.8" x14ac:dyDescent="0.25">
      <c r="A187" s="2" t="s">
        <v>196</v>
      </c>
      <c r="B187" s="2" t="s">
        <v>1378</v>
      </c>
      <c r="C187" s="2" t="s">
        <v>1863</v>
      </c>
      <c r="D187" s="5" t="s">
        <v>2042</v>
      </c>
      <c r="E187" s="5" t="s">
        <v>2933</v>
      </c>
      <c r="F187" s="9">
        <v>8</v>
      </c>
      <c r="G187" s="9">
        <v>6</v>
      </c>
      <c r="H187" s="7">
        <v>383.4</v>
      </c>
      <c r="I187" s="7">
        <v>63.9</v>
      </c>
      <c r="J187" s="2" t="s">
        <v>3370</v>
      </c>
      <c r="K187" s="5">
        <f ca="1">TODAY() - tblCustomers[[#This Row],[LastPurchaseDate]]</f>
        <v>154</v>
      </c>
      <c r="L187" s="5" t="str">
        <f ca="1">IF(tblCustomers[[#This Row],[LastPurchaseDate]] &lt;= (TODAY()-180), "Churned", "Active")</f>
        <v>Active</v>
      </c>
      <c r="M187" s="5" t="str">
        <f>TEXT(tblCustomers[[#This Row],[JoinDate]], "YYYY-MM")</f>
        <v>2024-09</v>
      </c>
      <c r="N187" s="5">
        <f>tblCustomers[[#This Row],[TotalSpend]]</f>
        <v>383.4</v>
      </c>
      <c r="O187" s="2" t="s">
        <v>3373</v>
      </c>
    </row>
    <row r="188" spans="1:15" ht="13.8" x14ac:dyDescent="0.25">
      <c r="A188" s="2" t="s">
        <v>197</v>
      </c>
      <c r="B188" s="2" t="s">
        <v>1379</v>
      </c>
      <c r="C188" s="2" t="s">
        <v>1865</v>
      </c>
      <c r="D188" s="5" t="s">
        <v>2043</v>
      </c>
      <c r="E188" s="5" t="s">
        <v>2934</v>
      </c>
      <c r="F188" s="9">
        <v>38</v>
      </c>
      <c r="G188" s="9">
        <v>20</v>
      </c>
      <c r="H188" s="7">
        <v>3196.2</v>
      </c>
      <c r="I188" s="7">
        <v>159.81</v>
      </c>
      <c r="J188" s="2" t="s">
        <v>3370</v>
      </c>
      <c r="K188" s="5">
        <f ca="1">TODAY() - tblCustomers[[#This Row],[LastPurchaseDate]]</f>
        <v>1034</v>
      </c>
      <c r="L188" s="5" t="str">
        <f ca="1">IF(tblCustomers[[#This Row],[LastPurchaseDate]] &lt;= (TODAY()-180), "Churned", "Active")</f>
        <v>Active</v>
      </c>
      <c r="M188" s="5" t="str">
        <f>TEXT(tblCustomers[[#This Row],[JoinDate]], "YYYY-MM")</f>
        <v>2019-10</v>
      </c>
      <c r="N188" s="5">
        <f>tblCustomers[[#This Row],[TotalSpend]]</f>
        <v>3196.2</v>
      </c>
      <c r="O188" s="2" t="s">
        <v>3372</v>
      </c>
    </row>
    <row r="189" spans="1:15" ht="13.8" x14ac:dyDescent="0.25">
      <c r="A189" s="2" t="s">
        <v>198</v>
      </c>
      <c r="B189" s="2" t="s">
        <v>1380</v>
      </c>
      <c r="C189" s="2" t="s">
        <v>1862</v>
      </c>
      <c r="D189" s="5" t="s">
        <v>1969</v>
      </c>
      <c r="E189" s="5" t="s">
        <v>2285</v>
      </c>
      <c r="F189" s="9">
        <v>22</v>
      </c>
      <c r="G189" s="9">
        <v>20</v>
      </c>
      <c r="H189" s="7">
        <v>2088.4</v>
      </c>
      <c r="I189" s="7">
        <v>104.42</v>
      </c>
      <c r="J189" s="2" t="s">
        <v>3370</v>
      </c>
      <c r="K189" s="5">
        <f ca="1">TODAY() - tblCustomers[[#This Row],[LastPurchaseDate]]</f>
        <v>30</v>
      </c>
      <c r="L189" s="5" t="str">
        <f ca="1">IF(tblCustomers[[#This Row],[LastPurchaseDate]] &lt;= (TODAY()-180), "Churned", "Active")</f>
        <v>Active</v>
      </c>
      <c r="M189" s="5" t="str">
        <f>TEXT(tblCustomers[[#This Row],[JoinDate]], "YYYY-MM")</f>
        <v>2023-11</v>
      </c>
      <c r="N189" s="5">
        <f>tblCustomers[[#This Row],[TotalSpend]]</f>
        <v>2088.4</v>
      </c>
      <c r="O189" s="2" t="s">
        <v>3373</v>
      </c>
    </row>
    <row r="190" spans="1:15" ht="13.8" x14ac:dyDescent="0.25">
      <c r="A190" s="2" t="s">
        <v>199</v>
      </c>
      <c r="B190" s="2" t="s">
        <v>1381</v>
      </c>
      <c r="C190" s="2" t="s">
        <v>1865</v>
      </c>
      <c r="D190" s="5" t="s">
        <v>2044</v>
      </c>
      <c r="E190" s="5" t="s">
        <v>2935</v>
      </c>
      <c r="F190" s="9">
        <v>9</v>
      </c>
      <c r="G190" s="9">
        <v>6</v>
      </c>
      <c r="H190" s="7">
        <v>388.38</v>
      </c>
      <c r="I190" s="7">
        <v>64.73</v>
      </c>
      <c r="J190" s="2" t="s">
        <v>3370</v>
      </c>
      <c r="K190" s="5">
        <f ca="1">TODAY() - tblCustomers[[#This Row],[LastPurchaseDate]]</f>
        <v>89</v>
      </c>
      <c r="L190" s="5" t="str">
        <f ca="1">IF(tblCustomers[[#This Row],[LastPurchaseDate]] &lt;= (TODAY()-180), "Churned", "Active")</f>
        <v>Active</v>
      </c>
      <c r="M190" s="5" t="str">
        <f>TEXT(tblCustomers[[#This Row],[JoinDate]], "YYYY-MM")</f>
        <v>2024-10</v>
      </c>
      <c r="N190" s="5">
        <f>tblCustomers[[#This Row],[TotalSpend]]</f>
        <v>388.38</v>
      </c>
      <c r="O190" s="2" t="s">
        <v>3373</v>
      </c>
    </row>
    <row r="191" spans="1:15" ht="13.8" x14ac:dyDescent="0.25">
      <c r="A191" s="2" t="s">
        <v>200</v>
      </c>
      <c r="B191" s="2" t="s">
        <v>1382</v>
      </c>
      <c r="C191" s="2" t="s">
        <v>1865</v>
      </c>
      <c r="D191" s="5" t="s">
        <v>2045</v>
      </c>
      <c r="E191" s="5" t="s">
        <v>2908</v>
      </c>
      <c r="F191" s="9">
        <v>13</v>
      </c>
      <c r="G191" s="9">
        <v>11</v>
      </c>
      <c r="H191" s="7">
        <v>354.97</v>
      </c>
      <c r="I191" s="7">
        <v>32.270000000000003</v>
      </c>
      <c r="J191" s="2" t="s">
        <v>3370</v>
      </c>
      <c r="K191" s="5">
        <f ca="1">TODAY() - tblCustomers[[#This Row],[LastPurchaseDate]]</f>
        <v>43</v>
      </c>
      <c r="L191" s="5" t="str">
        <f ca="1">IF(tblCustomers[[#This Row],[LastPurchaseDate]] &lt;= (TODAY()-180), "Churned", "Active")</f>
        <v>Active</v>
      </c>
      <c r="M191" s="5" t="str">
        <f>TEXT(tblCustomers[[#This Row],[JoinDate]], "YYYY-MM")</f>
        <v>2024-08</v>
      </c>
      <c r="N191" s="5">
        <f>tblCustomers[[#This Row],[TotalSpend]]</f>
        <v>354.97</v>
      </c>
      <c r="O191" s="2" t="s">
        <v>3373</v>
      </c>
    </row>
    <row r="192" spans="1:15" ht="13.8" x14ac:dyDescent="0.25">
      <c r="A192" s="2" t="s">
        <v>201</v>
      </c>
      <c r="B192" s="2" t="s">
        <v>1383</v>
      </c>
      <c r="C192" s="2" t="s">
        <v>1862</v>
      </c>
      <c r="D192" s="5" t="s">
        <v>2046</v>
      </c>
      <c r="E192" s="5" t="s">
        <v>2936</v>
      </c>
      <c r="F192" s="9">
        <v>10</v>
      </c>
      <c r="G192" s="9">
        <v>12</v>
      </c>
      <c r="H192" s="7">
        <v>3899.04</v>
      </c>
      <c r="I192" s="7">
        <v>324.92</v>
      </c>
      <c r="J192" s="2" t="s">
        <v>3370</v>
      </c>
      <c r="K192" s="5">
        <f ca="1">TODAY() - tblCustomers[[#This Row],[LastPurchaseDate]]</f>
        <v>14</v>
      </c>
      <c r="L192" s="5" t="str">
        <f ca="1">IF(tblCustomers[[#This Row],[LastPurchaseDate]] &lt;= (TODAY()-180), "Churned", "Active")</f>
        <v>Active</v>
      </c>
      <c r="M192" s="5" t="str">
        <f>TEXT(tblCustomers[[#This Row],[JoinDate]], "YYYY-MM")</f>
        <v>2024-12</v>
      </c>
      <c r="N192" s="5">
        <f>tblCustomers[[#This Row],[TotalSpend]]</f>
        <v>3899.04</v>
      </c>
      <c r="O192" s="2" t="s">
        <v>3373</v>
      </c>
    </row>
    <row r="193" spans="1:15" ht="13.8" x14ac:dyDescent="0.25">
      <c r="A193" s="2" t="s">
        <v>202</v>
      </c>
      <c r="B193" s="2" t="s">
        <v>1384</v>
      </c>
      <c r="C193" s="2" t="s">
        <v>1862</v>
      </c>
      <c r="D193" s="5" t="s">
        <v>2047</v>
      </c>
      <c r="E193" s="5" t="s">
        <v>2937</v>
      </c>
      <c r="F193" s="9">
        <v>61</v>
      </c>
      <c r="G193" s="9">
        <v>38</v>
      </c>
      <c r="H193" s="7">
        <v>5413.48</v>
      </c>
      <c r="I193" s="7">
        <v>142.46</v>
      </c>
      <c r="J193" s="2" t="s">
        <v>3371</v>
      </c>
      <c r="K193" s="5">
        <f ca="1">TODAY() - tblCustomers[[#This Row],[LastPurchaseDate]]</f>
        <v>831</v>
      </c>
      <c r="L193" s="5" t="str">
        <f ca="1">IF(tblCustomers[[#This Row],[LastPurchaseDate]] &lt;= (TODAY()-180), "Churned", "Active")</f>
        <v>Active</v>
      </c>
      <c r="M193" s="5" t="str">
        <f>TEXT(tblCustomers[[#This Row],[JoinDate]], "YYYY-MM")</f>
        <v>2018-06</v>
      </c>
      <c r="N193" s="5">
        <f>tblCustomers[[#This Row],[TotalSpend]]</f>
        <v>5413.48</v>
      </c>
      <c r="O193" s="2" t="s">
        <v>3372</v>
      </c>
    </row>
    <row r="194" spans="1:15" ht="13.8" x14ac:dyDescent="0.25">
      <c r="A194" s="2" t="s">
        <v>203</v>
      </c>
      <c r="B194" s="2" t="s">
        <v>1385</v>
      </c>
      <c r="C194" s="2" t="s">
        <v>1864</v>
      </c>
      <c r="D194" s="5" t="s">
        <v>2048</v>
      </c>
      <c r="E194" s="5" t="s">
        <v>2126</v>
      </c>
      <c r="F194" s="9">
        <v>37</v>
      </c>
      <c r="G194" s="9">
        <v>36</v>
      </c>
      <c r="H194" s="7">
        <v>1898.64</v>
      </c>
      <c r="I194" s="7">
        <v>52.74</v>
      </c>
      <c r="J194" s="2" t="s">
        <v>3370</v>
      </c>
      <c r="K194" s="5">
        <f ca="1">TODAY() - tblCustomers[[#This Row],[LastPurchaseDate]]</f>
        <v>302</v>
      </c>
      <c r="L194" s="5" t="str">
        <f ca="1">IF(tblCustomers[[#This Row],[LastPurchaseDate]] &lt;= (TODAY()-180), "Churned", "Active")</f>
        <v>Active</v>
      </c>
      <c r="M194" s="5" t="str">
        <f>TEXT(tblCustomers[[#This Row],[JoinDate]], "YYYY-MM")</f>
        <v>2021-11</v>
      </c>
      <c r="N194" s="5">
        <f>tblCustomers[[#This Row],[TotalSpend]]</f>
        <v>1898.64</v>
      </c>
      <c r="O194" s="2" t="s">
        <v>3372</v>
      </c>
    </row>
    <row r="195" spans="1:15" ht="13.8" x14ac:dyDescent="0.25">
      <c r="A195" s="2" t="s">
        <v>204</v>
      </c>
      <c r="B195" s="2" t="s">
        <v>1386</v>
      </c>
      <c r="C195" s="2" t="s">
        <v>1865</v>
      </c>
      <c r="D195" s="5" t="s">
        <v>2049</v>
      </c>
      <c r="E195" s="5" t="s">
        <v>2853</v>
      </c>
      <c r="F195" s="9">
        <v>14</v>
      </c>
      <c r="G195" s="9">
        <v>13</v>
      </c>
      <c r="H195" s="7">
        <v>1081.08</v>
      </c>
      <c r="I195" s="7">
        <v>83.16</v>
      </c>
      <c r="J195" s="2" t="s">
        <v>3370</v>
      </c>
      <c r="K195" s="5">
        <f ca="1">TODAY() - tblCustomers[[#This Row],[LastPurchaseDate]]</f>
        <v>17</v>
      </c>
      <c r="L195" s="5" t="str">
        <f ca="1">IF(tblCustomers[[#This Row],[LastPurchaseDate]] &lt;= (TODAY()-180), "Churned", "Active")</f>
        <v>Active</v>
      </c>
      <c r="M195" s="5" t="str">
        <f>TEXT(tblCustomers[[#This Row],[JoinDate]], "YYYY-MM")</f>
        <v>2024-08</v>
      </c>
      <c r="N195" s="5">
        <f>tblCustomers[[#This Row],[TotalSpend]]</f>
        <v>1081.08</v>
      </c>
      <c r="O195" s="2" t="s">
        <v>3373</v>
      </c>
    </row>
    <row r="196" spans="1:15" ht="13.8" x14ac:dyDescent="0.25">
      <c r="A196" s="2" t="s">
        <v>205</v>
      </c>
      <c r="B196" s="2" t="s">
        <v>1387</v>
      </c>
      <c r="C196" s="2" t="s">
        <v>1863</v>
      </c>
      <c r="D196" s="5" t="s">
        <v>2050</v>
      </c>
      <c r="E196" s="5" t="s">
        <v>2938</v>
      </c>
      <c r="F196" s="9">
        <v>3</v>
      </c>
      <c r="G196" s="9">
        <v>6</v>
      </c>
      <c r="H196" s="7">
        <v>421.56</v>
      </c>
      <c r="I196" s="7">
        <v>70.260000000000005</v>
      </c>
      <c r="J196" s="2" t="s">
        <v>3370</v>
      </c>
      <c r="K196" s="5">
        <f ca="1">TODAY() - tblCustomers[[#This Row],[LastPurchaseDate]]</f>
        <v>260</v>
      </c>
      <c r="L196" s="5" t="str">
        <f ca="1">IF(tblCustomers[[#This Row],[LastPurchaseDate]] &lt;= (TODAY()-180), "Churned", "Active")</f>
        <v>Active</v>
      </c>
      <c r="M196" s="5" t="str">
        <f>TEXT(tblCustomers[[#This Row],[JoinDate]], "YYYY-MM")</f>
        <v>2024-11</v>
      </c>
      <c r="N196" s="5">
        <f>tblCustomers[[#This Row],[TotalSpend]]</f>
        <v>421.56</v>
      </c>
      <c r="O196" s="2" t="s">
        <v>3372</v>
      </c>
    </row>
    <row r="197" spans="1:15" ht="13.8" x14ac:dyDescent="0.25">
      <c r="A197" s="2" t="s">
        <v>206</v>
      </c>
      <c r="B197" s="2" t="s">
        <v>1388</v>
      </c>
      <c r="C197" s="2" t="s">
        <v>1861</v>
      </c>
      <c r="D197" s="5" t="s">
        <v>2051</v>
      </c>
      <c r="E197" s="5" t="s">
        <v>2677</v>
      </c>
      <c r="F197" s="9">
        <v>19</v>
      </c>
      <c r="G197" s="9">
        <v>27</v>
      </c>
      <c r="H197" s="7">
        <v>1636.47</v>
      </c>
      <c r="I197" s="7">
        <v>60.61</v>
      </c>
      <c r="J197" s="2" t="s">
        <v>3370</v>
      </c>
      <c r="K197" s="5">
        <f ca="1">TODAY() - tblCustomers[[#This Row],[LastPurchaseDate]]</f>
        <v>8</v>
      </c>
      <c r="L197" s="5" t="str">
        <f ca="1">IF(tblCustomers[[#This Row],[LastPurchaseDate]] &lt;= (TODAY()-180), "Churned", "Active")</f>
        <v>Active</v>
      </c>
      <c r="M197" s="5" t="str">
        <f>TEXT(tblCustomers[[#This Row],[JoinDate]], "YYYY-MM")</f>
        <v>2024-03</v>
      </c>
      <c r="N197" s="5">
        <f>tblCustomers[[#This Row],[TotalSpend]]</f>
        <v>1636.47</v>
      </c>
      <c r="O197" s="2" t="s">
        <v>3373</v>
      </c>
    </row>
    <row r="198" spans="1:15" ht="13.8" x14ac:dyDescent="0.25">
      <c r="A198" s="2" t="s">
        <v>207</v>
      </c>
      <c r="B198" s="2" t="s">
        <v>1389</v>
      </c>
      <c r="C198" s="2" t="s">
        <v>1862</v>
      </c>
      <c r="D198" s="5" t="s">
        <v>2052</v>
      </c>
      <c r="E198" s="5" t="s">
        <v>2939</v>
      </c>
      <c r="F198" s="9">
        <v>10</v>
      </c>
      <c r="G198" s="9">
        <v>8</v>
      </c>
      <c r="H198" s="7">
        <v>8462.32</v>
      </c>
      <c r="I198" s="7">
        <v>1057.79</v>
      </c>
      <c r="J198" s="2" t="s">
        <v>3371</v>
      </c>
      <c r="K198" s="5">
        <f ca="1">TODAY() - tblCustomers[[#This Row],[LastPurchaseDate]]</f>
        <v>2277</v>
      </c>
      <c r="L198" s="5" t="str">
        <f ca="1">IF(tblCustomers[[#This Row],[LastPurchaseDate]] &lt;= (TODAY()-180), "Churned", "Active")</f>
        <v>Active</v>
      </c>
      <c r="M198" s="5" t="str">
        <f>TEXT(tblCustomers[[#This Row],[JoinDate]], "YYYY-MM")</f>
        <v>2018-10</v>
      </c>
      <c r="N198" s="5">
        <f>tblCustomers[[#This Row],[TotalSpend]]</f>
        <v>8462.32</v>
      </c>
      <c r="O198" s="2" t="s">
        <v>3372</v>
      </c>
    </row>
    <row r="199" spans="1:15" ht="13.8" x14ac:dyDescent="0.25">
      <c r="A199" s="2" t="s">
        <v>208</v>
      </c>
      <c r="B199" s="2" t="s">
        <v>1390</v>
      </c>
      <c r="C199" s="2" t="s">
        <v>1863</v>
      </c>
      <c r="D199" s="5" t="s">
        <v>2053</v>
      </c>
      <c r="E199" s="5" t="s">
        <v>2940</v>
      </c>
      <c r="F199" s="9">
        <v>12</v>
      </c>
      <c r="G199" s="9">
        <v>15</v>
      </c>
      <c r="H199" s="7">
        <v>4457.3999999999996</v>
      </c>
      <c r="I199" s="7">
        <v>297.16000000000003</v>
      </c>
      <c r="J199" s="2" t="s">
        <v>3370</v>
      </c>
      <c r="K199" s="5">
        <f ca="1">TODAY() - tblCustomers[[#This Row],[LastPurchaseDate]]</f>
        <v>1663</v>
      </c>
      <c r="L199" s="5" t="str">
        <f ca="1">IF(tblCustomers[[#This Row],[LastPurchaseDate]] &lt;= (TODAY()-180), "Churned", "Active")</f>
        <v>Active</v>
      </c>
      <c r="M199" s="5" t="str">
        <f>TEXT(tblCustomers[[#This Row],[JoinDate]], "YYYY-MM")</f>
        <v>2020-04</v>
      </c>
      <c r="N199" s="5">
        <f>tblCustomers[[#This Row],[TotalSpend]]</f>
        <v>4457.3999999999996</v>
      </c>
      <c r="O199" s="2" t="s">
        <v>3372</v>
      </c>
    </row>
    <row r="200" spans="1:15" ht="13.8" x14ac:dyDescent="0.25">
      <c r="A200" s="2" t="s">
        <v>209</v>
      </c>
      <c r="B200" s="2" t="s">
        <v>1391</v>
      </c>
      <c r="C200" s="2" t="s">
        <v>1864</v>
      </c>
      <c r="D200" s="5" t="s">
        <v>2054</v>
      </c>
      <c r="E200" s="5" t="s">
        <v>1969</v>
      </c>
      <c r="F200" s="9">
        <v>11</v>
      </c>
      <c r="G200" s="9">
        <v>2</v>
      </c>
      <c r="H200" s="7">
        <v>2197.7199999999998</v>
      </c>
      <c r="I200" s="7">
        <v>1098.8599999999999</v>
      </c>
      <c r="J200" s="2" t="s">
        <v>3370</v>
      </c>
      <c r="K200" s="5">
        <f ca="1">TODAY() - tblCustomers[[#This Row],[LastPurchaseDate]]</f>
        <v>681</v>
      </c>
      <c r="L200" s="5" t="str">
        <f ca="1">IF(tblCustomers[[#This Row],[LastPurchaseDate]] &lt;= (TODAY()-180), "Churned", "Active")</f>
        <v>Active</v>
      </c>
      <c r="M200" s="5" t="str">
        <f>TEXT(tblCustomers[[#This Row],[JoinDate]], "YYYY-MM")</f>
        <v>2023-01</v>
      </c>
      <c r="N200" s="5">
        <f>tblCustomers[[#This Row],[TotalSpend]]</f>
        <v>2197.7199999999998</v>
      </c>
      <c r="O200" s="2" t="s">
        <v>3372</v>
      </c>
    </row>
    <row r="201" spans="1:15" ht="13.8" x14ac:dyDescent="0.25">
      <c r="A201" s="2" t="s">
        <v>210</v>
      </c>
      <c r="B201" s="2" t="s">
        <v>1392</v>
      </c>
      <c r="C201" s="2" t="s">
        <v>1861</v>
      </c>
      <c r="D201" s="5" t="s">
        <v>2055</v>
      </c>
      <c r="E201" s="5" t="s">
        <v>2941</v>
      </c>
      <c r="F201" s="9">
        <v>1</v>
      </c>
      <c r="G201" s="9">
        <v>2</v>
      </c>
      <c r="H201" s="7">
        <v>64.34</v>
      </c>
      <c r="I201" s="7">
        <v>32.17</v>
      </c>
      <c r="J201" s="2" t="s">
        <v>3370</v>
      </c>
      <c r="K201" s="5">
        <f ca="1">TODAY() - tblCustomers[[#This Row],[LastPurchaseDate]]</f>
        <v>18</v>
      </c>
      <c r="L201" s="5" t="str">
        <f ca="1">IF(tblCustomers[[#This Row],[LastPurchaseDate]] &lt;= (TODAY()-180), "Churned", "Active")</f>
        <v>Active</v>
      </c>
      <c r="M201" s="5" t="str">
        <f>TEXT(tblCustomers[[#This Row],[JoinDate]], "YYYY-MM")</f>
        <v>2025-09</v>
      </c>
      <c r="N201" s="5">
        <f>tblCustomers[[#This Row],[TotalSpend]]</f>
        <v>64.34</v>
      </c>
      <c r="O201" s="2" t="s">
        <v>3373</v>
      </c>
    </row>
    <row r="202" spans="1:15" ht="13.8" x14ac:dyDescent="0.25">
      <c r="A202" s="2" t="s">
        <v>211</v>
      </c>
      <c r="B202" s="2" t="s">
        <v>1393</v>
      </c>
      <c r="C202" s="2" t="s">
        <v>1861</v>
      </c>
      <c r="D202" s="5" t="s">
        <v>2056</v>
      </c>
      <c r="E202" s="5" t="s">
        <v>2942</v>
      </c>
      <c r="F202" s="9">
        <v>43</v>
      </c>
      <c r="G202" s="9">
        <v>28</v>
      </c>
      <c r="H202" s="7">
        <v>647.64</v>
      </c>
      <c r="I202" s="7">
        <v>23.13</v>
      </c>
      <c r="J202" s="2" t="s">
        <v>3370</v>
      </c>
      <c r="K202" s="5">
        <f ca="1">TODAY() - tblCustomers[[#This Row],[LastPurchaseDate]]</f>
        <v>409</v>
      </c>
      <c r="L202" s="5" t="str">
        <f ca="1">IF(tblCustomers[[#This Row],[LastPurchaseDate]] &lt;= (TODAY()-180), "Churned", "Active")</f>
        <v>Active</v>
      </c>
      <c r="M202" s="5" t="str">
        <f>TEXT(tblCustomers[[#This Row],[JoinDate]], "YYYY-MM")</f>
        <v>2021-02</v>
      </c>
      <c r="N202" s="5">
        <f>tblCustomers[[#This Row],[TotalSpend]]</f>
        <v>647.64</v>
      </c>
      <c r="O202" s="2" t="s">
        <v>3372</v>
      </c>
    </row>
    <row r="203" spans="1:15" ht="13.8" x14ac:dyDescent="0.25">
      <c r="A203" s="2" t="s">
        <v>212</v>
      </c>
      <c r="B203" s="2" t="s">
        <v>1394</v>
      </c>
      <c r="C203" s="2" t="s">
        <v>1863</v>
      </c>
      <c r="D203" s="5" t="s">
        <v>2057</v>
      </c>
      <c r="E203" s="5" t="s">
        <v>2943</v>
      </c>
      <c r="F203" s="9">
        <v>9</v>
      </c>
      <c r="G203" s="9">
        <v>8</v>
      </c>
      <c r="H203" s="7">
        <v>1763.2</v>
      </c>
      <c r="I203" s="7">
        <v>220.4</v>
      </c>
      <c r="J203" s="2" t="s">
        <v>3370</v>
      </c>
      <c r="K203" s="5">
        <f ca="1">TODAY() - tblCustomers[[#This Row],[LastPurchaseDate]]</f>
        <v>198</v>
      </c>
      <c r="L203" s="5" t="str">
        <f ca="1">IF(tblCustomers[[#This Row],[LastPurchaseDate]] &lt;= (TODAY()-180), "Churned", "Active")</f>
        <v>Active</v>
      </c>
      <c r="M203" s="5" t="str">
        <f>TEXT(tblCustomers[[#This Row],[JoinDate]], "YYYY-MM")</f>
        <v>2024-07</v>
      </c>
      <c r="N203" s="5">
        <f>tblCustomers[[#This Row],[TotalSpend]]</f>
        <v>1763.2</v>
      </c>
      <c r="O203" s="2" t="s">
        <v>3372</v>
      </c>
    </row>
    <row r="204" spans="1:15" ht="13.8" x14ac:dyDescent="0.25">
      <c r="A204" s="2" t="s">
        <v>213</v>
      </c>
      <c r="B204" s="2" t="s">
        <v>1217</v>
      </c>
      <c r="C204" s="2" t="s">
        <v>1864</v>
      </c>
      <c r="D204" s="5" t="s">
        <v>2058</v>
      </c>
      <c r="E204" s="5" t="s">
        <v>2944</v>
      </c>
      <c r="F204" s="9">
        <v>43</v>
      </c>
      <c r="G204" s="9">
        <v>32</v>
      </c>
      <c r="H204" s="7">
        <v>1049.28</v>
      </c>
      <c r="I204" s="7">
        <v>32.79</v>
      </c>
      <c r="J204" s="2" t="s">
        <v>3370</v>
      </c>
      <c r="K204" s="5">
        <f ca="1">TODAY() - tblCustomers[[#This Row],[LastPurchaseDate]]</f>
        <v>603</v>
      </c>
      <c r="L204" s="5" t="str">
        <f ca="1">IF(tblCustomers[[#This Row],[LastPurchaseDate]] &lt;= (TODAY()-180), "Churned", "Active")</f>
        <v>Active</v>
      </c>
      <c r="M204" s="5" t="str">
        <f>TEXT(tblCustomers[[#This Row],[JoinDate]], "YYYY-MM")</f>
        <v>2020-07</v>
      </c>
      <c r="N204" s="5">
        <f>tblCustomers[[#This Row],[TotalSpend]]</f>
        <v>1049.28</v>
      </c>
      <c r="O204" s="2" t="s">
        <v>3372</v>
      </c>
    </row>
    <row r="205" spans="1:15" ht="13.8" x14ac:dyDescent="0.25">
      <c r="A205" s="2" t="s">
        <v>214</v>
      </c>
      <c r="B205" s="2" t="s">
        <v>1395</v>
      </c>
      <c r="C205" s="2" t="s">
        <v>1865</v>
      </c>
      <c r="D205" s="5" t="s">
        <v>2059</v>
      </c>
      <c r="E205" s="5" t="s">
        <v>1895</v>
      </c>
      <c r="F205" s="9">
        <v>5</v>
      </c>
      <c r="G205" s="9">
        <v>3</v>
      </c>
      <c r="H205" s="7">
        <v>221.85</v>
      </c>
      <c r="I205" s="7">
        <v>73.95</v>
      </c>
      <c r="J205" s="2" t="s">
        <v>3370</v>
      </c>
      <c r="K205" s="5">
        <f ca="1">TODAY() - tblCustomers[[#This Row],[LastPurchaseDate]]</f>
        <v>358</v>
      </c>
      <c r="L205" s="5" t="str">
        <f ca="1">IF(tblCustomers[[#This Row],[LastPurchaseDate]] &lt;= (TODAY()-180), "Churned", "Active")</f>
        <v>Active</v>
      </c>
      <c r="M205" s="5" t="str">
        <f>TEXT(tblCustomers[[#This Row],[JoinDate]], "YYYY-MM")</f>
        <v>2024-06</v>
      </c>
      <c r="N205" s="5">
        <f>tblCustomers[[#This Row],[TotalSpend]]</f>
        <v>221.85</v>
      </c>
      <c r="O205" s="2" t="s">
        <v>3372</v>
      </c>
    </row>
    <row r="206" spans="1:15" ht="13.8" x14ac:dyDescent="0.25">
      <c r="A206" s="2" t="s">
        <v>215</v>
      </c>
      <c r="B206" s="2" t="s">
        <v>1396</v>
      </c>
      <c r="C206" s="2" t="s">
        <v>1862</v>
      </c>
      <c r="D206" s="5" t="s">
        <v>2060</v>
      </c>
      <c r="E206" s="5" t="s">
        <v>2642</v>
      </c>
      <c r="F206" s="9">
        <v>2</v>
      </c>
      <c r="G206" s="9">
        <v>3</v>
      </c>
      <c r="H206" s="7">
        <v>79.44</v>
      </c>
      <c r="I206" s="7">
        <v>26.48</v>
      </c>
      <c r="J206" s="2" t="s">
        <v>3370</v>
      </c>
      <c r="K206" s="5">
        <f ca="1">TODAY() - tblCustomers[[#This Row],[LastPurchaseDate]]</f>
        <v>1266</v>
      </c>
      <c r="L206" s="5" t="str">
        <f ca="1">IF(tblCustomers[[#This Row],[LastPurchaseDate]] &lt;= (TODAY()-180), "Churned", "Active")</f>
        <v>Active</v>
      </c>
      <c r="M206" s="5" t="str">
        <f>TEXT(tblCustomers[[#This Row],[JoinDate]], "YYYY-MM")</f>
        <v>2022-03</v>
      </c>
      <c r="N206" s="5">
        <f>tblCustomers[[#This Row],[TotalSpend]]</f>
        <v>79.44</v>
      </c>
      <c r="O206" s="2" t="s">
        <v>3372</v>
      </c>
    </row>
    <row r="207" spans="1:15" ht="13.8" x14ac:dyDescent="0.25">
      <c r="A207" s="2" t="s">
        <v>216</v>
      </c>
      <c r="B207" s="2" t="s">
        <v>1397</v>
      </c>
      <c r="C207" s="2" t="s">
        <v>1862</v>
      </c>
      <c r="D207" s="5" t="s">
        <v>2061</v>
      </c>
      <c r="E207" s="5" t="s">
        <v>2849</v>
      </c>
      <c r="F207" s="9">
        <v>38</v>
      </c>
      <c r="G207" s="9">
        <v>36</v>
      </c>
      <c r="H207" s="7">
        <v>4018.68</v>
      </c>
      <c r="I207" s="7">
        <v>111.63</v>
      </c>
      <c r="J207" s="2" t="s">
        <v>3370</v>
      </c>
      <c r="K207" s="5">
        <f ca="1">TODAY() - tblCustomers[[#This Row],[LastPurchaseDate]]</f>
        <v>1237</v>
      </c>
      <c r="L207" s="5" t="str">
        <f ca="1">IF(tblCustomers[[#This Row],[LastPurchaseDate]] &lt;= (TODAY()-180), "Churned", "Active")</f>
        <v>Active</v>
      </c>
      <c r="M207" s="5" t="str">
        <f>TEXT(tblCustomers[[#This Row],[JoinDate]], "YYYY-MM")</f>
        <v>2019-04</v>
      </c>
      <c r="N207" s="5">
        <f>tblCustomers[[#This Row],[TotalSpend]]</f>
        <v>4018.68</v>
      </c>
      <c r="O207" s="2" t="s">
        <v>3372</v>
      </c>
    </row>
    <row r="208" spans="1:15" ht="13.8" x14ac:dyDescent="0.25">
      <c r="A208" s="2" t="s">
        <v>217</v>
      </c>
      <c r="B208" s="2" t="s">
        <v>1398</v>
      </c>
      <c r="C208" s="2" t="s">
        <v>1861</v>
      </c>
      <c r="D208" s="5" t="s">
        <v>2062</v>
      </c>
      <c r="E208" s="5" t="s">
        <v>2598</v>
      </c>
      <c r="F208" s="9">
        <v>15</v>
      </c>
      <c r="G208" s="9">
        <v>12</v>
      </c>
      <c r="H208" s="7">
        <v>233.64</v>
      </c>
      <c r="I208" s="7">
        <v>19.47</v>
      </c>
      <c r="J208" s="2" t="s">
        <v>3370</v>
      </c>
      <c r="K208" s="5">
        <f ca="1">TODAY() - tblCustomers[[#This Row],[LastPurchaseDate]]</f>
        <v>1518</v>
      </c>
      <c r="L208" s="5" t="str">
        <f ca="1">IF(tblCustomers[[#This Row],[LastPurchaseDate]] &lt;= (TODAY()-180), "Churned", "Active")</f>
        <v>Active</v>
      </c>
      <c r="M208" s="5" t="str">
        <f>TEXT(tblCustomers[[#This Row],[JoinDate]], "YYYY-MM")</f>
        <v>2020-05</v>
      </c>
      <c r="N208" s="5">
        <f>tblCustomers[[#This Row],[TotalSpend]]</f>
        <v>233.64</v>
      </c>
      <c r="O208" s="2" t="s">
        <v>3372</v>
      </c>
    </row>
    <row r="209" spans="1:15" ht="13.8" x14ac:dyDescent="0.25">
      <c r="A209" s="2" t="s">
        <v>218</v>
      </c>
      <c r="B209" s="2" t="s">
        <v>1399</v>
      </c>
      <c r="C209" s="2" t="s">
        <v>1863</v>
      </c>
      <c r="D209" s="5" t="s">
        <v>2063</v>
      </c>
      <c r="E209" s="5" t="s">
        <v>2945</v>
      </c>
      <c r="F209" s="9">
        <v>22</v>
      </c>
      <c r="G209" s="9">
        <v>10</v>
      </c>
      <c r="H209" s="7">
        <v>492.7</v>
      </c>
      <c r="I209" s="7">
        <v>49.27</v>
      </c>
      <c r="J209" s="2" t="s">
        <v>3370</v>
      </c>
      <c r="K209" s="5">
        <f ca="1">TODAY() - tblCustomers[[#This Row],[LastPurchaseDate]]</f>
        <v>943</v>
      </c>
      <c r="L209" s="5" t="str">
        <f ca="1">IF(tblCustomers[[#This Row],[LastPurchaseDate]] &lt;= (TODAY()-180), "Churned", "Active")</f>
        <v>Active</v>
      </c>
      <c r="M209" s="5" t="str">
        <f>TEXT(tblCustomers[[#This Row],[JoinDate]], "YYYY-MM")</f>
        <v>2021-05</v>
      </c>
      <c r="N209" s="5">
        <f>tblCustomers[[#This Row],[TotalSpend]]</f>
        <v>492.7</v>
      </c>
      <c r="O209" s="2" t="s">
        <v>3372</v>
      </c>
    </row>
    <row r="210" spans="1:15" ht="13.8" x14ac:dyDescent="0.25">
      <c r="A210" s="2" t="s">
        <v>219</v>
      </c>
      <c r="B210" s="2" t="s">
        <v>1400</v>
      </c>
      <c r="C210" s="2" t="s">
        <v>1861</v>
      </c>
      <c r="D210" s="5" t="s">
        <v>2064</v>
      </c>
      <c r="E210" s="5" t="s">
        <v>2946</v>
      </c>
      <c r="F210" s="9">
        <v>38</v>
      </c>
      <c r="G210" s="9">
        <v>43</v>
      </c>
      <c r="H210" s="7">
        <v>1855.02</v>
      </c>
      <c r="I210" s="7">
        <v>43.14</v>
      </c>
      <c r="J210" s="2" t="s">
        <v>3370</v>
      </c>
      <c r="K210" s="5">
        <f ca="1">TODAY() - tblCustomers[[#This Row],[LastPurchaseDate]]</f>
        <v>383</v>
      </c>
      <c r="L210" s="5" t="str">
        <f ca="1">IF(tblCustomers[[#This Row],[LastPurchaseDate]] &lt;= (TODAY()-180), "Churned", "Active")</f>
        <v>Active</v>
      </c>
      <c r="M210" s="5" t="str">
        <f>TEXT(tblCustomers[[#This Row],[JoinDate]], "YYYY-MM")</f>
        <v>2021-08</v>
      </c>
      <c r="N210" s="5">
        <f>tblCustomers[[#This Row],[TotalSpend]]</f>
        <v>1855.02</v>
      </c>
      <c r="O210" s="2" t="s">
        <v>3372</v>
      </c>
    </row>
    <row r="211" spans="1:15" ht="13.8" x14ac:dyDescent="0.25">
      <c r="A211" s="2" t="s">
        <v>220</v>
      </c>
      <c r="B211" s="2" t="s">
        <v>1401</v>
      </c>
      <c r="C211" s="2" t="s">
        <v>1862</v>
      </c>
      <c r="D211" s="5" t="s">
        <v>2065</v>
      </c>
      <c r="E211" s="5" t="s">
        <v>2164</v>
      </c>
      <c r="F211" s="9">
        <v>17</v>
      </c>
      <c r="G211" s="9">
        <v>17</v>
      </c>
      <c r="H211" s="7">
        <v>2216.8000000000002</v>
      </c>
      <c r="I211" s="7">
        <v>130.4</v>
      </c>
      <c r="J211" s="2" t="s">
        <v>3370</v>
      </c>
      <c r="K211" s="5">
        <f ca="1">TODAY() - tblCustomers[[#This Row],[LastPurchaseDate]]</f>
        <v>1249</v>
      </c>
      <c r="L211" s="5" t="str">
        <f ca="1">IF(tblCustomers[[#This Row],[LastPurchaseDate]] &lt;= (TODAY()-180), "Churned", "Active")</f>
        <v>Active</v>
      </c>
      <c r="M211" s="5" t="str">
        <f>TEXT(tblCustomers[[#This Row],[JoinDate]], "YYYY-MM")</f>
        <v>2020-12</v>
      </c>
      <c r="N211" s="5">
        <f>tblCustomers[[#This Row],[TotalSpend]]</f>
        <v>2216.8000000000002</v>
      </c>
      <c r="O211" s="2" t="s">
        <v>3372</v>
      </c>
    </row>
    <row r="212" spans="1:15" ht="13.8" x14ac:dyDescent="0.25">
      <c r="A212" s="2" t="s">
        <v>221</v>
      </c>
      <c r="B212" s="2" t="s">
        <v>1402</v>
      </c>
      <c r="C212" s="2" t="s">
        <v>1862</v>
      </c>
      <c r="D212" s="5" t="s">
        <v>2066</v>
      </c>
      <c r="E212" s="5" t="s">
        <v>2947</v>
      </c>
      <c r="F212" s="9">
        <v>11</v>
      </c>
      <c r="G212" s="9">
        <v>13</v>
      </c>
      <c r="H212" s="7">
        <v>4449.38</v>
      </c>
      <c r="I212" s="7">
        <v>342.26</v>
      </c>
      <c r="J212" s="2" t="s">
        <v>3370</v>
      </c>
      <c r="K212" s="5">
        <f ca="1">TODAY() - tblCustomers[[#This Row],[LastPurchaseDate]]</f>
        <v>1364</v>
      </c>
      <c r="L212" s="5" t="str">
        <f ca="1">IF(tblCustomers[[#This Row],[LastPurchaseDate]] &lt;= (TODAY()-180), "Churned", "Active")</f>
        <v>Active</v>
      </c>
      <c r="M212" s="5" t="str">
        <f>TEXT(tblCustomers[[#This Row],[JoinDate]], "YYYY-MM")</f>
        <v>2021-02</v>
      </c>
      <c r="N212" s="5">
        <f>tblCustomers[[#This Row],[TotalSpend]]</f>
        <v>4449.38</v>
      </c>
      <c r="O212" s="2" t="s">
        <v>3372</v>
      </c>
    </row>
    <row r="213" spans="1:15" ht="13.8" x14ac:dyDescent="0.25">
      <c r="A213" s="2" t="s">
        <v>222</v>
      </c>
      <c r="B213" s="2" t="s">
        <v>1403</v>
      </c>
      <c r="C213" s="2" t="s">
        <v>1864</v>
      </c>
      <c r="D213" s="5" t="s">
        <v>2067</v>
      </c>
      <c r="E213" s="5" t="s">
        <v>2651</v>
      </c>
      <c r="F213" s="9">
        <v>44</v>
      </c>
      <c r="G213" s="9">
        <v>32</v>
      </c>
      <c r="H213" s="7">
        <v>8192.9599999999991</v>
      </c>
      <c r="I213" s="7">
        <v>256.02999999999997</v>
      </c>
      <c r="J213" s="2" t="s">
        <v>3371</v>
      </c>
      <c r="K213" s="5">
        <f ca="1">TODAY() - tblCustomers[[#This Row],[LastPurchaseDate]]</f>
        <v>429</v>
      </c>
      <c r="L213" s="5" t="str">
        <f ca="1">IF(tblCustomers[[#This Row],[LastPurchaseDate]] &lt;= (TODAY()-180), "Churned", "Active")</f>
        <v>Active</v>
      </c>
      <c r="M213" s="5" t="str">
        <f>TEXT(tblCustomers[[#This Row],[JoinDate]], "YYYY-MM")</f>
        <v>2020-12</v>
      </c>
      <c r="N213" s="5">
        <f>tblCustomers[[#This Row],[TotalSpend]]</f>
        <v>8192.9599999999991</v>
      </c>
      <c r="O213" s="2" t="s">
        <v>3372</v>
      </c>
    </row>
    <row r="214" spans="1:15" ht="13.8" x14ac:dyDescent="0.25">
      <c r="A214" s="2" t="s">
        <v>223</v>
      </c>
      <c r="B214" s="2" t="s">
        <v>1404</v>
      </c>
      <c r="C214" s="2" t="s">
        <v>1861</v>
      </c>
      <c r="D214" s="5" t="s">
        <v>2068</v>
      </c>
      <c r="E214" s="5" t="s">
        <v>2948</v>
      </c>
      <c r="F214" s="9">
        <v>4</v>
      </c>
      <c r="G214" s="9">
        <v>2</v>
      </c>
      <c r="H214" s="7">
        <v>160.47999999999999</v>
      </c>
      <c r="I214" s="7">
        <v>80.239999999999995</v>
      </c>
      <c r="J214" s="2" t="s">
        <v>3370</v>
      </c>
      <c r="K214" s="5">
        <f ca="1">TODAY() - tblCustomers[[#This Row],[LastPurchaseDate]]</f>
        <v>1355</v>
      </c>
      <c r="L214" s="5" t="str">
        <f ca="1">IF(tblCustomers[[#This Row],[LastPurchaseDate]] &lt;= (TODAY()-180), "Churned", "Active")</f>
        <v>Active</v>
      </c>
      <c r="M214" s="5" t="str">
        <f>TEXT(tblCustomers[[#This Row],[JoinDate]], "YYYY-MM")</f>
        <v>2021-10</v>
      </c>
      <c r="N214" s="5">
        <f>tblCustomers[[#This Row],[TotalSpend]]</f>
        <v>160.47999999999999</v>
      </c>
      <c r="O214" s="2" t="s">
        <v>3372</v>
      </c>
    </row>
    <row r="215" spans="1:15" ht="13.8" x14ac:dyDescent="0.25">
      <c r="A215" s="2" t="s">
        <v>224</v>
      </c>
      <c r="B215" s="2" t="s">
        <v>1405</v>
      </c>
      <c r="C215" s="2" t="s">
        <v>1861</v>
      </c>
      <c r="D215" s="5" t="s">
        <v>2069</v>
      </c>
      <c r="E215" s="5" t="s">
        <v>2330</v>
      </c>
      <c r="F215" s="9">
        <v>72</v>
      </c>
      <c r="G215" s="9">
        <v>43</v>
      </c>
      <c r="H215" s="7">
        <v>13246.58</v>
      </c>
      <c r="I215" s="7">
        <v>308.06</v>
      </c>
      <c r="J215" s="2" t="s">
        <v>3371</v>
      </c>
      <c r="K215" s="5">
        <f ca="1">TODAY() - tblCustomers[[#This Row],[LastPurchaseDate]]</f>
        <v>622</v>
      </c>
      <c r="L215" s="5" t="str">
        <f ca="1">IF(tblCustomers[[#This Row],[LastPurchaseDate]] &lt;= (TODAY()-180), "Churned", "Active")</f>
        <v>Active</v>
      </c>
      <c r="M215" s="5" t="str">
        <f>TEXT(tblCustomers[[#This Row],[JoinDate]], "YYYY-MM")</f>
        <v>2018-02</v>
      </c>
      <c r="N215" s="5">
        <f>tblCustomers[[#This Row],[TotalSpend]]</f>
        <v>13246.58</v>
      </c>
      <c r="O215" s="2" t="s">
        <v>3372</v>
      </c>
    </row>
    <row r="216" spans="1:15" ht="13.8" x14ac:dyDescent="0.25">
      <c r="A216" s="2" t="s">
        <v>225</v>
      </c>
      <c r="B216" s="2" t="s">
        <v>1406</v>
      </c>
      <c r="C216" s="2" t="s">
        <v>1861</v>
      </c>
      <c r="D216" s="5" t="s">
        <v>2070</v>
      </c>
      <c r="E216" s="5" t="s">
        <v>2191</v>
      </c>
      <c r="F216" s="9">
        <v>42</v>
      </c>
      <c r="G216" s="9">
        <v>31</v>
      </c>
      <c r="H216" s="7">
        <v>3249.73</v>
      </c>
      <c r="I216" s="7">
        <v>104.83</v>
      </c>
      <c r="J216" s="2" t="s">
        <v>3370</v>
      </c>
      <c r="K216" s="5">
        <f ca="1">TODAY() - tblCustomers[[#This Row],[LastPurchaseDate]]</f>
        <v>216</v>
      </c>
      <c r="L216" s="5" t="str">
        <f ca="1">IF(tblCustomers[[#This Row],[LastPurchaseDate]] &lt;= (TODAY()-180), "Churned", "Active")</f>
        <v>Active</v>
      </c>
      <c r="M216" s="5" t="str">
        <f>TEXT(tblCustomers[[#This Row],[JoinDate]], "YYYY-MM")</f>
        <v>2021-09</v>
      </c>
      <c r="N216" s="5">
        <f>tblCustomers[[#This Row],[TotalSpend]]</f>
        <v>3249.73</v>
      </c>
      <c r="O216" s="2" t="s">
        <v>3372</v>
      </c>
    </row>
    <row r="217" spans="1:15" ht="13.8" x14ac:dyDescent="0.25">
      <c r="A217" s="2" t="s">
        <v>226</v>
      </c>
      <c r="B217" s="2" t="s">
        <v>1279</v>
      </c>
      <c r="C217" s="2" t="s">
        <v>1863</v>
      </c>
      <c r="D217" s="5" t="s">
        <v>2071</v>
      </c>
      <c r="E217" s="5" t="s">
        <v>2949</v>
      </c>
      <c r="F217" s="9">
        <v>34</v>
      </c>
      <c r="G217" s="9">
        <v>35</v>
      </c>
      <c r="H217" s="7">
        <v>4047.75</v>
      </c>
      <c r="I217" s="7">
        <v>115.65</v>
      </c>
      <c r="J217" s="2" t="s">
        <v>3370</v>
      </c>
      <c r="K217" s="5">
        <f ca="1">TODAY() - tblCustomers[[#This Row],[LastPurchaseDate]]</f>
        <v>290</v>
      </c>
      <c r="L217" s="5" t="str">
        <f ca="1">IF(tblCustomers[[#This Row],[LastPurchaseDate]] &lt;= (TODAY()-180), "Churned", "Active")</f>
        <v>Active</v>
      </c>
      <c r="M217" s="5" t="str">
        <f>TEXT(tblCustomers[[#This Row],[JoinDate]], "YYYY-MM")</f>
        <v>2022-03</v>
      </c>
      <c r="N217" s="5">
        <f>tblCustomers[[#This Row],[TotalSpend]]</f>
        <v>4047.75</v>
      </c>
      <c r="O217" s="2" t="s">
        <v>3372</v>
      </c>
    </row>
    <row r="218" spans="1:15" ht="13.8" x14ac:dyDescent="0.25">
      <c r="A218" s="2" t="s">
        <v>227</v>
      </c>
      <c r="B218" s="2" t="s">
        <v>1407</v>
      </c>
      <c r="C218" s="2" t="s">
        <v>1861</v>
      </c>
      <c r="D218" s="5" t="s">
        <v>2072</v>
      </c>
      <c r="E218" s="5" t="s">
        <v>2950</v>
      </c>
      <c r="F218" s="9">
        <v>2</v>
      </c>
      <c r="G218" s="9">
        <v>1</v>
      </c>
      <c r="H218" s="7">
        <v>364.89</v>
      </c>
      <c r="I218" s="7">
        <v>364.89</v>
      </c>
      <c r="J218" s="2" t="s">
        <v>3370</v>
      </c>
      <c r="K218" s="5">
        <f ca="1">TODAY() - tblCustomers[[#This Row],[LastPurchaseDate]]</f>
        <v>11</v>
      </c>
      <c r="L218" s="5" t="str">
        <f ca="1">IF(tblCustomers[[#This Row],[LastPurchaseDate]] &lt;= (TODAY()-180), "Churned", "Active")</f>
        <v>Active</v>
      </c>
      <c r="M218" s="5" t="str">
        <f>TEXT(tblCustomers[[#This Row],[JoinDate]], "YYYY-MM")</f>
        <v>2025-08</v>
      </c>
      <c r="N218" s="5">
        <f>tblCustomers[[#This Row],[TotalSpend]]</f>
        <v>364.89</v>
      </c>
      <c r="O218" s="2" t="s">
        <v>3373</v>
      </c>
    </row>
    <row r="219" spans="1:15" ht="13.8" x14ac:dyDescent="0.25">
      <c r="A219" s="2" t="s">
        <v>228</v>
      </c>
      <c r="B219" s="2" t="s">
        <v>1272</v>
      </c>
      <c r="C219" s="2" t="s">
        <v>1861</v>
      </c>
      <c r="D219" s="5" t="s">
        <v>2073</v>
      </c>
      <c r="E219" s="5" t="s">
        <v>2951</v>
      </c>
      <c r="F219" s="9">
        <v>7</v>
      </c>
      <c r="G219" s="9">
        <v>6</v>
      </c>
      <c r="H219" s="7">
        <v>225.9</v>
      </c>
      <c r="I219" s="7">
        <v>37.65</v>
      </c>
      <c r="J219" s="2" t="s">
        <v>3370</v>
      </c>
      <c r="K219" s="5">
        <f ca="1">TODAY() - tblCustomers[[#This Row],[LastPurchaseDate]]</f>
        <v>312</v>
      </c>
      <c r="L219" s="5" t="str">
        <f ca="1">IF(tblCustomers[[#This Row],[LastPurchaseDate]] &lt;= (TODAY()-180), "Churned", "Active")</f>
        <v>Active</v>
      </c>
      <c r="M219" s="5" t="str">
        <f>TEXT(tblCustomers[[#This Row],[JoinDate]], "YYYY-MM")</f>
        <v>2024-05</v>
      </c>
      <c r="N219" s="5">
        <f>tblCustomers[[#This Row],[TotalSpend]]</f>
        <v>225.9</v>
      </c>
      <c r="O219" s="2" t="s">
        <v>3372</v>
      </c>
    </row>
    <row r="220" spans="1:15" ht="13.8" x14ac:dyDescent="0.25">
      <c r="A220" s="2" t="s">
        <v>229</v>
      </c>
      <c r="B220" s="2" t="s">
        <v>1324</v>
      </c>
      <c r="C220" s="2" t="s">
        <v>1862</v>
      </c>
      <c r="D220" s="5" t="s">
        <v>2074</v>
      </c>
      <c r="E220" s="5" t="s">
        <v>2952</v>
      </c>
      <c r="F220" s="9">
        <v>63</v>
      </c>
      <c r="G220" s="9">
        <v>51</v>
      </c>
      <c r="H220" s="7">
        <v>19576.86</v>
      </c>
      <c r="I220" s="7">
        <v>383.86</v>
      </c>
      <c r="J220" s="2" t="s">
        <v>3371</v>
      </c>
      <c r="K220" s="5">
        <f ca="1">TODAY() - tblCustomers[[#This Row],[LastPurchaseDate]]</f>
        <v>633</v>
      </c>
      <c r="L220" s="5" t="str">
        <f ca="1">IF(tblCustomers[[#This Row],[LastPurchaseDate]] &lt;= (TODAY()-180), "Churned", "Active")</f>
        <v>Active</v>
      </c>
      <c r="M220" s="5" t="str">
        <f>TEXT(tblCustomers[[#This Row],[JoinDate]], "YYYY-MM")</f>
        <v>2018-11</v>
      </c>
      <c r="N220" s="5">
        <f>tblCustomers[[#This Row],[TotalSpend]]</f>
        <v>19576.86</v>
      </c>
      <c r="O220" s="2" t="s">
        <v>3372</v>
      </c>
    </row>
    <row r="221" spans="1:15" ht="13.8" x14ac:dyDescent="0.25">
      <c r="A221" s="2" t="s">
        <v>230</v>
      </c>
      <c r="B221" s="2" t="s">
        <v>1408</v>
      </c>
      <c r="C221" s="2" t="s">
        <v>1862</v>
      </c>
      <c r="D221" s="5" t="s">
        <v>2075</v>
      </c>
      <c r="E221" s="5" t="s">
        <v>2764</v>
      </c>
      <c r="F221" s="9">
        <v>12</v>
      </c>
      <c r="G221" s="9">
        <v>10</v>
      </c>
      <c r="H221" s="7">
        <v>1025.9000000000001</v>
      </c>
      <c r="I221" s="7">
        <v>102.59</v>
      </c>
      <c r="J221" s="2" t="s">
        <v>3370</v>
      </c>
      <c r="K221" s="5">
        <f ca="1">TODAY() - tblCustomers[[#This Row],[LastPurchaseDate]]</f>
        <v>2134</v>
      </c>
      <c r="L221" s="5" t="str">
        <f ca="1">IF(tblCustomers[[#This Row],[LastPurchaseDate]] &lt;= (TODAY()-180), "Churned", "Active")</f>
        <v>Active</v>
      </c>
      <c r="M221" s="5" t="str">
        <f>TEXT(tblCustomers[[#This Row],[JoinDate]], "YYYY-MM")</f>
        <v>2018-12</v>
      </c>
      <c r="N221" s="5">
        <f>tblCustomers[[#This Row],[TotalSpend]]</f>
        <v>1025.9000000000001</v>
      </c>
      <c r="O221" s="2" t="s">
        <v>3372</v>
      </c>
    </row>
    <row r="222" spans="1:15" ht="13.8" x14ac:dyDescent="0.25">
      <c r="A222" s="2" t="s">
        <v>231</v>
      </c>
      <c r="B222" s="2" t="s">
        <v>1409</v>
      </c>
      <c r="C222" s="2" t="s">
        <v>1863</v>
      </c>
      <c r="D222" s="5" t="s">
        <v>1879</v>
      </c>
      <c r="E222" s="5" t="s">
        <v>2953</v>
      </c>
      <c r="F222" s="9">
        <v>42</v>
      </c>
      <c r="G222" s="9">
        <v>33</v>
      </c>
      <c r="H222" s="7">
        <v>2585.5500000000002</v>
      </c>
      <c r="I222" s="7">
        <v>78.349999999999994</v>
      </c>
      <c r="J222" s="2" t="s">
        <v>3370</v>
      </c>
      <c r="K222" s="5">
        <f ca="1">TODAY() - tblCustomers[[#This Row],[LastPurchaseDate]]</f>
        <v>639</v>
      </c>
      <c r="L222" s="5" t="str">
        <f ca="1">IF(tblCustomers[[#This Row],[LastPurchaseDate]] &lt;= (TODAY()-180), "Churned", "Active")</f>
        <v>Active</v>
      </c>
      <c r="M222" s="5" t="str">
        <f>TEXT(tblCustomers[[#This Row],[JoinDate]], "YYYY-MM")</f>
        <v>2020-07</v>
      </c>
      <c r="N222" s="5">
        <f>tblCustomers[[#This Row],[TotalSpend]]</f>
        <v>2585.5500000000002</v>
      </c>
      <c r="O222" s="2" t="s">
        <v>3372</v>
      </c>
    </row>
    <row r="223" spans="1:15" ht="13.8" x14ac:dyDescent="0.25">
      <c r="A223" s="2" t="s">
        <v>232</v>
      </c>
      <c r="B223" s="2" t="s">
        <v>1410</v>
      </c>
      <c r="C223" s="2" t="s">
        <v>1865</v>
      </c>
      <c r="D223" s="5" t="s">
        <v>2076</v>
      </c>
      <c r="E223" s="5" t="s">
        <v>2954</v>
      </c>
      <c r="F223" s="9">
        <v>32</v>
      </c>
      <c r="G223" s="9">
        <v>33</v>
      </c>
      <c r="H223" s="7">
        <v>11073.15</v>
      </c>
      <c r="I223" s="7">
        <v>335.55</v>
      </c>
      <c r="J223" s="2" t="s">
        <v>3371</v>
      </c>
      <c r="K223" s="5">
        <f ca="1">TODAY() - tblCustomers[[#This Row],[LastPurchaseDate]]</f>
        <v>599</v>
      </c>
      <c r="L223" s="5" t="str">
        <f ca="1">IF(tblCustomers[[#This Row],[LastPurchaseDate]] &lt;= (TODAY()-180), "Churned", "Active")</f>
        <v>Active</v>
      </c>
      <c r="M223" s="5" t="str">
        <f>TEXT(tblCustomers[[#This Row],[JoinDate]], "YYYY-MM")</f>
        <v>2021-07</v>
      </c>
      <c r="N223" s="5">
        <f>tblCustomers[[#This Row],[TotalSpend]]</f>
        <v>11073.15</v>
      </c>
      <c r="O223" s="2" t="s">
        <v>3372</v>
      </c>
    </row>
    <row r="224" spans="1:15" ht="13.8" x14ac:dyDescent="0.25">
      <c r="A224" s="2" t="s">
        <v>233</v>
      </c>
      <c r="B224" s="2" t="s">
        <v>1411</v>
      </c>
      <c r="C224" s="2" t="s">
        <v>1861</v>
      </c>
      <c r="D224" s="5" t="s">
        <v>1977</v>
      </c>
      <c r="E224" s="5" t="s">
        <v>2003</v>
      </c>
      <c r="F224" s="9">
        <v>9</v>
      </c>
      <c r="G224" s="9">
        <v>7</v>
      </c>
      <c r="H224" s="7">
        <v>1837.43</v>
      </c>
      <c r="I224" s="7">
        <v>262.49</v>
      </c>
      <c r="J224" s="2" t="s">
        <v>3370</v>
      </c>
      <c r="K224" s="5">
        <f ca="1">TODAY() - tblCustomers[[#This Row],[LastPurchaseDate]]</f>
        <v>1050</v>
      </c>
      <c r="L224" s="5" t="str">
        <f ca="1">IF(tblCustomers[[#This Row],[LastPurchaseDate]] &lt;= (TODAY()-180), "Churned", "Active")</f>
        <v>Active</v>
      </c>
      <c r="M224" s="5" t="str">
        <f>TEXT(tblCustomers[[#This Row],[JoinDate]], "YYYY-MM")</f>
        <v>2022-03</v>
      </c>
      <c r="N224" s="5">
        <f>tblCustomers[[#This Row],[TotalSpend]]</f>
        <v>1837.43</v>
      </c>
      <c r="O224" s="2" t="s">
        <v>3372</v>
      </c>
    </row>
    <row r="225" spans="1:15" ht="13.8" x14ac:dyDescent="0.25">
      <c r="A225" s="2" t="s">
        <v>234</v>
      </c>
      <c r="B225" s="2" t="s">
        <v>1412</v>
      </c>
      <c r="C225" s="2" t="s">
        <v>1863</v>
      </c>
      <c r="D225" s="5" t="s">
        <v>2077</v>
      </c>
      <c r="E225" s="5" t="s">
        <v>2955</v>
      </c>
      <c r="F225" s="9">
        <v>7</v>
      </c>
      <c r="G225" s="9">
        <v>5</v>
      </c>
      <c r="H225" s="7">
        <v>564.9</v>
      </c>
      <c r="I225" s="7">
        <v>112.98</v>
      </c>
      <c r="J225" s="2" t="s">
        <v>3370</v>
      </c>
      <c r="K225" s="5">
        <f ca="1">TODAY() - tblCustomers[[#This Row],[LastPurchaseDate]]</f>
        <v>885</v>
      </c>
      <c r="L225" s="5" t="str">
        <f ca="1">IF(tblCustomers[[#This Row],[LastPurchaseDate]] &lt;= (TODAY()-180), "Churned", "Active")</f>
        <v>Active</v>
      </c>
      <c r="M225" s="5" t="str">
        <f>TEXT(tblCustomers[[#This Row],[JoinDate]], "YYYY-MM")</f>
        <v>2022-10</v>
      </c>
      <c r="N225" s="5">
        <f>tblCustomers[[#This Row],[TotalSpend]]</f>
        <v>564.9</v>
      </c>
      <c r="O225" s="2" t="s">
        <v>3372</v>
      </c>
    </row>
    <row r="226" spans="1:15" ht="13.8" x14ac:dyDescent="0.25">
      <c r="A226" s="2" t="s">
        <v>235</v>
      </c>
      <c r="B226" s="2" t="s">
        <v>1413</v>
      </c>
      <c r="C226" s="2" t="s">
        <v>1865</v>
      </c>
      <c r="D226" s="5" t="s">
        <v>2078</v>
      </c>
      <c r="E226" s="5" t="s">
        <v>2708</v>
      </c>
      <c r="F226" s="9">
        <v>40</v>
      </c>
      <c r="G226" s="9">
        <v>34</v>
      </c>
      <c r="H226" s="7">
        <v>1687.76</v>
      </c>
      <c r="I226" s="7">
        <v>49.64</v>
      </c>
      <c r="J226" s="2" t="s">
        <v>3370</v>
      </c>
      <c r="K226" s="5">
        <f ca="1">TODAY() - tblCustomers[[#This Row],[LastPurchaseDate]]</f>
        <v>394</v>
      </c>
      <c r="L226" s="5" t="str">
        <f ca="1">IF(tblCustomers[[#This Row],[LastPurchaseDate]] &lt;= (TODAY()-180), "Churned", "Active")</f>
        <v>Active</v>
      </c>
      <c r="M226" s="5" t="str">
        <f>TEXT(tblCustomers[[#This Row],[JoinDate]], "YYYY-MM")</f>
        <v>2021-05</v>
      </c>
      <c r="N226" s="5">
        <f>tblCustomers[[#This Row],[TotalSpend]]</f>
        <v>1687.76</v>
      </c>
      <c r="O226" s="2" t="s">
        <v>3372</v>
      </c>
    </row>
    <row r="227" spans="1:15" ht="13.8" x14ac:dyDescent="0.25">
      <c r="A227" s="2" t="s">
        <v>236</v>
      </c>
      <c r="B227" s="2" t="s">
        <v>1401</v>
      </c>
      <c r="C227" s="2" t="s">
        <v>1862</v>
      </c>
      <c r="D227" s="5" t="s">
        <v>2079</v>
      </c>
      <c r="E227" s="5" t="s">
        <v>2956</v>
      </c>
      <c r="F227" s="9">
        <v>17</v>
      </c>
      <c r="G227" s="9">
        <v>22</v>
      </c>
      <c r="H227" s="7">
        <v>4996.42</v>
      </c>
      <c r="I227" s="7">
        <v>227.11</v>
      </c>
      <c r="J227" s="2" t="s">
        <v>3370</v>
      </c>
      <c r="K227" s="5">
        <f ca="1">TODAY() - tblCustomers[[#This Row],[LastPurchaseDate]]</f>
        <v>61</v>
      </c>
      <c r="L227" s="5" t="str">
        <f ca="1">IF(tblCustomers[[#This Row],[LastPurchaseDate]] &lt;= (TODAY()-180), "Churned", "Active")</f>
        <v>Active</v>
      </c>
      <c r="M227" s="5" t="str">
        <f>TEXT(tblCustomers[[#This Row],[JoinDate]], "YYYY-MM")</f>
        <v>2024-03</v>
      </c>
      <c r="N227" s="5">
        <f>tblCustomers[[#This Row],[TotalSpend]]</f>
        <v>4996.42</v>
      </c>
      <c r="O227" s="2" t="s">
        <v>3373</v>
      </c>
    </row>
    <row r="228" spans="1:15" ht="13.8" x14ac:dyDescent="0.25">
      <c r="A228" s="2" t="s">
        <v>237</v>
      </c>
      <c r="B228" s="2" t="s">
        <v>1414</v>
      </c>
      <c r="C228" s="2" t="s">
        <v>1861</v>
      </c>
      <c r="D228" s="5" t="s">
        <v>2080</v>
      </c>
      <c r="E228" s="5" t="s">
        <v>2604</v>
      </c>
      <c r="F228" s="9">
        <v>2</v>
      </c>
      <c r="G228" s="9">
        <v>3</v>
      </c>
      <c r="H228" s="7">
        <v>52.68</v>
      </c>
      <c r="I228" s="7">
        <v>17.559999999999999</v>
      </c>
      <c r="J228" s="2" t="s">
        <v>3370</v>
      </c>
      <c r="K228" s="5">
        <f ca="1">TODAY() - tblCustomers[[#This Row],[LastPurchaseDate]]</f>
        <v>49</v>
      </c>
      <c r="L228" s="5" t="str">
        <f ca="1">IF(tblCustomers[[#This Row],[LastPurchaseDate]] &lt;= (TODAY()-180), "Churned", "Active")</f>
        <v>Active</v>
      </c>
      <c r="M228" s="5" t="str">
        <f>TEXT(tblCustomers[[#This Row],[JoinDate]], "YYYY-MM")</f>
        <v>2025-07</v>
      </c>
      <c r="N228" s="5">
        <f>tblCustomers[[#This Row],[TotalSpend]]</f>
        <v>52.68</v>
      </c>
      <c r="O228" s="2" t="s">
        <v>3373</v>
      </c>
    </row>
    <row r="229" spans="1:15" ht="13.8" x14ac:dyDescent="0.25">
      <c r="A229" s="2" t="s">
        <v>238</v>
      </c>
      <c r="B229" s="2" t="s">
        <v>1415</v>
      </c>
      <c r="C229" s="2" t="s">
        <v>1862</v>
      </c>
      <c r="D229" s="5" t="s">
        <v>2081</v>
      </c>
      <c r="E229" s="5" t="s">
        <v>2957</v>
      </c>
      <c r="F229" s="9">
        <v>32</v>
      </c>
      <c r="G229" s="9">
        <v>37</v>
      </c>
      <c r="H229" s="7">
        <v>3105.78</v>
      </c>
      <c r="I229" s="7">
        <v>83.94</v>
      </c>
      <c r="J229" s="2" t="s">
        <v>3370</v>
      </c>
      <c r="K229" s="5">
        <f ca="1">TODAY() - tblCustomers[[#This Row],[LastPurchaseDate]]</f>
        <v>720</v>
      </c>
      <c r="L229" s="5" t="str">
        <f ca="1">IF(tblCustomers[[#This Row],[LastPurchaseDate]] &lt;= (TODAY()-180), "Churned", "Active")</f>
        <v>Active</v>
      </c>
      <c r="M229" s="5" t="str">
        <f>TEXT(tblCustomers[[#This Row],[JoinDate]], "YYYY-MM")</f>
        <v>2021-03</v>
      </c>
      <c r="N229" s="5">
        <f>tblCustomers[[#This Row],[TotalSpend]]</f>
        <v>3105.78</v>
      </c>
      <c r="O229" s="2" t="s">
        <v>3372</v>
      </c>
    </row>
    <row r="230" spans="1:15" ht="13.8" x14ac:dyDescent="0.25">
      <c r="A230" s="2" t="s">
        <v>239</v>
      </c>
      <c r="B230" s="2" t="s">
        <v>1416</v>
      </c>
      <c r="C230" s="2" t="s">
        <v>1861</v>
      </c>
      <c r="D230" s="5" t="s">
        <v>2082</v>
      </c>
      <c r="E230" s="5" t="s">
        <v>2958</v>
      </c>
      <c r="F230" s="9">
        <v>21</v>
      </c>
      <c r="G230" s="9">
        <v>21</v>
      </c>
      <c r="H230" s="7">
        <v>1250.76</v>
      </c>
      <c r="I230" s="7">
        <v>59.56</v>
      </c>
      <c r="J230" s="2" t="s">
        <v>3370</v>
      </c>
      <c r="K230" s="5">
        <f ca="1">TODAY() - tblCustomers[[#This Row],[LastPurchaseDate]]</f>
        <v>1119</v>
      </c>
      <c r="L230" s="5" t="str">
        <f ca="1">IF(tblCustomers[[#This Row],[LastPurchaseDate]] &lt;= (TODAY()-180), "Churned", "Active")</f>
        <v>Active</v>
      </c>
      <c r="M230" s="5" t="str">
        <f>TEXT(tblCustomers[[#This Row],[JoinDate]], "YYYY-MM")</f>
        <v>2021-01</v>
      </c>
      <c r="N230" s="5">
        <f>tblCustomers[[#This Row],[TotalSpend]]</f>
        <v>1250.76</v>
      </c>
      <c r="O230" s="2" t="s">
        <v>3372</v>
      </c>
    </row>
    <row r="231" spans="1:15" ht="13.8" x14ac:dyDescent="0.25">
      <c r="A231" s="2" t="s">
        <v>240</v>
      </c>
      <c r="B231" s="2" t="s">
        <v>1417</v>
      </c>
      <c r="C231" s="2" t="s">
        <v>1865</v>
      </c>
      <c r="D231" s="5" t="s">
        <v>2083</v>
      </c>
      <c r="E231" s="5" t="s">
        <v>2603</v>
      </c>
      <c r="F231" s="9">
        <v>76</v>
      </c>
      <c r="G231" s="9">
        <v>60</v>
      </c>
      <c r="H231" s="7">
        <v>3787.2</v>
      </c>
      <c r="I231" s="7">
        <v>63.12</v>
      </c>
      <c r="J231" s="2" t="s">
        <v>3370</v>
      </c>
      <c r="K231" s="5">
        <f ca="1">TODAY() - tblCustomers[[#This Row],[LastPurchaseDate]]</f>
        <v>161</v>
      </c>
      <c r="L231" s="5" t="str">
        <f ca="1">IF(tblCustomers[[#This Row],[LastPurchaseDate]] &lt;= (TODAY()-180), "Churned", "Active")</f>
        <v>Active</v>
      </c>
      <c r="M231" s="5" t="str">
        <f>TEXT(tblCustomers[[#This Row],[JoinDate]], "YYYY-MM")</f>
        <v>2019-01</v>
      </c>
      <c r="N231" s="5">
        <f>tblCustomers[[#This Row],[TotalSpend]]</f>
        <v>3787.2</v>
      </c>
      <c r="O231" s="2" t="s">
        <v>3373</v>
      </c>
    </row>
    <row r="232" spans="1:15" ht="13.8" x14ac:dyDescent="0.25">
      <c r="A232" s="2" t="s">
        <v>241</v>
      </c>
      <c r="B232" s="2" t="s">
        <v>1418</v>
      </c>
      <c r="C232" s="2" t="s">
        <v>1861</v>
      </c>
      <c r="D232" s="5" t="s">
        <v>2084</v>
      </c>
      <c r="E232" s="5" t="s">
        <v>2959</v>
      </c>
      <c r="F232" s="9">
        <v>67</v>
      </c>
      <c r="G232" s="9">
        <v>47</v>
      </c>
      <c r="H232" s="7">
        <v>5429.91</v>
      </c>
      <c r="I232" s="7">
        <v>115.53</v>
      </c>
      <c r="J232" s="2" t="s">
        <v>3371</v>
      </c>
      <c r="K232" s="5">
        <f ca="1">TODAY() - tblCustomers[[#This Row],[LastPurchaseDate]]</f>
        <v>771</v>
      </c>
      <c r="L232" s="5" t="str">
        <f ca="1">IF(tblCustomers[[#This Row],[LastPurchaseDate]] &lt;= (TODAY()-180), "Churned", "Active")</f>
        <v>Active</v>
      </c>
      <c r="M232" s="5" t="str">
        <f>TEXT(tblCustomers[[#This Row],[JoinDate]], "YYYY-MM")</f>
        <v>2018-02</v>
      </c>
      <c r="N232" s="5">
        <f>tblCustomers[[#This Row],[TotalSpend]]</f>
        <v>5429.91</v>
      </c>
      <c r="O232" s="2" t="s">
        <v>3372</v>
      </c>
    </row>
    <row r="233" spans="1:15" ht="13.8" x14ac:dyDescent="0.25">
      <c r="A233" s="2" t="s">
        <v>242</v>
      </c>
      <c r="B233" s="2" t="s">
        <v>1419</v>
      </c>
      <c r="C233" s="2" t="s">
        <v>1861</v>
      </c>
      <c r="D233" s="5" t="s">
        <v>2085</v>
      </c>
      <c r="E233" s="5" t="s">
        <v>2960</v>
      </c>
      <c r="F233" s="9">
        <v>21</v>
      </c>
      <c r="G233" s="9">
        <v>16</v>
      </c>
      <c r="H233" s="7">
        <v>968.16</v>
      </c>
      <c r="I233" s="7">
        <v>60.51</v>
      </c>
      <c r="J233" s="2" t="s">
        <v>3370</v>
      </c>
      <c r="K233" s="5">
        <f ca="1">TODAY() - tblCustomers[[#This Row],[LastPurchaseDate]]</f>
        <v>57</v>
      </c>
      <c r="L233" s="5" t="str">
        <f ca="1">IF(tblCustomers[[#This Row],[LastPurchaseDate]] &lt;= (TODAY()-180), "Churned", "Active")</f>
        <v>Active</v>
      </c>
      <c r="M233" s="5" t="str">
        <f>TEXT(tblCustomers[[#This Row],[JoinDate]], "YYYY-MM")</f>
        <v>2023-11</v>
      </c>
      <c r="N233" s="5">
        <f>tblCustomers[[#This Row],[TotalSpend]]</f>
        <v>968.16</v>
      </c>
      <c r="O233" s="2" t="s">
        <v>3373</v>
      </c>
    </row>
    <row r="234" spans="1:15" ht="13.8" x14ac:dyDescent="0.25">
      <c r="A234" s="2" t="s">
        <v>243</v>
      </c>
      <c r="B234" s="2" t="s">
        <v>1420</v>
      </c>
      <c r="C234" s="2" t="s">
        <v>1864</v>
      </c>
      <c r="D234" s="5" t="s">
        <v>2086</v>
      </c>
      <c r="E234" s="5" t="s">
        <v>2961</v>
      </c>
      <c r="F234" s="9">
        <v>60</v>
      </c>
      <c r="G234" s="9">
        <v>44</v>
      </c>
      <c r="H234" s="7">
        <v>3897.52</v>
      </c>
      <c r="I234" s="7">
        <v>88.58</v>
      </c>
      <c r="J234" s="2" t="s">
        <v>3370</v>
      </c>
      <c r="K234" s="5">
        <f ca="1">TODAY() - tblCustomers[[#This Row],[LastPurchaseDate]]</f>
        <v>880</v>
      </c>
      <c r="L234" s="5" t="str">
        <f ca="1">IF(tblCustomers[[#This Row],[LastPurchaseDate]] &lt;= (TODAY()-180), "Churned", "Active")</f>
        <v>Active</v>
      </c>
      <c r="M234" s="5" t="str">
        <f>TEXT(tblCustomers[[#This Row],[JoinDate]], "YYYY-MM")</f>
        <v>2018-05</v>
      </c>
      <c r="N234" s="5">
        <f>tblCustomers[[#This Row],[TotalSpend]]</f>
        <v>3897.52</v>
      </c>
      <c r="O234" s="2" t="s">
        <v>3372</v>
      </c>
    </row>
    <row r="235" spans="1:15" ht="13.8" x14ac:dyDescent="0.25">
      <c r="A235" s="2" t="s">
        <v>244</v>
      </c>
      <c r="B235" s="2" t="s">
        <v>1390</v>
      </c>
      <c r="C235" s="2" t="s">
        <v>1864</v>
      </c>
      <c r="D235" s="5" t="s">
        <v>2087</v>
      </c>
      <c r="E235" s="5" t="s">
        <v>2921</v>
      </c>
      <c r="F235" s="9">
        <v>5</v>
      </c>
      <c r="G235" s="9">
        <v>3</v>
      </c>
      <c r="H235" s="7">
        <v>222.93</v>
      </c>
      <c r="I235" s="7">
        <v>74.31</v>
      </c>
      <c r="J235" s="2" t="s">
        <v>3370</v>
      </c>
      <c r="K235" s="5">
        <f ca="1">TODAY() - tblCustomers[[#This Row],[LastPurchaseDate]]</f>
        <v>137</v>
      </c>
      <c r="L235" s="5" t="str">
        <f ca="1">IF(tblCustomers[[#This Row],[LastPurchaseDate]] &lt;= (TODAY()-180), "Churned", "Active")</f>
        <v>Active</v>
      </c>
      <c r="M235" s="5" t="str">
        <f>TEXT(tblCustomers[[#This Row],[JoinDate]], "YYYY-MM")</f>
        <v>2025-01</v>
      </c>
      <c r="N235" s="5">
        <f>tblCustomers[[#This Row],[TotalSpend]]</f>
        <v>222.93</v>
      </c>
      <c r="O235" s="2" t="s">
        <v>3373</v>
      </c>
    </row>
    <row r="236" spans="1:15" ht="13.8" x14ac:dyDescent="0.25">
      <c r="A236" s="2" t="s">
        <v>245</v>
      </c>
      <c r="B236" s="2" t="s">
        <v>1320</v>
      </c>
      <c r="C236" s="2" t="s">
        <v>1863</v>
      </c>
      <c r="D236" s="5" t="s">
        <v>2088</v>
      </c>
      <c r="E236" s="5" t="s">
        <v>2962</v>
      </c>
      <c r="F236" s="9">
        <v>2</v>
      </c>
      <c r="G236" s="9">
        <v>6</v>
      </c>
      <c r="H236" s="7">
        <v>1547.88</v>
      </c>
      <c r="I236" s="7">
        <v>257.98</v>
      </c>
      <c r="J236" s="2" t="s">
        <v>3370</v>
      </c>
      <c r="K236" s="5">
        <f ca="1">TODAY() - tblCustomers[[#This Row],[LastPurchaseDate]]</f>
        <v>1116</v>
      </c>
      <c r="L236" s="5" t="str">
        <f ca="1">IF(tblCustomers[[#This Row],[LastPurchaseDate]] &lt;= (TODAY()-180), "Churned", "Active")</f>
        <v>Active</v>
      </c>
      <c r="M236" s="5" t="str">
        <f>TEXT(tblCustomers[[#This Row],[JoinDate]], "YYYY-MM")</f>
        <v>2022-08</v>
      </c>
      <c r="N236" s="5">
        <f>tblCustomers[[#This Row],[TotalSpend]]</f>
        <v>1547.88</v>
      </c>
      <c r="O236" s="2" t="s">
        <v>3372</v>
      </c>
    </row>
    <row r="237" spans="1:15" ht="13.8" x14ac:dyDescent="0.25">
      <c r="A237" s="2" t="s">
        <v>246</v>
      </c>
      <c r="B237" s="2" t="s">
        <v>1421</v>
      </c>
      <c r="C237" s="2" t="s">
        <v>1862</v>
      </c>
      <c r="D237" s="5" t="s">
        <v>2089</v>
      </c>
      <c r="E237" s="5" t="s">
        <v>2426</v>
      </c>
      <c r="F237" s="9">
        <v>18</v>
      </c>
      <c r="G237" s="9">
        <v>21</v>
      </c>
      <c r="H237" s="7">
        <v>1855.98</v>
      </c>
      <c r="I237" s="7">
        <v>88.38</v>
      </c>
      <c r="J237" s="2" t="s">
        <v>3370</v>
      </c>
      <c r="K237" s="5">
        <f ca="1">TODAY() - tblCustomers[[#This Row],[LastPurchaseDate]]</f>
        <v>773</v>
      </c>
      <c r="L237" s="5" t="str">
        <f ca="1">IF(tblCustomers[[#This Row],[LastPurchaseDate]] &lt;= (TODAY()-180), "Churned", "Active")</f>
        <v>Active</v>
      </c>
      <c r="M237" s="5" t="str">
        <f>TEXT(tblCustomers[[#This Row],[JoinDate]], "YYYY-MM")</f>
        <v>2022-03</v>
      </c>
      <c r="N237" s="5">
        <f>tblCustomers[[#This Row],[TotalSpend]]</f>
        <v>1855.98</v>
      </c>
      <c r="O237" s="2" t="s">
        <v>3372</v>
      </c>
    </row>
    <row r="238" spans="1:15" ht="13.8" x14ac:dyDescent="0.25">
      <c r="A238" s="2" t="s">
        <v>247</v>
      </c>
      <c r="B238" s="2" t="s">
        <v>1422</v>
      </c>
      <c r="C238" s="2" t="s">
        <v>1862</v>
      </c>
      <c r="D238" s="5" t="s">
        <v>2090</v>
      </c>
      <c r="E238" s="5" t="s">
        <v>2667</v>
      </c>
      <c r="F238" s="9">
        <v>1</v>
      </c>
      <c r="G238" s="9">
        <v>1</v>
      </c>
      <c r="H238" s="7">
        <v>115.1</v>
      </c>
      <c r="I238" s="7">
        <v>115.1</v>
      </c>
      <c r="J238" s="2" t="s">
        <v>3370</v>
      </c>
      <c r="K238" s="5">
        <f ca="1">TODAY() - tblCustomers[[#This Row],[LastPurchaseDate]]</f>
        <v>1963</v>
      </c>
      <c r="L238" s="5" t="str">
        <f ca="1">IF(tblCustomers[[#This Row],[LastPurchaseDate]] &lt;= (TODAY()-180), "Churned", "Active")</f>
        <v>Active</v>
      </c>
      <c r="M238" s="5" t="str">
        <f>TEXT(tblCustomers[[#This Row],[JoinDate]], "YYYY-MM")</f>
        <v>2020-05</v>
      </c>
      <c r="N238" s="5">
        <f>tblCustomers[[#This Row],[TotalSpend]]</f>
        <v>115.1</v>
      </c>
      <c r="O238" s="2" t="s">
        <v>3372</v>
      </c>
    </row>
    <row r="239" spans="1:15" ht="13.8" x14ac:dyDescent="0.25">
      <c r="A239" s="2" t="s">
        <v>248</v>
      </c>
      <c r="B239" s="2" t="s">
        <v>1285</v>
      </c>
      <c r="C239" s="2" t="s">
        <v>1862</v>
      </c>
      <c r="D239" s="5" t="s">
        <v>2091</v>
      </c>
      <c r="E239" s="5" t="s">
        <v>2531</v>
      </c>
      <c r="F239" s="9">
        <v>38</v>
      </c>
      <c r="G239" s="9">
        <v>26</v>
      </c>
      <c r="H239" s="7">
        <v>833.56</v>
      </c>
      <c r="I239" s="7">
        <v>32.06</v>
      </c>
      <c r="J239" s="2" t="s">
        <v>3370</v>
      </c>
      <c r="K239" s="5">
        <f ca="1">TODAY() - tblCustomers[[#This Row],[LastPurchaseDate]]</f>
        <v>678</v>
      </c>
      <c r="L239" s="5" t="str">
        <f ca="1">IF(tblCustomers[[#This Row],[LastPurchaseDate]] &lt;= (TODAY()-180), "Churned", "Active")</f>
        <v>Active</v>
      </c>
      <c r="M239" s="5" t="str">
        <f>TEXT(tblCustomers[[#This Row],[JoinDate]], "YYYY-MM")</f>
        <v>2020-10</v>
      </c>
      <c r="N239" s="5">
        <f>tblCustomers[[#This Row],[TotalSpend]]</f>
        <v>833.56</v>
      </c>
      <c r="O239" s="2" t="s">
        <v>3372</v>
      </c>
    </row>
    <row r="240" spans="1:15" ht="13.8" x14ac:dyDescent="0.25">
      <c r="A240" s="2" t="s">
        <v>249</v>
      </c>
      <c r="B240" s="2" t="s">
        <v>1363</v>
      </c>
      <c r="C240" s="2" t="s">
        <v>1861</v>
      </c>
      <c r="D240" s="5" t="s">
        <v>2092</v>
      </c>
      <c r="E240" s="5" t="s">
        <v>2963</v>
      </c>
      <c r="F240" s="9">
        <v>16</v>
      </c>
      <c r="G240" s="9">
        <v>12</v>
      </c>
      <c r="H240" s="7">
        <v>450.24</v>
      </c>
      <c r="I240" s="7">
        <v>37.520000000000003</v>
      </c>
      <c r="J240" s="2" t="s">
        <v>3370</v>
      </c>
      <c r="K240" s="5">
        <f ca="1">TODAY() - tblCustomers[[#This Row],[LastPurchaseDate]]</f>
        <v>254</v>
      </c>
      <c r="L240" s="5" t="str">
        <f ca="1">IF(tblCustomers[[#This Row],[LastPurchaseDate]] &lt;= (TODAY()-180), "Churned", "Active")</f>
        <v>Active</v>
      </c>
      <c r="M240" s="5" t="str">
        <f>TEXT(tblCustomers[[#This Row],[JoinDate]], "YYYY-MM")</f>
        <v>2023-10</v>
      </c>
      <c r="N240" s="5">
        <f>tblCustomers[[#This Row],[TotalSpend]]</f>
        <v>450.24</v>
      </c>
      <c r="O240" s="2" t="s">
        <v>3372</v>
      </c>
    </row>
    <row r="241" spans="1:15" ht="13.8" x14ac:dyDescent="0.25">
      <c r="A241" s="2" t="s">
        <v>250</v>
      </c>
      <c r="B241" s="2" t="s">
        <v>1423</v>
      </c>
      <c r="C241" s="2" t="s">
        <v>1865</v>
      </c>
      <c r="D241" s="5" t="s">
        <v>2093</v>
      </c>
      <c r="E241" s="5" t="s">
        <v>2964</v>
      </c>
      <c r="F241" s="9">
        <v>15</v>
      </c>
      <c r="G241" s="9">
        <v>8</v>
      </c>
      <c r="H241" s="7">
        <v>559.52</v>
      </c>
      <c r="I241" s="7">
        <v>69.94</v>
      </c>
      <c r="J241" s="2" t="s">
        <v>3370</v>
      </c>
      <c r="K241" s="5">
        <f ca="1">TODAY() - tblCustomers[[#This Row],[LastPurchaseDate]]</f>
        <v>594</v>
      </c>
      <c r="L241" s="5" t="str">
        <f ca="1">IF(tblCustomers[[#This Row],[LastPurchaseDate]] &lt;= (TODAY()-180), "Churned", "Active")</f>
        <v>Active</v>
      </c>
      <c r="M241" s="5" t="str">
        <f>TEXT(tblCustomers[[#This Row],[JoinDate]], "YYYY-MM")</f>
        <v>2022-12</v>
      </c>
      <c r="N241" s="5">
        <f>tblCustomers[[#This Row],[TotalSpend]]</f>
        <v>559.52</v>
      </c>
      <c r="O241" s="2" t="s">
        <v>3372</v>
      </c>
    </row>
    <row r="242" spans="1:15" ht="13.8" x14ac:dyDescent="0.25">
      <c r="A242" s="2" t="s">
        <v>251</v>
      </c>
      <c r="B242" s="2" t="s">
        <v>1424</v>
      </c>
      <c r="C242" s="2" t="s">
        <v>1864</v>
      </c>
      <c r="D242" s="5" t="s">
        <v>2094</v>
      </c>
      <c r="E242" s="5" t="s">
        <v>2965</v>
      </c>
      <c r="F242" s="9">
        <v>44</v>
      </c>
      <c r="G242" s="9">
        <v>35</v>
      </c>
      <c r="H242" s="7">
        <v>10918.25</v>
      </c>
      <c r="I242" s="7">
        <v>311.95</v>
      </c>
      <c r="J242" s="2" t="s">
        <v>3371</v>
      </c>
      <c r="K242" s="5">
        <f ca="1">TODAY() - tblCustomers[[#This Row],[LastPurchaseDate]]</f>
        <v>652</v>
      </c>
      <c r="L242" s="5" t="str">
        <f ca="1">IF(tblCustomers[[#This Row],[LastPurchaseDate]] &lt;= (TODAY()-180), "Churned", "Active")</f>
        <v>Active</v>
      </c>
      <c r="M242" s="5" t="str">
        <f>TEXT(tblCustomers[[#This Row],[JoinDate]], "YYYY-MM")</f>
        <v>2020-05</v>
      </c>
      <c r="N242" s="5">
        <f>tblCustomers[[#This Row],[TotalSpend]]</f>
        <v>10918.25</v>
      </c>
      <c r="O242" s="2" t="s">
        <v>3372</v>
      </c>
    </row>
    <row r="243" spans="1:15" ht="13.8" x14ac:dyDescent="0.25">
      <c r="A243" s="2" t="s">
        <v>252</v>
      </c>
      <c r="B243" s="2" t="s">
        <v>1425</v>
      </c>
      <c r="C243" s="2" t="s">
        <v>1862</v>
      </c>
      <c r="D243" s="5" t="s">
        <v>2095</v>
      </c>
      <c r="E243" s="5" t="s">
        <v>2742</v>
      </c>
      <c r="F243" s="9">
        <v>29</v>
      </c>
      <c r="G243" s="9">
        <v>27</v>
      </c>
      <c r="H243" s="7">
        <v>7180.92</v>
      </c>
      <c r="I243" s="7">
        <v>265.95999999999998</v>
      </c>
      <c r="J243" s="2" t="s">
        <v>3371</v>
      </c>
      <c r="K243" s="5">
        <f ca="1">TODAY() - tblCustomers[[#This Row],[LastPurchaseDate]]</f>
        <v>226</v>
      </c>
      <c r="L243" s="5" t="str">
        <f ca="1">IF(tblCustomers[[#This Row],[LastPurchaseDate]] &lt;= (TODAY()-180), "Churned", "Active")</f>
        <v>Active</v>
      </c>
      <c r="M243" s="5" t="str">
        <f>TEXT(tblCustomers[[#This Row],[JoinDate]], "YYYY-MM")</f>
        <v>2022-10</v>
      </c>
      <c r="N243" s="5">
        <f>tblCustomers[[#This Row],[TotalSpend]]</f>
        <v>7180.92</v>
      </c>
      <c r="O243" s="2" t="s">
        <v>3372</v>
      </c>
    </row>
    <row r="244" spans="1:15" ht="13.8" x14ac:dyDescent="0.25">
      <c r="A244" s="2" t="s">
        <v>253</v>
      </c>
      <c r="B244" s="2" t="s">
        <v>1426</v>
      </c>
      <c r="C244" s="2" t="s">
        <v>1864</v>
      </c>
      <c r="D244" s="5" t="s">
        <v>2096</v>
      </c>
      <c r="E244" s="5" t="s">
        <v>2383</v>
      </c>
      <c r="F244" s="9">
        <v>15</v>
      </c>
      <c r="G244" s="9">
        <v>15</v>
      </c>
      <c r="H244" s="7">
        <v>3537.75</v>
      </c>
      <c r="I244" s="7">
        <v>235.85</v>
      </c>
      <c r="J244" s="2" t="s">
        <v>3370</v>
      </c>
      <c r="K244" s="5">
        <f ca="1">TODAY() - tblCustomers[[#This Row],[LastPurchaseDate]]</f>
        <v>2016</v>
      </c>
      <c r="L244" s="5" t="str">
        <f ca="1">IF(tblCustomers[[#This Row],[LastPurchaseDate]] &lt;= (TODAY()-180), "Churned", "Active")</f>
        <v>Active</v>
      </c>
      <c r="M244" s="5" t="str">
        <f>TEXT(tblCustomers[[#This Row],[JoinDate]], "YYYY-MM")</f>
        <v>2019-01</v>
      </c>
      <c r="N244" s="5">
        <f>tblCustomers[[#This Row],[TotalSpend]]</f>
        <v>3537.75</v>
      </c>
      <c r="O244" s="2" t="s">
        <v>3372</v>
      </c>
    </row>
    <row r="245" spans="1:15" ht="13.8" x14ac:dyDescent="0.25">
      <c r="A245" s="2" t="s">
        <v>254</v>
      </c>
      <c r="B245" s="2" t="s">
        <v>1427</v>
      </c>
      <c r="C245" s="2" t="s">
        <v>1861</v>
      </c>
      <c r="D245" s="5" t="s">
        <v>2097</v>
      </c>
      <c r="E245" s="5" t="s">
        <v>2966</v>
      </c>
      <c r="F245" s="9">
        <v>31</v>
      </c>
      <c r="G245" s="9">
        <v>30</v>
      </c>
      <c r="H245" s="7">
        <v>578.1</v>
      </c>
      <c r="I245" s="7">
        <v>19.27</v>
      </c>
      <c r="J245" s="2" t="s">
        <v>3370</v>
      </c>
      <c r="K245" s="5">
        <f ca="1">TODAY() - tblCustomers[[#This Row],[LastPurchaseDate]]</f>
        <v>854</v>
      </c>
      <c r="L245" s="5" t="str">
        <f ca="1">IF(tblCustomers[[#This Row],[LastPurchaseDate]] &lt;= (TODAY()-180), "Churned", "Active")</f>
        <v>Active</v>
      </c>
      <c r="M245" s="5" t="str">
        <f>TEXT(tblCustomers[[#This Row],[JoinDate]], "YYYY-MM")</f>
        <v>2020-11</v>
      </c>
      <c r="N245" s="5">
        <f>tblCustomers[[#This Row],[TotalSpend]]</f>
        <v>578.1</v>
      </c>
      <c r="O245" s="2" t="s">
        <v>3372</v>
      </c>
    </row>
    <row r="246" spans="1:15" ht="13.8" x14ac:dyDescent="0.25">
      <c r="A246" s="2" t="s">
        <v>255</v>
      </c>
      <c r="B246" s="2" t="s">
        <v>1428</v>
      </c>
      <c r="C246" s="2" t="s">
        <v>1862</v>
      </c>
      <c r="D246" s="5" t="s">
        <v>2098</v>
      </c>
      <c r="E246" s="5" t="s">
        <v>2967</v>
      </c>
      <c r="F246" s="9">
        <v>11</v>
      </c>
      <c r="G246" s="9">
        <v>16</v>
      </c>
      <c r="H246" s="7">
        <v>1057.44</v>
      </c>
      <c r="I246" s="7">
        <v>66.09</v>
      </c>
      <c r="J246" s="2" t="s">
        <v>3370</v>
      </c>
      <c r="K246" s="5">
        <f ca="1">TODAY() - tblCustomers[[#This Row],[LastPurchaseDate]]</f>
        <v>345</v>
      </c>
      <c r="L246" s="5" t="str">
        <f ca="1">IF(tblCustomers[[#This Row],[LastPurchaseDate]] &lt;= (TODAY()-180), "Churned", "Active")</f>
        <v>Active</v>
      </c>
      <c r="M246" s="5" t="str">
        <f>TEXT(tblCustomers[[#This Row],[JoinDate]], "YYYY-MM")</f>
        <v>2023-12</v>
      </c>
      <c r="N246" s="5">
        <f>tblCustomers[[#This Row],[TotalSpend]]</f>
        <v>1057.44</v>
      </c>
      <c r="O246" s="2" t="s">
        <v>3372</v>
      </c>
    </row>
    <row r="247" spans="1:15" ht="13.8" x14ac:dyDescent="0.25">
      <c r="A247" s="2" t="s">
        <v>256</v>
      </c>
      <c r="B247" s="2" t="s">
        <v>1280</v>
      </c>
      <c r="C247" s="2" t="s">
        <v>1863</v>
      </c>
      <c r="D247" s="5" t="s">
        <v>2099</v>
      </c>
      <c r="E247" s="5" t="s">
        <v>2968</v>
      </c>
      <c r="F247" s="9">
        <v>12</v>
      </c>
      <c r="G247" s="9">
        <v>8</v>
      </c>
      <c r="H247" s="7">
        <v>851.2</v>
      </c>
      <c r="I247" s="7">
        <v>106.4</v>
      </c>
      <c r="J247" s="2" t="s">
        <v>3370</v>
      </c>
      <c r="K247" s="5">
        <f ca="1">TODAY() - tblCustomers[[#This Row],[LastPurchaseDate]]</f>
        <v>1008</v>
      </c>
      <c r="L247" s="5" t="str">
        <f ca="1">IF(tblCustomers[[#This Row],[LastPurchaseDate]] &lt;= (TODAY()-180), "Churned", "Active")</f>
        <v>Active</v>
      </c>
      <c r="M247" s="5" t="str">
        <f>TEXT(tblCustomers[[#This Row],[JoinDate]], "YYYY-MM")</f>
        <v>2022-01</v>
      </c>
      <c r="N247" s="5">
        <f>tblCustomers[[#This Row],[TotalSpend]]</f>
        <v>851.2</v>
      </c>
      <c r="O247" s="2" t="s">
        <v>3372</v>
      </c>
    </row>
    <row r="248" spans="1:15" ht="13.8" x14ac:dyDescent="0.25">
      <c r="A248" s="2" t="s">
        <v>257</v>
      </c>
      <c r="B248" s="2" t="s">
        <v>1429</v>
      </c>
      <c r="C248" s="2" t="s">
        <v>1861</v>
      </c>
      <c r="D248" s="5" t="s">
        <v>2100</v>
      </c>
      <c r="E248" s="5" t="s">
        <v>2969</v>
      </c>
      <c r="F248" s="9">
        <v>20</v>
      </c>
      <c r="G248" s="9">
        <v>11</v>
      </c>
      <c r="H248" s="7">
        <v>1248.06</v>
      </c>
      <c r="I248" s="7">
        <v>113.46</v>
      </c>
      <c r="J248" s="2" t="s">
        <v>3370</v>
      </c>
      <c r="K248" s="5">
        <f ca="1">TODAY() - tblCustomers[[#This Row],[LastPurchaseDate]]</f>
        <v>4</v>
      </c>
      <c r="L248" s="5" t="str">
        <f ca="1">IF(tblCustomers[[#This Row],[LastPurchaseDate]] &lt;= (TODAY()-180), "Churned", "Active")</f>
        <v>Active</v>
      </c>
      <c r="M248" s="5" t="str">
        <f>TEXT(tblCustomers[[#This Row],[JoinDate]], "YYYY-MM")</f>
        <v>2024-02</v>
      </c>
      <c r="N248" s="5">
        <f>tblCustomers[[#This Row],[TotalSpend]]</f>
        <v>1248.06</v>
      </c>
      <c r="O248" s="2" t="s">
        <v>3373</v>
      </c>
    </row>
    <row r="249" spans="1:15" ht="13.8" x14ac:dyDescent="0.25">
      <c r="A249" s="2" t="s">
        <v>258</v>
      </c>
      <c r="B249" s="2" t="s">
        <v>1367</v>
      </c>
      <c r="C249" s="2" t="s">
        <v>1862</v>
      </c>
      <c r="D249" s="5" t="s">
        <v>2101</v>
      </c>
      <c r="E249" s="5" t="s">
        <v>2970</v>
      </c>
      <c r="F249" s="9">
        <v>9</v>
      </c>
      <c r="G249" s="9">
        <v>8</v>
      </c>
      <c r="H249" s="7">
        <v>757.52</v>
      </c>
      <c r="I249" s="7">
        <v>94.69</v>
      </c>
      <c r="J249" s="2" t="s">
        <v>3370</v>
      </c>
      <c r="K249" s="5">
        <f ca="1">TODAY() - tblCustomers[[#This Row],[LastPurchaseDate]]</f>
        <v>813</v>
      </c>
      <c r="L249" s="5" t="str">
        <f ca="1">IF(tblCustomers[[#This Row],[LastPurchaseDate]] &lt;= (TODAY()-180), "Churned", "Active")</f>
        <v>Active</v>
      </c>
      <c r="M249" s="5" t="str">
        <f>TEXT(tblCustomers[[#This Row],[JoinDate]], "YYYY-MM")</f>
        <v>2022-11</v>
      </c>
      <c r="N249" s="5">
        <f>tblCustomers[[#This Row],[TotalSpend]]</f>
        <v>757.52</v>
      </c>
      <c r="O249" s="2" t="s">
        <v>3372</v>
      </c>
    </row>
    <row r="250" spans="1:15" ht="13.8" x14ac:dyDescent="0.25">
      <c r="A250" s="2" t="s">
        <v>259</v>
      </c>
      <c r="B250" s="2" t="s">
        <v>1430</v>
      </c>
      <c r="C250" s="2" t="s">
        <v>1861</v>
      </c>
      <c r="D250" s="5" t="s">
        <v>2102</v>
      </c>
      <c r="E250" s="5" t="s">
        <v>2971</v>
      </c>
      <c r="F250" s="9">
        <v>28</v>
      </c>
      <c r="G250" s="9">
        <v>29</v>
      </c>
      <c r="H250" s="7">
        <v>2658.14</v>
      </c>
      <c r="I250" s="7">
        <v>91.66</v>
      </c>
      <c r="J250" s="2" t="s">
        <v>3370</v>
      </c>
      <c r="K250" s="5">
        <f ca="1">TODAY() - tblCustomers[[#This Row],[LastPurchaseDate]]</f>
        <v>228</v>
      </c>
      <c r="L250" s="5" t="str">
        <f ca="1">IF(tblCustomers[[#This Row],[LastPurchaseDate]] &lt;= (TODAY()-180), "Churned", "Active")</f>
        <v>Active</v>
      </c>
      <c r="M250" s="5" t="str">
        <f>TEXT(tblCustomers[[#This Row],[JoinDate]], "YYYY-MM")</f>
        <v>2022-11</v>
      </c>
      <c r="N250" s="5">
        <f>tblCustomers[[#This Row],[TotalSpend]]</f>
        <v>2658.14</v>
      </c>
      <c r="O250" s="2" t="s">
        <v>3372</v>
      </c>
    </row>
    <row r="251" spans="1:15" ht="13.8" x14ac:dyDescent="0.25">
      <c r="A251" s="2" t="s">
        <v>260</v>
      </c>
      <c r="B251" s="2" t="s">
        <v>1431</v>
      </c>
      <c r="C251" s="2" t="s">
        <v>1865</v>
      </c>
      <c r="D251" s="5" t="s">
        <v>2103</v>
      </c>
      <c r="E251" s="5" t="s">
        <v>2565</v>
      </c>
      <c r="F251" s="9">
        <v>14</v>
      </c>
      <c r="G251" s="9">
        <v>14</v>
      </c>
      <c r="H251" s="7">
        <v>592.05999999999995</v>
      </c>
      <c r="I251" s="7">
        <v>42.29</v>
      </c>
      <c r="J251" s="2" t="s">
        <v>3370</v>
      </c>
      <c r="K251" s="5">
        <f ca="1">TODAY() - tblCustomers[[#This Row],[LastPurchaseDate]]</f>
        <v>726</v>
      </c>
      <c r="L251" s="5" t="str">
        <f ca="1">IF(tblCustomers[[#This Row],[LastPurchaseDate]] &lt;= (TODAY()-180), "Churned", "Active")</f>
        <v>Active</v>
      </c>
      <c r="M251" s="5" t="str">
        <f>TEXT(tblCustomers[[#This Row],[JoinDate]], "YYYY-MM")</f>
        <v>2022-08</v>
      </c>
      <c r="N251" s="5">
        <f>tblCustomers[[#This Row],[TotalSpend]]</f>
        <v>592.05999999999995</v>
      </c>
      <c r="O251" s="2" t="s">
        <v>3372</v>
      </c>
    </row>
    <row r="252" spans="1:15" ht="13.8" x14ac:dyDescent="0.25">
      <c r="A252" s="2" t="s">
        <v>261</v>
      </c>
      <c r="B252" s="2" t="s">
        <v>1432</v>
      </c>
      <c r="C252" s="2" t="s">
        <v>1865</v>
      </c>
      <c r="D252" s="5" t="s">
        <v>2104</v>
      </c>
      <c r="E252" s="5" t="s">
        <v>2690</v>
      </c>
      <c r="F252" s="9">
        <v>41</v>
      </c>
      <c r="G252" s="9">
        <v>32</v>
      </c>
      <c r="H252" s="7">
        <v>3807.68</v>
      </c>
      <c r="I252" s="7">
        <v>118.99</v>
      </c>
      <c r="J252" s="2" t="s">
        <v>3370</v>
      </c>
      <c r="K252" s="5">
        <f ca="1">TODAY() - tblCustomers[[#This Row],[LastPurchaseDate]]</f>
        <v>669</v>
      </c>
      <c r="L252" s="5" t="str">
        <f ca="1">IF(tblCustomers[[#This Row],[LastPurchaseDate]] &lt;= (TODAY()-180), "Churned", "Active")</f>
        <v>Active</v>
      </c>
      <c r="M252" s="5" t="str">
        <f>TEXT(tblCustomers[[#This Row],[JoinDate]], "YYYY-MM")</f>
        <v>2020-07</v>
      </c>
      <c r="N252" s="5">
        <f>tblCustomers[[#This Row],[TotalSpend]]</f>
        <v>3807.68</v>
      </c>
      <c r="O252" s="2" t="s">
        <v>3372</v>
      </c>
    </row>
    <row r="253" spans="1:15" ht="13.8" x14ac:dyDescent="0.25">
      <c r="A253" s="2" t="s">
        <v>262</v>
      </c>
      <c r="B253" s="2" t="s">
        <v>1405</v>
      </c>
      <c r="C253" s="2" t="s">
        <v>1861</v>
      </c>
      <c r="D253" s="5" t="s">
        <v>2105</v>
      </c>
      <c r="E253" s="5" t="s">
        <v>2274</v>
      </c>
      <c r="F253" s="9">
        <v>31</v>
      </c>
      <c r="G253" s="9">
        <v>27</v>
      </c>
      <c r="H253" s="7">
        <v>1428.57</v>
      </c>
      <c r="I253" s="7">
        <v>52.91</v>
      </c>
      <c r="J253" s="2" t="s">
        <v>3370</v>
      </c>
      <c r="K253" s="5">
        <f ca="1">TODAY() - tblCustomers[[#This Row],[LastPurchaseDate]]</f>
        <v>845</v>
      </c>
      <c r="L253" s="5" t="str">
        <f ca="1">IF(tblCustomers[[#This Row],[LastPurchaseDate]] &lt;= (TODAY()-180), "Churned", "Active")</f>
        <v>Active</v>
      </c>
      <c r="M253" s="5" t="str">
        <f>TEXT(tblCustomers[[#This Row],[JoinDate]], "YYYY-MM")</f>
        <v>2020-12</v>
      </c>
      <c r="N253" s="5">
        <f>tblCustomers[[#This Row],[TotalSpend]]</f>
        <v>1428.57</v>
      </c>
      <c r="O253" s="2" t="s">
        <v>3372</v>
      </c>
    </row>
    <row r="254" spans="1:15" ht="13.8" x14ac:dyDescent="0.25">
      <c r="A254" s="2" t="s">
        <v>263</v>
      </c>
      <c r="B254" s="2" t="s">
        <v>1433</v>
      </c>
      <c r="C254" s="2" t="s">
        <v>1863</v>
      </c>
      <c r="D254" s="5" t="s">
        <v>2106</v>
      </c>
      <c r="E254" s="5" t="s">
        <v>2972</v>
      </c>
      <c r="F254" s="9">
        <v>34</v>
      </c>
      <c r="G254" s="9">
        <v>30</v>
      </c>
      <c r="H254" s="7">
        <v>3253.2</v>
      </c>
      <c r="I254" s="7">
        <v>108.44</v>
      </c>
      <c r="J254" s="2" t="s">
        <v>3370</v>
      </c>
      <c r="K254" s="5">
        <f ca="1">TODAY() - tblCustomers[[#This Row],[LastPurchaseDate]]</f>
        <v>362</v>
      </c>
      <c r="L254" s="5" t="str">
        <f ca="1">IF(tblCustomers[[#This Row],[LastPurchaseDate]] &lt;= (TODAY()-180), "Churned", "Active")</f>
        <v>Active</v>
      </c>
      <c r="M254" s="5" t="str">
        <f>TEXT(tblCustomers[[#This Row],[JoinDate]], "YYYY-MM")</f>
        <v>2021-12</v>
      </c>
      <c r="N254" s="5">
        <f>tblCustomers[[#This Row],[TotalSpend]]</f>
        <v>3253.2</v>
      </c>
      <c r="O254" s="2" t="s">
        <v>3372</v>
      </c>
    </row>
    <row r="255" spans="1:15" ht="13.8" x14ac:dyDescent="0.25">
      <c r="A255" s="2" t="s">
        <v>264</v>
      </c>
      <c r="B255" s="2" t="s">
        <v>1434</v>
      </c>
      <c r="C255" s="2" t="s">
        <v>1861</v>
      </c>
      <c r="D255" s="5" t="s">
        <v>2107</v>
      </c>
      <c r="E255" s="5" t="s">
        <v>2973</v>
      </c>
      <c r="F255" s="9">
        <v>1</v>
      </c>
      <c r="G255" s="9">
        <v>2</v>
      </c>
      <c r="H255" s="7">
        <v>377.86</v>
      </c>
      <c r="I255" s="7">
        <v>188.93</v>
      </c>
      <c r="J255" s="2" t="s">
        <v>3370</v>
      </c>
      <c r="K255" s="5">
        <f ca="1">TODAY() - tblCustomers[[#This Row],[LastPurchaseDate]]</f>
        <v>80</v>
      </c>
      <c r="L255" s="5" t="str">
        <f ca="1">IF(tblCustomers[[#This Row],[LastPurchaseDate]] &lt;= (TODAY()-180), "Churned", "Active")</f>
        <v>Active</v>
      </c>
      <c r="M255" s="5" t="str">
        <f>TEXT(tblCustomers[[#This Row],[JoinDate]], "YYYY-MM")</f>
        <v>2025-07</v>
      </c>
      <c r="N255" s="5">
        <f>tblCustomers[[#This Row],[TotalSpend]]</f>
        <v>377.86</v>
      </c>
      <c r="O255" s="2" t="s">
        <v>3373</v>
      </c>
    </row>
    <row r="256" spans="1:15" ht="13.8" x14ac:dyDescent="0.25">
      <c r="A256" s="2" t="s">
        <v>265</v>
      </c>
      <c r="B256" s="2" t="s">
        <v>1435</v>
      </c>
      <c r="C256" s="2" t="s">
        <v>1861</v>
      </c>
      <c r="D256" s="5" t="s">
        <v>2108</v>
      </c>
      <c r="E256" s="5" t="s">
        <v>1914</v>
      </c>
      <c r="F256" s="9">
        <v>38</v>
      </c>
      <c r="G256" s="9">
        <v>28</v>
      </c>
      <c r="H256" s="7">
        <v>662.48</v>
      </c>
      <c r="I256" s="7">
        <v>23.66</v>
      </c>
      <c r="J256" s="2" t="s">
        <v>3370</v>
      </c>
      <c r="K256" s="5">
        <f ca="1">TODAY() - tblCustomers[[#This Row],[LastPurchaseDate]]</f>
        <v>586</v>
      </c>
      <c r="L256" s="5" t="str">
        <f ca="1">IF(tblCustomers[[#This Row],[LastPurchaseDate]] &lt;= (TODAY()-180), "Churned", "Active")</f>
        <v>Active</v>
      </c>
      <c r="M256" s="5" t="str">
        <f>TEXT(tblCustomers[[#This Row],[JoinDate]], "YYYY-MM")</f>
        <v>2021-01</v>
      </c>
      <c r="N256" s="5">
        <f>tblCustomers[[#This Row],[TotalSpend]]</f>
        <v>662.48</v>
      </c>
      <c r="O256" s="2" t="s">
        <v>3372</v>
      </c>
    </row>
    <row r="257" spans="1:15" ht="13.8" x14ac:dyDescent="0.25">
      <c r="A257" s="2" t="s">
        <v>266</v>
      </c>
      <c r="B257" s="2" t="s">
        <v>1436</v>
      </c>
      <c r="C257" s="2" t="s">
        <v>1863</v>
      </c>
      <c r="D257" s="5" t="s">
        <v>2109</v>
      </c>
      <c r="E257" s="5" t="s">
        <v>2647</v>
      </c>
      <c r="F257" s="9">
        <v>54</v>
      </c>
      <c r="G257" s="9">
        <v>43</v>
      </c>
      <c r="H257" s="7">
        <v>16548.98</v>
      </c>
      <c r="I257" s="7">
        <v>384.86</v>
      </c>
      <c r="J257" s="2" t="s">
        <v>3371</v>
      </c>
      <c r="K257" s="5">
        <f ca="1">TODAY() - tblCustomers[[#This Row],[LastPurchaseDate]]</f>
        <v>730</v>
      </c>
      <c r="L257" s="5" t="str">
        <f ca="1">IF(tblCustomers[[#This Row],[LastPurchaseDate]] &lt;= (TODAY()-180), "Churned", "Active")</f>
        <v>Active</v>
      </c>
      <c r="M257" s="5" t="str">
        <f>TEXT(tblCustomers[[#This Row],[JoinDate]], "YYYY-MM")</f>
        <v>2019-04</v>
      </c>
      <c r="N257" s="5">
        <f>tblCustomers[[#This Row],[TotalSpend]]</f>
        <v>16548.98</v>
      </c>
      <c r="O257" s="2" t="s">
        <v>3372</v>
      </c>
    </row>
    <row r="258" spans="1:15" ht="13.8" x14ac:dyDescent="0.25">
      <c r="A258" s="2" t="s">
        <v>267</v>
      </c>
      <c r="B258" s="2" t="s">
        <v>1269</v>
      </c>
      <c r="C258" s="2" t="s">
        <v>1861</v>
      </c>
      <c r="D258" s="5" t="s">
        <v>2110</v>
      </c>
      <c r="E258" s="5" t="s">
        <v>1889</v>
      </c>
      <c r="F258" s="9">
        <v>21</v>
      </c>
      <c r="G258" s="9">
        <v>17</v>
      </c>
      <c r="H258" s="7">
        <v>17326.23</v>
      </c>
      <c r="I258" s="7">
        <v>1019.19</v>
      </c>
      <c r="J258" s="2" t="s">
        <v>3371</v>
      </c>
      <c r="K258" s="5">
        <f ca="1">TODAY() - tblCustomers[[#This Row],[LastPurchaseDate]]</f>
        <v>347</v>
      </c>
      <c r="L258" s="5" t="str">
        <f ca="1">IF(tblCustomers[[#This Row],[LastPurchaseDate]] &lt;= (TODAY()-180), "Churned", "Active")</f>
        <v>Active</v>
      </c>
      <c r="M258" s="5" t="str">
        <f>TEXT(tblCustomers[[#This Row],[JoinDate]], "YYYY-MM")</f>
        <v>2023-02</v>
      </c>
      <c r="N258" s="5">
        <f>tblCustomers[[#This Row],[TotalSpend]]</f>
        <v>17326.23</v>
      </c>
      <c r="O258" s="2" t="s">
        <v>3372</v>
      </c>
    </row>
    <row r="259" spans="1:15" ht="13.8" x14ac:dyDescent="0.25">
      <c r="A259" s="2" t="s">
        <v>268</v>
      </c>
      <c r="B259" s="2" t="s">
        <v>1437</v>
      </c>
      <c r="C259" s="2" t="s">
        <v>1862</v>
      </c>
      <c r="D259" s="5" t="s">
        <v>2111</v>
      </c>
      <c r="E259" s="5" t="s">
        <v>2974</v>
      </c>
      <c r="F259" s="9">
        <v>15</v>
      </c>
      <c r="G259" s="9">
        <v>15</v>
      </c>
      <c r="H259" s="7">
        <v>1751.25</v>
      </c>
      <c r="I259" s="7">
        <v>116.75</v>
      </c>
      <c r="J259" s="2" t="s">
        <v>3370</v>
      </c>
      <c r="K259" s="5">
        <f ca="1">TODAY() - tblCustomers[[#This Row],[LastPurchaseDate]]</f>
        <v>351</v>
      </c>
      <c r="L259" s="5" t="str">
        <f ca="1">IF(tblCustomers[[#This Row],[LastPurchaseDate]] &lt;= (TODAY()-180), "Churned", "Active")</f>
        <v>Active</v>
      </c>
      <c r="M259" s="5" t="str">
        <f>TEXT(tblCustomers[[#This Row],[JoinDate]], "YYYY-MM")</f>
        <v>2023-08</v>
      </c>
      <c r="N259" s="5">
        <f>tblCustomers[[#This Row],[TotalSpend]]</f>
        <v>1751.25</v>
      </c>
      <c r="O259" s="2" t="s">
        <v>3372</v>
      </c>
    </row>
    <row r="260" spans="1:15" ht="13.8" x14ac:dyDescent="0.25">
      <c r="A260" s="2" t="s">
        <v>269</v>
      </c>
      <c r="B260" s="2" t="s">
        <v>1438</v>
      </c>
      <c r="C260" s="2" t="s">
        <v>1862</v>
      </c>
      <c r="D260" s="5" t="s">
        <v>2112</v>
      </c>
      <c r="E260" s="5" t="s">
        <v>2823</v>
      </c>
      <c r="F260" s="9">
        <v>10</v>
      </c>
      <c r="G260" s="9">
        <v>12</v>
      </c>
      <c r="H260" s="7">
        <v>1428.96</v>
      </c>
      <c r="I260" s="7">
        <v>119.08</v>
      </c>
      <c r="J260" s="2" t="s">
        <v>3370</v>
      </c>
      <c r="K260" s="5">
        <f ca="1">TODAY() - tblCustomers[[#This Row],[LastPurchaseDate]]</f>
        <v>667</v>
      </c>
      <c r="L260" s="5" t="str">
        <f ca="1">IF(tblCustomers[[#This Row],[LastPurchaseDate]] &lt;= (TODAY()-180), "Churned", "Active")</f>
        <v>Active</v>
      </c>
      <c r="M260" s="5" t="str">
        <f>TEXT(tblCustomers[[#This Row],[JoinDate]], "YYYY-MM")</f>
        <v>2023-02</v>
      </c>
      <c r="N260" s="5">
        <f>tblCustomers[[#This Row],[TotalSpend]]</f>
        <v>1428.96</v>
      </c>
      <c r="O260" s="2" t="s">
        <v>3372</v>
      </c>
    </row>
    <row r="261" spans="1:15" ht="13.8" x14ac:dyDescent="0.25">
      <c r="A261" s="2" t="s">
        <v>270</v>
      </c>
      <c r="B261" s="2" t="s">
        <v>1439</v>
      </c>
      <c r="C261" s="2" t="s">
        <v>1861</v>
      </c>
      <c r="D261" s="5" t="s">
        <v>2113</v>
      </c>
      <c r="E261" s="5" t="s">
        <v>2975</v>
      </c>
      <c r="F261" s="9">
        <v>8</v>
      </c>
      <c r="G261" s="9">
        <v>8</v>
      </c>
      <c r="H261" s="7">
        <v>745.04</v>
      </c>
      <c r="I261" s="7">
        <v>93.13</v>
      </c>
      <c r="J261" s="2" t="s">
        <v>3370</v>
      </c>
      <c r="K261" s="5">
        <f ca="1">TODAY() - tblCustomers[[#This Row],[LastPurchaseDate]]</f>
        <v>273</v>
      </c>
      <c r="L261" s="5" t="str">
        <f ca="1">IF(tblCustomers[[#This Row],[LastPurchaseDate]] &lt;= (TODAY()-180), "Churned", "Active")</f>
        <v>Active</v>
      </c>
      <c r="M261" s="5" t="str">
        <f>TEXT(tblCustomers[[#This Row],[JoinDate]], "YYYY-MM")</f>
        <v>2024-05</v>
      </c>
      <c r="N261" s="5">
        <f>tblCustomers[[#This Row],[TotalSpend]]</f>
        <v>745.04</v>
      </c>
      <c r="O261" s="2" t="s">
        <v>3372</v>
      </c>
    </row>
    <row r="262" spans="1:15" ht="13.8" x14ac:dyDescent="0.25">
      <c r="A262" s="2" t="s">
        <v>271</v>
      </c>
      <c r="B262" s="2" t="s">
        <v>1440</v>
      </c>
      <c r="C262" s="2" t="s">
        <v>1863</v>
      </c>
      <c r="D262" s="5" t="s">
        <v>2114</v>
      </c>
      <c r="E262" s="5" t="s">
        <v>2976</v>
      </c>
      <c r="F262" s="9">
        <v>6</v>
      </c>
      <c r="G262" s="9">
        <v>8</v>
      </c>
      <c r="H262" s="7">
        <v>1206.1600000000001</v>
      </c>
      <c r="I262" s="7">
        <v>150.77000000000001</v>
      </c>
      <c r="J262" s="2" t="s">
        <v>3370</v>
      </c>
      <c r="K262" s="5">
        <f ca="1">TODAY() - tblCustomers[[#This Row],[LastPurchaseDate]]</f>
        <v>1424</v>
      </c>
      <c r="L262" s="5" t="str">
        <f ca="1">IF(tblCustomers[[#This Row],[LastPurchaseDate]] &lt;= (TODAY()-180), "Churned", "Active")</f>
        <v>Active</v>
      </c>
      <c r="M262" s="5" t="str">
        <f>TEXT(tblCustomers[[#This Row],[JoinDate]], "YYYY-MM")</f>
        <v>2021-06</v>
      </c>
      <c r="N262" s="5">
        <f>tblCustomers[[#This Row],[TotalSpend]]</f>
        <v>1206.1600000000001</v>
      </c>
      <c r="O262" s="2" t="s">
        <v>3372</v>
      </c>
    </row>
    <row r="263" spans="1:15" ht="13.8" x14ac:dyDescent="0.25">
      <c r="A263" s="2" t="s">
        <v>272</v>
      </c>
      <c r="B263" s="2" t="s">
        <v>1441</v>
      </c>
      <c r="C263" s="2" t="s">
        <v>1861</v>
      </c>
      <c r="D263" s="5" t="s">
        <v>2115</v>
      </c>
      <c r="E263" s="5" t="s">
        <v>2977</v>
      </c>
      <c r="F263" s="9">
        <v>34</v>
      </c>
      <c r="G263" s="9">
        <v>31</v>
      </c>
      <c r="H263" s="7">
        <v>425.32</v>
      </c>
      <c r="I263" s="7">
        <v>13.72</v>
      </c>
      <c r="J263" s="2" t="s">
        <v>3370</v>
      </c>
      <c r="K263" s="5">
        <f ca="1">TODAY() - tblCustomers[[#This Row],[LastPurchaseDate]]</f>
        <v>841</v>
      </c>
      <c r="L263" s="5" t="str">
        <f ca="1">IF(tblCustomers[[#This Row],[LastPurchaseDate]] &lt;= (TODAY()-180), "Churned", "Active")</f>
        <v>Active</v>
      </c>
      <c r="M263" s="5" t="str">
        <f>TEXT(tblCustomers[[#This Row],[JoinDate]], "YYYY-MM")</f>
        <v>2020-09</v>
      </c>
      <c r="N263" s="5">
        <f>tblCustomers[[#This Row],[TotalSpend]]</f>
        <v>425.32</v>
      </c>
      <c r="O263" s="2" t="s">
        <v>3372</v>
      </c>
    </row>
    <row r="264" spans="1:15" ht="13.8" x14ac:dyDescent="0.25">
      <c r="A264" s="2" t="s">
        <v>273</v>
      </c>
      <c r="B264" s="2" t="s">
        <v>1442</v>
      </c>
      <c r="C264" s="2" t="s">
        <v>1864</v>
      </c>
      <c r="D264" s="5" t="s">
        <v>2116</v>
      </c>
      <c r="E264" s="5" t="s">
        <v>2978</v>
      </c>
      <c r="F264" s="9">
        <v>25</v>
      </c>
      <c r="G264" s="9">
        <v>15</v>
      </c>
      <c r="H264" s="7">
        <v>974.7</v>
      </c>
      <c r="I264" s="7">
        <v>64.98</v>
      </c>
      <c r="J264" s="2" t="s">
        <v>3370</v>
      </c>
      <c r="K264" s="5">
        <f ca="1">TODAY() - tblCustomers[[#This Row],[LastPurchaseDate]]</f>
        <v>356</v>
      </c>
      <c r="L264" s="5" t="str">
        <f ca="1">IF(tblCustomers[[#This Row],[LastPurchaseDate]] &lt;= (TODAY()-180), "Churned", "Active")</f>
        <v>Active</v>
      </c>
      <c r="M264" s="5" t="str">
        <f>TEXT(tblCustomers[[#This Row],[JoinDate]], "YYYY-MM")</f>
        <v>2022-10</v>
      </c>
      <c r="N264" s="5">
        <f>tblCustomers[[#This Row],[TotalSpend]]</f>
        <v>974.7</v>
      </c>
      <c r="O264" s="2" t="s">
        <v>3372</v>
      </c>
    </row>
    <row r="265" spans="1:15" ht="13.8" x14ac:dyDescent="0.25">
      <c r="A265" s="2" t="s">
        <v>274</v>
      </c>
      <c r="B265" s="2" t="s">
        <v>1443</v>
      </c>
      <c r="C265" s="2" t="s">
        <v>1861</v>
      </c>
      <c r="D265" s="5" t="s">
        <v>2117</v>
      </c>
      <c r="E265" s="5" t="s">
        <v>2979</v>
      </c>
      <c r="F265" s="9">
        <v>60</v>
      </c>
      <c r="G265" s="9">
        <v>42</v>
      </c>
      <c r="H265" s="7">
        <v>3125.22</v>
      </c>
      <c r="I265" s="7">
        <v>74.41</v>
      </c>
      <c r="J265" s="2" t="s">
        <v>3370</v>
      </c>
      <c r="K265" s="5">
        <f ca="1">TODAY() - tblCustomers[[#This Row],[LastPurchaseDate]]</f>
        <v>53</v>
      </c>
      <c r="L265" s="5" t="str">
        <f ca="1">IF(tblCustomers[[#This Row],[LastPurchaseDate]] &lt;= (TODAY()-180), "Churned", "Active")</f>
        <v>Active</v>
      </c>
      <c r="M265" s="5" t="str">
        <f>TEXT(tblCustomers[[#This Row],[JoinDate]], "YYYY-MM")</f>
        <v>2020-09</v>
      </c>
      <c r="N265" s="5">
        <f>tblCustomers[[#This Row],[TotalSpend]]</f>
        <v>3125.22</v>
      </c>
      <c r="O265" s="2" t="s">
        <v>3373</v>
      </c>
    </row>
    <row r="266" spans="1:15" ht="13.8" x14ac:dyDescent="0.25">
      <c r="A266" s="2" t="s">
        <v>275</v>
      </c>
      <c r="B266" s="2" t="s">
        <v>1444</v>
      </c>
      <c r="C266" s="2" t="s">
        <v>1862</v>
      </c>
      <c r="D266" s="5" t="s">
        <v>2118</v>
      </c>
      <c r="E266" s="5" t="s">
        <v>2980</v>
      </c>
      <c r="F266" s="9">
        <v>54</v>
      </c>
      <c r="G266" s="9">
        <v>42</v>
      </c>
      <c r="H266" s="7">
        <v>3528.42</v>
      </c>
      <c r="I266" s="7">
        <v>84.01</v>
      </c>
      <c r="J266" s="2" t="s">
        <v>3370</v>
      </c>
      <c r="K266" s="5">
        <f ca="1">TODAY() - tblCustomers[[#This Row],[LastPurchaseDate]]</f>
        <v>532</v>
      </c>
      <c r="L266" s="5" t="str">
        <f ca="1">IF(tblCustomers[[#This Row],[LastPurchaseDate]] &lt;= (TODAY()-180), "Churned", "Active")</f>
        <v>Active</v>
      </c>
      <c r="M266" s="5" t="str">
        <f>TEXT(tblCustomers[[#This Row],[JoinDate]], "YYYY-MM")</f>
        <v>2019-11</v>
      </c>
      <c r="N266" s="5">
        <f>tblCustomers[[#This Row],[TotalSpend]]</f>
        <v>3528.42</v>
      </c>
      <c r="O266" s="2" t="s">
        <v>3372</v>
      </c>
    </row>
    <row r="267" spans="1:15" ht="13.8" x14ac:dyDescent="0.25">
      <c r="A267" s="2" t="s">
        <v>276</v>
      </c>
      <c r="B267" s="2" t="s">
        <v>1223</v>
      </c>
      <c r="C267" s="2" t="s">
        <v>1864</v>
      </c>
      <c r="D267" s="5" t="s">
        <v>2119</v>
      </c>
      <c r="E267" s="5" t="s">
        <v>2981</v>
      </c>
      <c r="F267" s="9">
        <v>15</v>
      </c>
      <c r="G267" s="9">
        <v>13</v>
      </c>
      <c r="H267" s="7">
        <v>203.71</v>
      </c>
      <c r="I267" s="7">
        <v>15.67</v>
      </c>
      <c r="J267" s="2" t="s">
        <v>3370</v>
      </c>
      <c r="K267" s="5">
        <f ca="1">TODAY() - tblCustomers[[#This Row],[LastPurchaseDate]]</f>
        <v>271</v>
      </c>
      <c r="L267" s="5" t="str">
        <f ca="1">IF(tblCustomers[[#This Row],[LastPurchaseDate]] &lt;= (TODAY()-180), "Churned", "Active")</f>
        <v>Active</v>
      </c>
      <c r="M267" s="5" t="str">
        <f>TEXT(tblCustomers[[#This Row],[JoinDate]], "YYYY-MM")</f>
        <v>2023-10</v>
      </c>
      <c r="N267" s="5">
        <f>tblCustomers[[#This Row],[TotalSpend]]</f>
        <v>203.71</v>
      </c>
      <c r="O267" s="2" t="s">
        <v>3372</v>
      </c>
    </row>
    <row r="268" spans="1:15" ht="13.8" x14ac:dyDescent="0.25">
      <c r="A268" s="2" t="s">
        <v>277</v>
      </c>
      <c r="B268" s="2" t="s">
        <v>1445</v>
      </c>
      <c r="C268" s="2" t="s">
        <v>1863</v>
      </c>
      <c r="D268" s="5" t="s">
        <v>2120</v>
      </c>
      <c r="E268" s="5" t="s">
        <v>2982</v>
      </c>
      <c r="F268" s="9">
        <v>9</v>
      </c>
      <c r="G268" s="9">
        <v>6</v>
      </c>
      <c r="H268" s="7">
        <v>81.96</v>
      </c>
      <c r="I268" s="7">
        <v>13.66</v>
      </c>
      <c r="J268" s="2" t="s">
        <v>3370</v>
      </c>
      <c r="K268" s="5">
        <f ca="1">TODAY() - tblCustomers[[#This Row],[LastPurchaseDate]]</f>
        <v>318</v>
      </c>
      <c r="L268" s="5" t="str">
        <f ca="1">IF(tblCustomers[[#This Row],[LastPurchaseDate]] &lt;= (TODAY()-180), "Churned", "Active")</f>
        <v>Active</v>
      </c>
      <c r="M268" s="5" t="str">
        <f>TEXT(tblCustomers[[#This Row],[JoinDate]], "YYYY-MM")</f>
        <v>2024-03</v>
      </c>
      <c r="N268" s="5">
        <f>tblCustomers[[#This Row],[TotalSpend]]</f>
        <v>81.96</v>
      </c>
      <c r="O268" s="2" t="s">
        <v>3372</v>
      </c>
    </row>
    <row r="269" spans="1:15" ht="13.8" x14ac:dyDescent="0.25">
      <c r="A269" s="2" t="s">
        <v>278</v>
      </c>
      <c r="B269" s="2" t="s">
        <v>1446</v>
      </c>
      <c r="C269" s="2" t="s">
        <v>1862</v>
      </c>
      <c r="D269" s="5" t="s">
        <v>2121</v>
      </c>
      <c r="E269" s="5" t="s">
        <v>2983</v>
      </c>
      <c r="F269" s="9">
        <v>11</v>
      </c>
      <c r="G269" s="9">
        <v>5</v>
      </c>
      <c r="H269" s="7">
        <v>265.45</v>
      </c>
      <c r="I269" s="7">
        <v>53.09</v>
      </c>
      <c r="J269" s="2" t="s">
        <v>3370</v>
      </c>
      <c r="K269" s="5">
        <f ca="1">TODAY() - tblCustomers[[#This Row],[LastPurchaseDate]]</f>
        <v>2214</v>
      </c>
      <c r="L269" s="5" t="str">
        <f ca="1">IF(tblCustomers[[#This Row],[LastPurchaseDate]] &lt;= (TODAY()-180), "Churned", "Active")</f>
        <v>Active</v>
      </c>
      <c r="M269" s="5" t="str">
        <f>TEXT(tblCustomers[[#This Row],[JoinDate]], "YYYY-MM")</f>
        <v>2018-11</v>
      </c>
      <c r="N269" s="5">
        <f>tblCustomers[[#This Row],[TotalSpend]]</f>
        <v>265.45</v>
      </c>
      <c r="O269" s="2" t="s">
        <v>3372</v>
      </c>
    </row>
    <row r="270" spans="1:15" ht="13.8" x14ac:dyDescent="0.25">
      <c r="A270" s="2" t="s">
        <v>279</v>
      </c>
      <c r="B270" s="2" t="s">
        <v>1447</v>
      </c>
      <c r="C270" s="2" t="s">
        <v>1864</v>
      </c>
      <c r="D270" s="5" t="s">
        <v>2122</v>
      </c>
      <c r="E270" s="5" t="s">
        <v>2984</v>
      </c>
      <c r="F270" s="9">
        <v>52</v>
      </c>
      <c r="G270" s="9">
        <v>40</v>
      </c>
      <c r="H270" s="7">
        <v>4648.8</v>
      </c>
      <c r="I270" s="7">
        <v>116.22</v>
      </c>
      <c r="J270" s="2" t="s">
        <v>3370</v>
      </c>
      <c r="K270" s="5">
        <f ca="1">TODAY() - tblCustomers[[#This Row],[LastPurchaseDate]]</f>
        <v>491</v>
      </c>
      <c r="L270" s="5" t="str">
        <f ca="1">IF(tblCustomers[[#This Row],[LastPurchaseDate]] &lt;= (TODAY()-180), "Churned", "Active")</f>
        <v>Active</v>
      </c>
      <c r="M270" s="5" t="str">
        <f>TEXT(tblCustomers[[#This Row],[JoinDate]], "YYYY-MM")</f>
        <v>2020-02</v>
      </c>
      <c r="N270" s="5">
        <f>tblCustomers[[#This Row],[TotalSpend]]</f>
        <v>4648.8</v>
      </c>
      <c r="O270" s="2" t="s">
        <v>3372</v>
      </c>
    </row>
    <row r="271" spans="1:15" ht="13.8" x14ac:dyDescent="0.25">
      <c r="A271" s="2" t="s">
        <v>280</v>
      </c>
      <c r="B271" s="2" t="s">
        <v>1264</v>
      </c>
      <c r="C271" s="2" t="s">
        <v>1865</v>
      </c>
      <c r="D271" s="5" t="s">
        <v>2123</v>
      </c>
      <c r="E271" s="5" t="s">
        <v>2840</v>
      </c>
      <c r="F271" s="9">
        <v>36</v>
      </c>
      <c r="G271" s="9">
        <v>23</v>
      </c>
      <c r="H271" s="7">
        <v>1711.66</v>
      </c>
      <c r="I271" s="7">
        <v>74.42</v>
      </c>
      <c r="J271" s="2" t="s">
        <v>3370</v>
      </c>
      <c r="K271" s="5">
        <f ca="1">TODAY() - tblCustomers[[#This Row],[LastPurchaseDate]]</f>
        <v>213</v>
      </c>
      <c r="L271" s="5" t="str">
        <f ca="1">IF(tblCustomers[[#This Row],[LastPurchaseDate]] &lt;= (TODAY()-180), "Churned", "Active")</f>
        <v>Active</v>
      </c>
      <c r="M271" s="5" t="str">
        <f>TEXT(tblCustomers[[#This Row],[JoinDate]], "YYYY-MM")</f>
        <v>2022-03</v>
      </c>
      <c r="N271" s="5">
        <f>tblCustomers[[#This Row],[TotalSpend]]</f>
        <v>1711.66</v>
      </c>
      <c r="O271" s="2" t="s">
        <v>3372</v>
      </c>
    </row>
    <row r="272" spans="1:15" ht="13.8" x14ac:dyDescent="0.25">
      <c r="A272" s="2" t="s">
        <v>281</v>
      </c>
      <c r="B272" s="2" t="s">
        <v>1448</v>
      </c>
      <c r="C272" s="2" t="s">
        <v>1862</v>
      </c>
      <c r="D272" s="5" t="s">
        <v>2124</v>
      </c>
      <c r="E272" s="5" t="s">
        <v>2985</v>
      </c>
      <c r="F272" s="9">
        <v>42</v>
      </c>
      <c r="G272" s="9">
        <v>31</v>
      </c>
      <c r="H272" s="7">
        <v>1000.37</v>
      </c>
      <c r="I272" s="7">
        <v>32.270000000000003</v>
      </c>
      <c r="J272" s="2" t="s">
        <v>3370</v>
      </c>
      <c r="K272" s="5">
        <f ca="1">TODAY() - tblCustomers[[#This Row],[LastPurchaseDate]]</f>
        <v>105</v>
      </c>
      <c r="L272" s="5" t="str">
        <f ca="1">IF(tblCustomers[[#This Row],[LastPurchaseDate]] &lt;= (TODAY()-180), "Churned", "Active")</f>
        <v>Active</v>
      </c>
      <c r="M272" s="5" t="str">
        <f>TEXT(tblCustomers[[#This Row],[JoinDate]], "YYYY-MM")</f>
        <v>2022-01</v>
      </c>
      <c r="N272" s="5">
        <f>tblCustomers[[#This Row],[TotalSpend]]</f>
        <v>1000.37</v>
      </c>
      <c r="O272" s="2" t="s">
        <v>3373</v>
      </c>
    </row>
    <row r="273" spans="1:15" ht="13.8" x14ac:dyDescent="0.25">
      <c r="A273" s="2" t="s">
        <v>282</v>
      </c>
      <c r="B273" s="2" t="s">
        <v>1449</v>
      </c>
      <c r="C273" s="2" t="s">
        <v>1864</v>
      </c>
      <c r="D273" s="5" t="s">
        <v>2125</v>
      </c>
      <c r="E273" s="5" t="s">
        <v>2815</v>
      </c>
      <c r="F273" s="9">
        <v>25</v>
      </c>
      <c r="G273" s="9">
        <v>27</v>
      </c>
      <c r="H273" s="7">
        <v>848.88</v>
      </c>
      <c r="I273" s="7">
        <v>31.44</v>
      </c>
      <c r="J273" s="2" t="s">
        <v>3370</v>
      </c>
      <c r="K273" s="5">
        <f ca="1">TODAY() - tblCustomers[[#This Row],[LastPurchaseDate]]</f>
        <v>117</v>
      </c>
      <c r="L273" s="5" t="str">
        <f ca="1">IF(tblCustomers[[#This Row],[LastPurchaseDate]] &lt;= (TODAY()-180), "Churned", "Active")</f>
        <v>Active</v>
      </c>
      <c r="M273" s="5" t="str">
        <f>TEXT(tblCustomers[[#This Row],[JoinDate]], "YYYY-MM")</f>
        <v>2023-05</v>
      </c>
      <c r="N273" s="5">
        <f>tblCustomers[[#This Row],[TotalSpend]]</f>
        <v>848.88</v>
      </c>
      <c r="O273" s="2" t="s">
        <v>3373</v>
      </c>
    </row>
    <row r="274" spans="1:15" ht="13.8" x14ac:dyDescent="0.25">
      <c r="A274" s="2" t="s">
        <v>283</v>
      </c>
      <c r="B274" s="2" t="s">
        <v>1450</v>
      </c>
      <c r="C274" s="2" t="s">
        <v>1864</v>
      </c>
      <c r="D274" s="5" t="s">
        <v>2126</v>
      </c>
      <c r="E274" s="5" t="s">
        <v>2986</v>
      </c>
      <c r="F274" s="9">
        <v>5</v>
      </c>
      <c r="G274" s="9">
        <v>5</v>
      </c>
      <c r="H274" s="7">
        <v>531.79999999999995</v>
      </c>
      <c r="I274" s="7">
        <v>106.36</v>
      </c>
      <c r="J274" s="2" t="s">
        <v>3370</v>
      </c>
      <c r="K274" s="5">
        <f ca="1">TODAY() - tblCustomers[[#This Row],[LastPurchaseDate]]</f>
        <v>183</v>
      </c>
      <c r="L274" s="5" t="str">
        <f ca="1">IF(tblCustomers[[#This Row],[LastPurchaseDate]] &lt;= (TODAY()-180), "Churned", "Active")</f>
        <v>Active</v>
      </c>
      <c r="M274" s="5" t="str">
        <f>TEXT(tblCustomers[[#This Row],[JoinDate]], "YYYY-MM")</f>
        <v>2024-11</v>
      </c>
      <c r="N274" s="5">
        <f>tblCustomers[[#This Row],[TotalSpend]]</f>
        <v>531.79999999999995</v>
      </c>
      <c r="O274" s="2" t="s">
        <v>3373</v>
      </c>
    </row>
    <row r="275" spans="1:15" ht="13.8" x14ac:dyDescent="0.25">
      <c r="A275" s="2" t="s">
        <v>284</v>
      </c>
      <c r="B275" s="2" t="s">
        <v>1376</v>
      </c>
      <c r="C275" s="2" t="s">
        <v>1865</v>
      </c>
      <c r="D275" s="5" t="s">
        <v>2127</v>
      </c>
      <c r="E275" s="5" t="s">
        <v>2595</v>
      </c>
      <c r="F275" s="9">
        <v>27</v>
      </c>
      <c r="G275" s="9">
        <v>22</v>
      </c>
      <c r="H275" s="7">
        <v>8619.6</v>
      </c>
      <c r="I275" s="7">
        <v>391.8</v>
      </c>
      <c r="J275" s="2" t="s">
        <v>3371</v>
      </c>
      <c r="K275" s="5">
        <f ca="1">TODAY() - tblCustomers[[#This Row],[LastPurchaseDate]]</f>
        <v>1909</v>
      </c>
      <c r="L275" s="5" t="str">
        <f ca="1">IF(tblCustomers[[#This Row],[LastPurchaseDate]] &lt;= (TODAY()-180), "Churned", "Active")</f>
        <v>Active</v>
      </c>
      <c r="M275" s="5" t="str">
        <f>TEXT(tblCustomers[[#This Row],[JoinDate]], "YYYY-MM")</f>
        <v>2018-05</v>
      </c>
      <c r="N275" s="5">
        <f>tblCustomers[[#This Row],[TotalSpend]]</f>
        <v>8619.6</v>
      </c>
      <c r="O275" s="2" t="s">
        <v>3372</v>
      </c>
    </row>
    <row r="276" spans="1:15" ht="13.8" x14ac:dyDescent="0.25">
      <c r="A276" s="2" t="s">
        <v>285</v>
      </c>
      <c r="B276" s="2" t="s">
        <v>1300</v>
      </c>
      <c r="C276" s="2" t="s">
        <v>1862</v>
      </c>
      <c r="D276" s="5" t="s">
        <v>2128</v>
      </c>
      <c r="E276" s="5" t="s">
        <v>2980</v>
      </c>
      <c r="F276" s="9">
        <v>15</v>
      </c>
      <c r="G276" s="9">
        <v>7</v>
      </c>
      <c r="H276" s="7">
        <v>477.68</v>
      </c>
      <c r="I276" s="7">
        <v>68.239999999999995</v>
      </c>
      <c r="J276" s="2" t="s">
        <v>3370</v>
      </c>
      <c r="K276" s="5">
        <f ca="1">TODAY() - tblCustomers[[#This Row],[LastPurchaseDate]]</f>
        <v>532</v>
      </c>
      <c r="L276" s="5" t="str">
        <f ca="1">IF(tblCustomers[[#This Row],[LastPurchaseDate]] &lt;= (TODAY()-180), "Churned", "Active")</f>
        <v>Active</v>
      </c>
      <c r="M276" s="5" t="str">
        <f>TEXT(tblCustomers[[#This Row],[JoinDate]], "YYYY-MM")</f>
        <v>2023-02</v>
      </c>
      <c r="N276" s="5">
        <f>tblCustomers[[#This Row],[TotalSpend]]</f>
        <v>477.68</v>
      </c>
      <c r="O276" s="2" t="s">
        <v>3372</v>
      </c>
    </row>
    <row r="277" spans="1:15" ht="13.8" x14ac:dyDescent="0.25">
      <c r="A277" s="2" t="s">
        <v>286</v>
      </c>
      <c r="B277" s="2" t="s">
        <v>1451</v>
      </c>
      <c r="C277" s="2" t="s">
        <v>1861</v>
      </c>
      <c r="D277" s="5" t="s">
        <v>2129</v>
      </c>
      <c r="E277" s="5" t="s">
        <v>2987</v>
      </c>
      <c r="F277" s="9">
        <v>17</v>
      </c>
      <c r="G277" s="9">
        <v>21</v>
      </c>
      <c r="H277" s="7">
        <v>796.32</v>
      </c>
      <c r="I277" s="7">
        <v>37.92</v>
      </c>
      <c r="J277" s="2" t="s">
        <v>3370</v>
      </c>
      <c r="K277" s="5">
        <f ca="1">TODAY() - tblCustomers[[#This Row],[LastPurchaseDate]]</f>
        <v>484</v>
      </c>
      <c r="L277" s="5" t="str">
        <f ca="1">IF(tblCustomers[[#This Row],[LastPurchaseDate]] &lt;= (TODAY()-180), "Churned", "Active")</f>
        <v>Active</v>
      </c>
      <c r="M277" s="5" t="str">
        <f>TEXT(tblCustomers[[#This Row],[JoinDate]], "YYYY-MM")</f>
        <v>2023-01</v>
      </c>
      <c r="N277" s="5">
        <f>tblCustomers[[#This Row],[TotalSpend]]</f>
        <v>796.32</v>
      </c>
      <c r="O277" s="2" t="s">
        <v>3372</v>
      </c>
    </row>
    <row r="278" spans="1:15" ht="13.8" x14ac:dyDescent="0.25">
      <c r="A278" s="2" t="s">
        <v>287</v>
      </c>
      <c r="B278" s="2" t="s">
        <v>1452</v>
      </c>
      <c r="C278" s="2" t="s">
        <v>1864</v>
      </c>
      <c r="D278" s="5" t="s">
        <v>2130</v>
      </c>
      <c r="E278" s="5" t="s">
        <v>2873</v>
      </c>
      <c r="F278" s="9">
        <v>1</v>
      </c>
      <c r="G278" s="9">
        <v>1</v>
      </c>
      <c r="H278" s="7">
        <v>79.38</v>
      </c>
      <c r="I278" s="7">
        <v>79.38</v>
      </c>
      <c r="J278" s="2" t="s">
        <v>3370</v>
      </c>
      <c r="K278" s="5">
        <f ca="1">TODAY() - tblCustomers[[#This Row],[LastPurchaseDate]]</f>
        <v>188</v>
      </c>
      <c r="L278" s="5" t="str">
        <f ca="1">IF(tblCustomers[[#This Row],[LastPurchaseDate]] &lt;= (TODAY()-180), "Churned", "Active")</f>
        <v>Active</v>
      </c>
      <c r="M278" s="5" t="str">
        <f>TEXT(tblCustomers[[#This Row],[JoinDate]], "YYYY-MM")</f>
        <v>2025-03</v>
      </c>
      <c r="N278" s="5">
        <f>tblCustomers[[#This Row],[TotalSpend]]</f>
        <v>79.38</v>
      </c>
      <c r="O278" s="2" t="s">
        <v>3372</v>
      </c>
    </row>
    <row r="279" spans="1:15" ht="13.8" x14ac:dyDescent="0.25">
      <c r="A279" s="2" t="s">
        <v>288</v>
      </c>
      <c r="B279" s="2" t="s">
        <v>1453</v>
      </c>
      <c r="C279" s="2" t="s">
        <v>1864</v>
      </c>
      <c r="D279" s="5" t="s">
        <v>2070</v>
      </c>
      <c r="E279" s="5" t="s">
        <v>2330</v>
      </c>
      <c r="F279" s="9">
        <v>29</v>
      </c>
      <c r="G279" s="9">
        <v>30</v>
      </c>
      <c r="H279" s="7">
        <v>2910.3</v>
      </c>
      <c r="I279" s="7">
        <v>97.01</v>
      </c>
      <c r="J279" s="2" t="s">
        <v>3370</v>
      </c>
      <c r="K279" s="5">
        <f ca="1">TODAY() - tblCustomers[[#This Row],[LastPurchaseDate]]</f>
        <v>622</v>
      </c>
      <c r="L279" s="5" t="str">
        <f ca="1">IF(tblCustomers[[#This Row],[LastPurchaseDate]] &lt;= (TODAY()-180), "Churned", "Active")</f>
        <v>Active</v>
      </c>
      <c r="M279" s="5" t="str">
        <f>TEXT(tblCustomers[[#This Row],[JoinDate]], "YYYY-MM")</f>
        <v>2021-09</v>
      </c>
      <c r="N279" s="5">
        <f>tblCustomers[[#This Row],[TotalSpend]]</f>
        <v>2910.3</v>
      </c>
      <c r="O279" s="2" t="s">
        <v>3372</v>
      </c>
    </row>
    <row r="280" spans="1:15" ht="13.8" x14ac:dyDescent="0.25">
      <c r="A280" s="2" t="s">
        <v>289</v>
      </c>
      <c r="B280" s="2" t="s">
        <v>1454</v>
      </c>
      <c r="C280" s="2" t="s">
        <v>1863</v>
      </c>
      <c r="D280" s="5" t="s">
        <v>2131</v>
      </c>
      <c r="E280" s="5" t="s">
        <v>2401</v>
      </c>
      <c r="F280" s="9">
        <v>6</v>
      </c>
      <c r="G280" s="9">
        <v>4</v>
      </c>
      <c r="H280" s="7">
        <v>320.60000000000002</v>
      </c>
      <c r="I280" s="7">
        <v>80.150000000000006</v>
      </c>
      <c r="J280" s="2" t="s">
        <v>3370</v>
      </c>
      <c r="K280" s="5">
        <f ca="1">TODAY() - tblCustomers[[#This Row],[LastPurchaseDate]]</f>
        <v>930</v>
      </c>
      <c r="L280" s="5" t="str">
        <f ca="1">IF(tblCustomers[[#This Row],[LastPurchaseDate]] &lt;= (TODAY()-180), "Churned", "Active")</f>
        <v>Active</v>
      </c>
      <c r="M280" s="5" t="str">
        <f>TEXT(tblCustomers[[#This Row],[JoinDate]], "YYYY-MM")</f>
        <v>2022-10</v>
      </c>
      <c r="N280" s="5">
        <f>tblCustomers[[#This Row],[TotalSpend]]</f>
        <v>320.60000000000002</v>
      </c>
      <c r="O280" s="2" t="s">
        <v>3372</v>
      </c>
    </row>
    <row r="281" spans="1:15" ht="13.8" x14ac:dyDescent="0.25">
      <c r="A281" s="2" t="s">
        <v>290</v>
      </c>
      <c r="B281" s="2" t="s">
        <v>1455</v>
      </c>
      <c r="C281" s="2" t="s">
        <v>1864</v>
      </c>
      <c r="D281" s="5" t="s">
        <v>2132</v>
      </c>
      <c r="E281" s="5" t="s">
        <v>2988</v>
      </c>
      <c r="F281" s="9">
        <v>62</v>
      </c>
      <c r="G281" s="9">
        <v>50</v>
      </c>
      <c r="H281" s="7">
        <v>19413</v>
      </c>
      <c r="I281" s="7">
        <v>388.26</v>
      </c>
      <c r="J281" s="2" t="s">
        <v>3371</v>
      </c>
      <c r="K281" s="5">
        <f ca="1">TODAY() - tblCustomers[[#This Row],[LastPurchaseDate]]</f>
        <v>937</v>
      </c>
      <c r="L281" s="5" t="str">
        <f ca="1">IF(tblCustomers[[#This Row],[LastPurchaseDate]] &lt;= (TODAY()-180), "Churned", "Active")</f>
        <v>Active</v>
      </c>
      <c r="M281" s="5" t="str">
        <f>TEXT(tblCustomers[[#This Row],[JoinDate]], "YYYY-MM")</f>
        <v>2018-02</v>
      </c>
      <c r="N281" s="5">
        <f>tblCustomers[[#This Row],[TotalSpend]]</f>
        <v>19413</v>
      </c>
      <c r="O281" s="2" t="s">
        <v>3372</v>
      </c>
    </row>
    <row r="282" spans="1:15" ht="13.8" x14ac:dyDescent="0.25">
      <c r="A282" s="2" t="s">
        <v>291</v>
      </c>
      <c r="B282" s="2" t="s">
        <v>1456</v>
      </c>
      <c r="C282" s="2" t="s">
        <v>1864</v>
      </c>
      <c r="D282" s="5" t="s">
        <v>2133</v>
      </c>
      <c r="E282" s="5" t="s">
        <v>2989</v>
      </c>
      <c r="F282" s="9">
        <v>9</v>
      </c>
      <c r="G282" s="9">
        <v>5</v>
      </c>
      <c r="H282" s="7">
        <v>478.55</v>
      </c>
      <c r="I282" s="7">
        <v>95.71</v>
      </c>
      <c r="J282" s="2" t="s">
        <v>3370</v>
      </c>
      <c r="K282" s="5">
        <f ca="1">TODAY() - tblCustomers[[#This Row],[LastPurchaseDate]]</f>
        <v>859</v>
      </c>
      <c r="L282" s="5" t="str">
        <f ca="1">IF(tblCustomers[[#This Row],[LastPurchaseDate]] &lt;= (TODAY()-180), "Churned", "Active")</f>
        <v>Active</v>
      </c>
      <c r="M282" s="5" t="str">
        <f>TEXT(tblCustomers[[#This Row],[JoinDate]], "YYYY-MM")</f>
        <v>2022-09</v>
      </c>
      <c r="N282" s="5">
        <f>tblCustomers[[#This Row],[TotalSpend]]</f>
        <v>478.55</v>
      </c>
      <c r="O282" s="2" t="s">
        <v>3372</v>
      </c>
    </row>
    <row r="283" spans="1:15" ht="13.8" x14ac:dyDescent="0.25">
      <c r="A283" s="2" t="s">
        <v>292</v>
      </c>
      <c r="B283" s="2" t="s">
        <v>1457</v>
      </c>
      <c r="C283" s="2" t="s">
        <v>1862</v>
      </c>
      <c r="D283" s="5" t="s">
        <v>2134</v>
      </c>
      <c r="E283" s="5" t="s">
        <v>2221</v>
      </c>
      <c r="F283" s="9">
        <v>27</v>
      </c>
      <c r="G283" s="9">
        <v>30</v>
      </c>
      <c r="H283" s="7">
        <v>855.3</v>
      </c>
      <c r="I283" s="7">
        <v>28.51</v>
      </c>
      <c r="J283" s="2" t="s">
        <v>3370</v>
      </c>
      <c r="K283" s="5">
        <f ca="1">TODAY() - tblCustomers[[#This Row],[LastPurchaseDate]]</f>
        <v>145</v>
      </c>
      <c r="L283" s="5" t="str">
        <f ca="1">IF(tblCustomers[[#This Row],[LastPurchaseDate]] &lt;= (TODAY()-180), "Churned", "Active")</f>
        <v>Active</v>
      </c>
      <c r="M283" s="5" t="str">
        <f>TEXT(tblCustomers[[#This Row],[JoinDate]], "YYYY-MM")</f>
        <v>2023-03</v>
      </c>
      <c r="N283" s="5">
        <f>tblCustomers[[#This Row],[TotalSpend]]</f>
        <v>855.3</v>
      </c>
      <c r="O283" s="2" t="s">
        <v>3373</v>
      </c>
    </row>
    <row r="284" spans="1:15" ht="13.8" x14ac:dyDescent="0.25">
      <c r="A284" s="2" t="s">
        <v>293</v>
      </c>
      <c r="B284" s="2" t="s">
        <v>1458</v>
      </c>
      <c r="C284" s="2" t="s">
        <v>1863</v>
      </c>
      <c r="D284" s="5" t="s">
        <v>2135</v>
      </c>
      <c r="E284" s="5" t="s">
        <v>1992</v>
      </c>
      <c r="F284" s="9">
        <v>40</v>
      </c>
      <c r="G284" s="9">
        <v>29</v>
      </c>
      <c r="H284" s="7">
        <v>1796.55</v>
      </c>
      <c r="I284" s="7">
        <v>61.95</v>
      </c>
      <c r="J284" s="2" t="s">
        <v>3370</v>
      </c>
      <c r="K284" s="5">
        <f ca="1">TODAY() - tblCustomers[[#This Row],[LastPurchaseDate]]</f>
        <v>293</v>
      </c>
      <c r="L284" s="5" t="str">
        <f ca="1">IF(tblCustomers[[#This Row],[LastPurchaseDate]] &lt;= (TODAY()-180), "Churned", "Active")</f>
        <v>Active</v>
      </c>
      <c r="M284" s="5" t="str">
        <f>TEXT(tblCustomers[[#This Row],[JoinDate]], "YYYY-MM")</f>
        <v>2021-09</v>
      </c>
      <c r="N284" s="5">
        <f>tblCustomers[[#This Row],[TotalSpend]]</f>
        <v>1796.55</v>
      </c>
      <c r="O284" s="2" t="s">
        <v>3372</v>
      </c>
    </row>
    <row r="285" spans="1:15" ht="13.8" x14ac:dyDescent="0.25">
      <c r="A285" s="2" t="s">
        <v>294</v>
      </c>
      <c r="B285" s="2" t="s">
        <v>1459</v>
      </c>
      <c r="C285" s="2" t="s">
        <v>1864</v>
      </c>
      <c r="D285" s="5" t="s">
        <v>2136</v>
      </c>
      <c r="E285" s="5" t="s">
        <v>2990</v>
      </c>
      <c r="F285" s="9">
        <v>10</v>
      </c>
      <c r="G285" s="9">
        <v>8</v>
      </c>
      <c r="H285" s="7">
        <v>823.04</v>
      </c>
      <c r="I285" s="7">
        <v>102.88</v>
      </c>
      <c r="J285" s="2" t="s">
        <v>3370</v>
      </c>
      <c r="K285" s="5">
        <f ca="1">TODAY() - tblCustomers[[#This Row],[LastPurchaseDate]]</f>
        <v>152</v>
      </c>
      <c r="L285" s="5" t="str">
        <f ca="1">IF(tblCustomers[[#This Row],[LastPurchaseDate]] &lt;= (TODAY()-180), "Churned", "Active")</f>
        <v>Active</v>
      </c>
      <c r="M285" s="5" t="str">
        <f>TEXT(tblCustomers[[#This Row],[JoinDate]], "YYYY-MM")</f>
        <v>2024-07</v>
      </c>
      <c r="N285" s="5">
        <f>tblCustomers[[#This Row],[TotalSpend]]</f>
        <v>823.04</v>
      </c>
      <c r="O285" s="2" t="s">
        <v>3373</v>
      </c>
    </row>
    <row r="286" spans="1:15" ht="13.8" x14ac:dyDescent="0.25">
      <c r="A286" s="2" t="s">
        <v>295</v>
      </c>
      <c r="B286" s="2" t="s">
        <v>1442</v>
      </c>
      <c r="C286" s="2" t="s">
        <v>1861</v>
      </c>
      <c r="D286" s="5" t="s">
        <v>2137</v>
      </c>
      <c r="E286" s="5" t="s">
        <v>2302</v>
      </c>
      <c r="F286" s="9">
        <v>54</v>
      </c>
      <c r="G286" s="9">
        <v>47</v>
      </c>
      <c r="H286" s="7">
        <v>1749.81</v>
      </c>
      <c r="I286" s="7">
        <v>37.229999999999997</v>
      </c>
      <c r="J286" s="2" t="s">
        <v>3370</v>
      </c>
      <c r="K286" s="5">
        <f ca="1">TODAY() - tblCustomers[[#This Row],[LastPurchaseDate]]</f>
        <v>809</v>
      </c>
      <c r="L286" s="5" t="str">
        <f ca="1">IF(tblCustomers[[#This Row],[LastPurchaseDate]] &lt;= (TODAY()-180), "Churned", "Active")</f>
        <v>Active</v>
      </c>
      <c r="M286" s="5" t="str">
        <f>TEXT(tblCustomers[[#This Row],[JoinDate]], "YYYY-MM")</f>
        <v>2019-02</v>
      </c>
      <c r="N286" s="5">
        <f>tblCustomers[[#This Row],[TotalSpend]]</f>
        <v>1749.81</v>
      </c>
      <c r="O286" s="2" t="s">
        <v>3372</v>
      </c>
    </row>
    <row r="287" spans="1:15" ht="13.8" x14ac:dyDescent="0.25">
      <c r="A287" s="2" t="s">
        <v>296</v>
      </c>
      <c r="B287" s="2" t="s">
        <v>1280</v>
      </c>
      <c r="C287" s="2" t="s">
        <v>1863</v>
      </c>
      <c r="D287" s="5" t="s">
        <v>2138</v>
      </c>
      <c r="E287" s="5" t="s">
        <v>2991</v>
      </c>
      <c r="F287" s="9">
        <v>34</v>
      </c>
      <c r="G287" s="9">
        <v>26</v>
      </c>
      <c r="H287" s="7">
        <v>1743.56</v>
      </c>
      <c r="I287" s="7">
        <v>67.06</v>
      </c>
      <c r="J287" s="2" t="s">
        <v>3370</v>
      </c>
      <c r="K287" s="5">
        <f ca="1">TODAY() - tblCustomers[[#This Row],[LastPurchaseDate]]</f>
        <v>801</v>
      </c>
      <c r="L287" s="5" t="str">
        <f ca="1">IF(tblCustomers[[#This Row],[LastPurchaseDate]] &lt;= (TODAY()-180), "Churned", "Active")</f>
        <v>Active</v>
      </c>
      <c r="M287" s="5" t="str">
        <f>TEXT(tblCustomers[[#This Row],[JoinDate]], "YYYY-MM")</f>
        <v>2020-10</v>
      </c>
      <c r="N287" s="5">
        <f>tblCustomers[[#This Row],[TotalSpend]]</f>
        <v>1743.56</v>
      </c>
      <c r="O287" s="2" t="s">
        <v>3372</v>
      </c>
    </row>
    <row r="288" spans="1:15" ht="13.8" x14ac:dyDescent="0.25">
      <c r="A288" s="2" t="s">
        <v>297</v>
      </c>
      <c r="B288" s="2" t="s">
        <v>1460</v>
      </c>
      <c r="C288" s="2" t="s">
        <v>1864</v>
      </c>
      <c r="D288" s="5" t="s">
        <v>2139</v>
      </c>
      <c r="E288" s="5" t="s">
        <v>2992</v>
      </c>
      <c r="F288" s="9">
        <v>29</v>
      </c>
      <c r="G288" s="9">
        <v>29</v>
      </c>
      <c r="H288" s="7">
        <v>457.62</v>
      </c>
      <c r="I288" s="7">
        <v>15.78</v>
      </c>
      <c r="J288" s="2" t="s">
        <v>3370</v>
      </c>
      <c r="K288" s="5">
        <f ca="1">TODAY() - tblCustomers[[#This Row],[LastPurchaseDate]]</f>
        <v>1744</v>
      </c>
      <c r="L288" s="5" t="str">
        <f ca="1">IF(tblCustomers[[#This Row],[LastPurchaseDate]] &lt;= (TODAY()-180), "Churned", "Active")</f>
        <v>Active</v>
      </c>
      <c r="M288" s="5" t="str">
        <f>TEXT(tblCustomers[[#This Row],[JoinDate]], "YYYY-MM")</f>
        <v>2018-08</v>
      </c>
      <c r="N288" s="5">
        <f>tblCustomers[[#This Row],[TotalSpend]]</f>
        <v>457.62</v>
      </c>
      <c r="O288" s="2" t="s">
        <v>3372</v>
      </c>
    </row>
    <row r="289" spans="1:15" ht="13.8" x14ac:dyDescent="0.25">
      <c r="A289" s="2" t="s">
        <v>298</v>
      </c>
      <c r="B289" s="2" t="s">
        <v>1461</v>
      </c>
      <c r="C289" s="2" t="s">
        <v>1865</v>
      </c>
      <c r="D289" s="5" t="s">
        <v>2140</v>
      </c>
      <c r="E289" s="5" t="s">
        <v>2993</v>
      </c>
      <c r="F289" s="9">
        <v>17</v>
      </c>
      <c r="G289" s="9">
        <v>13</v>
      </c>
      <c r="H289" s="7">
        <v>4122.43</v>
      </c>
      <c r="I289" s="7">
        <v>317.11</v>
      </c>
      <c r="J289" s="2" t="s">
        <v>3370</v>
      </c>
      <c r="K289" s="5">
        <f ca="1">TODAY() - tblCustomers[[#This Row],[LastPurchaseDate]]</f>
        <v>1246</v>
      </c>
      <c r="L289" s="5" t="str">
        <f ca="1">IF(tblCustomers[[#This Row],[LastPurchaseDate]] &lt;= (TODAY()-180), "Churned", "Active")</f>
        <v>Active</v>
      </c>
      <c r="M289" s="5" t="str">
        <f>TEXT(tblCustomers[[#This Row],[JoinDate]], "YYYY-MM")</f>
        <v>2020-12</v>
      </c>
      <c r="N289" s="5">
        <f>tblCustomers[[#This Row],[TotalSpend]]</f>
        <v>4122.43</v>
      </c>
      <c r="O289" s="2" t="s">
        <v>3372</v>
      </c>
    </row>
    <row r="290" spans="1:15" ht="13.8" x14ac:dyDescent="0.25">
      <c r="A290" s="2" t="s">
        <v>299</v>
      </c>
      <c r="B290" s="2" t="s">
        <v>1295</v>
      </c>
      <c r="C290" s="2" t="s">
        <v>1864</v>
      </c>
      <c r="D290" s="5" t="s">
        <v>2141</v>
      </c>
      <c r="E290" s="5" t="s">
        <v>2994</v>
      </c>
      <c r="F290" s="9">
        <v>18</v>
      </c>
      <c r="G290" s="9">
        <v>19</v>
      </c>
      <c r="H290" s="7">
        <v>1405.62</v>
      </c>
      <c r="I290" s="7">
        <v>73.98</v>
      </c>
      <c r="J290" s="2" t="s">
        <v>3370</v>
      </c>
      <c r="K290" s="5">
        <f ca="1">TODAY() - tblCustomers[[#This Row],[LastPurchaseDate]]</f>
        <v>1215</v>
      </c>
      <c r="L290" s="5" t="str">
        <f ca="1">IF(tblCustomers[[#This Row],[LastPurchaseDate]] &lt;= (TODAY()-180), "Churned", "Active")</f>
        <v>Active</v>
      </c>
      <c r="M290" s="5" t="str">
        <f>TEXT(tblCustomers[[#This Row],[JoinDate]], "YYYY-MM")</f>
        <v>2020-12</v>
      </c>
      <c r="N290" s="5">
        <f>tblCustomers[[#This Row],[TotalSpend]]</f>
        <v>1405.62</v>
      </c>
      <c r="O290" s="2" t="s">
        <v>3372</v>
      </c>
    </row>
    <row r="291" spans="1:15" ht="13.8" x14ac:dyDescent="0.25">
      <c r="A291" s="2" t="s">
        <v>300</v>
      </c>
      <c r="B291" s="2" t="s">
        <v>1257</v>
      </c>
      <c r="C291" s="2" t="s">
        <v>1862</v>
      </c>
      <c r="D291" s="5" t="s">
        <v>2142</v>
      </c>
      <c r="E291" s="5" t="s">
        <v>2755</v>
      </c>
      <c r="F291" s="9">
        <v>10</v>
      </c>
      <c r="G291" s="9">
        <v>11</v>
      </c>
      <c r="H291" s="7">
        <v>9882.51</v>
      </c>
      <c r="I291" s="7">
        <v>898.41</v>
      </c>
      <c r="J291" s="2" t="s">
        <v>3371</v>
      </c>
      <c r="K291" s="5">
        <f ca="1">TODAY() - tblCustomers[[#This Row],[LastPurchaseDate]]</f>
        <v>1118</v>
      </c>
      <c r="L291" s="5" t="str">
        <f ca="1">IF(tblCustomers[[#This Row],[LastPurchaseDate]] &lt;= (TODAY()-180), "Churned", "Active")</f>
        <v>Active</v>
      </c>
      <c r="M291" s="5" t="str">
        <f>TEXT(tblCustomers[[#This Row],[JoinDate]], "YYYY-MM")</f>
        <v>2021-12</v>
      </c>
      <c r="N291" s="5">
        <f>tblCustomers[[#This Row],[TotalSpend]]</f>
        <v>9882.51</v>
      </c>
      <c r="O291" s="2" t="s">
        <v>3372</v>
      </c>
    </row>
    <row r="292" spans="1:15" ht="13.8" x14ac:dyDescent="0.25">
      <c r="A292" s="2" t="s">
        <v>301</v>
      </c>
      <c r="B292" s="2" t="s">
        <v>1462</v>
      </c>
      <c r="C292" s="2" t="s">
        <v>1865</v>
      </c>
      <c r="D292" s="5" t="s">
        <v>2143</v>
      </c>
      <c r="E292" s="5" t="s">
        <v>2995</v>
      </c>
      <c r="F292" s="9">
        <v>41</v>
      </c>
      <c r="G292" s="9">
        <v>29</v>
      </c>
      <c r="H292" s="7">
        <v>2484.4299999999998</v>
      </c>
      <c r="I292" s="7">
        <v>85.67</v>
      </c>
      <c r="J292" s="2" t="s">
        <v>3370</v>
      </c>
      <c r="K292" s="5">
        <f ca="1">TODAY() - tblCustomers[[#This Row],[LastPurchaseDate]]</f>
        <v>883</v>
      </c>
      <c r="L292" s="5" t="str">
        <f ca="1">IF(tblCustomers[[#This Row],[LastPurchaseDate]] &lt;= (TODAY()-180), "Churned", "Active")</f>
        <v>Active</v>
      </c>
      <c r="M292" s="5" t="str">
        <f>TEXT(tblCustomers[[#This Row],[JoinDate]], "YYYY-MM")</f>
        <v>2019-12</v>
      </c>
      <c r="N292" s="5">
        <f>tblCustomers[[#This Row],[TotalSpend]]</f>
        <v>2484.4299999999998</v>
      </c>
      <c r="O292" s="2" t="s">
        <v>3372</v>
      </c>
    </row>
    <row r="293" spans="1:15" ht="13.8" x14ac:dyDescent="0.25">
      <c r="A293" s="2" t="s">
        <v>302</v>
      </c>
      <c r="B293" s="2" t="s">
        <v>1463</v>
      </c>
      <c r="C293" s="2" t="s">
        <v>1862</v>
      </c>
      <c r="D293" s="5" t="s">
        <v>2144</v>
      </c>
      <c r="E293" s="5" t="s">
        <v>2023</v>
      </c>
      <c r="F293" s="9">
        <v>17</v>
      </c>
      <c r="G293" s="9">
        <v>15</v>
      </c>
      <c r="H293" s="7">
        <v>635.54999999999995</v>
      </c>
      <c r="I293" s="7">
        <v>42.37</v>
      </c>
      <c r="J293" s="2" t="s">
        <v>3370</v>
      </c>
      <c r="K293" s="5">
        <f ca="1">TODAY() - tblCustomers[[#This Row],[LastPurchaseDate]]</f>
        <v>1951</v>
      </c>
      <c r="L293" s="5" t="str">
        <f ca="1">IF(tblCustomers[[#This Row],[LastPurchaseDate]] &lt;= (TODAY()-180), "Churned", "Active")</f>
        <v>Active</v>
      </c>
      <c r="M293" s="5" t="str">
        <f>TEXT(tblCustomers[[#This Row],[JoinDate]], "YYYY-MM")</f>
        <v>2019-01</v>
      </c>
      <c r="N293" s="5">
        <f>tblCustomers[[#This Row],[TotalSpend]]</f>
        <v>635.54999999999995</v>
      </c>
      <c r="O293" s="2" t="s">
        <v>3372</v>
      </c>
    </row>
    <row r="294" spans="1:15" ht="13.8" x14ac:dyDescent="0.25">
      <c r="A294" s="2" t="s">
        <v>303</v>
      </c>
      <c r="B294" s="2" t="s">
        <v>1464</v>
      </c>
      <c r="C294" s="2" t="s">
        <v>1864</v>
      </c>
      <c r="D294" s="5" t="s">
        <v>2145</v>
      </c>
      <c r="E294" s="5" t="s">
        <v>2996</v>
      </c>
      <c r="F294" s="9">
        <v>41</v>
      </c>
      <c r="G294" s="9">
        <v>25</v>
      </c>
      <c r="H294" s="7">
        <v>7644</v>
      </c>
      <c r="I294" s="7">
        <v>305.76</v>
      </c>
      <c r="J294" s="2" t="s">
        <v>3371</v>
      </c>
      <c r="K294" s="5">
        <f ca="1">TODAY() - tblCustomers[[#This Row],[LastPurchaseDate]]</f>
        <v>245</v>
      </c>
      <c r="L294" s="5" t="str">
        <f ca="1">IF(tblCustomers[[#This Row],[LastPurchaseDate]] &lt;= (TODAY()-180), "Churned", "Active")</f>
        <v>Active</v>
      </c>
      <c r="M294" s="5" t="str">
        <f>TEXT(tblCustomers[[#This Row],[JoinDate]], "YYYY-MM")</f>
        <v>2021-09</v>
      </c>
      <c r="N294" s="5">
        <f>tblCustomers[[#This Row],[TotalSpend]]</f>
        <v>7644</v>
      </c>
      <c r="O294" s="2" t="s">
        <v>3372</v>
      </c>
    </row>
    <row r="295" spans="1:15" ht="13.8" x14ac:dyDescent="0.25">
      <c r="A295" s="2" t="s">
        <v>304</v>
      </c>
      <c r="B295" s="2" t="s">
        <v>1465</v>
      </c>
      <c r="C295" s="2" t="s">
        <v>1862</v>
      </c>
      <c r="D295" s="5" t="s">
        <v>2146</v>
      </c>
      <c r="E295" s="5" t="s">
        <v>2856</v>
      </c>
      <c r="F295" s="9">
        <v>58</v>
      </c>
      <c r="G295" s="9">
        <v>49</v>
      </c>
      <c r="H295" s="7">
        <v>3486.84</v>
      </c>
      <c r="I295" s="7">
        <v>71.16</v>
      </c>
      <c r="J295" s="2" t="s">
        <v>3370</v>
      </c>
      <c r="K295" s="5">
        <f ca="1">TODAY() - tblCustomers[[#This Row],[LastPurchaseDate]]</f>
        <v>1026</v>
      </c>
      <c r="L295" s="5" t="str">
        <f ca="1">IF(tblCustomers[[#This Row],[LastPurchaseDate]] &lt;= (TODAY()-180), "Churned", "Active")</f>
        <v>Active</v>
      </c>
      <c r="M295" s="5" t="str">
        <f>TEXT(tblCustomers[[#This Row],[JoinDate]], "YYYY-MM")</f>
        <v>2018-03</v>
      </c>
      <c r="N295" s="5">
        <f>tblCustomers[[#This Row],[TotalSpend]]</f>
        <v>3486.84</v>
      </c>
      <c r="O295" s="2" t="s">
        <v>3372</v>
      </c>
    </row>
    <row r="296" spans="1:15" ht="13.8" x14ac:dyDescent="0.25">
      <c r="A296" s="2" t="s">
        <v>305</v>
      </c>
      <c r="B296" s="2" t="s">
        <v>1466</v>
      </c>
      <c r="C296" s="2" t="s">
        <v>1863</v>
      </c>
      <c r="D296" s="5" t="s">
        <v>2147</v>
      </c>
      <c r="E296" s="5" t="s">
        <v>2997</v>
      </c>
      <c r="F296" s="9">
        <v>3</v>
      </c>
      <c r="G296" s="9">
        <v>2</v>
      </c>
      <c r="H296" s="7">
        <v>230</v>
      </c>
      <c r="I296" s="7">
        <v>115</v>
      </c>
      <c r="J296" s="2" t="s">
        <v>3370</v>
      </c>
      <c r="K296" s="5">
        <f ca="1">TODAY() - tblCustomers[[#This Row],[LastPurchaseDate]]</f>
        <v>1007</v>
      </c>
      <c r="L296" s="5" t="str">
        <f ca="1">IF(tblCustomers[[#This Row],[LastPurchaseDate]] &lt;= (TODAY()-180), "Churned", "Active")</f>
        <v>Active</v>
      </c>
      <c r="M296" s="5" t="str">
        <f>TEXT(tblCustomers[[#This Row],[JoinDate]], "YYYY-MM")</f>
        <v>2022-10</v>
      </c>
      <c r="N296" s="5">
        <f>tblCustomers[[#This Row],[TotalSpend]]</f>
        <v>230</v>
      </c>
      <c r="O296" s="2" t="s">
        <v>3372</v>
      </c>
    </row>
    <row r="297" spans="1:15" ht="13.8" x14ac:dyDescent="0.25">
      <c r="A297" s="2" t="s">
        <v>306</v>
      </c>
      <c r="B297" s="2" t="s">
        <v>1467</v>
      </c>
      <c r="C297" s="2" t="s">
        <v>1863</v>
      </c>
      <c r="D297" s="5" t="s">
        <v>2148</v>
      </c>
      <c r="E297" s="5" t="s">
        <v>2270</v>
      </c>
      <c r="F297" s="9">
        <v>9</v>
      </c>
      <c r="G297" s="9">
        <v>10</v>
      </c>
      <c r="H297" s="7">
        <v>527.5</v>
      </c>
      <c r="I297" s="7">
        <v>52.75</v>
      </c>
      <c r="J297" s="2" t="s">
        <v>3370</v>
      </c>
      <c r="K297" s="5">
        <f ca="1">TODAY() - tblCustomers[[#This Row],[LastPurchaseDate]]</f>
        <v>1510</v>
      </c>
      <c r="L297" s="5" t="str">
        <f ca="1">IF(tblCustomers[[#This Row],[LastPurchaseDate]] &lt;= (TODAY()-180), "Churned", "Active")</f>
        <v>Active</v>
      </c>
      <c r="M297" s="5" t="str">
        <f>TEXT(tblCustomers[[#This Row],[JoinDate]], "YYYY-MM")</f>
        <v>2020-12</v>
      </c>
      <c r="N297" s="5">
        <f>tblCustomers[[#This Row],[TotalSpend]]</f>
        <v>527.5</v>
      </c>
      <c r="O297" s="2" t="s">
        <v>3372</v>
      </c>
    </row>
    <row r="298" spans="1:15" ht="13.8" x14ac:dyDescent="0.25">
      <c r="A298" s="2" t="s">
        <v>307</v>
      </c>
      <c r="B298" s="2" t="s">
        <v>1468</v>
      </c>
      <c r="C298" s="2" t="s">
        <v>1862</v>
      </c>
      <c r="D298" s="5" t="s">
        <v>2149</v>
      </c>
      <c r="E298" s="5" t="s">
        <v>2853</v>
      </c>
      <c r="F298" s="9">
        <v>32</v>
      </c>
      <c r="G298" s="9">
        <v>29</v>
      </c>
      <c r="H298" s="7">
        <v>11021.16</v>
      </c>
      <c r="I298" s="7">
        <v>380.04</v>
      </c>
      <c r="J298" s="2" t="s">
        <v>3371</v>
      </c>
      <c r="K298" s="5">
        <f ca="1">TODAY() - tblCustomers[[#This Row],[LastPurchaseDate]]</f>
        <v>17</v>
      </c>
      <c r="L298" s="5" t="str">
        <f ca="1">IF(tblCustomers[[#This Row],[LastPurchaseDate]] &lt;= (TODAY()-180), "Churned", "Active")</f>
        <v>Active</v>
      </c>
      <c r="M298" s="5" t="str">
        <f>TEXT(tblCustomers[[#This Row],[JoinDate]], "YYYY-MM")</f>
        <v>2023-02</v>
      </c>
      <c r="N298" s="5">
        <f>tblCustomers[[#This Row],[TotalSpend]]</f>
        <v>11021.16</v>
      </c>
      <c r="O298" s="2" t="s">
        <v>3373</v>
      </c>
    </row>
    <row r="299" spans="1:15" ht="13.8" x14ac:dyDescent="0.25">
      <c r="A299" s="2" t="s">
        <v>308</v>
      </c>
      <c r="B299" s="2" t="s">
        <v>1469</v>
      </c>
      <c r="C299" s="2" t="s">
        <v>1862</v>
      </c>
      <c r="D299" s="5" t="s">
        <v>2150</v>
      </c>
      <c r="E299" s="5" t="s">
        <v>2998</v>
      </c>
      <c r="F299" s="9">
        <v>10</v>
      </c>
      <c r="G299" s="9">
        <v>12</v>
      </c>
      <c r="H299" s="7">
        <v>502.92</v>
      </c>
      <c r="I299" s="7">
        <v>41.91</v>
      </c>
      <c r="J299" s="2" t="s">
        <v>3370</v>
      </c>
      <c r="K299" s="5">
        <f ca="1">TODAY() - tblCustomers[[#This Row],[LastPurchaseDate]]</f>
        <v>165</v>
      </c>
      <c r="L299" s="5" t="str">
        <f ca="1">IF(tblCustomers[[#This Row],[LastPurchaseDate]] &lt;= (TODAY()-180), "Churned", "Active")</f>
        <v>Active</v>
      </c>
      <c r="M299" s="5" t="str">
        <f>TEXT(tblCustomers[[#This Row],[JoinDate]], "YYYY-MM")</f>
        <v>2024-07</v>
      </c>
      <c r="N299" s="5">
        <f>tblCustomers[[#This Row],[TotalSpend]]</f>
        <v>502.92</v>
      </c>
      <c r="O299" s="2" t="s">
        <v>3373</v>
      </c>
    </row>
    <row r="300" spans="1:15" ht="13.8" x14ac:dyDescent="0.25">
      <c r="A300" s="2" t="s">
        <v>309</v>
      </c>
      <c r="B300" s="2" t="s">
        <v>1470</v>
      </c>
      <c r="C300" s="2" t="s">
        <v>1863</v>
      </c>
      <c r="D300" s="5" t="s">
        <v>2151</v>
      </c>
      <c r="E300" s="5" t="s">
        <v>2999</v>
      </c>
      <c r="F300" s="9">
        <v>45</v>
      </c>
      <c r="G300" s="9">
        <v>31</v>
      </c>
      <c r="H300" s="7">
        <v>9631.39</v>
      </c>
      <c r="I300" s="7">
        <v>310.69</v>
      </c>
      <c r="J300" s="2" t="s">
        <v>3371</v>
      </c>
      <c r="K300" s="5">
        <f ca="1">TODAY() - tblCustomers[[#This Row],[LastPurchaseDate]]</f>
        <v>465</v>
      </c>
      <c r="L300" s="5" t="str">
        <f ca="1">IF(tblCustomers[[#This Row],[LastPurchaseDate]] &lt;= (TODAY()-180), "Churned", "Active")</f>
        <v>Active</v>
      </c>
      <c r="M300" s="5" t="str">
        <f>TEXT(tblCustomers[[#This Row],[JoinDate]], "YYYY-MM")</f>
        <v>2020-10</v>
      </c>
      <c r="N300" s="5">
        <f>tblCustomers[[#This Row],[TotalSpend]]</f>
        <v>9631.39</v>
      </c>
      <c r="O300" s="2" t="s">
        <v>3372</v>
      </c>
    </row>
    <row r="301" spans="1:15" ht="13.8" x14ac:dyDescent="0.25">
      <c r="A301" s="2" t="s">
        <v>310</v>
      </c>
      <c r="B301" s="2" t="s">
        <v>1471</v>
      </c>
      <c r="C301" s="2" t="s">
        <v>1861</v>
      </c>
      <c r="D301" s="5" t="s">
        <v>2152</v>
      </c>
      <c r="E301" s="5" t="s">
        <v>3000</v>
      </c>
      <c r="F301" s="9">
        <v>27</v>
      </c>
      <c r="G301" s="9">
        <v>26</v>
      </c>
      <c r="H301" s="7">
        <v>1967.42</v>
      </c>
      <c r="I301" s="7">
        <v>75.67</v>
      </c>
      <c r="J301" s="2" t="s">
        <v>3370</v>
      </c>
      <c r="K301" s="5">
        <f ca="1">TODAY() - tblCustomers[[#This Row],[LastPurchaseDate]]</f>
        <v>896</v>
      </c>
      <c r="L301" s="5" t="str">
        <f ca="1">IF(tblCustomers[[#This Row],[LastPurchaseDate]] &lt;= (TODAY()-180), "Churned", "Active")</f>
        <v>Active</v>
      </c>
      <c r="M301" s="5" t="str">
        <f>TEXT(tblCustomers[[#This Row],[JoinDate]], "YYYY-MM")</f>
        <v>2021-02</v>
      </c>
      <c r="N301" s="5">
        <f>tblCustomers[[#This Row],[TotalSpend]]</f>
        <v>1967.42</v>
      </c>
      <c r="O301" s="2" t="s">
        <v>3372</v>
      </c>
    </row>
    <row r="302" spans="1:15" ht="13.8" x14ac:dyDescent="0.25">
      <c r="A302" s="2" t="s">
        <v>311</v>
      </c>
      <c r="B302" s="2" t="s">
        <v>1472</v>
      </c>
      <c r="C302" s="2" t="s">
        <v>1864</v>
      </c>
      <c r="D302" s="5" t="s">
        <v>2153</v>
      </c>
      <c r="E302" s="5" t="s">
        <v>2431</v>
      </c>
      <c r="F302" s="9">
        <v>2</v>
      </c>
      <c r="G302" s="9">
        <v>2</v>
      </c>
      <c r="H302" s="7">
        <v>194.9</v>
      </c>
      <c r="I302" s="7">
        <v>97.45</v>
      </c>
      <c r="J302" s="2" t="s">
        <v>3370</v>
      </c>
      <c r="K302" s="5">
        <f ca="1">TODAY() - tblCustomers[[#This Row],[LastPurchaseDate]]</f>
        <v>13</v>
      </c>
      <c r="L302" s="5" t="str">
        <f ca="1">IF(tblCustomers[[#This Row],[LastPurchaseDate]] &lt;= (TODAY()-180), "Churned", "Active")</f>
        <v>Active</v>
      </c>
      <c r="M302" s="5" t="str">
        <f>TEXT(tblCustomers[[#This Row],[JoinDate]], "YYYY-MM")</f>
        <v>2025-08</v>
      </c>
      <c r="N302" s="5">
        <f>tblCustomers[[#This Row],[TotalSpend]]</f>
        <v>194.9</v>
      </c>
      <c r="O302" s="2" t="s">
        <v>3373</v>
      </c>
    </row>
    <row r="303" spans="1:15" ht="13.8" x14ac:dyDescent="0.25">
      <c r="A303" s="2" t="s">
        <v>312</v>
      </c>
      <c r="B303" s="2" t="s">
        <v>1473</v>
      </c>
      <c r="C303" s="2" t="s">
        <v>1864</v>
      </c>
      <c r="D303" s="5" t="s">
        <v>1928</v>
      </c>
      <c r="E303" s="5" t="s">
        <v>3001</v>
      </c>
      <c r="F303" s="9">
        <v>12</v>
      </c>
      <c r="G303" s="9">
        <v>8</v>
      </c>
      <c r="H303" s="7">
        <v>325.27999999999997</v>
      </c>
      <c r="I303" s="7">
        <v>40.659999999999997</v>
      </c>
      <c r="J303" s="2" t="s">
        <v>3370</v>
      </c>
      <c r="K303" s="5">
        <f ca="1">TODAY() - tblCustomers[[#This Row],[LastPurchaseDate]]</f>
        <v>172</v>
      </c>
      <c r="L303" s="5" t="str">
        <f ca="1">IF(tblCustomers[[#This Row],[LastPurchaseDate]] &lt;= (TODAY()-180), "Churned", "Active")</f>
        <v>Active</v>
      </c>
      <c r="M303" s="5" t="str">
        <f>TEXT(tblCustomers[[#This Row],[JoinDate]], "YYYY-MM")</f>
        <v>2024-05</v>
      </c>
      <c r="N303" s="5">
        <f>tblCustomers[[#This Row],[TotalSpend]]</f>
        <v>325.27999999999997</v>
      </c>
      <c r="O303" s="2" t="s">
        <v>3373</v>
      </c>
    </row>
    <row r="304" spans="1:15" ht="13.8" x14ac:dyDescent="0.25">
      <c r="A304" s="2" t="s">
        <v>313</v>
      </c>
      <c r="B304" s="2" t="s">
        <v>1474</v>
      </c>
      <c r="C304" s="2" t="s">
        <v>1861</v>
      </c>
      <c r="D304" s="5" t="s">
        <v>2154</v>
      </c>
      <c r="E304" s="5" t="s">
        <v>3002</v>
      </c>
      <c r="F304" s="9">
        <v>2</v>
      </c>
      <c r="G304" s="9">
        <v>5</v>
      </c>
      <c r="H304" s="7">
        <v>359.1</v>
      </c>
      <c r="I304" s="7">
        <v>71.819999999999993</v>
      </c>
      <c r="J304" s="2" t="s">
        <v>3370</v>
      </c>
      <c r="K304" s="5">
        <f ca="1">TODAY() - tblCustomers[[#This Row],[LastPurchaseDate]]</f>
        <v>1101</v>
      </c>
      <c r="L304" s="5" t="str">
        <f ca="1">IF(tblCustomers[[#This Row],[LastPurchaseDate]] &lt;= (TODAY()-180), "Churned", "Active")</f>
        <v>Active</v>
      </c>
      <c r="M304" s="5" t="str">
        <f>TEXT(tblCustomers[[#This Row],[JoinDate]], "YYYY-MM")</f>
        <v>2022-08</v>
      </c>
      <c r="N304" s="5">
        <f>tblCustomers[[#This Row],[TotalSpend]]</f>
        <v>359.1</v>
      </c>
      <c r="O304" s="2" t="s">
        <v>3372</v>
      </c>
    </row>
    <row r="305" spans="1:15" ht="13.8" x14ac:dyDescent="0.25">
      <c r="A305" s="2" t="s">
        <v>314</v>
      </c>
      <c r="B305" s="2" t="s">
        <v>1383</v>
      </c>
      <c r="C305" s="2" t="s">
        <v>1864</v>
      </c>
      <c r="D305" s="5" t="s">
        <v>2155</v>
      </c>
      <c r="E305" s="5" t="s">
        <v>3003</v>
      </c>
      <c r="F305" s="9">
        <v>45</v>
      </c>
      <c r="G305" s="9">
        <v>36</v>
      </c>
      <c r="H305" s="7">
        <v>1041.1199999999999</v>
      </c>
      <c r="I305" s="7">
        <v>28.92</v>
      </c>
      <c r="J305" s="2" t="s">
        <v>3370</v>
      </c>
      <c r="K305" s="5">
        <f ca="1">TODAY() - tblCustomers[[#This Row],[LastPurchaseDate]]</f>
        <v>624</v>
      </c>
      <c r="L305" s="5" t="str">
        <f ca="1">IF(tblCustomers[[#This Row],[LastPurchaseDate]] &lt;= (TODAY()-180), "Churned", "Active")</f>
        <v>Active</v>
      </c>
      <c r="M305" s="5" t="str">
        <f>TEXT(tblCustomers[[#This Row],[JoinDate]], "YYYY-MM")</f>
        <v>2020-05</v>
      </c>
      <c r="N305" s="5">
        <f>tblCustomers[[#This Row],[TotalSpend]]</f>
        <v>1041.1199999999999</v>
      </c>
      <c r="O305" s="2" t="s">
        <v>3372</v>
      </c>
    </row>
    <row r="306" spans="1:15" ht="13.8" x14ac:dyDescent="0.25">
      <c r="A306" s="2" t="s">
        <v>315</v>
      </c>
      <c r="B306" s="2" t="s">
        <v>1238</v>
      </c>
      <c r="C306" s="2" t="s">
        <v>1863</v>
      </c>
      <c r="D306" s="5" t="s">
        <v>2156</v>
      </c>
      <c r="E306" s="5" t="s">
        <v>2624</v>
      </c>
      <c r="F306" s="9">
        <v>3</v>
      </c>
      <c r="G306" s="9">
        <v>3</v>
      </c>
      <c r="H306" s="7">
        <v>758.16</v>
      </c>
      <c r="I306" s="7">
        <v>252.72</v>
      </c>
      <c r="J306" s="2" t="s">
        <v>3370</v>
      </c>
      <c r="K306" s="5">
        <f ca="1">TODAY() - tblCustomers[[#This Row],[LastPurchaseDate]]</f>
        <v>999</v>
      </c>
      <c r="L306" s="5" t="str">
        <f ca="1">IF(tblCustomers[[#This Row],[LastPurchaseDate]] &lt;= (TODAY()-180), "Churned", "Active")</f>
        <v>Active</v>
      </c>
      <c r="M306" s="5" t="str">
        <f>TEXT(tblCustomers[[#This Row],[JoinDate]], "YYYY-MM")</f>
        <v>2022-10</v>
      </c>
      <c r="N306" s="5">
        <f>tblCustomers[[#This Row],[TotalSpend]]</f>
        <v>758.16</v>
      </c>
      <c r="O306" s="2" t="s">
        <v>3372</v>
      </c>
    </row>
    <row r="307" spans="1:15" ht="13.8" x14ac:dyDescent="0.25">
      <c r="A307" s="2" t="s">
        <v>316</v>
      </c>
      <c r="B307" s="2" t="s">
        <v>1475</v>
      </c>
      <c r="C307" s="2" t="s">
        <v>1862</v>
      </c>
      <c r="D307" s="5" t="s">
        <v>2157</v>
      </c>
      <c r="E307" s="5" t="s">
        <v>3004</v>
      </c>
      <c r="F307" s="9">
        <v>39</v>
      </c>
      <c r="G307" s="9">
        <v>26</v>
      </c>
      <c r="H307" s="7">
        <v>2173.86</v>
      </c>
      <c r="I307" s="7">
        <v>83.61</v>
      </c>
      <c r="J307" s="2" t="s">
        <v>3370</v>
      </c>
      <c r="K307" s="5">
        <f ca="1">TODAY() - tblCustomers[[#This Row],[LastPurchaseDate]]</f>
        <v>851</v>
      </c>
      <c r="L307" s="5" t="str">
        <f ca="1">IF(tblCustomers[[#This Row],[LastPurchaseDate]] &lt;= (TODAY()-180), "Churned", "Active")</f>
        <v>Active</v>
      </c>
      <c r="M307" s="5" t="str">
        <f>TEXT(tblCustomers[[#This Row],[JoinDate]], "YYYY-MM")</f>
        <v>2020-03</v>
      </c>
      <c r="N307" s="5">
        <f>tblCustomers[[#This Row],[TotalSpend]]</f>
        <v>2173.86</v>
      </c>
      <c r="O307" s="2" t="s">
        <v>3372</v>
      </c>
    </row>
    <row r="308" spans="1:15" ht="13.8" x14ac:dyDescent="0.25">
      <c r="A308" s="2" t="s">
        <v>317</v>
      </c>
      <c r="B308" s="2" t="s">
        <v>1401</v>
      </c>
      <c r="C308" s="2" t="s">
        <v>1861</v>
      </c>
      <c r="D308" s="5" t="s">
        <v>1873</v>
      </c>
      <c r="E308" s="5" t="s">
        <v>3005</v>
      </c>
      <c r="F308" s="9">
        <v>7</v>
      </c>
      <c r="G308" s="9">
        <v>9</v>
      </c>
      <c r="H308" s="7">
        <v>585.45000000000005</v>
      </c>
      <c r="I308" s="7">
        <v>65.05</v>
      </c>
      <c r="J308" s="2" t="s">
        <v>3370</v>
      </c>
      <c r="K308" s="5">
        <f ca="1">TODAY() - tblCustomers[[#This Row],[LastPurchaseDate]]</f>
        <v>416</v>
      </c>
      <c r="L308" s="5" t="str">
        <f ca="1">IF(tblCustomers[[#This Row],[LastPurchaseDate]] &lt;= (TODAY()-180), "Churned", "Active")</f>
        <v>Active</v>
      </c>
      <c r="M308" s="5" t="str">
        <f>TEXT(tblCustomers[[#This Row],[JoinDate]], "YYYY-MM")</f>
        <v>2024-02</v>
      </c>
      <c r="N308" s="5">
        <f>tblCustomers[[#This Row],[TotalSpend]]</f>
        <v>585.45000000000005</v>
      </c>
      <c r="O308" s="2" t="s">
        <v>3372</v>
      </c>
    </row>
    <row r="309" spans="1:15" ht="13.8" x14ac:dyDescent="0.25">
      <c r="A309" s="2" t="s">
        <v>318</v>
      </c>
      <c r="B309" s="2" t="s">
        <v>1244</v>
      </c>
      <c r="C309" s="2" t="s">
        <v>1862</v>
      </c>
      <c r="D309" s="5" t="s">
        <v>2158</v>
      </c>
      <c r="E309" s="5" t="s">
        <v>2943</v>
      </c>
      <c r="F309" s="9">
        <v>16</v>
      </c>
      <c r="G309" s="9">
        <v>15</v>
      </c>
      <c r="H309" s="7">
        <v>162.6</v>
      </c>
      <c r="I309" s="7">
        <v>10.84</v>
      </c>
      <c r="J309" s="2" t="s">
        <v>3370</v>
      </c>
      <c r="K309" s="5">
        <f ca="1">TODAY() - tblCustomers[[#This Row],[LastPurchaseDate]]</f>
        <v>198</v>
      </c>
      <c r="L309" s="5" t="str">
        <f ca="1">IF(tblCustomers[[#This Row],[LastPurchaseDate]] &lt;= (TODAY()-180), "Churned", "Active")</f>
        <v>Active</v>
      </c>
      <c r="M309" s="5" t="str">
        <f>TEXT(tblCustomers[[#This Row],[JoinDate]], "YYYY-MM")</f>
        <v>2023-12</v>
      </c>
      <c r="N309" s="5">
        <f>tblCustomers[[#This Row],[TotalSpend]]</f>
        <v>162.6</v>
      </c>
      <c r="O309" s="2" t="s">
        <v>3372</v>
      </c>
    </row>
    <row r="310" spans="1:15" ht="13.8" x14ac:dyDescent="0.25">
      <c r="A310" s="2" t="s">
        <v>319</v>
      </c>
      <c r="B310" s="2" t="s">
        <v>1397</v>
      </c>
      <c r="C310" s="2" t="s">
        <v>1861</v>
      </c>
      <c r="D310" s="5" t="s">
        <v>2159</v>
      </c>
      <c r="E310" s="5" t="s">
        <v>3006</v>
      </c>
      <c r="F310" s="9">
        <v>49</v>
      </c>
      <c r="G310" s="9">
        <v>36</v>
      </c>
      <c r="H310" s="7">
        <v>475.92</v>
      </c>
      <c r="I310" s="7">
        <v>13.22</v>
      </c>
      <c r="J310" s="2" t="s">
        <v>3370</v>
      </c>
      <c r="K310" s="5">
        <f ca="1">TODAY() - tblCustomers[[#This Row],[LastPurchaseDate]]</f>
        <v>344</v>
      </c>
      <c r="L310" s="5" t="str">
        <f ca="1">IF(tblCustomers[[#This Row],[LastPurchaseDate]] &lt;= (TODAY()-180), "Churned", "Active")</f>
        <v>Active</v>
      </c>
      <c r="M310" s="5" t="str">
        <f>TEXT(tblCustomers[[#This Row],[JoinDate]], "YYYY-MM")</f>
        <v>2020-10</v>
      </c>
      <c r="N310" s="5">
        <f>tblCustomers[[#This Row],[TotalSpend]]</f>
        <v>475.92</v>
      </c>
      <c r="O310" s="2" t="s">
        <v>3372</v>
      </c>
    </row>
    <row r="311" spans="1:15" ht="13.8" x14ac:dyDescent="0.25">
      <c r="A311" s="2" t="s">
        <v>320</v>
      </c>
      <c r="B311" s="2" t="s">
        <v>1476</v>
      </c>
      <c r="C311" s="2" t="s">
        <v>1862</v>
      </c>
      <c r="D311" s="5" t="s">
        <v>2160</v>
      </c>
      <c r="E311" s="5" t="s">
        <v>1884</v>
      </c>
      <c r="F311" s="9">
        <v>58</v>
      </c>
      <c r="G311" s="9">
        <v>40</v>
      </c>
      <c r="H311" s="7">
        <v>15805.2</v>
      </c>
      <c r="I311" s="7">
        <v>395.13</v>
      </c>
      <c r="J311" s="2" t="s">
        <v>3371</v>
      </c>
      <c r="K311" s="5">
        <f ca="1">TODAY() - tblCustomers[[#This Row],[LastPurchaseDate]]</f>
        <v>719</v>
      </c>
      <c r="L311" s="5" t="str">
        <f ca="1">IF(tblCustomers[[#This Row],[LastPurchaseDate]] &lt;= (TODAY()-180), "Churned", "Active")</f>
        <v>Active</v>
      </c>
      <c r="M311" s="5" t="str">
        <f>TEXT(tblCustomers[[#This Row],[JoinDate]], "YYYY-MM")</f>
        <v>2019-01</v>
      </c>
      <c r="N311" s="5">
        <f>tblCustomers[[#This Row],[TotalSpend]]</f>
        <v>15805.2</v>
      </c>
      <c r="O311" s="2" t="s">
        <v>3372</v>
      </c>
    </row>
    <row r="312" spans="1:15" ht="13.8" x14ac:dyDescent="0.25">
      <c r="A312" s="2" t="s">
        <v>321</v>
      </c>
      <c r="B312" s="2" t="s">
        <v>1477</v>
      </c>
      <c r="C312" s="2" t="s">
        <v>1861</v>
      </c>
      <c r="D312" s="5" t="s">
        <v>2161</v>
      </c>
      <c r="E312" s="5" t="s">
        <v>3007</v>
      </c>
      <c r="F312" s="9">
        <v>11</v>
      </c>
      <c r="G312" s="9">
        <v>15</v>
      </c>
      <c r="H312" s="7">
        <v>1591.05</v>
      </c>
      <c r="I312" s="7">
        <v>106.07</v>
      </c>
      <c r="J312" s="2" t="s">
        <v>3370</v>
      </c>
      <c r="K312" s="5">
        <f ca="1">TODAY() - tblCustomers[[#This Row],[LastPurchaseDate]]</f>
        <v>1966</v>
      </c>
      <c r="L312" s="5" t="str">
        <f ca="1">IF(tblCustomers[[#This Row],[LastPurchaseDate]] &lt;= (TODAY()-180), "Churned", "Active")</f>
        <v>Active</v>
      </c>
      <c r="M312" s="5" t="str">
        <f>TEXT(tblCustomers[[#This Row],[JoinDate]], "YYYY-MM")</f>
        <v>2019-07</v>
      </c>
      <c r="N312" s="5">
        <f>tblCustomers[[#This Row],[TotalSpend]]</f>
        <v>1591.05</v>
      </c>
      <c r="O312" s="2" t="s">
        <v>3372</v>
      </c>
    </row>
    <row r="313" spans="1:15" ht="13.8" x14ac:dyDescent="0.25">
      <c r="A313" s="2" t="s">
        <v>322</v>
      </c>
      <c r="B313" s="2" t="s">
        <v>1453</v>
      </c>
      <c r="C313" s="2" t="s">
        <v>1861</v>
      </c>
      <c r="D313" s="5" t="s">
        <v>2162</v>
      </c>
      <c r="E313" s="5" t="s">
        <v>2092</v>
      </c>
      <c r="F313" s="9">
        <v>67</v>
      </c>
      <c r="G313" s="9">
        <v>60</v>
      </c>
      <c r="H313" s="7">
        <v>774.6</v>
      </c>
      <c r="I313" s="7">
        <v>12.91</v>
      </c>
      <c r="J313" s="2" t="s">
        <v>3370</v>
      </c>
      <c r="K313" s="5">
        <f ca="1">TODAY() - tblCustomers[[#This Row],[LastPurchaseDate]]</f>
        <v>702</v>
      </c>
      <c r="L313" s="5" t="str">
        <f ca="1">IF(tblCustomers[[#This Row],[LastPurchaseDate]] &lt;= (TODAY()-180), "Churned", "Active")</f>
        <v>Active</v>
      </c>
      <c r="M313" s="5" t="str">
        <f>TEXT(tblCustomers[[#This Row],[JoinDate]], "YYYY-MM")</f>
        <v>2018-04</v>
      </c>
      <c r="N313" s="5">
        <f>tblCustomers[[#This Row],[TotalSpend]]</f>
        <v>774.6</v>
      </c>
      <c r="O313" s="2" t="s">
        <v>3372</v>
      </c>
    </row>
    <row r="314" spans="1:15" ht="13.8" x14ac:dyDescent="0.25">
      <c r="A314" s="2" t="s">
        <v>323</v>
      </c>
      <c r="B314" s="2" t="s">
        <v>1478</v>
      </c>
      <c r="C314" s="2" t="s">
        <v>1863</v>
      </c>
      <c r="D314" s="5" t="s">
        <v>2163</v>
      </c>
      <c r="E314" s="5" t="s">
        <v>3008</v>
      </c>
      <c r="F314" s="9">
        <v>23</v>
      </c>
      <c r="G314" s="9">
        <v>14</v>
      </c>
      <c r="H314" s="7">
        <v>872.9</v>
      </c>
      <c r="I314" s="7">
        <v>62.35</v>
      </c>
      <c r="J314" s="2" t="s">
        <v>3370</v>
      </c>
      <c r="K314" s="5">
        <f ca="1">TODAY() - tblCustomers[[#This Row],[LastPurchaseDate]]</f>
        <v>827</v>
      </c>
      <c r="L314" s="5" t="str">
        <f ca="1">IF(tblCustomers[[#This Row],[LastPurchaseDate]] &lt;= (TODAY()-180), "Churned", "Active")</f>
        <v>Active</v>
      </c>
      <c r="M314" s="5" t="str">
        <f>TEXT(tblCustomers[[#This Row],[JoinDate]], "YYYY-MM")</f>
        <v>2021-08</v>
      </c>
      <c r="N314" s="5">
        <f>tblCustomers[[#This Row],[TotalSpend]]</f>
        <v>872.9</v>
      </c>
      <c r="O314" s="2" t="s">
        <v>3372</v>
      </c>
    </row>
    <row r="315" spans="1:15" ht="13.8" x14ac:dyDescent="0.25">
      <c r="A315" s="2" t="s">
        <v>324</v>
      </c>
      <c r="B315" s="2" t="s">
        <v>1479</v>
      </c>
      <c r="C315" s="2" t="s">
        <v>1864</v>
      </c>
      <c r="D315" s="5" t="s">
        <v>2164</v>
      </c>
      <c r="E315" s="5" t="s">
        <v>3009</v>
      </c>
      <c r="F315" s="9">
        <v>26</v>
      </c>
      <c r="G315" s="9">
        <v>24</v>
      </c>
      <c r="H315" s="7">
        <v>2790.72</v>
      </c>
      <c r="I315" s="7">
        <v>116.28</v>
      </c>
      <c r="J315" s="2" t="s">
        <v>3370</v>
      </c>
      <c r="K315" s="5">
        <f ca="1">TODAY() - tblCustomers[[#This Row],[LastPurchaseDate]]</f>
        <v>500</v>
      </c>
      <c r="L315" s="5" t="str">
        <f ca="1">IF(tblCustomers[[#This Row],[LastPurchaseDate]] &lt;= (TODAY()-180), "Churned", "Active")</f>
        <v>Active</v>
      </c>
      <c r="M315" s="5" t="str">
        <f>TEXT(tblCustomers[[#This Row],[JoinDate]], "YYYY-MM")</f>
        <v>2022-04</v>
      </c>
      <c r="N315" s="5">
        <f>tblCustomers[[#This Row],[TotalSpend]]</f>
        <v>2790.72</v>
      </c>
      <c r="O315" s="2" t="s">
        <v>3372</v>
      </c>
    </row>
    <row r="316" spans="1:15" ht="13.8" x14ac:dyDescent="0.25">
      <c r="A316" s="2" t="s">
        <v>325</v>
      </c>
      <c r="B316" s="2" t="s">
        <v>1480</v>
      </c>
      <c r="C316" s="2" t="s">
        <v>1863</v>
      </c>
      <c r="D316" s="5" t="s">
        <v>2165</v>
      </c>
      <c r="E316" s="5" t="s">
        <v>3010</v>
      </c>
      <c r="F316" s="9">
        <v>2</v>
      </c>
      <c r="G316" s="9">
        <v>2</v>
      </c>
      <c r="H316" s="7">
        <v>145.62</v>
      </c>
      <c r="I316" s="7">
        <v>72.81</v>
      </c>
      <c r="J316" s="2" t="s">
        <v>3370</v>
      </c>
      <c r="K316" s="5">
        <f ca="1">TODAY() - tblCustomers[[#This Row],[LastPurchaseDate]]</f>
        <v>86</v>
      </c>
      <c r="L316" s="5" t="str">
        <f ca="1">IF(tblCustomers[[#This Row],[LastPurchaseDate]] &lt;= (TODAY()-180), "Churned", "Active")</f>
        <v>Active</v>
      </c>
      <c r="M316" s="5" t="str">
        <f>TEXT(tblCustomers[[#This Row],[JoinDate]], "YYYY-MM")</f>
        <v>2025-06</v>
      </c>
      <c r="N316" s="5">
        <f>tblCustomers[[#This Row],[TotalSpend]]</f>
        <v>145.62</v>
      </c>
      <c r="O316" s="2" t="s">
        <v>3373</v>
      </c>
    </row>
    <row r="317" spans="1:15" ht="13.8" x14ac:dyDescent="0.25">
      <c r="A317" s="2" t="s">
        <v>326</v>
      </c>
      <c r="B317" s="2" t="s">
        <v>1481</v>
      </c>
      <c r="C317" s="2" t="s">
        <v>1864</v>
      </c>
      <c r="D317" s="5" t="s">
        <v>2166</v>
      </c>
      <c r="E317" s="5" t="s">
        <v>3011</v>
      </c>
      <c r="F317" s="9">
        <v>7</v>
      </c>
      <c r="G317" s="9">
        <v>6</v>
      </c>
      <c r="H317" s="7">
        <v>422.22</v>
      </c>
      <c r="I317" s="7">
        <v>70.37</v>
      </c>
      <c r="J317" s="2" t="s">
        <v>3370</v>
      </c>
      <c r="K317" s="5">
        <f ca="1">TODAY() - tblCustomers[[#This Row],[LastPurchaseDate]]</f>
        <v>1535</v>
      </c>
      <c r="L317" s="5" t="str">
        <f ca="1">IF(tblCustomers[[#This Row],[LastPurchaseDate]] &lt;= (TODAY()-180), "Churned", "Active")</f>
        <v>Active</v>
      </c>
      <c r="M317" s="5" t="str">
        <f>TEXT(tblCustomers[[#This Row],[JoinDate]], "YYYY-MM")</f>
        <v>2021-01</v>
      </c>
      <c r="N317" s="5">
        <f>tblCustomers[[#This Row],[TotalSpend]]</f>
        <v>422.22</v>
      </c>
      <c r="O317" s="2" t="s">
        <v>3372</v>
      </c>
    </row>
    <row r="318" spans="1:15" ht="13.8" x14ac:dyDescent="0.25">
      <c r="A318" s="2" t="s">
        <v>327</v>
      </c>
      <c r="B318" s="2" t="s">
        <v>1482</v>
      </c>
      <c r="C318" s="2" t="s">
        <v>1862</v>
      </c>
      <c r="D318" s="5" t="s">
        <v>2167</v>
      </c>
      <c r="E318" s="5" t="s">
        <v>3012</v>
      </c>
      <c r="F318" s="9">
        <v>14</v>
      </c>
      <c r="G318" s="9">
        <v>12</v>
      </c>
      <c r="H318" s="7">
        <v>1220.4000000000001</v>
      </c>
      <c r="I318" s="7">
        <v>101.7</v>
      </c>
      <c r="J318" s="2" t="s">
        <v>3370</v>
      </c>
      <c r="K318" s="5">
        <f ca="1">TODAY() - tblCustomers[[#This Row],[LastPurchaseDate]]</f>
        <v>114</v>
      </c>
      <c r="L318" s="5" t="str">
        <f ca="1">IF(tblCustomers[[#This Row],[LastPurchaseDate]] &lt;= (TODAY()-180), "Churned", "Active")</f>
        <v>Active</v>
      </c>
      <c r="M318" s="5" t="str">
        <f>TEXT(tblCustomers[[#This Row],[JoinDate]], "YYYY-MM")</f>
        <v>2024-05</v>
      </c>
      <c r="N318" s="5">
        <f>tblCustomers[[#This Row],[TotalSpend]]</f>
        <v>1220.4000000000001</v>
      </c>
      <c r="O318" s="2" t="s">
        <v>3373</v>
      </c>
    </row>
    <row r="319" spans="1:15" ht="13.8" x14ac:dyDescent="0.25">
      <c r="A319" s="2" t="s">
        <v>328</v>
      </c>
      <c r="B319" s="2" t="s">
        <v>1483</v>
      </c>
      <c r="C319" s="2" t="s">
        <v>1862</v>
      </c>
      <c r="D319" s="5" t="s">
        <v>2168</v>
      </c>
      <c r="E319" s="5" t="s">
        <v>2659</v>
      </c>
      <c r="F319" s="9">
        <v>75</v>
      </c>
      <c r="G319" s="9">
        <v>59</v>
      </c>
      <c r="H319" s="7">
        <v>2512.81</v>
      </c>
      <c r="I319" s="7">
        <v>42.59</v>
      </c>
      <c r="J319" s="2" t="s">
        <v>3370</v>
      </c>
      <c r="K319" s="5">
        <f ca="1">TODAY() - tblCustomers[[#This Row],[LastPurchaseDate]]</f>
        <v>364</v>
      </c>
      <c r="L319" s="5" t="str">
        <f ca="1">IF(tblCustomers[[#This Row],[LastPurchaseDate]] &lt;= (TODAY()-180), "Churned", "Active")</f>
        <v>Active</v>
      </c>
      <c r="M319" s="5" t="str">
        <f>TEXT(tblCustomers[[#This Row],[JoinDate]], "YYYY-MM")</f>
        <v>2018-07</v>
      </c>
      <c r="N319" s="5">
        <f>tblCustomers[[#This Row],[TotalSpend]]</f>
        <v>2512.81</v>
      </c>
      <c r="O319" s="2" t="s">
        <v>3372</v>
      </c>
    </row>
    <row r="320" spans="1:15" ht="13.8" x14ac:dyDescent="0.25">
      <c r="A320" s="2" t="s">
        <v>329</v>
      </c>
      <c r="B320" s="2" t="s">
        <v>1438</v>
      </c>
      <c r="C320" s="2" t="s">
        <v>1863</v>
      </c>
      <c r="D320" s="5" t="s">
        <v>2169</v>
      </c>
      <c r="E320" s="5" t="s">
        <v>3013</v>
      </c>
      <c r="F320" s="9">
        <v>6</v>
      </c>
      <c r="G320" s="9">
        <v>3</v>
      </c>
      <c r="H320" s="7">
        <v>230.7</v>
      </c>
      <c r="I320" s="7">
        <v>76.900000000000006</v>
      </c>
      <c r="J320" s="2" t="s">
        <v>3370</v>
      </c>
      <c r="K320" s="5">
        <f ca="1">TODAY() - tblCustomers[[#This Row],[LastPurchaseDate]]</f>
        <v>34</v>
      </c>
      <c r="L320" s="5" t="str">
        <f ca="1">IF(tblCustomers[[#This Row],[LastPurchaseDate]] &lt;= (TODAY()-180), "Churned", "Active")</f>
        <v>Active</v>
      </c>
      <c r="M320" s="5" t="str">
        <f>TEXT(tblCustomers[[#This Row],[JoinDate]], "YYYY-MM")</f>
        <v>2025-03</v>
      </c>
      <c r="N320" s="5">
        <f>tblCustomers[[#This Row],[TotalSpend]]</f>
        <v>230.7</v>
      </c>
      <c r="O320" s="2" t="s">
        <v>3373</v>
      </c>
    </row>
    <row r="321" spans="1:15" ht="13.8" x14ac:dyDescent="0.25">
      <c r="A321" s="2" t="s">
        <v>330</v>
      </c>
      <c r="B321" s="2" t="s">
        <v>1423</v>
      </c>
      <c r="C321" s="2" t="s">
        <v>1863</v>
      </c>
      <c r="D321" s="5" t="s">
        <v>2170</v>
      </c>
      <c r="E321" s="5" t="s">
        <v>1901</v>
      </c>
      <c r="F321" s="9">
        <v>43</v>
      </c>
      <c r="G321" s="9">
        <v>39</v>
      </c>
      <c r="H321" s="7">
        <v>13157.04</v>
      </c>
      <c r="I321" s="7">
        <v>337.36</v>
      </c>
      <c r="J321" s="2" t="s">
        <v>3371</v>
      </c>
      <c r="K321" s="5">
        <f ca="1">TODAY() - tblCustomers[[#This Row],[LastPurchaseDate]]</f>
        <v>544</v>
      </c>
      <c r="L321" s="5" t="str">
        <f ca="1">IF(tblCustomers[[#This Row],[LastPurchaseDate]] &lt;= (TODAY()-180), "Churned", "Active")</f>
        <v>Active</v>
      </c>
      <c r="M321" s="5" t="str">
        <f>TEXT(tblCustomers[[#This Row],[JoinDate]], "YYYY-MM")</f>
        <v>2020-09</v>
      </c>
      <c r="N321" s="5">
        <f>tblCustomers[[#This Row],[TotalSpend]]</f>
        <v>13157.04</v>
      </c>
      <c r="O321" s="2" t="s">
        <v>3372</v>
      </c>
    </row>
    <row r="322" spans="1:15" ht="13.8" x14ac:dyDescent="0.25">
      <c r="A322" s="2" t="s">
        <v>331</v>
      </c>
      <c r="B322" s="2" t="s">
        <v>1484</v>
      </c>
      <c r="C322" s="2" t="s">
        <v>1862</v>
      </c>
      <c r="D322" s="5" t="s">
        <v>2171</v>
      </c>
      <c r="E322" s="5" t="s">
        <v>3014</v>
      </c>
      <c r="F322" s="9">
        <v>77</v>
      </c>
      <c r="G322" s="9">
        <v>60</v>
      </c>
      <c r="H322" s="7">
        <v>8529</v>
      </c>
      <c r="I322" s="7">
        <v>142.15</v>
      </c>
      <c r="J322" s="2" t="s">
        <v>3371</v>
      </c>
      <c r="K322" s="5">
        <f ca="1">TODAY() - tblCustomers[[#This Row],[LastPurchaseDate]]</f>
        <v>185</v>
      </c>
      <c r="L322" s="5" t="str">
        <f ca="1">IF(tblCustomers[[#This Row],[LastPurchaseDate]] &lt;= (TODAY()-180), "Churned", "Active")</f>
        <v>Active</v>
      </c>
      <c r="M322" s="5" t="str">
        <f>TEXT(tblCustomers[[#This Row],[JoinDate]], "YYYY-MM")</f>
        <v>2018-11</v>
      </c>
      <c r="N322" s="5">
        <f>tblCustomers[[#This Row],[TotalSpend]]</f>
        <v>8529</v>
      </c>
      <c r="O322" s="2" t="s">
        <v>3372</v>
      </c>
    </row>
    <row r="323" spans="1:15" ht="13.8" x14ac:dyDescent="0.25">
      <c r="A323" s="2" t="s">
        <v>332</v>
      </c>
      <c r="B323" s="2" t="s">
        <v>1485</v>
      </c>
      <c r="C323" s="2" t="s">
        <v>1863</v>
      </c>
      <c r="D323" s="5" t="s">
        <v>2172</v>
      </c>
      <c r="E323" s="5" t="s">
        <v>2734</v>
      </c>
      <c r="F323" s="9">
        <v>12</v>
      </c>
      <c r="G323" s="9">
        <v>14</v>
      </c>
      <c r="H323" s="7">
        <v>1089.3399999999999</v>
      </c>
      <c r="I323" s="7">
        <v>77.81</v>
      </c>
      <c r="J323" s="2" t="s">
        <v>3370</v>
      </c>
      <c r="K323" s="5">
        <f ca="1">TODAY() - tblCustomers[[#This Row],[LastPurchaseDate]]</f>
        <v>2283</v>
      </c>
      <c r="L323" s="5" t="str">
        <f ca="1">IF(tblCustomers[[#This Row],[LastPurchaseDate]] &lt;= (TODAY()-180), "Churned", "Active")</f>
        <v>Active</v>
      </c>
      <c r="M323" s="5" t="str">
        <f>TEXT(tblCustomers[[#This Row],[JoinDate]], "YYYY-MM")</f>
        <v>2018-07</v>
      </c>
      <c r="N323" s="5">
        <f>tblCustomers[[#This Row],[TotalSpend]]</f>
        <v>1089.3399999999999</v>
      </c>
      <c r="O323" s="2" t="s">
        <v>3372</v>
      </c>
    </row>
    <row r="324" spans="1:15" ht="13.8" x14ac:dyDescent="0.25">
      <c r="A324" s="2" t="s">
        <v>333</v>
      </c>
      <c r="B324" s="2" t="s">
        <v>1486</v>
      </c>
      <c r="C324" s="2" t="s">
        <v>1861</v>
      </c>
      <c r="D324" s="5" t="s">
        <v>2173</v>
      </c>
      <c r="E324" s="5" t="s">
        <v>1993</v>
      </c>
      <c r="F324" s="9">
        <v>11</v>
      </c>
      <c r="G324" s="9">
        <v>8</v>
      </c>
      <c r="H324" s="7">
        <v>182.56</v>
      </c>
      <c r="I324" s="7">
        <v>22.82</v>
      </c>
      <c r="J324" s="2" t="s">
        <v>3370</v>
      </c>
      <c r="K324" s="5">
        <f ca="1">TODAY() - tblCustomers[[#This Row],[LastPurchaseDate]]</f>
        <v>65</v>
      </c>
      <c r="L324" s="5" t="str">
        <f ca="1">IF(tblCustomers[[#This Row],[LastPurchaseDate]] &lt;= (TODAY()-180), "Churned", "Active")</f>
        <v>Active</v>
      </c>
      <c r="M324" s="5" t="str">
        <f>TEXT(tblCustomers[[#This Row],[JoinDate]], "YYYY-MM")</f>
        <v>2024-09</v>
      </c>
      <c r="N324" s="5">
        <f>tblCustomers[[#This Row],[TotalSpend]]</f>
        <v>182.56</v>
      </c>
      <c r="O324" s="2" t="s">
        <v>3373</v>
      </c>
    </row>
    <row r="325" spans="1:15" ht="13.8" x14ac:dyDescent="0.25">
      <c r="A325" s="2" t="s">
        <v>334</v>
      </c>
      <c r="B325" s="2" t="s">
        <v>1230</v>
      </c>
      <c r="C325" s="2" t="s">
        <v>1863</v>
      </c>
      <c r="D325" s="5" t="s">
        <v>2174</v>
      </c>
      <c r="E325" s="5" t="s">
        <v>3015</v>
      </c>
      <c r="F325" s="9">
        <v>82</v>
      </c>
      <c r="G325" s="9">
        <v>60</v>
      </c>
      <c r="H325" s="7">
        <v>12821.4</v>
      </c>
      <c r="I325" s="7">
        <v>213.69</v>
      </c>
      <c r="J325" s="2" t="s">
        <v>3371</v>
      </c>
      <c r="K325" s="5">
        <f ca="1">TODAY() - tblCustomers[[#This Row],[LastPurchaseDate]]</f>
        <v>79</v>
      </c>
      <c r="L325" s="5" t="str">
        <f ca="1">IF(tblCustomers[[#This Row],[LastPurchaseDate]] &lt;= (TODAY()-180), "Churned", "Active")</f>
        <v>Active</v>
      </c>
      <c r="M325" s="5" t="str">
        <f>TEXT(tblCustomers[[#This Row],[JoinDate]], "YYYY-MM")</f>
        <v>2018-10</v>
      </c>
      <c r="N325" s="5">
        <f>tblCustomers[[#This Row],[TotalSpend]]</f>
        <v>12821.4</v>
      </c>
      <c r="O325" s="2" t="s">
        <v>3373</v>
      </c>
    </row>
    <row r="326" spans="1:15" ht="13.8" x14ac:dyDescent="0.25">
      <c r="A326" s="2" t="s">
        <v>335</v>
      </c>
      <c r="B326" s="2" t="s">
        <v>1487</v>
      </c>
      <c r="C326" s="2" t="s">
        <v>1865</v>
      </c>
      <c r="D326" s="5" t="s">
        <v>2175</v>
      </c>
      <c r="E326" s="5" t="s">
        <v>2346</v>
      </c>
      <c r="F326" s="9">
        <v>17</v>
      </c>
      <c r="G326" s="9">
        <v>14</v>
      </c>
      <c r="H326" s="7">
        <v>1456.84</v>
      </c>
      <c r="I326" s="7">
        <v>104.06</v>
      </c>
      <c r="J326" s="2" t="s">
        <v>3370</v>
      </c>
      <c r="K326" s="5">
        <f ca="1">TODAY() - tblCustomers[[#This Row],[LastPurchaseDate]]</f>
        <v>533</v>
      </c>
      <c r="L326" s="5" t="str">
        <f ca="1">IF(tblCustomers[[#This Row],[LastPurchaseDate]] &lt;= (TODAY()-180), "Churned", "Active")</f>
        <v>Active</v>
      </c>
      <c r="M326" s="5" t="str">
        <f>TEXT(tblCustomers[[#This Row],[JoinDate]], "YYYY-MM")</f>
        <v>2022-12</v>
      </c>
      <c r="N326" s="5">
        <f>tblCustomers[[#This Row],[TotalSpend]]</f>
        <v>1456.84</v>
      </c>
      <c r="O326" s="2" t="s">
        <v>3372</v>
      </c>
    </row>
    <row r="327" spans="1:15" ht="13.8" x14ac:dyDescent="0.25">
      <c r="A327" s="2" t="s">
        <v>336</v>
      </c>
      <c r="B327" s="2" t="s">
        <v>1236</v>
      </c>
      <c r="C327" s="2" t="s">
        <v>1863</v>
      </c>
      <c r="D327" s="5" t="s">
        <v>2176</v>
      </c>
      <c r="E327" s="5" t="s">
        <v>3016</v>
      </c>
      <c r="F327" s="9">
        <v>23</v>
      </c>
      <c r="G327" s="9">
        <v>14</v>
      </c>
      <c r="H327" s="7">
        <v>3515.12</v>
      </c>
      <c r="I327" s="7">
        <v>251.08</v>
      </c>
      <c r="J327" s="2" t="s">
        <v>3370</v>
      </c>
      <c r="K327" s="5">
        <f ca="1">TODAY() - tblCustomers[[#This Row],[LastPurchaseDate]]</f>
        <v>378</v>
      </c>
      <c r="L327" s="5" t="str">
        <f ca="1">IF(tblCustomers[[#This Row],[LastPurchaseDate]] &lt;= (TODAY()-180), "Churned", "Active")</f>
        <v>Active</v>
      </c>
      <c r="M327" s="5" t="str">
        <f>TEXT(tblCustomers[[#This Row],[JoinDate]], "YYYY-MM")</f>
        <v>2022-11</v>
      </c>
      <c r="N327" s="5">
        <f>tblCustomers[[#This Row],[TotalSpend]]</f>
        <v>3515.12</v>
      </c>
      <c r="O327" s="2" t="s">
        <v>3372</v>
      </c>
    </row>
    <row r="328" spans="1:15" ht="13.8" x14ac:dyDescent="0.25">
      <c r="A328" s="2" t="s">
        <v>337</v>
      </c>
      <c r="B328" s="2" t="s">
        <v>1488</v>
      </c>
      <c r="C328" s="2" t="s">
        <v>1865</v>
      </c>
      <c r="D328" s="5" t="s">
        <v>2087</v>
      </c>
      <c r="E328" s="5" t="s">
        <v>2191</v>
      </c>
      <c r="F328" s="9">
        <v>2</v>
      </c>
      <c r="G328" s="9">
        <v>3</v>
      </c>
      <c r="H328" s="7">
        <v>157.86000000000001</v>
      </c>
      <c r="I328" s="7">
        <v>52.62</v>
      </c>
      <c r="J328" s="2" t="s">
        <v>3370</v>
      </c>
      <c r="K328" s="5">
        <f ca="1">TODAY() - tblCustomers[[#This Row],[LastPurchaseDate]]</f>
        <v>216</v>
      </c>
      <c r="L328" s="5" t="str">
        <f ca="1">IF(tblCustomers[[#This Row],[LastPurchaseDate]] &lt;= (TODAY()-180), "Churned", "Active")</f>
        <v>Active</v>
      </c>
      <c r="M328" s="5" t="str">
        <f>TEXT(tblCustomers[[#This Row],[JoinDate]], "YYYY-MM")</f>
        <v>2025-01</v>
      </c>
      <c r="N328" s="5">
        <f>tblCustomers[[#This Row],[TotalSpend]]</f>
        <v>157.86000000000001</v>
      </c>
      <c r="O328" s="2" t="s">
        <v>3372</v>
      </c>
    </row>
    <row r="329" spans="1:15" ht="13.8" x14ac:dyDescent="0.25">
      <c r="A329" s="2" t="s">
        <v>338</v>
      </c>
      <c r="B329" s="2" t="s">
        <v>1489</v>
      </c>
      <c r="C329" s="2" t="s">
        <v>1861</v>
      </c>
      <c r="D329" s="5" t="s">
        <v>2177</v>
      </c>
      <c r="E329" s="5" t="s">
        <v>2050</v>
      </c>
      <c r="F329" s="9">
        <v>45</v>
      </c>
      <c r="G329" s="9">
        <v>29</v>
      </c>
      <c r="H329" s="7">
        <v>2943.79</v>
      </c>
      <c r="I329" s="7">
        <v>101.51</v>
      </c>
      <c r="J329" s="2" t="s">
        <v>3370</v>
      </c>
      <c r="K329" s="5">
        <f ca="1">TODAY() - tblCustomers[[#This Row],[LastPurchaseDate]]</f>
        <v>304</v>
      </c>
      <c r="L329" s="5" t="str">
        <f ca="1">IF(tblCustomers[[#This Row],[LastPurchaseDate]] &lt;= (TODAY()-180), "Churned", "Active")</f>
        <v>Active</v>
      </c>
      <c r="M329" s="5" t="str">
        <f>TEXT(tblCustomers[[#This Row],[JoinDate]], "YYYY-MM")</f>
        <v>2021-03</v>
      </c>
      <c r="N329" s="5">
        <f>tblCustomers[[#This Row],[TotalSpend]]</f>
        <v>2943.79</v>
      </c>
      <c r="O329" s="2" t="s">
        <v>3372</v>
      </c>
    </row>
    <row r="330" spans="1:15" ht="13.8" x14ac:dyDescent="0.25">
      <c r="A330" s="2" t="s">
        <v>339</v>
      </c>
      <c r="B330" s="2" t="s">
        <v>1490</v>
      </c>
      <c r="C330" s="2" t="s">
        <v>1863</v>
      </c>
      <c r="D330" s="5" t="s">
        <v>2001</v>
      </c>
      <c r="E330" s="5" t="s">
        <v>3017</v>
      </c>
      <c r="F330" s="9">
        <v>29</v>
      </c>
      <c r="G330" s="9">
        <v>22</v>
      </c>
      <c r="H330" s="7">
        <v>1613.48</v>
      </c>
      <c r="I330" s="7">
        <v>73.34</v>
      </c>
      <c r="J330" s="2" t="s">
        <v>3370</v>
      </c>
      <c r="K330" s="5">
        <f ca="1">TODAY() - tblCustomers[[#This Row],[LastPurchaseDate]]</f>
        <v>321</v>
      </c>
      <c r="L330" s="5" t="str">
        <f ca="1">IF(tblCustomers[[#This Row],[LastPurchaseDate]] &lt;= (TODAY()-180), "Churned", "Active")</f>
        <v>Active</v>
      </c>
      <c r="M330" s="5" t="str">
        <f>TEXT(tblCustomers[[#This Row],[JoinDate]], "YYYY-MM")</f>
        <v>2022-07</v>
      </c>
      <c r="N330" s="5">
        <f>tblCustomers[[#This Row],[TotalSpend]]</f>
        <v>1613.48</v>
      </c>
      <c r="O330" s="2" t="s">
        <v>3372</v>
      </c>
    </row>
    <row r="331" spans="1:15" ht="13.8" x14ac:dyDescent="0.25">
      <c r="A331" s="2" t="s">
        <v>340</v>
      </c>
      <c r="B331" s="2" t="s">
        <v>1221</v>
      </c>
      <c r="C331" s="2" t="s">
        <v>1862</v>
      </c>
      <c r="D331" s="5" t="s">
        <v>2178</v>
      </c>
      <c r="E331" s="5" t="s">
        <v>3018</v>
      </c>
      <c r="F331" s="9">
        <v>32</v>
      </c>
      <c r="G331" s="9">
        <v>26</v>
      </c>
      <c r="H331" s="7">
        <v>444.34</v>
      </c>
      <c r="I331" s="7">
        <v>17.09</v>
      </c>
      <c r="J331" s="2" t="s">
        <v>3370</v>
      </c>
      <c r="K331" s="5">
        <f ca="1">TODAY() - tblCustomers[[#This Row],[LastPurchaseDate]]</f>
        <v>894</v>
      </c>
      <c r="L331" s="5" t="str">
        <f ca="1">IF(tblCustomers[[#This Row],[LastPurchaseDate]] &lt;= (TODAY()-180), "Churned", "Active")</f>
        <v>Active</v>
      </c>
      <c r="M331" s="5" t="str">
        <f>TEXT(tblCustomers[[#This Row],[JoinDate]], "YYYY-MM")</f>
        <v>2020-09</v>
      </c>
      <c r="N331" s="5">
        <f>tblCustomers[[#This Row],[TotalSpend]]</f>
        <v>444.34</v>
      </c>
      <c r="O331" s="2" t="s">
        <v>3372</v>
      </c>
    </row>
    <row r="332" spans="1:15" ht="13.8" x14ac:dyDescent="0.25">
      <c r="A332" s="2" t="s">
        <v>341</v>
      </c>
      <c r="B332" s="2" t="s">
        <v>1491</v>
      </c>
      <c r="C332" s="2" t="s">
        <v>1862</v>
      </c>
      <c r="D332" s="5" t="s">
        <v>2179</v>
      </c>
      <c r="E332" s="5" t="s">
        <v>2628</v>
      </c>
      <c r="F332" s="9">
        <v>28</v>
      </c>
      <c r="G332" s="9">
        <v>35</v>
      </c>
      <c r="H332" s="7">
        <v>39188.449999999997</v>
      </c>
      <c r="I332" s="7">
        <v>1119.67</v>
      </c>
      <c r="J332" s="2" t="s">
        <v>3371</v>
      </c>
      <c r="K332" s="5">
        <f ca="1">TODAY() - tblCustomers[[#This Row],[LastPurchaseDate]]</f>
        <v>1120</v>
      </c>
      <c r="L332" s="5" t="str">
        <f ca="1">IF(tblCustomers[[#This Row],[LastPurchaseDate]] &lt;= (TODAY()-180), "Churned", "Active")</f>
        <v>Active</v>
      </c>
      <c r="M332" s="5" t="str">
        <f>TEXT(tblCustomers[[#This Row],[JoinDate]], "YYYY-MM")</f>
        <v>2020-06</v>
      </c>
      <c r="N332" s="5">
        <f>tblCustomers[[#This Row],[TotalSpend]]</f>
        <v>39188.449999999997</v>
      </c>
      <c r="O332" s="2" t="s">
        <v>3372</v>
      </c>
    </row>
    <row r="333" spans="1:15" ht="13.8" x14ac:dyDescent="0.25">
      <c r="A333" s="2" t="s">
        <v>342</v>
      </c>
      <c r="B333" s="2" t="s">
        <v>1412</v>
      </c>
      <c r="C333" s="2" t="s">
        <v>1864</v>
      </c>
      <c r="D333" s="5" t="s">
        <v>2180</v>
      </c>
      <c r="E333" s="5" t="s">
        <v>2969</v>
      </c>
      <c r="F333" s="9">
        <v>68</v>
      </c>
      <c r="G333" s="9">
        <v>53</v>
      </c>
      <c r="H333" s="7">
        <v>8837.2199999999993</v>
      </c>
      <c r="I333" s="7">
        <v>166.74</v>
      </c>
      <c r="J333" s="2" t="s">
        <v>3371</v>
      </c>
      <c r="K333" s="5">
        <f ca="1">TODAY() - tblCustomers[[#This Row],[LastPurchaseDate]]</f>
        <v>4</v>
      </c>
      <c r="L333" s="5" t="str">
        <f ca="1">IF(tblCustomers[[#This Row],[LastPurchaseDate]] &lt;= (TODAY()-180), "Churned", "Active")</f>
        <v>Active</v>
      </c>
      <c r="M333" s="5" t="str">
        <f>TEXT(tblCustomers[[#This Row],[JoinDate]], "YYYY-MM")</f>
        <v>2020-02</v>
      </c>
      <c r="N333" s="5">
        <f>tblCustomers[[#This Row],[TotalSpend]]</f>
        <v>8837.2199999999993</v>
      </c>
      <c r="O333" s="2" t="s">
        <v>3373</v>
      </c>
    </row>
    <row r="334" spans="1:15" ht="13.8" x14ac:dyDescent="0.25">
      <c r="A334" s="2" t="s">
        <v>343</v>
      </c>
      <c r="B334" s="2" t="s">
        <v>1492</v>
      </c>
      <c r="C334" s="2" t="s">
        <v>1862</v>
      </c>
      <c r="D334" s="5" t="s">
        <v>2181</v>
      </c>
      <c r="E334" s="5" t="s">
        <v>2964</v>
      </c>
      <c r="F334" s="9">
        <v>64</v>
      </c>
      <c r="G334" s="9">
        <v>60</v>
      </c>
      <c r="H334" s="7">
        <v>2916.6</v>
      </c>
      <c r="I334" s="7">
        <v>48.61</v>
      </c>
      <c r="J334" s="2" t="s">
        <v>3370</v>
      </c>
      <c r="K334" s="5">
        <f ca="1">TODAY() - tblCustomers[[#This Row],[LastPurchaseDate]]</f>
        <v>594</v>
      </c>
      <c r="L334" s="5" t="str">
        <f ca="1">IF(tblCustomers[[#This Row],[LastPurchaseDate]] &lt;= (TODAY()-180), "Churned", "Active")</f>
        <v>Active</v>
      </c>
      <c r="M334" s="5" t="str">
        <f>TEXT(tblCustomers[[#This Row],[JoinDate]], "YYYY-MM")</f>
        <v>2018-11</v>
      </c>
      <c r="N334" s="5">
        <f>tblCustomers[[#This Row],[TotalSpend]]</f>
        <v>2916.6</v>
      </c>
      <c r="O334" s="2" t="s">
        <v>3372</v>
      </c>
    </row>
    <row r="335" spans="1:15" ht="13.8" x14ac:dyDescent="0.25">
      <c r="A335" s="2" t="s">
        <v>344</v>
      </c>
      <c r="B335" s="2" t="s">
        <v>1370</v>
      </c>
      <c r="C335" s="2" t="s">
        <v>1864</v>
      </c>
      <c r="D335" s="5" t="s">
        <v>2182</v>
      </c>
      <c r="E335" s="5" t="s">
        <v>3019</v>
      </c>
      <c r="F335" s="9">
        <v>51</v>
      </c>
      <c r="G335" s="9">
        <v>53</v>
      </c>
      <c r="H335" s="7">
        <v>2449.66</v>
      </c>
      <c r="I335" s="7">
        <v>46.22</v>
      </c>
      <c r="J335" s="2" t="s">
        <v>3370</v>
      </c>
      <c r="K335" s="5">
        <f ca="1">TODAY() - tblCustomers[[#This Row],[LastPurchaseDate]]</f>
        <v>1177</v>
      </c>
      <c r="L335" s="5" t="str">
        <f ca="1">IF(tblCustomers[[#This Row],[LastPurchaseDate]] &lt;= (TODAY()-180), "Churned", "Active")</f>
        <v>Active</v>
      </c>
      <c r="M335" s="5" t="str">
        <f>TEXT(tblCustomers[[#This Row],[JoinDate]], "YYYY-MM")</f>
        <v>2018-05</v>
      </c>
      <c r="N335" s="5">
        <f>tblCustomers[[#This Row],[TotalSpend]]</f>
        <v>2449.66</v>
      </c>
      <c r="O335" s="2" t="s">
        <v>3372</v>
      </c>
    </row>
    <row r="336" spans="1:15" ht="13.8" x14ac:dyDescent="0.25">
      <c r="A336" s="2" t="s">
        <v>345</v>
      </c>
      <c r="B336" s="2" t="s">
        <v>1493</v>
      </c>
      <c r="C336" s="2" t="s">
        <v>1861</v>
      </c>
      <c r="D336" s="5" t="s">
        <v>2183</v>
      </c>
      <c r="E336" s="5" t="s">
        <v>2952</v>
      </c>
      <c r="F336" s="9">
        <v>21</v>
      </c>
      <c r="G336" s="9">
        <v>15</v>
      </c>
      <c r="H336" s="7">
        <v>1628.55</v>
      </c>
      <c r="I336" s="7">
        <v>108.57</v>
      </c>
      <c r="J336" s="2" t="s">
        <v>3370</v>
      </c>
      <c r="K336" s="5">
        <f ca="1">TODAY() - tblCustomers[[#This Row],[LastPurchaseDate]]</f>
        <v>633</v>
      </c>
      <c r="L336" s="5" t="str">
        <f ca="1">IF(tblCustomers[[#This Row],[LastPurchaseDate]] &lt;= (TODAY()-180), "Churned", "Active")</f>
        <v>Active</v>
      </c>
      <c r="M336" s="5" t="str">
        <f>TEXT(tblCustomers[[#This Row],[JoinDate]], "YYYY-MM")</f>
        <v>2022-05</v>
      </c>
      <c r="N336" s="5">
        <f>tblCustomers[[#This Row],[TotalSpend]]</f>
        <v>1628.55</v>
      </c>
      <c r="O336" s="2" t="s">
        <v>3372</v>
      </c>
    </row>
    <row r="337" spans="1:15" ht="13.8" x14ac:dyDescent="0.25">
      <c r="A337" s="2" t="s">
        <v>346</v>
      </c>
      <c r="B337" s="2" t="s">
        <v>1336</v>
      </c>
      <c r="C337" s="2" t="s">
        <v>1863</v>
      </c>
      <c r="D337" s="5" t="s">
        <v>2184</v>
      </c>
      <c r="E337" s="5" t="s">
        <v>1873</v>
      </c>
      <c r="F337" s="9">
        <v>24</v>
      </c>
      <c r="G337" s="9">
        <v>14</v>
      </c>
      <c r="H337" s="7">
        <v>1124.48</v>
      </c>
      <c r="I337" s="7">
        <v>80.319999999999993</v>
      </c>
      <c r="J337" s="2" t="s">
        <v>3370</v>
      </c>
      <c r="K337" s="5">
        <f ca="1">TODAY() - tblCustomers[[#This Row],[LastPurchaseDate]]</f>
        <v>588</v>
      </c>
      <c r="L337" s="5" t="str">
        <f ca="1">IF(tblCustomers[[#This Row],[LastPurchaseDate]] &lt;= (TODAY()-180), "Churned", "Active")</f>
        <v>Active</v>
      </c>
      <c r="M337" s="5" t="str">
        <f>TEXT(tblCustomers[[#This Row],[JoinDate]], "YYYY-MM")</f>
        <v>2022-03</v>
      </c>
      <c r="N337" s="5">
        <f>tblCustomers[[#This Row],[TotalSpend]]</f>
        <v>1124.48</v>
      </c>
      <c r="O337" s="2" t="s">
        <v>3372</v>
      </c>
    </row>
    <row r="338" spans="1:15" ht="13.8" x14ac:dyDescent="0.25">
      <c r="A338" s="2" t="s">
        <v>347</v>
      </c>
      <c r="B338" s="2" t="s">
        <v>1345</v>
      </c>
      <c r="C338" s="2" t="s">
        <v>1864</v>
      </c>
      <c r="D338" s="5" t="s">
        <v>2185</v>
      </c>
      <c r="E338" s="5" t="s">
        <v>2425</v>
      </c>
      <c r="F338" s="9">
        <v>34</v>
      </c>
      <c r="G338" s="9">
        <v>30</v>
      </c>
      <c r="H338" s="7">
        <v>2838.9</v>
      </c>
      <c r="I338" s="7">
        <v>94.63</v>
      </c>
      <c r="J338" s="2" t="s">
        <v>3370</v>
      </c>
      <c r="K338" s="5">
        <f ca="1">TODAY() - tblCustomers[[#This Row],[LastPurchaseDate]]</f>
        <v>1179</v>
      </c>
      <c r="L338" s="5" t="str">
        <f ca="1">IF(tblCustomers[[#This Row],[LastPurchaseDate]] &lt;= (TODAY()-180), "Churned", "Active")</f>
        <v>Active</v>
      </c>
      <c r="M338" s="5" t="str">
        <f>TEXT(tblCustomers[[#This Row],[JoinDate]], "YYYY-MM")</f>
        <v>2019-10</v>
      </c>
      <c r="N338" s="5">
        <f>tblCustomers[[#This Row],[TotalSpend]]</f>
        <v>2838.9</v>
      </c>
      <c r="O338" s="2" t="s">
        <v>3372</v>
      </c>
    </row>
    <row r="339" spans="1:15" ht="13.8" x14ac:dyDescent="0.25">
      <c r="A339" s="2" t="s">
        <v>348</v>
      </c>
      <c r="B339" s="2" t="s">
        <v>1494</v>
      </c>
      <c r="C339" s="2" t="s">
        <v>1865</v>
      </c>
      <c r="D339" s="5" t="s">
        <v>2062</v>
      </c>
      <c r="E339" s="5" t="s">
        <v>3020</v>
      </c>
      <c r="F339" s="9">
        <v>44</v>
      </c>
      <c r="G339" s="9">
        <v>31</v>
      </c>
      <c r="H339" s="7">
        <v>3529.35</v>
      </c>
      <c r="I339" s="7">
        <v>113.85</v>
      </c>
      <c r="J339" s="2" t="s">
        <v>3370</v>
      </c>
      <c r="K339" s="5">
        <f ca="1">TODAY() - tblCustomers[[#This Row],[LastPurchaseDate]]</f>
        <v>638</v>
      </c>
      <c r="L339" s="5" t="str">
        <f ca="1">IF(tblCustomers[[#This Row],[LastPurchaseDate]] &lt;= (TODAY()-180), "Churned", "Active")</f>
        <v>Active</v>
      </c>
      <c r="M339" s="5" t="str">
        <f>TEXT(tblCustomers[[#This Row],[JoinDate]], "YYYY-MM")</f>
        <v>2020-05</v>
      </c>
      <c r="N339" s="5">
        <f>tblCustomers[[#This Row],[TotalSpend]]</f>
        <v>3529.35</v>
      </c>
      <c r="O339" s="2" t="s">
        <v>3372</v>
      </c>
    </row>
    <row r="340" spans="1:15" ht="13.8" x14ac:dyDescent="0.25">
      <c r="A340" s="2" t="s">
        <v>349</v>
      </c>
      <c r="B340" s="2" t="s">
        <v>1495</v>
      </c>
      <c r="C340" s="2" t="s">
        <v>1865</v>
      </c>
      <c r="D340" s="5" t="s">
        <v>2186</v>
      </c>
      <c r="E340" s="5" t="s">
        <v>3021</v>
      </c>
      <c r="F340" s="9">
        <v>7</v>
      </c>
      <c r="G340" s="9">
        <v>9</v>
      </c>
      <c r="H340" s="7">
        <v>4183.5600000000004</v>
      </c>
      <c r="I340" s="7">
        <v>464.84</v>
      </c>
      <c r="J340" s="2" t="s">
        <v>3370</v>
      </c>
      <c r="K340" s="5">
        <f ca="1">TODAY() - tblCustomers[[#This Row],[LastPurchaseDate]]</f>
        <v>1891</v>
      </c>
      <c r="L340" s="5" t="str">
        <f ca="1">IF(tblCustomers[[#This Row],[LastPurchaseDate]] &lt;= (TODAY()-180), "Churned", "Active")</f>
        <v>Active</v>
      </c>
      <c r="M340" s="5" t="str">
        <f>TEXT(tblCustomers[[#This Row],[JoinDate]], "YYYY-MM")</f>
        <v>2020-01</v>
      </c>
      <c r="N340" s="5">
        <f>tblCustomers[[#This Row],[TotalSpend]]</f>
        <v>4183.5600000000004</v>
      </c>
      <c r="O340" s="2" t="s">
        <v>3372</v>
      </c>
    </row>
    <row r="341" spans="1:15" ht="13.8" x14ac:dyDescent="0.25">
      <c r="A341" s="2" t="s">
        <v>350</v>
      </c>
      <c r="B341" s="2" t="s">
        <v>1420</v>
      </c>
      <c r="C341" s="2" t="s">
        <v>1864</v>
      </c>
      <c r="D341" s="5" t="s">
        <v>2187</v>
      </c>
      <c r="E341" s="5" t="s">
        <v>2337</v>
      </c>
      <c r="F341" s="9">
        <v>50</v>
      </c>
      <c r="G341" s="9">
        <v>47</v>
      </c>
      <c r="H341" s="7">
        <v>3110.46</v>
      </c>
      <c r="I341" s="7">
        <v>66.180000000000007</v>
      </c>
      <c r="J341" s="2" t="s">
        <v>3370</v>
      </c>
      <c r="K341" s="5">
        <f ca="1">TODAY() - tblCustomers[[#This Row],[LastPurchaseDate]]</f>
        <v>413</v>
      </c>
      <c r="L341" s="5" t="str">
        <f ca="1">IF(tblCustomers[[#This Row],[LastPurchaseDate]] &lt;= (TODAY()-180), "Churned", "Active")</f>
        <v>Active</v>
      </c>
      <c r="M341" s="5" t="str">
        <f>TEXT(tblCustomers[[#This Row],[JoinDate]], "YYYY-MM")</f>
        <v>2020-07</v>
      </c>
      <c r="N341" s="5">
        <f>tblCustomers[[#This Row],[TotalSpend]]</f>
        <v>3110.46</v>
      </c>
      <c r="O341" s="2" t="s">
        <v>3372</v>
      </c>
    </row>
    <row r="342" spans="1:15" ht="13.8" x14ac:dyDescent="0.25">
      <c r="A342" s="2" t="s">
        <v>351</v>
      </c>
      <c r="B342" s="2" t="s">
        <v>1496</v>
      </c>
      <c r="C342" s="2" t="s">
        <v>1861</v>
      </c>
      <c r="D342" s="5" t="s">
        <v>2188</v>
      </c>
      <c r="E342" s="5" t="s">
        <v>3022</v>
      </c>
      <c r="F342" s="9">
        <v>4</v>
      </c>
      <c r="G342" s="9">
        <v>2</v>
      </c>
      <c r="H342" s="7">
        <v>53.96</v>
      </c>
      <c r="I342" s="7">
        <v>26.98</v>
      </c>
      <c r="J342" s="2" t="s">
        <v>3370</v>
      </c>
      <c r="K342" s="5">
        <f ca="1">TODAY() - tblCustomers[[#This Row],[LastPurchaseDate]]</f>
        <v>940</v>
      </c>
      <c r="L342" s="5" t="str">
        <f ca="1">IF(tblCustomers[[#This Row],[LastPurchaseDate]] &lt;= (TODAY()-180), "Churned", "Active")</f>
        <v>Active</v>
      </c>
      <c r="M342" s="5" t="str">
        <f>TEXT(tblCustomers[[#This Row],[JoinDate]], "YYYY-MM")</f>
        <v>2022-11</v>
      </c>
      <c r="N342" s="5">
        <f>tblCustomers[[#This Row],[TotalSpend]]</f>
        <v>53.96</v>
      </c>
      <c r="O342" s="2" t="s">
        <v>3372</v>
      </c>
    </row>
    <row r="343" spans="1:15" ht="13.8" x14ac:dyDescent="0.25">
      <c r="A343" s="2" t="s">
        <v>352</v>
      </c>
      <c r="B343" s="2" t="s">
        <v>1497</v>
      </c>
      <c r="C343" s="2" t="s">
        <v>1863</v>
      </c>
      <c r="D343" s="5" t="s">
        <v>2189</v>
      </c>
      <c r="E343" s="5" t="s">
        <v>1969</v>
      </c>
      <c r="F343" s="9">
        <v>59</v>
      </c>
      <c r="G343" s="9">
        <v>47</v>
      </c>
      <c r="H343" s="7">
        <v>4213.08</v>
      </c>
      <c r="I343" s="7">
        <v>89.64</v>
      </c>
      <c r="J343" s="2" t="s">
        <v>3370</v>
      </c>
      <c r="K343" s="5">
        <f ca="1">TODAY() - tblCustomers[[#This Row],[LastPurchaseDate]]</f>
        <v>681</v>
      </c>
      <c r="L343" s="5" t="str">
        <f ca="1">IF(tblCustomers[[#This Row],[LastPurchaseDate]] &lt;= (TODAY()-180), "Churned", "Active")</f>
        <v>Active</v>
      </c>
      <c r="M343" s="5" t="str">
        <f>TEXT(tblCustomers[[#This Row],[JoinDate]], "YYYY-MM")</f>
        <v>2019-01</v>
      </c>
      <c r="N343" s="5">
        <f>tblCustomers[[#This Row],[TotalSpend]]</f>
        <v>4213.08</v>
      </c>
      <c r="O343" s="2" t="s">
        <v>3372</v>
      </c>
    </row>
    <row r="344" spans="1:15" ht="13.8" x14ac:dyDescent="0.25">
      <c r="A344" s="2" t="s">
        <v>353</v>
      </c>
      <c r="B344" s="2" t="s">
        <v>1409</v>
      </c>
      <c r="C344" s="2" t="s">
        <v>1862</v>
      </c>
      <c r="D344" s="5" t="s">
        <v>2190</v>
      </c>
      <c r="E344" s="5" t="s">
        <v>3023</v>
      </c>
      <c r="F344" s="9">
        <v>38</v>
      </c>
      <c r="G344" s="9">
        <v>32</v>
      </c>
      <c r="H344" s="7">
        <v>12677.44</v>
      </c>
      <c r="I344" s="7">
        <v>396.17</v>
      </c>
      <c r="J344" s="2" t="s">
        <v>3371</v>
      </c>
      <c r="K344" s="5">
        <f ca="1">TODAY() - tblCustomers[[#This Row],[LastPurchaseDate]]</f>
        <v>1333</v>
      </c>
      <c r="L344" s="5" t="str">
        <f ca="1">IF(tblCustomers[[#This Row],[LastPurchaseDate]] &lt;= (TODAY()-180), "Churned", "Active")</f>
        <v>Active</v>
      </c>
      <c r="M344" s="5" t="str">
        <f>TEXT(tblCustomers[[#This Row],[JoinDate]], "YYYY-MM")</f>
        <v>2018-12</v>
      </c>
      <c r="N344" s="5">
        <f>tblCustomers[[#This Row],[TotalSpend]]</f>
        <v>12677.44</v>
      </c>
      <c r="O344" s="2" t="s">
        <v>3372</v>
      </c>
    </row>
    <row r="345" spans="1:15" ht="13.8" x14ac:dyDescent="0.25">
      <c r="A345" s="2" t="s">
        <v>354</v>
      </c>
      <c r="B345" s="2" t="s">
        <v>1296</v>
      </c>
      <c r="C345" s="2" t="s">
        <v>1864</v>
      </c>
      <c r="D345" s="5" t="s">
        <v>1944</v>
      </c>
      <c r="E345" s="5" t="s">
        <v>3024</v>
      </c>
      <c r="F345" s="9">
        <v>50</v>
      </c>
      <c r="G345" s="9">
        <v>43</v>
      </c>
      <c r="H345" s="7">
        <v>44822.34</v>
      </c>
      <c r="I345" s="7">
        <v>1042.3800000000001</v>
      </c>
      <c r="J345" s="2" t="s">
        <v>3371</v>
      </c>
      <c r="K345" s="5">
        <f ca="1">TODAY() - tblCustomers[[#This Row],[LastPurchaseDate]]</f>
        <v>664</v>
      </c>
      <c r="L345" s="5" t="str">
        <f ca="1">IF(tblCustomers[[#This Row],[LastPurchaseDate]] &lt;= (TODAY()-180), "Churned", "Active")</f>
        <v>Active</v>
      </c>
      <c r="M345" s="5" t="str">
        <f>TEXT(tblCustomers[[#This Row],[JoinDate]], "YYYY-MM")</f>
        <v>2019-11</v>
      </c>
      <c r="N345" s="5">
        <f>tblCustomers[[#This Row],[TotalSpend]]</f>
        <v>44822.34</v>
      </c>
      <c r="O345" s="2" t="s">
        <v>3372</v>
      </c>
    </row>
    <row r="346" spans="1:15" ht="13.8" x14ac:dyDescent="0.25">
      <c r="A346" s="2" t="s">
        <v>355</v>
      </c>
      <c r="B346" s="2" t="s">
        <v>1498</v>
      </c>
      <c r="C346" s="2" t="s">
        <v>1863</v>
      </c>
      <c r="D346" s="5" t="s">
        <v>2191</v>
      </c>
      <c r="E346" s="5" t="s">
        <v>3025</v>
      </c>
      <c r="F346" s="9">
        <v>5</v>
      </c>
      <c r="G346" s="9">
        <v>6</v>
      </c>
      <c r="H346" s="7">
        <v>305.16000000000003</v>
      </c>
      <c r="I346" s="7">
        <v>50.86</v>
      </c>
      <c r="J346" s="2" t="s">
        <v>3370</v>
      </c>
      <c r="K346" s="5">
        <f ca="1">TODAY() - tblCustomers[[#This Row],[LastPurchaseDate]]</f>
        <v>99</v>
      </c>
      <c r="L346" s="5" t="str">
        <f ca="1">IF(tblCustomers[[#This Row],[LastPurchaseDate]] &lt;= (TODAY()-180), "Churned", "Active")</f>
        <v>Active</v>
      </c>
      <c r="M346" s="5" t="str">
        <f>TEXT(tblCustomers[[#This Row],[JoinDate]], "YYYY-MM")</f>
        <v>2025-02</v>
      </c>
      <c r="N346" s="5">
        <f>tblCustomers[[#This Row],[TotalSpend]]</f>
        <v>305.16000000000003</v>
      </c>
      <c r="O346" s="2" t="s">
        <v>3373</v>
      </c>
    </row>
    <row r="347" spans="1:15" ht="13.8" x14ac:dyDescent="0.25">
      <c r="A347" s="2" t="s">
        <v>356</v>
      </c>
      <c r="B347" s="2" t="s">
        <v>1435</v>
      </c>
      <c r="C347" s="2" t="s">
        <v>1862</v>
      </c>
      <c r="D347" s="5" t="s">
        <v>2192</v>
      </c>
      <c r="E347" s="5" t="s">
        <v>3026</v>
      </c>
      <c r="F347" s="9">
        <v>31</v>
      </c>
      <c r="G347" s="9">
        <v>37</v>
      </c>
      <c r="H347" s="7">
        <v>3378.47</v>
      </c>
      <c r="I347" s="7">
        <v>91.31</v>
      </c>
      <c r="J347" s="2" t="s">
        <v>3370</v>
      </c>
      <c r="K347" s="5">
        <f ca="1">TODAY() - tblCustomers[[#This Row],[LastPurchaseDate]]</f>
        <v>1308</v>
      </c>
      <c r="L347" s="5" t="str">
        <f ca="1">IF(tblCustomers[[#This Row],[LastPurchaseDate]] &lt;= (TODAY()-180), "Churned", "Active")</f>
        <v>Active</v>
      </c>
      <c r="M347" s="5" t="str">
        <f>TEXT(tblCustomers[[#This Row],[JoinDate]], "YYYY-MM")</f>
        <v>2019-08</v>
      </c>
      <c r="N347" s="5">
        <f>tblCustomers[[#This Row],[TotalSpend]]</f>
        <v>3378.47</v>
      </c>
      <c r="O347" s="2" t="s">
        <v>3372</v>
      </c>
    </row>
    <row r="348" spans="1:15" ht="13.8" x14ac:dyDescent="0.25">
      <c r="A348" s="2" t="s">
        <v>357</v>
      </c>
      <c r="B348" s="2" t="s">
        <v>1445</v>
      </c>
      <c r="C348" s="2" t="s">
        <v>1865</v>
      </c>
      <c r="D348" s="5" t="s">
        <v>2070</v>
      </c>
      <c r="E348" s="5" t="s">
        <v>2361</v>
      </c>
      <c r="F348" s="9">
        <v>1</v>
      </c>
      <c r="G348" s="9">
        <v>3</v>
      </c>
      <c r="H348" s="7">
        <v>711.09</v>
      </c>
      <c r="I348" s="7">
        <v>237.03</v>
      </c>
      <c r="J348" s="2" t="s">
        <v>3370</v>
      </c>
      <c r="K348" s="5">
        <f ca="1">TODAY() - tblCustomers[[#This Row],[LastPurchaseDate]]</f>
        <v>1460</v>
      </c>
      <c r="L348" s="5" t="str">
        <f ca="1">IF(tblCustomers[[#This Row],[LastPurchaseDate]] &lt;= (TODAY()-180), "Churned", "Active")</f>
        <v>Active</v>
      </c>
      <c r="M348" s="5" t="str">
        <f>TEXT(tblCustomers[[#This Row],[JoinDate]], "YYYY-MM")</f>
        <v>2021-09</v>
      </c>
      <c r="N348" s="5">
        <f>tblCustomers[[#This Row],[TotalSpend]]</f>
        <v>711.09</v>
      </c>
      <c r="O348" s="2" t="s">
        <v>3372</v>
      </c>
    </row>
    <row r="349" spans="1:15" ht="13.8" x14ac:dyDescent="0.25">
      <c r="A349" s="2" t="s">
        <v>358</v>
      </c>
      <c r="B349" s="2" t="s">
        <v>1499</v>
      </c>
      <c r="C349" s="2" t="s">
        <v>1865</v>
      </c>
      <c r="D349" s="5" t="s">
        <v>2193</v>
      </c>
      <c r="E349" s="5" t="s">
        <v>2865</v>
      </c>
      <c r="F349" s="9">
        <v>40</v>
      </c>
      <c r="G349" s="9">
        <v>38</v>
      </c>
      <c r="H349" s="7">
        <v>1644.26</v>
      </c>
      <c r="I349" s="7">
        <v>43.27</v>
      </c>
      <c r="J349" s="2" t="s">
        <v>3370</v>
      </c>
      <c r="K349" s="5">
        <f ca="1">TODAY() - tblCustomers[[#This Row],[LastPurchaseDate]]</f>
        <v>206</v>
      </c>
      <c r="L349" s="5" t="str">
        <f ca="1">IF(tblCustomers[[#This Row],[LastPurchaseDate]] &lt;= (TODAY()-180), "Churned", "Active")</f>
        <v>Active</v>
      </c>
      <c r="M349" s="5" t="str">
        <f>TEXT(tblCustomers[[#This Row],[JoinDate]], "YYYY-MM")</f>
        <v>2021-12</v>
      </c>
      <c r="N349" s="5">
        <f>tblCustomers[[#This Row],[TotalSpend]]</f>
        <v>1644.26</v>
      </c>
      <c r="O349" s="2" t="s">
        <v>3372</v>
      </c>
    </row>
    <row r="350" spans="1:15" ht="13.8" x14ac:dyDescent="0.25">
      <c r="A350" s="2" t="s">
        <v>359</v>
      </c>
      <c r="B350" s="2" t="s">
        <v>1500</v>
      </c>
      <c r="C350" s="2" t="s">
        <v>1864</v>
      </c>
      <c r="D350" s="5" t="s">
        <v>2194</v>
      </c>
      <c r="E350" s="5" t="s">
        <v>3027</v>
      </c>
      <c r="F350" s="9">
        <v>53</v>
      </c>
      <c r="G350" s="9">
        <v>38</v>
      </c>
      <c r="H350" s="7">
        <v>2542.96</v>
      </c>
      <c r="I350" s="7">
        <v>66.92</v>
      </c>
      <c r="J350" s="2" t="s">
        <v>3370</v>
      </c>
      <c r="K350" s="5">
        <f ca="1">TODAY() - tblCustomers[[#This Row],[LastPurchaseDate]]</f>
        <v>788</v>
      </c>
      <c r="L350" s="5" t="str">
        <f ca="1">IF(tblCustomers[[#This Row],[LastPurchaseDate]] &lt;= (TODAY()-180), "Churned", "Active")</f>
        <v>Active</v>
      </c>
      <c r="M350" s="5" t="str">
        <f>TEXT(tblCustomers[[#This Row],[JoinDate]], "YYYY-MM")</f>
        <v>2019-03</v>
      </c>
      <c r="N350" s="5">
        <f>tblCustomers[[#This Row],[TotalSpend]]</f>
        <v>2542.96</v>
      </c>
      <c r="O350" s="2" t="s">
        <v>3372</v>
      </c>
    </row>
    <row r="351" spans="1:15" ht="13.8" x14ac:dyDescent="0.25">
      <c r="A351" s="2" t="s">
        <v>360</v>
      </c>
      <c r="B351" s="2" t="s">
        <v>1501</v>
      </c>
      <c r="C351" s="2" t="s">
        <v>1865</v>
      </c>
      <c r="D351" s="5" t="s">
        <v>2195</v>
      </c>
      <c r="E351" s="5" t="s">
        <v>2882</v>
      </c>
      <c r="F351" s="9">
        <v>35</v>
      </c>
      <c r="G351" s="9">
        <v>34</v>
      </c>
      <c r="H351" s="7">
        <v>10867.76</v>
      </c>
      <c r="I351" s="7">
        <v>319.64</v>
      </c>
      <c r="J351" s="2" t="s">
        <v>3371</v>
      </c>
      <c r="K351" s="5">
        <f ca="1">TODAY() - tblCustomers[[#This Row],[LastPurchaseDate]]</f>
        <v>278</v>
      </c>
      <c r="L351" s="5" t="str">
        <f ca="1">IF(tblCustomers[[#This Row],[LastPurchaseDate]] &lt;= (TODAY()-180), "Churned", "Active")</f>
        <v>Active</v>
      </c>
      <c r="M351" s="5" t="str">
        <f>TEXT(tblCustomers[[#This Row],[JoinDate]], "YYYY-MM")</f>
        <v>2022-02</v>
      </c>
      <c r="N351" s="5">
        <f>tblCustomers[[#This Row],[TotalSpend]]</f>
        <v>10867.76</v>
      </c>
      <c r="O351" s="2" t="s">
        <v>3372</v>
      </c>
    </row>
    <row r="352" spans="1:15" ht="13.8" x14ac:dyDescent="0.25">
      <c r="A352" s="2" t="s">
        <v>361</v>
      </c>
      <c r="B352" s="2" t="s">
        <v>1299</v>
      </c>
      <c r="C352" s="2" t="s">
        <v>1864</v>
      </c>
      <c r="D352" s="5" t="s">
        <v>2196</v>
      </c>
      <c r="E352" s="5" t="s">
        <v>3028</v>
      </c>
      <c r="F352" s="9">
        <v>55</v>
      </c>
      <c r="G352" s="9">
        <v>46</v>
      </c>
      <c r="H352" s="7">
        <v>684.02</v>
      </c>
      <c r="I352" s="7">
        <v>14.87</v>
      </c>
      <c r="J352" s="2" t="s">
        <v>3370</v>
      </c>
      <c r="K352" s="5">
        <f ca="1">TODAY() - tblCustomers[[#This Row],[LastPurchaseDate]]</f>
        <v>142</v>
      </c>
      <c r="L352" s="5" t="str">
        <f ca="1">IF(tblCustomers[[#This Row],[LastPurchaseDate]] &lt;= (TODAY()-180), "Churned", "Active")</f>
        <v>Active</v>
      </c>
      <c r="M352" s="5" t="str">
        <f>TEXT(tblCustomers[[#This Row],[JoinDate]], "YYYY-MM")</f>
        <v>2020-11</v>
      </c>
      <c r="N352" s="5">
        <f>tblCustomers[[#This Row],[TotalSpend]]</f>
        <v>684.02</v>
      </c>
      <c r="O352" s="2" t="s">
        <v>3373</v>
      </c>
    </row>
    <row r="353" spans="1:15" ht="13.8" x14ac:dyDescent="0.25">
      <c r="A353" s="2" t="s">
        <v>362</v>
      </c>
      <c r="B353" s="2" t="s">
        <v>1363</v>
      </c>
      <c r="C353" s="2" t="s">
        <v>1864</v>
      </c>
      <c r="D353" s="5" t="s">
        <v>2197</v>
      </c>
      <c r="E353" s="5" t="s">
        <v>3029</v>
      </c>
      <c r="F353" s="9">
        <v>1</v>
      </c>
      <c r="G353" s="9">
        <v>2</v>
      </c>
      <c r="H353" s="7">
        <v>330.18</v>
      </c>
      <c r="I353" s="7">
        <v>165.09</v>
      </c>
      <c r="J353" s="2" t="s">
        <v>3370</v>
      </c>
      <c r="K353" s="5">
        <f ca="1">TODAY() - tblCustomers[[#This Row],[LastPurchaseDate]]</f>
        <v>492</v>
      </c>
      <c r="L353" s="5" t="str">
        <f ca="1">IF(tblCustomers[[#This Row],[LastPurchaseDate]] &lt;= (TODAY()-180), "Churned", "Active")</f>
        <v>Active</v>
      </c>
      <c r="M353" s="5" t="str">
        <f>TEXT(tblCustomers[[#This Row],[JoinDate]], "YYYY-MM")</f>
        <v>2024-05</v>
      </c>
      <c r="N353" s="5">
        <f>tblCustomers[[#This Row],[TotalSpend]]</f>
        <v>330.18</v>
      </c>
      <c r="O353" s="2" t="s">
        <v>3372</v>
      </c>
    </row>
    <row r="354" spans="1:15" ht="13.8" x14ac:dyDescent="0.25">
      <c r="A354" s="2" t="s">
        <v>363</v>
      </c>
      <c r="B354" s="2" t="s">
        <v>1502</v>
      </c>
      <c r="C354" s="2" t="s">
        <v>1863</v>
      </c>
      <c r="D354" s="5" t="s">
        <v>2198</v>
      </c>
      <c r="E354" s="5" t="s">
        <v>2762</v>
      </c>
      <c r="F354" s="9">
        <v>67</v>
      </c>
      <c r="G354" s="9">
        <v>53</v>
      </c>
      <c r="H354" s="7">
        <v>2158.69</v>
      </c>
      <c r="I354" s="7">
        <v>40.729999999999997</v>
      </c>
      <c r="J354" s="2" t="s">
        <v>3370</v>
      </c>
      <c r="K354" s="5">
        <f ca="1">TODAY() - tblCustomers[[#This Row],[LastPurchaseDate]]</f>
        <v>574</v>
      </c>
      <c r="L354" s="5" t="str">
        <f ca="1">IF(tblCustomers[[#This Row],[LastPurchaseDate]] &lt;= (TODAY()-180), "Churned", "Active")</f>
        <v>Active</v>
      </c>
      <c r="M354" s="5" t="str">
        <f>TEXT(tblCustomers[[#This Row],[JoinDate]], "YYYY-MM")</f>
        <v>2018-08</v>
      </c>
      <c r="N354" s="5">
        <f>tblCustomers[[#This Row],[TotalSpend]]</f>
        <v>2158.69</v>
      </c>
      <c r="O354" s="2" t="s">
        <v>3372</v>
      </c>
    </row>
    <row r="355" spans="1:15" ht="13.8" x14ac:dyDescent="0.25">
      <c r="A355" s="2" t="s">
        <v>364</v>
      </c>
      <c r="B355" s="2" t="s">
        <v>1503</v>
      </c>
      <c r="C355" s="2" t="s">
        <v>1863</v>
      </c>
      <c r="D355" s="5" t="s">
        <v>2199</v>
      </c>
      <c r="E355" s="5" t="s">
        <v>3030</v>
      </c>
      <c r="F355" s="9">
        <v>1</v>
      </c>
      <c r="G355" s="9">
        <v>1</v>
      </c>
      <c r="H355" s="7">
        <v>596.62</v>
      </c>
      <c r="I355" s="7">
        <v>596.62</v>
      </c>
      <c r="J355" s="2" t="s">
        <v>3370</v>
      </c>
      <c r="K355" s="5">
        <f ca="1">TODAY() - tblCustomers[[#This Row],[LastPurchaseDate]]</f>
        <v>1155</v>
      </c>
      <c r="L355" s="5" t="str">
        <f ca="1">IF(tblCustomers[[#This Row],[LastPurchaseDate]] &lt;= (TODAY()-180), "Churned", "Active")</f>
        <v>Active</v>
      </c>
      <c r="M355" s="5" t="str">
        <f>TEXT(tblCustomers[[#This Row],[JoinDate]], "YYYY-MM")</f>
        <v>2022-07</v>
      </c>
      <c r="N355" s="5">
        <f>tblCustomers[[#This Row],[TotalSpend]]</f>
        <v>596.62</v>
      </c>
      <c r="O355" s="2" t="s">
        <v>3372</v>
      </c>
    </row>
    <row r="356" spans="1:15" ht="13.8" x14ac:dyDescent="0.25">
      <c r="A356" s="2" t="s">
        <v>365</v>
      </c>
      <c r="B356" s="2" t="s">
        <v>1504</v>
      </c>
      <c r="C356" s="2" t="s">
        <v>1863</v>
      </c>
      <c r="D356" s="5" t="s">
        <v>2200</v>
      </c>
      <c r="E356" s="5" t="s">
        <v>3031</v>
      </c>
      <c r="F356" s="9">
        <v>3</v>
      </c>
      <c r="G356" s="9">
        <v>3</v>
      </c>
      <c r="H356" s="7">
        <v>147.47999999999999</v>
      </c>
      <c r="I356" s="7">
        <v>49.16</v>
      </c>
      <c r="J356" s="2" t="s">
        <v>3370</v>
      </c>
      <c r="K356" s="5">
        <f ca="1">TODAY() - tblCustomers[[#This Row],[LastPurchaseDate]]</f>
        <v>20</v>
      </c>
      <c r="L356" s="5" t="str">
        <f ca="1">IF(tblCustomers[[#This Row],[LastPurchaseDate]] &lt;= (TODAY()-180), "Churned", "Active")</f>
        <v>Active</v>
      </c>
      <c r="M356" s="5" t="str">
        <f>TEXT(tblCustomers[[#This Row],[JoinDate]], "YYYY-MM")</f>
        <v>2025-07</v>
      </c>
      <c r="N356" s="5">
        <f>tblCustomers[[#This Row],[TotalSpend]]</f>
        <v>147.47999999999999</v>
      </c>
      <c r="O356" s="2" t="s">
        <v>3373</v>
      </c>
    </row>
    <row r="357" spans="1:15" ht="13.8" x14ac:dyDescent="0.25">
      <c r="A357" s="2" t="s">
        <v>366</v>
      </c>
      <c r="B357" s="2" t="s">
        <v>1505</v>
      </c>
      <c r="C357" s="2" t="s">
        <v>1865</v>
      </c>
      <c r="D357" s="5" t="s">
        <v>2201</v>
      </c>
      <c r="E357" s="5" t="s">
        <v>1907</v>
      </c>
      <c r="F357" s="9">
        <v>5</v>
      </c>
      <c r="G357" s="9">
        <v>10</v>
      </c>
      <c r="H357" s="7">
        <v>1073.7</v>
      </c>
      <c r="I357" s="7">
        <v>107.37</v>
      </c>
      <c r="J357" s="2" t="s">
        <v>3370</v>
      </c>
      <c r="K357" s="5">
        <f ca="1">TODAY() - tblCustomers[[#This Row],[LastPurchaseDate]]</f>
        <v>1074</v>
      </c>
      <c r="L357" s="5" t="str">
        <f ca="1">IF(tblCustomers[[#This Row],[LastPurchaseDate]] &lt;= (TODAY()-180), "Churned", "Active")</f>
        <v>Active</v>
      </c>
      <c r="M357" s="5" t="str">
        <f>TEXT(tblCustomers[[#This Row],[JoinDate]], "YYYY-MM")</f>
        <v>2022-06</v>
      </c>
      <c r="N357" s="5">
        <f>tblCustomers[[#This Row],[TotalSpend]]</f>
        <v>1073.7</v>
      </c>
      <c r="O357" s="2" t="s">
        <v>3372</v>
      </c>
    </row>
    <row r="358" spans="1:15" ht="13.8" x14ac:dyDescent="0.25">
      <c r="A358" s="2" t="s">
        <v>367</v>
      </c>
      <c r="B358" s="2" t="s">
        <v>1506</v>
      </c>
      <c r="C358" s="2" t="s">
        <v>1865</v>
      </c>
      <c r="D358" s="5" t="s">
        <v>2202</v>
      </c>
      <c r="E358" s="5" t="s">
        <v>3032</v>
      </c>
      <c r="F358" s="9">
        <v>2</v>
      </c>
      <c r="G358" s="9">
        <v>4</v>
      </c>
      <c r="H358" s="7">
        <v>1594.16</v>
      </c>
      <c r="I358" s="7">
        <v>398.54</v>
      </c>
      <c r="J358" s="2" t="s">
        <v>3370</v>
      </c>
      <c r="K358" s="5">
        <f ca="1">TODAY() - tblCustomers[[#This Row],[LastPurchaseDate]]</f>
        <v>411</v>
      </c>
      <c r="L358" s="5" t="str">
        <f ca="1">IF(tblCustomers[[#This Row],[LastPurchaseDate]] &lt;= (TODAY()-180), "Churned", "Active")</f>
        <v>Active</v>
      </c>
      <c r="M358" s="5" t="str">
        <f>TEXT(tblCustomers[[#This Row],[JoinDate]], "YYYY-MM")</f>
        <v>2024-07</v>
      </c>
      <c r="N358" s="5">
        <f>tblCustomers[[#This Row],[TotalSpend]]</f>
        <v>1594.16</v>
      </c>
      <c r="O358" s="2" t="s">
        <v>3372</v>
      </c>
    </row>
    <row r="359" spans="1:15" ht="13.8" x14ac:dyDescent="0.25">
      <c r="A359" s="2" t="s">
        <v>368</v>
      </c>
      <c r="B359" s="2" t="s">
        <v>1507</v>
      </c>
      <c r="C359" s="2" t="s">
        <v>1862</v>
      </c>
      <c r="D359" s="5" t="s">
        <v>2203</v>
      </c>
      <c r="E359" s="5" t="s">
        <v>3033</v>
      </c>
      <c r="F359" s="9">
        <v>49</v>
      </c>
      <c r="G359" s="9">
        <v>50</v>
      </c>
      <c r="H359" s="7">
        <v>4030.5</v>
      </c>
      <c r="I359" s="7">
        <v>80.61</v>
      </c>
      <c r="J359" s="2" t="s">
        <v>3370</v>
      </c>
      <c r="K359" s="5">
        <f ca="1">TODAY() - tblCustomers[[#This Row],[LastPurchaseDate]]</f>
        <v>44</v>
      </c>
      <c r="L359" s="5" t="str">
        <f ca="1">IF(tblCustomers[[#This Row],[LastPurchaseDate]] &lt;= (TODAY()-180), "Churned", "Active")</f>
        <v>Active</v>
      </c>
      <c r="M359" s="5" t="str">
        <f>TEXT(tblCustomers[[#This Row],[JoinDate]], "YYYY-MM")</f>
        <v>2021-08</v>
      </c>
      <c r="N359" s="5">
        <f>tblCustomers[[#This Row],[TotalSpend]]</f>
        <v>4030.5</v>
      </c>
      <c r="O359" s="2" t="s">
        <v>3373</v>
      </c>
    </row>
    <row r="360" spans="1:15" ht="13.8" x14ac:dyDescent="0.25">
      <c r="A360" s="2" t="s">
        <v>369</v>
      </c>
      <c r="B360" s="2" t="s">
        <v>1508</v>
      </c>
      <c r="C360" s="2" t="s">
        <v>1864</v>
      </c>
      <c r="D360" s="5" t="s">
        <v>2204</v>
      </c>
      <c r="E360" s="5" t="s">
        <v>3034</v>
      </c>
      <c r="F360" s="9">
        <v>11</v>
      </c>
      <c r="G360" s="9">
        <v>6</v>
      </c>
      <c r="H360" s="7">
        <v>3165.54</v>
      </c>
      <c r="I360" s="7">
        <v>527.59</v>
      </c>
      <c r="J360" s="2" t="s">
        <v>3370</v>
      </c>
      <c r="K360" s="5">
        <f ca="1">TODAY() - tblCustomers[[#This Row],[LastPurchaseDate]]</f>
        <v>295</v>
      </c>
      <c r="L360" s="5" t="str">
        <f ca="1">IF(tblCustomers[[#This Row],[LastPurchaseDate]] &lt;= (TODAY()-180), "Churned", "Active")</f>
        <v>Active</v>
      </c>
      <c r="M360" s="5" t="str">
        <f>TEXT(tblCustomers[[#This Row],[JoinDate]], "YYYY-MM")</f>
        <v>2024-02</v>
      </c>
      <c r="N360" s="5">
        <f>tblCustomers[[#This Row],[TotalSpend]]</f>
        <v>3165.54</v>
      </c>
      <c r="O360" s="2" t="s">
        <v>3372</v>
      </c>
    </row>
    <row r="361" spans="1:15" ht="13.8" x14ac:dyDescent="0.25">
      <c r="A361" s="2" t="s">
        <v>370</v>
      </c>
      <c r="B361" s="2" t="s">
        <v>1509</v>
      </c>
      <c r="C361" s="2" t="s">
        <v>1864</v>
      </c>
      <c r="D361" s="5" t="s">
        <v>2205</v>
      </c>
      <c r="E361" s="5" t="s">
        <v>3035</v>
      </c>
      <c r="F361" s="9">
        <v>33</v>
      </c>
      <c r="G361" s="9">
        <v>23</v>
      </c>
      <c r="H361" s="7">
        <v>2248.71</v>
      </c>
      <c r="I361" s="7">
        <v>97.77</v>
      </c>
      <c r="J361" s="2" t="s">
        <v>3370</v>
      </c>
      <c r="K361" s="5">
        <f ca="1">TODAY() - tblCustomers[[#This Row],[LastPurchaseDate]]</f>
        <v>384</v>
      </c>
      <c r="L361" s="5" t="str">
        <f ca="1">IF(tblCustomers[[#This Row],[LastPurchaseDate]] &lt;= (TODAY()-180), "Churned", "Active")</f>
        <v>Active</v>
      </c>
      <c r="M361" s="5" t="str">
        <f>TEXT(tblCustomers[[#This Row],[JoinDate]], "YYYY-MM")</f>
        <v>2022-01</v>
      </c>
      <c r="N361" s="5">
        <f>tblCustomers[[#This Row],[TotalSpend]]</f>
        <v>2248.71</v>
      </c>
      <c r="O361" s="2" t="s">
        <v>3372</v>
      </c>
    </row>
    <row r="362" spans="1:15" ht="13.8" x14ac:dyDescent="0.25">
      <c r="A362" s="2" t="s">
        <v>371</v>
      </c>
      <c r="B362" s="2" t="s">
        <v>1510</v>
      </c>
      <c r="C362" s="2" t="s">
        <v>1864</v>
      </c>
      <c r="D362" s="5" t="s">
        <v>2141</v>
      </c>
      <c r="E362" s="5" t="s">
        <v>3036</v>
      </c>
      <c r="F362" s="9">
        <v>34</v>
      </c>
      <c r="G362" s="9">
        <v>34</v>
      </c>
      <c r="H362" s="7">
        <v>3507.44</v>
      </c>
      <c r="I362" s="7">
        <v>103.16</v>
      </c>
      <c r="J362" s="2" t="s">
        <v>3370</v>
      </c>
      <c r="K362" s="5">
        <f ca="1">TODAY() - tblCustomers[[#This Row],[LastPurchaseDate]]</f>
        <v>727</v>
      </c>
      <c r="L362" s="5" t="str">
        <f ca="1">IF(tblCustomers[[#This Row],[LastPurchaseDate]] &lt;= (TODAY()-180), "Churned", "Active")</f>
        <v>Active</v>
      </c>
      <c r="M362" s="5" t="str">
        <f>TEXT(tblCustomers[[#This Row],[JoinDate]], "YYYY-MM")</f>
        <v>2020-12</v>
      </c>
      <c r="N362" s="5">
        <f>tblCustomers[[#This Row],[TotalSpend]]</f>
        <v>3507.44</v>
      </c>
      <c r="O362" s="2" t="s">
        <v>3372</v>
      </c>
    </row>
    <row r="363" spans="1:15" ht="13.8" x14ac:dyDescent="0.25">
      <c r="A363" s="2" t="s">
        <v>372</v>
      </c>
      <c r="B363" s="2" t="s">
        <v>1511</v>
      </c>
      <c r="C363" s="2" t="s">
        <v>1862</v>
      </c>
      <c r="D363" s="5" t="s">
        <v>2206</v>
      </c>
      <c r="E363" s="5" t="s">
        <v>2165</v>
      </c>
      <c r="F363" s="9">
        <v>51</v>
      </c>
      <c r="G363" s="9">
        <v>45</v>
      </c>
      <c r="H363" s="7">
        <v>31810.5</v>
      </c>
      <c r="I363" s="7">
        <v>706.9</v>
      </c>
      <c r="J363" s="2" t="s">
        <v>3371</v>
      </c>
      <c r="K363" s="5">
        <f ca="1">TODAY() - tblCustomers[[#This Row],[LastPurchaseDate]]</f>
        <v>115</v>
      </c>
      <c r="L363" s="5" t="str">
        <f ca="1">IF(tblCustomers[[#This Row],[LastPurchaseDate]] &lt;= (TODAY()-180), "Churned", "Active")</f>
        <v>Active</v>
      </c>
      <c r="M363" s="5" t="str">
        <f>TEXT(tblCustomers[[#This Row],[JoinDate]], "YYYY-MM")</f>
        <v>2021-04</v>
      </c>
      <c r="N363" s="5">
        <f>tblCustomers[[#This Row],[TotalSpend]]</f>
        <v>31810.5</v>
      </c>
      <c r="O363" s="2" t="s">
        <v>3373</v>
      </c>
    </row>
    <row r="364" spans="1:15" ht="13.8" x14ac:dyDescent="0.25">
      <c r="A364" s="2" t="s">
        <v>373</v>
      </c>
      <c r="B364" s="2" t="s">
        <v>1512</v>
      </c>
      <c r="C364" s="2" t="s">
        <v>1861</v>
      </c>
      <c r="D364" s="5" t="s">
        <v>2207</v>
      </c>
      <c r="E364" s="5" t="s">
        <v>2200</v>
      </c>
      <c r="F364" s="9">
        <v>3</v>
      </c>
      <c r="G364" s="9">
        <v>1</v>
      </c>
      <c r="H364" s="7">
        <v>83.79</v>
      </c>
      <c r="I364" s="7">
        <v>83.79</v>
      </c>
      <c r="J364" s="2" t="s">
        <v>3370</v>
      </c>
      <c r="K364" s="5">
        <f ca="1">TODAY() - tblCustomers[[#This Row],[LastPurchaseDate]]</f>
        <v>69</v>
      </c>
      <c r="L364" s="5" t="str">
        <f ca="1">IF(tblCustomers[[#This Row],[LastPurchaseDate]] &lt;= (TODAY()-180), "Churned", "Active")</f>
        <v>Active</v>
      </c>
      <c r="M364" s="5" t="str">
        <f>TEXT(tblCustomers[[#This Row],[JoinDate]], "YYYY-MM")</f>
        <v>2025-05</v>
      </c>
      <c r="N364" s="5">
        <f>tblCustomers[[#This Row],[TotalSpend]]</f>
        <v>83.79</v>
      </c>
      <c r="O364" s="2" t="s">
        <v>3373</v>
      </c>
    </row>
    <row r="365" spans="1:15" ht="13.8" x14ac:dyDescent="0.25">
      <c r="A365" s="2" t="s">
        <v>374</v>
      </c>
      <c r="B365" s="2" t="s">
        <v>1479</v>
      </c>
      <c r="C365" s="2" t="s">
        <v>1862</v>
      </c>
      <c r="D365" s="5" t="s">
        <v>2208</v>
      </c>
      <c r="E365" s="5" t="s">
        <v>2376</v>
      </c>
      <c r="F365" s="9">
        <v>5</v>
      </c>
      <c r="G365" s="9">
        <v>5</v>
      </c>
      <c r="H365" s="7">
        <v>90.6</v>
      </c>
      <c r="I365" s="7">
        <v>18.12</v>
      </c>
      <c r="J365" s="2" t="s">
        <v>3370</v>
      </c>
      <c r="K365" s="5">
        <f ca="1">TODAY() - tblCustomers[[#This Row],[LastPurchaseDate]]</f>
        <v>946</v>
      </c>
      <c r="L365" s="5" t="str">
        <f ca="1">IF(tblCustomers[[#This Row],[LastPurchaseDate]] &lt;= (TODAY()-180), "Churned", "Active")</f>
        <v>Active</v>
      </c>
      <c r="M365" s="5" t="str">
        <f>TEXT(tblCustomers[[#This Row],[JoinDate]], "YYYY-MM")</f>
        <v>2022-10</v>
      </c>
      <c r="N365" s="5">
        <f>tblCustomers[[#This Row],[TotalSpend]]</f>
        <v>90.6</v>
      </c>
      <c r="O365" s="2" t="s">
        <v>3372</v>
      </c>
    </row>
    <row r="366" spans="1:15" ht="13.8" x14ac:dyDescent="0.25">
      <c r="A366" s="2" t="s">
        <v>375</v>
      </c>
      <c r="B366" s="2" t="s">
        <v>1450</v>
      </c>
      <c r="C366" s="2" t="s">
        <v>1861</v>
      </c>
      <c r="D366" s="5" t="s">
        <v>2209</v>
      </c>
      <c r="E366" s="5" t="s">
        <v>2996</v>
      </c>
      <c r="F366" s="9">
        <v>18</v>
      </c>
      <c r="G366" s="9">
        <v>13</v>
      </c>
      <c r="H366" s="7">
        <v>1183.1300000000001</v>
      </c>
      <c r="I366" s="7">
        <v>91.01</v>
      </c>
      <c r="J366" s="2" t="s">
        <v>3370</v>
      </c>
      <c r="K366" s="5">
        <f ca="1">TODAY() - tblCustomers[[#This Row],[LastPurchaseDate]]</f>
        <v>245</v>
      </c>
      <c r="L366" s="5" t="str">
        <f ca="1">IF(tblCustomers[[#This Row],[LastPurchaseDate]] &lt;= (TODAY()-180), "Churned", "Active")</f>
        <v>Active</v>
      </c>
      <c r="M366" s="5" t="str">
        <f>TEXT(tblCustomers[[#This Row],[JoinDate]], "YYYY-MM")</f>
        <v>2023-08</v>
      </c>
      <c r="N366" s="5">
        <f>tblCustomers[[#This Row],[TotalSpend]]</f>
        <v>1183.1300000000001</v>
      </c>
      <c r="O366" s="2" t="s">
        <v>3372</v>
      </c>
    </row>
    <row r="367" spans="1:15" ht="13.8" x14ac:dyDescent="0.25">
      <c r="A367" s="2" t="s">
        <v>376</v>
      </c>
      <c r="B367" s="2" t="s">
        <v>1513</v>
      </c>
      <c r="C367" s="2" t="s">
        <v>1861</v>
      </c>
      <c r="D367" s="5" t="s">
        <v>1924</v>
      </c>
      <c r="E367" s="5" t="s">
        <v>2195</v>
      </c>
      <c r="F367" s="9">
        <v>30</v>
      </c>
      <c r="G367" s="9">
        <v>28</v>
      </c>
      <c r="H367" s="7">
        <v>692.16</v>
      </c>
      <c r="I367" s="7">
        <v>24.72</v>
      </c>
      <c r="J367" s="2" t="s">
        <v>3370</v>
      </c>
      <c r="K367" s="5">
        <f ca="1">TODAY() - tblCustomers[[#This Row],[LastPurchaseDate]]</f>
        <v>1310</v>
      </c>
      <c r="L367" s="5" t="str">
        <f ca="1">IF(tblCustomers[[#This Row],[LastPurchaseDate]] &lt;= (TODAY()-180), "Churned", "Active")</f>
        <v>Active</v>
      </c>
      <c r="M367" s="5" t="str">
        <f>TEXT(tblCustomers[[#This Row],[JoinDate]], "YYYY-MM")</f>
        <v>2019-09</v>
      </c>
      <c r="N367" s="5">
        <f>tblCustomers[[#This Row],[TotalSpend]]</f>
        <v>692.16</v>
      </c>
      <c r="O367" s="2" t="s">
        <v>3372</v>
      </c>
    </row>
    <row r="368" spans="1:15" ht="13.8" x14ac:dyDescent="0.25">
      <c r="A368" s="2" t="s">
        <v>377</v>
      </c>
      <c r="B368" s="2" t="s">
        <v>1514</v>
      </c>
      <c r="C368" s="2" t="s">
        <v>1862</v>
      </c>
      <c r="D368" s="5" t="s">
        <v>2210</v>
      </c>
      <c r="E368" s="5" t="s">
        <v>3022</v>
      </c>
      <c r="F368" s="9">
        <v>10</v>
      </c>
      <c r="G368" s="9">
        <v>7</v>
      </c>
      <c r="H368" s="7">
        <v>566.51</v>
      </c>
      <c r="I368" s="7">
        <v>80.930000000000007</v>
      </c>
      <c r="J368" s="2" t="s">
        <v>3370</v>
      </c>
      <c r="K368" s="5">
        <f ca="1">TODAY() - tblCustomers[[#This Row],[LastPurchaseDate]]</f>
        <v>940</v>
      </c>
      <c r="L368" s="5" t="str">
        <f ca="1">IF(tblCustomers[[#This Row],[LastPurchaseDate]] &lt;= (TODAY()-180), "Churned", "Active")</f>
        <v>Active</v>
      </c>
      <c r="M368" s="5" t="str">
        <f>TEXT(tblCustomers[[#This Row],[JoinDate]], "YYYY-MM")</f>
        <v>2022-05</v>
      </c>
      <c r="N368" s="5">
        <f>tblCustomers[[#This Row],[TotalSpend]]</f>
        <v>566.51</v>
      </c>
      <c r="O368" s="2" t="s">
        <v>3372</v>
      </c>
    </row>
    <row r="369" spans="1:15" ht="13.8" x14ac:dyDescent="0.25">
      <c r="A369" s="2" t="s">
        <v>378</v>
      </c>
      <c r="B369" s="2" t="s">
        <v>1515</v>
      </c>
      <c r="C369" s="2" t="s">
        <v>1863</v>
      </c>
      <c r="D369" s="5" t="s">
        <v>2088</v>
      </c>
      <c r="E369" s="5" t="s">
        <v>2080</v>
      </c>
      <c r="F369" s="9">
        <v>36</v>
      </c>
      <c r="G369" s="9">
        <v>30</v>
      </c>
      <c r="H369" s="7">
        <v>2643.9</v>
      </c>
      <c r="I369" s="7">
        <v>88.13</v>
      </c>
      <c r="J369" s="2" t="s">
        <v>3370</v>
      </c>
      <c r="K369" s="5">
        <f ca="1">TODAY() - tblCustomers[[#This Row],[LastPurchaseDate]]</f>
        <v>66</v>
      </c>
      <c r="L369" s="5" t="str">
        <f ca="1">IF(tblCustomers[[#This Row],[LastPurchaseDate]] &lt;= (TODAY()-180), "Churned", "Active")</f>
        <v>Active</v>
      </c>
      <c r="M369" s="5" t="str">
        <f>TEXT(tblCustomers[[#This Row],[JoinDate]], "YYYY-MM")</f>
        <v>2022-08</v>
      </c>
      <c r="N369" s="5">
        <f>tblCustomers[[#This Row],[TotalSpend]]</f>
        <v>2643.9</v>
      </c>
      <c r="O369" s="2" t="s">
        <v>3373</v>
      </c>
    </row>
    <row r="370" spans="1:15" ht="13.8" x14ac:dyDescent="0.25">
      <c r="A370" s="2" t="s">
        <v>379</v>
      </c>
      <c r="B370" s="2" t="s">
        <v>1516</v>
      </c>
      <c r="C370" s="2" t="s">
        <v>1862</v>
      </c>
      <c r="D370" s="5" t="s">
        <v>2211</v>
      </c>
      <c r="E370" s="5" t="s">
        <v>3037</v>
      </c>
      <c r="F370" s="9">
        <v>6</v>
      </c>
      <c r="G370" s="9">
        <v>4</v>
      </c>
      <c r="H370" s="7">
        <v>146.6</v>
      </c>
      <c r="I370" s="7">
        <v>36.65</v>
      </c>
      <c r="J370" s="2" t="s">
        <v>3370</v>
      </c>
      <c r="K370" s="5">
        <f ca="1">TODAY() - tblCustomers[[#This Row],[LastPurchaseDate]]</f>
        <v>54</v>
      </c>
      <c r="L370" s="5" t="str">
        <f ca="1">IF(tblCustomers[[#This Row],[LastPurchaseDate]] &lt;= (TODAY()-180), "Churned", "Active")</f>
        <v>Active</v>
      </c>
      <c r="M370" s="5" t="str">
        <f>TEXT(tblCustomers[[#This Row],[JoinDate]], "YYYY-MM")</f>
        <v>2025-03</v>
      </c>
      <c r="N370" s="5">
        <f>tblCustomers[[#This Row],[TotalSpend]]</f>
        <v>146.6</v>
      </c>
      <c r="O370" s="2" t="s">
        <v>3373</v>
      </c>
    </row>
    <row r="371" spans="1:15" ht="13.8" x14ac:dyDescent="0.25">
      <c r="A371" s="2" t="s">
        <v>380</v>
      </c>
      <c r="B371" s="2" t="s">
        <v>1378</v>
      </c>
      <c r="C371" s="2" t="s">
        <v>1861</v>
      </c>
      <c r="D371" s="5" t="s">
        <v>2212</v>
      </c>
      <c r="E371" s="5" t="s">
        <v>3038</v>
      </c>
      <c r="F371" s="9">
        <v>22</v>
      </c>
      <c r="G371" s="9">
        <v>13</v>
      </c>
      <c r="H371" s="7">
        <v>218.14</v>
      </c>
      <c r="I371" s="7">
        <v>16.78</v>
      </c>
      <c r="J371" s="2" t="s">
        <v>3370</v>
      </c>
      <c r="K371" s="5">
        <f ca="1">TODAY() - tblCustomers[[#This Row],[LastPurchaseDate]]</f>
        <v>230</v>
      </c>
      <c r="L371" s="5" t="str">
        <f ca="1">IF(tblCustomers[[#This Row],[LastPurchaseDate]] &lt;= (TODAY()-180), "Churned", "Active")</f>
        <v>Active</v>
      </c>
      <c r="M371" s="5" t="str">
        <f>TEXT(tblCustomers[[#This Row],[JoinDate]], "YYYY-MM")</f>
        <v>2023-05</v>
      </c>
      <c r="N371" s="5">
        <f>tblCustomers[[#This Row],[TotalSpend]]</f>
        <v>218.14</v>
      </c>
      <c r="O371" s="2" t="s">
        <v>3372</v>
      </c>
    </row>
    <row r="372" spans="1:15" ht="13.8" x14ac:dyDescent="0.25">
      <c r="A372" s="2" t="s">
        <v>381</v>
      </c>
      <c r="B372" s="2" t="s">
        <v>1517</v>
      </c>
      <c r="C372" s="2" t="s">
        <v>1862</v>
      </c>
      <c r="D372" s="5" t="s">
        <v>2213</v>
      </c>
      <c r="E372" s="5" t="s">
        <v>2026</v>
      </c>
      <c r="F372" s="9">
        <v>47</v>
      </c>
      <c r="G372" s="9">
        <v>51</v>
      </c>
      <c r="H372" s="7">
        <v>4826.6400000000003</v>
      </c>
      <c r="I372" s="7">
        <v>94.64</v>
      </c>
      <c r="J372" s="2" t="s">
        <v>3370</v>
      </c>
      <c r="K372" s="5">
        <f ca="1">TODAY() - tblCustomers[[#This Row],[LastPurchaseDate]]</f>
        <v>526</v>
      </c>
      <c r="L372" s="5" t="str">
        <f ca="1">IF(tblCustomers[[#This Row],[LastPurchaseDate]] &lt;= (TODAY()-180), "Churned", "Active")</f>
        <v>Active</v>
      </c>
      <c r="M372" s="5" t="str">
        <f>TEXT(tblCustomers[[#This Row],[JoinDate]], "YYYY-MM")</f>
        <v>2020-06</v>
      </c>
      <c r="N372" s="5">
        <f>tblCustomers[[#This Row],[TotalSpend]]</f>
        <v>4826.6400000000003</v>
      </c>
      <c r="O372" s="2" t="s">
        <v>3372</v>
      </c>
    </row>
    <row r="373" spans="1:15" ht="13.8" x14ac:dyDescent="0.25">
      <c r="A373" s="2" t="s">
        <v>382</v>
      </c>
      <c r="B373" s="2" t="s">
        <v>1255</v>
      </c>
      <c r="C373" s="2" t="s">
        <v>1861</v>
      </c>
      <c r="D373" s="5" t="s">
        <v>2214</v>
      </c>
      <c r="E373" s="5" t="s">
        <v>2310</v>
      </c>
      <c r="F373" s="9">
        <v>2</v>
      </c>
      <c r="G373" s="9">
        <v>1</v>
      </c>
      <c r="H373" s="7">
        <v>118.51</v>
      </c>
      <c r="I373" s="7">
        <v>118.51</v>
      </c>
      <c r="J373" s="2" t="s">
        <v>3370</v>
      </c>
      <c r="K373" s="5">
        <f ca="1">TODAY() - tblCustomers[[#This Row],[LastPurchaseDate]]</f>
        <v>2024</v>
      </c>
      <c r="L373" s="5" t="str">
        <f ca="1">IF(tblCustomers[[#This Row],[LastPurchaseDate]] &lt;= (TODAY()-180), "Churned", "Active")</f>
        <v>Active</v>
      </c>
      <c r="M373" s="5" t="str">
        <f>TEXT(tblCustomers[[#This Row],[JoinDate]], "YYYY-MM")</f>
        <v>2020-02</v>
      </c>
      <c r="N373" s="5">
        <f>tblCustomers[[#This Row],[TotalSpend]]</f>
        <v>118.51</v>
      </c>
      <c r="O373" s="2" t="s">
        <v>3372</v>
      </c>
    </row>
    <row r="374" spans="1:15" ht="13.8" x14ac:dyDescent="0.25">
      <c r="A374" s="2" t="s">
        <v>383</v>
      </c>
      <c r="B374" s="2" t="s">
        <v>1518</v>
      </c>
      <c r="C374" s="2" t="s">
        <v>1862</v>
      </c>
      <c r="D374" s="5" t="s">
        <v>2215</v>
      </c>
      <c r="E374" s="5" t="s">
        <v>3039</v>
      </c>
      <c r="F374" s="9">
        <v>67</v>
      </c>
      <c r="G374" s="9">
        <v>58</v>
      </c>
      <c r="H374" s="7">
        <v>13404.38</v>
      </c>
      <c r="I374" s="7">
        <v>231.11</v>
      </c>
      <c r="J374" s="2" t="s">
        <v>3371</v>
      </c>
      <c r="K374" s="5">
        <f ca="1">TODAY() - tblCustomers[[#This Row],[LastPurchaseDate]]</f>
        <v>60</v>
      </c>
      <c r="L374" s="5" t="str">
        <f ca="1">IF(tblCustomers[[#This Row],[LastPurchaseDate]] &lt;= (TODAY()-180), "Churned", "Active")</f>
        <v>Active</v>
      </c>
      <c r="M374" s="5" t="str">
        <f>TEXT(tblCustomers[[#This Row],[JoinDate]], "YYYY-MM")</f>
        <v>2020-01</v>
      </c>
      <c r="N374" s="5">
        <f>tblCustomers[[#This Row],[TotalSpend]]</f>
        <v>13404.38</v>
      </c>
      <c r="O374" s="2" t="s">
        <v>3373</v>
      </c>
    </row>
    <row r="375" spans="1:15" ht="13.8" x14ac:dyDescent="0.25">
      <c r="A375" s="2" t="s">
        <v>384</v>
      </c>
      <c r="B375" s="2" t="s">
        <v>1519</v>
      </c>
      <c r="C375" s="2" t="s">
        <v>1865</v>
      </c>
      <c r="D375" s="5" t="s">
        <v>1879</v>
      </c>
      <c r="E375" s="5" t="s">
        <v>3040</v>
      </c>
      <c r="F375" s="9">
        <v>13</v>
      </c>
      <c r="G375" s="9">
        <v>12</v>
      </c>
      <c r="H375" s="7">
        <v>3315.84</v>
      </c>
      <c r="I375" s="7">
        <v>276.32</v>
      </c>
      <c r="J375" s="2" t="s">
        <v>3370</v>
      </c>
      <c r="K375" s="5">
        <f ca="1">TODAY() - tblCustomers[[#This Row],[LastPurchaseDate]]</f>
        <v>1538</v>
      </c>
      <c r="L375" s="5" t="str">
        <f ca="1">IF(tblCustomers[[#This Row],[LastPurchaseDate]] &lt;= (TODAY()-180), "Churned", "Active")</f>
        <v>Active</v>
      </c>
      <c r="M375" s="5" t="str">
        <f>TEXT(tblCustomers[[#This Row],[JoinDate]], "YYYY-MM")</f>
        <v>2020-07</v>
      </c>
      <c r="N375" s="5">
        <f>tblCustomers[[#This Row],[TotalSpend]]</f>
        <v>3315.84</v>
      </c>
      <c r="O375" s="2" t="s">
        <v>3372</v>
      </c>
    </row>
    <row r="376" spans="1:15" ht="13.8" x14ac:dyDescent="0.25">
      <c r="A376" s="2" t="s">
        <v>385</v>
      </c>
      <c r="B376" s="2" t="s">
        <v>1520</v>
      </c>
      <c r="C376" s="2" t="s">
        <v>1865</v>
      </c>
      <c r="D376" s="5" t="s">
        <v>2216</v>
      </c>
      <c r="E376" s="5" t="s">
        <v>3041</v>
      </c>
      <c r="F376" s="9">
        <v>46</v>
      </c>
      <c r="G376" s="9">
        <v>37</v>
      </c>
      <c r="H376" s="7">
        <v>7898.02</v>
      </c>
      <c r="I376" s="7">
        <v>213.46</v>
      </c>
      <c r="J376" s="2" t="s">
        <v>3371</v>
      </c>
      <c r="K376" s="5">
        <f ca="1">TODAY() - tblCustomers[[#This Row],[LastPurchaseDate]]</f>
        <v>235</v>
      </c>
      <c r="L376" s="5" t="str">
        <f ca="1">IF(tblCustomers[[#This Row],[LastPurchaseDate]] &lt;= (TODAY()-180), "Churned", "Active")</f>
        <v>Active</v>
      </c>
      <c r="M376" s="5" t="str">
        <f>TEXT(tblCustomers[[#This Row],[JoinDate]], "YYYY-MM")</f>
        <v>2021-05</v>
      </c>
      <c r="N376" s="5">
        <f>tblCustomers[[#This Row],[TotalSpend]]</f>
        <v>7898.02</v>
      </c>
      <c r="O376" s="2" t="s">
        <v>3372</v>
      </c>
    </row>
    <row r="377" spans="1:15" ht="13.8" x14ac:dyDescent="0.25">
      <c r="A377" s="2" t="s">
        <v>386</v>
      </c>
      <c r="B377" s="2" t="s">
        <v>1285</v>
      </c>
      <c r="C377" s="2" t="s">
        <v>1863</v>
      </c>
      <c r="D377" s="5" t="s">
        <v>2217</v>
      </c>
      <c r="E377" s="5" t="s">
        <v>2222</v>
      </c>
      <c r="F377" s="9">
        <v>4</v>
      </c>
      <c r="G377" s="9">
        <v>6</v>
      </c>
      <c r="H377" s="7">
        <v>1553.28</v>
      </c>
      <c r="I377" s="7">
        <v>258.88</v>
      </c>
      <c r="J377" s="2" t="s">
        <v>3370</v>
      </c>
      <c r="K377" s="5">
        <f ca="1">TODAY() - tblCustomers[[#This Row],[LastPurchaseDate]]</f>
        <v>21</v>
      </c>
      <c r="L377" s="5" t="str">
        <f ca="1">IF(tblCustomers[[#This Row],[LastPurchaseDate]] &lt;= (TODAY()-180), "Churned", "Active")</f>
        <v>Active</v>
      </c>
      <c r="M377" s="5" t="str">
        <f>TEXT(tblCustomers[[#This Row],[JoinDate]], "YYYY-MM")</f>
        <v>2025-06</v>
      </c>
      <c r="N377" s="5">
        <f>tblCustomers[[#This Row],[TotalSpend]]</f>
        <v>1553.28</v>
      </c>
      <c r="O377" s="2" t="s">
        <v>3373</v>
      </c>
    </row>
    <row r="378" spans="1:15" ht="13.8" x14ac:dyDescent="0.25">
      <c r="A378" s="2" t="s">
        <v>387</v>
      </c>
      <c r="B378" s="2" t="s">
        <v>1521</v>
      </c>
      <c r="C378" s="2" t="s">
        <v>1864</v>
      </c>
      <c r="D378" s="5" t="s">
        <v>2029</v>
      </c>
      <c r="E378" s="5" t="s">
        <v>3042</v>
      </c>
      <c r="F378" s="9">
        <v>59</v>
      </c>
      <c r="G378" s="9">
        <v>46</v>
      </c>
      <c r="H378" s="7">
        <v>885.5</v>
      </c>
      <c r="I378" s="7">
        <v>19.25</v>
      </c>
      <c r="J378" s="2" t="s">
        <v>3370</v>
      </c>
      <c r="K378" s="5">
        <f ca="1">TODAY() - tblCustomers[[#This Row],[LastPurchaseDate]]</f>
        <v>192</v>
      </c>
      <c r="L378" s="5" t="str">
        <f ca="1">IF(tblCustomers[[#This Row],[LastPurchaseDate]] &lt;= (TODAY()-180), "Churned", "Active")</f>
        <v>Active</v>
      </c>
      <c r="M378" s="5" t="str">
        <f>TEXT(tblCustomers[[#This Row],[JoinDate]], "YYYY-MM")</f>
        <v>2020-05</v>
      </c>
      <c r="N378" s="5">
        <f>tblCustomers[[#This Row],[TotalSpend]]</f>
        <v>885.5</v>
      </c>
      <c r="O378" s="2" t="s">
        <v>3372</v>
      </c>
    </row>
    <row r="379" spans="1:15" ht="13.8" x14ac:dyDescent="0.25">
      <c r="A379" s="2" t="s">
        <v>388</v>
      </c>
      <c r="B379" s="2" t="s">
        <v>1522</v>
      </c>
      <c r="C379" s="2" t="s">
        <v>1861</v>
      </c>
      <c r="D379" s="5" t="s">
        <v>2218</v>
      </c>
      <c r="E379" s="5" t="s">
        <v>2352</v>
      </c>
      <c r="F379" s="9">
        <v>38</v>
      </c>
      <c r="G379" s="9">
        <v>30</v>
      </c>
      <c r="H379" s="7">
        <v>1678.2</v>
      </c>
      <c r="I379" s="7">
        <v>55.94</v>
      </c>
      <c r="J379" s="2" t="s">
        <v>3370</v>
      </c>
      <c r="K379" s="5">
        <f ca="1">TODAY() - tblCustomers[[#This Row],[LastPurchaseDate]]</f>
        <v>118</v>
      </c>
      <c r="L379" s="5" t="str">
        <f ca="1">IF(tblCustomers[[#This Row],[LastPurchaseDate]] &lt;= (TODAY()-180), "Churned", "Active")</f>
        <v>Active</v>
      </c>
      <c r="M379" s="5" t="str">
        <f>TEXT(tblCustomers[[#This Row],[JoinDate]], "YYYY-MM")</f>
        <v>2022-04</v>
      </c>
      <c r="N379" s="5">
        <f>tblCustomers[[#This Row],[TotalSpend]]</f>
        <v>1678.2</v>
      </c>
      <c r="O379" s="2" t="s">
        <v>3373</v>
      </c>
    </row>
    <row r="380" spans="1:15" ht="13.8" x14ac:dyDescent="0.25">
      <c r="A380" s="2" t="s">
        <v>389</v>
      </c>
      <c r="B380" s="2" t="s">
        <v>1300</v>
      </c>
      <c r="C380" s="2" t="s">
        <v>1865</v>
      </c>
      <c r="D380" s="5" t="s">
        <v>2219</v>
      </c>
      <c r="E380" s="5" t="s">
        <v>2113</v>
      </c>
      <c r="F380" s="9">
        <v>9</v>
      </c>
      <c r="G380" s="9">
        <v>10</v>
      </c>
      <c r="H380" s="7">
        <v>3897.5</v>
      </c>
      <c r="I380" s="7">
        <v>389.75</v>
      </c>
      <c r="J380" s="2" t="s">
        <v>3370</v>
      </c>
      <c r="K380" s="5">
        <f ca="1">TODAY() - tblCustomers[[#This Row],[LastPurchaseDate]]</f>
        <v>496</v>
      </c>
      <c r="L380" s="5" t="str">
        <f ca="1">IF(tblCustomers[[#This Row],[LastPurchaseDate]] &lt;= (TODAY()-180), "Churned", "Active")</f>
        <v>Active</v>
      </c>
      <c r="M380" s="5" t="str">
        <f>TEXT(tblCustomers[[#This Row],[JoinDate]], "YYYY-MM")</f>
        <v>2023-09</v>
      </c>
      <c r="N380" s="5">
        <f>tblCustomers[[#This Row],[TotalSpend]]</f>
        <v>3897.5</v>
      </c>
      <c r="O380" s="2" t="s">
        <v>3372</v>
      </c>
    </row>
    <row r="381" spans="1:15" ht="13.8" x14ac:dyDescent="0.25">
      <c r="A381" s="2" t="s">
        <v>390</v>
      </c>
      <c r="B381" s="2" t="s">
        <v>1438</v>
      </c>
      <c r="C381" s="2" t="s">
        <v>1865</v>
      </c>
      <c r="D381" s="5" t="s">
        <v>1936</v>
      </c>
      <c r="E381" s="5" t="s">
        <v>2651</v>
      </c>
      <c r="F381" s="9">
        <v>37</v>
      </c>
      <c r="G381" s="9">
        <v>29</v>
      </c>
      <c r="H381" s="7">
        <v>10544.4</v>
      </c>
      <c r="I381" s="7">
        <v>363.6</v>
      </c>
      <c r="J381" s="2" t="s">
        <v>3371</v>
      </c>
      <c r="K381" s="5">
        <f ca="1">TODAY() - tblCustomers[[#This Row],[LastPurchaseDate]]</f>
        <v>429</v>
      </c>
      <c r="L381" s="5" t="str">
        <f ca="1">IF(tblCustomers[[#This Row],[LastPurchaseDate]] &lt;= (TODAY()-180), "Churned", "Active")</f>
        <v>Active</v>
      </c>
      <c r="M381" s="5" t="str">
        <f>TEXT(tblCustomers[[#This Row],[JoinDate]], "YYYY-MM")</f>
        <v>2021-07</v>
      </c>
      <c r="N381" s="5">
        <f>tblCustomers[[#This Row],[TotalSpend]]</f>
        <v>10544.4</v>
      </c>
      <c r="O381" s="2" t="s">
        <v>3372</v>
      </c>
    </row>
    <row r="382" spans="1:15" ht="13.8" x14ac:dyDescent="0.25">
      <c r="A382" s="2" t="s">
        <v>391</v>
      </c>
      <c r="B382" s="2" t="s">
        <v>1523</v>
      </c>
      <c r="C382" s="2" t="s">
        <v>1864</v>
      </c>
      <c r="D382" s="5" t="s">
        <v>2220</v>
      </c>
      <c r="E382" s="5" t="s">
        <v>3043</v>
      </c>
      <c r="F382" s="9">
        <v>33</v>
      </c>
      <c r="G382" s="9">
        <v>28</v>
      </c>
      <c r="H382" s="7">
        <v>10084.48</v>
      </c>
      <c r="I382" s="7">
        <v>360.16</v>
      </c>
      <c r="J382" s="2" t="s">
        <v>3371</v>
      </c>
      <c r="K382" s="5">
        <f ca="1">TODAY() - tblCustomers[[#This Row],[LastPurchaseDate]]</f>
        <v>887</v>
      </c>
      <c r="L382" s="5" t="str">
        <f ca="1">IF(tblCustomers[[#This Row],[LastPurchaseDate]] &lt;= (TODAY()-180), "Churned", "Active")</f>
        <v>Active</v>
      </c>
      <c r="M382" s="5" t="str">
        <f>TEXT(tblCustomers[[#This Row],[JoinDate]], "YYYY-MM")</f>
        <v>2020-08</v>
      </c>
      <c r="N382" s="5">
        <f>tblCustomers[[#This Row],[TotalSpend]]</f>
        <v>10084.48</v>
      </c>
      <c r="O382" s="2" t="s">
        <v>3372</v>
      </c>
    </row>
    <row r="383" spans="1:15" ht="13.8" x14ac:dyDescent="0.25">
      <c r="A383" s="2" t="s">
        <v>392</v>
      </c>
      <c r="B383" s="2" t="s">
        <v>1524</v>
      </c>
      <c r="C383" s="2" t="s">
        <v>1864</v>
      </c>
      <c r="D383" s="5" t="s">
        <v>2221</v>
      </c>
      <c r="E383" s="5" t="s">
        <v>1971</v>
      </c>
      <c r="F383" s="9">
        <v>1</v>
      </c>
      <c r="G383" s="9">
        <v>2</v>
      </c>
      <c r="H383" s="7">
        <v>94.36</v>
      </c>
      <c r="I383" s="7">
        <v>47.18</v>
      </c>
      <c r="J383" s="2" t="s">
        <v>3370</v>
      </c>
      <c r="K383" s="5">
        <f ca="1">TODAY() - tblCustomers[[#This Row],[LastPurchaseDate]]</f>
        <v>132</v>
      </c>
      <c r="L383" s="5" t="str">
        <f ca="1">IF(tblCustomers[[#This Row],[LastPurchaseDate]] &lt;= (TODAY()-180), "Churned", "Active")</f>
        <v>Active</v>
      </c>
      <c r="M383" s="5" t="str">
        <f>TEXT(tblCustomers[[#This Row],[JoinDate]], "YYYY-MM")</f>
        <v>2025-05</v>
      </c>
      <c r="N383" s="5">
        <f>tblCustomers[[#This Row],[TotalSpend]]</f>
        <v>94.36</v>
      </c>
      <c r="O383" s="2" t="s">
        <v>3373</v>
      </c>
    </row>
    <row r="384" spans="1:15" ht="13.8" x14ac:dyDescent="0.25">
      <c r="A384" s="2" t="s">
        <v>393</v>
      </c>
      <c r="B384" s="2" t="s">
        <v>1525</v>
      </c>
      <c r="C384" s="2" t="s">
        <v>1863</v>
      </c>
      <c r="D384" s="5" t="s">
        <v>2113</v>
      </c>
      <c r="E384" s="5" t="s">
        <v>2413</v>
      </c>
      <c r="F384" s="9">
        <v>16</v>
      </c>
      <c r="G384" s="9">
        <v>9</v>
      </c>
      <c r="H384" s="7">
        <v>1907.73</v>
      </c>
      <c r="I384" s="7">
        <v>211.97</v>
      </c>
      <c r="J384" s="2" t="s">
        <v>3370</v>
      </c>
      <c r="K384" s="5">
        <f ca="1">TODAY() - tblCustomers[[#This Row],[LastPurchaseDate]]</f>
        <v>55</v>
      </c>
      <c r="L384" s="5" t="str">
        <f ca="1">IF(tblCustomers[[#This Row],[LastPurchaseDate]] &lt;= (TODAY()-180), "Churned", "Active")</f>
        <v>Active</v>
      </c>
      <c r="M384" s="5" t="str">
        <f>TEXT(tblCustomers[[#This Row],[JoinDate]], "YYYY-MM")</f>
        <v>2024-05</v>
      </c>
      <c r="N384" s="5">
        <f>tblCustomers[[#This Row],[TotalSpend]]</f>
        <v>1907.73</v>
      </c>
      <c r="O384" s="2" t="s">
        <v>3373</v>
      </c>
    </row>
    <row r="385" spans="1:15" ht="13.8" x14ac:dyDescent="0.25">
      <c r="A385" s="2" t="s">
        <v>394</v>
      </c>
      <c r="B385" s="2" t="s">
        <v>1526</v>
      </c>
      <c r="C385" s="2" t="s">
        <v>1863</v>
      </c>
      <c r="D385" s="5" t="s">
        <v>2222</v>
      </c>
      <c r="E385" s="5" t="s">
        <v>2222</v>
      </c>
      <c r="F385" s="9">
        <v>1</v>
      </c>
      <c r="G385" s="9">
        <v>3</v>
      </c>
      <c r="H385" s="7">
        <v>290.01</v>
      </c>
      <c r="I385" s="7">
        <v>96.67</v>
      </c>
      <c r="J385" s="2" t="s">
        <v>3370</v>
      </c>
      <c r="K385" s="5">
        <f ca="1">TODAY() - tblCustomers[[#This Row],[LastPurchaseDate]]</f>
        <v>21</v>
      </c>
      <c r="L385" s="5" t="str">
        <f ca="1">IF(tblCustomers[[#This Row],[LastPurchaseDate]] &lt;= (TODAY()-180), "Churned", "Active")</f>
        <v>Active</v>
      </c>
      <c r="M385" s="5" t="str">
        <f>TEXT(tblCustomers[[#This Row],[JoinDate]], "YYYY-MM")</f>
        <v>2025-09</v>
      </c>
      <c r="N385" s="5">
        <f>tblCustomers[[#This Row],[TotalSpend]]</f>
        <v>290.01</v>
      </c>
      <c r="O385" s="2" t="s">
        <v>3373</v>
      </c>
    </row>
    <row r="386" spans="1:15" ht="13.8" x14ac:dyDescent="0.25">
      <c r="A386" s="2" t="s">
        <v>395</v>
      </c>
      <c r="B386" s="2" t="s">
        <v>1527</v>
      </c>
      <c r="C386" s="2" t="s">
        <v>1863</v>
      </c>
      <c r="D386" s="5" t="s">
        <v>2223</v>
      </c>
      <c r="E386" s="5" t="s">
        <v>3044</v>
      </c>
      <c r="F386" s="9">
        <v>2</v>
      </c>
      <c r="G386" s="9">
        <v>1</v>
      </c>
      <c r="H386" s="7">
        <v>36.76</v>
      </c>
      <c r="I386" s="7">
        <v>36.76</v>
      </c>
      <c r="J386" s="2" t="s">
        <v>3370</v>
      </c>
      <c r="K386" s="5">
        <f ca="1">TODAY() - tblCustomers[[#This Row],[LastPurchaseDate]]</f>
        <v>944</v>
      </c>
      <c r="L386" s="5" t="str">
        <f ca="1">IF(tblCustomers[[#This Row],[LastPurchaseDate]] &lt;= (TODAY()-180), "Churned", "Active")</f>
        <v>Active</v>
      </c>
      <c r="M386" s="5" t="str">
        <f>TEXT(tblCustomers[[#This Row],[JoinDate]], "YYYY-MM")</f>
        <v>2023-01</v>
      </c>
      <c r="N386" s="5">
        <f>tblCustomers[[#This Row],[TotalSpend]]</f>
        <v>36.76</v>
      </c>
      <c r="O386" s="2" t="s">
        <v>3372</v>
      </c>
    </row>
    <row r="387" spans="1:15" ht="13.8" x14ac:dyDescent="0.25">
      <c r="A387" s="2" t="s">
        <v>396</v>
      </c>
      <c r="B387" s="2" t="s">
        <v>1480</v>
      </c>
      <c r="C387" s="2" t="s">
        <v>1864</v>
      </c>
      <c r="D387" s="5" t="s">
        <v>2224</v>
      </c>
      <c r="E387" s="5" t="s">
        <v>2010</v>
      </c>
      <c r="F387" s="9">
        <v>32</v>
      </c>
      <c r="G387" s="9">
        <v>22</v>
      </c>
      <c r="H387" s="7">
        <v>947.76</v>
      </c>
      <c r="I387" s="7">
        <v>43.08</v>
      </c>
      <c r="J387" s="2" t="s">
        <v>3370</v>
      </c>
      <c r="K387" s="5">
        <f ca="1">TODAY() - tblCustomers[[#This Row],[LastPurchaseDate]]</f>
        <v>935</v>
      </c>
      <c r="L387" s="5" t="str">
        <f ca="1">IF(tblCustomers[[#This Row],[LastPurchaseDate]] &lt;= (TODAY()-180), "Churned", "Active")</f>
        <v>Active</v>
      </c>
      <c r="M387" s="5" t="str">
        <f>TEXT(tblCustomers[[#This Row],[JoinDate]], "YYYY-MM")</f>
        <v>2020-08</v>
      </c>
      <c r="N387" s="5">
        <f>tblCustomers[[#This Row],[TotalSpend]]</f>
        <v>947.76</v>
      </c>
      <c r="O387" s="2" t="s">
        <v>3372</v>
      </c>
    </row>
    <row r="388" spans="1:15" ht="13.8" x14ac:dyDescent="0.25">
      <c r="A388" s="2" t="s">
        <v>397</v>
      </c>
      <c r="B388" s="2" t="s">
        <v>1321</v>
      </c>
      <c r="C388" s="2" t="s">
        <v>1864</v>
      </c>
      <c r="D388" s="5" t="s">
        <v>2225</v>
      </c>
      <c r="E388" s="5" t="s">
        <v>2032</v>
      </c>
      <c r="F388" s="9">
        <v>2</v>
      </c>
      <c r="G388" s="9">
        <v>4</v>
      </c>
      <c r="H388" s="7">
        <v>629.91999999999996</v>
      </c>
      <c r="I388" s="7">
        <v>157.47999999999999</v>
      </c>
      <c r="J388" s="2" t="s">
        <v>3370</v>
      </c>
      <c r="K388" s="5">
        <f ca="1">TODAY() - tblCustomers[[#This Row],[LastPurchaseDate]]</f>
        <v>146</v>
      </c>
      <c r="L388" s="5" t="str">
        <f ca="1">IF(tblCustomers[[#This Row],[LastPurchaseDate]] &lt;= (TODAY()-180), "Churned", "Active")</f>
        <v>Active</v>
      </c>
      <c r="M388" s="5" t="str">
        <f>TEXT(tblCustomers[[#This Row],[JoinDate]], "YYYY-MM")</f>
        <v>2025-04</v>
      </c>
      <c r="N388" s="5">
        <f>tblCustomers[[#This Row],[TotalSpend]]</f>
        <v>629.91999999999996</v>
      </c>
      <c r="O388" s="2" t="s">
        <v>3373</v>
      </c>
    </row>
    <row r="389" spans="1:15" ht="13.8" x14ac:dyDescent="0.25">
      <c r="A389" s="2" t="s">
        <v>398</v>
      </c>
      <c r="B389" s="2" t="s">
        <v>1528</v>
      </c>
      <c r="C389" s="2" t="s">
        <v>1861</v>
      </c>
      <c r="D389" s="5" t="s">
        <v>2226</v>
      </c>
      <c r="E389" s="5" t="s">
        <v>2644</v>
      </c>
      <c r="F389" s="9">
        <v>12</v>
      </c>
      <c r="G389" s="9">
        <v>9</v>
      </c>
      <c r="H389" s="7">
        <v>1480.95</v>
      </c>
      <c r="I389" s="7">
        <v>164.55</v>
      </c>
      <c r="J389" s="2" t="s">
        <v>3370</v>
      </c>
      <c r="K389" s="5">
        <f ca="1">TODAY() - tblCustomers[[#This Row],[LastPurchaseDate]]</f>
        <v>1765</v>
      </c>
      <c r="L389" s="5" t="str">
        <f ca="1">IF(tblCustomers[[#This Row],[LastPurchaseDate]] &lt;= (TODAY()-180), "Churned", "Active")</f>
        <v>Active</v>
      </c>
      <c r="M389" s="5" t="str">
        <f>TEXT(tblCustomers[[#This Row],[JoinDate]], "YYYY-MM")</f>
        <v>2019-12</v>
      </c>
      <c r="N389" s="5">
        <f>tblCustomers[[#This Row],[TotalSpend]]</f>
        <v>1480.95</v>
      </c>
      <c r="O389" s="2" t="s">
        <v>3372</v>
      </c>
    </row>
    <row r="390" spans="1:15" ht="13.8" x14ac:dyDescent="0.25">
      <c r="A390" s="2" t="s">
        <v>399</v>
      </c>
      <c r="B390" s="2" t="s">
        <v>1529</v>
      </c>
      <c r="C390" s="2" t="s">
        <v>1861</v>
      </c>
      <c r="D390" s="5" t="s">
        <v>2116</v>
      </c>
      <c r="E390" s="5" t="s">
        <v>3045</v>
      </c>
      <c r="F390" s="9">
        <v>5</v>
      </c>
      <c r="G390" s="9">
        <v>4</v>
      </c>
      <c r="H390" s="7">
        <v>343</v>
      </c>
      <c r="I390" s="7">
        <v>85.75</v>
      </c>
      <c r="J390" s="2" t="s">
        <v>3370</v>
      </c>
      <c r="K390" s="5">
        <f ca="1">TODAY() - tblCustomers[[#This Row],[LastPurchaseDate]]</f>
        <v>962</v>
      </c>
      <c r="L390" s="5" t="str">
        <f ca="1">IF(tblCustomers[[#This Row],[LastPurchaseDate]] &lt;= (TODAY()-180), "Churned", "Active")</f>
        <v>Active</v>
      </c>
      <c r="M390" s="5" t="str">
        <f>TEXT(tblCustomers[[#This Row],[JoinDate]], "YYYY-MM")</f>
        <v>2022-10</v>
      </c>
      <c r="N390" s="5">
        <f>tblCustomers[[#This Row],[TotalSpend]]</f>
        <v>343</v>
      </c>
      <c r="O390" s="2" t="s">
        <v>3372</v>
      </c>
    </row>
    <row r="391" spans="1:15" ht="13.8" x14ac:dyDescent="0.25">
      <c r="A391" s="2" t="s">
        <v>400</v>
      </c>
      <c r="B391" s="2" t="s">
        <v>1530</v>
      </c>
      <c r="C391" s="2" t="s">
        <v>1863</v>
      </c>
      <c r="D391" s="5" t="s">
        <v>2227</v>
      </c>
      <c r="E391" s="5" t="s">
        <v>2125</v>
      </c>
      <c r="F391" s="9">
        <v>4</v>
      </c>
      <c r="G391" s="9">
        <v>3</v>
      </c>
      <c r="H391" s="7">
        <v>1068.3</v>
      </c>
      <c r="I391" s="7">
        <v>356.1</v>
      </c>
      <c r="J391" s="2" t="s">
        <v>3370</v>
      </c>
      <c r="K391" s="5">
        <f ca="1">TODAY() - tblCustomers[[#This Row],[LastPurchaseDate]]</f>
        <v>872</v>
      </c>
      <c r="L391" s="5" t="str">
        <f ca="1">IF(tblCustomers[[#This Row],[LastPurchaseDate]] &lt;= (TODAY()-180), "Churned", "Active")</f>
        <v>Active</v>
      </c>
      <c r="M391" s="5" t="str">
        <f>TEXT(tblCustomers[[#This Row],[JoinDate]], "YYYY-MM")</f>
        <v>2023-02</v>
      </c>
      <c r="N391" s="5">
        <f>tblCustomers[[#This Row],[TotalSpend]]</f>
        <v>1068.3</v>
      </c>
      <c r="O391" s="2" t="s">
        <v>3372</v>
      </c>
    </row>
    <row r="392" spans="1:15" ht="13.8" x14ac:dyDescent="0.25">
      <c r="A392" s="2" t="s">
        <v>401</v>
      </c>
      <c r="B392" s="2" t="s">
        <v>1525</v>
      </c>
      <c r="C392" s="2" t="s">
        <v>1862</v>
      </c>
      <c r="D392" s="5" t="s">
        <v>2228</v>
      </c>
      <c r="E392" s="5" t="s">
        <v>2521</v>
      </c>
      <c r="F392" s="9">
        <v>23</v>
      </c>
      <c r="G392" s="9">
        <v>16</v>
      </c>
      <c r="H392" s="7">
        <v>237.44</v>
      </c>
      <c r="I392" s="7">
        <v>14.84</v>
      </c>
      <c r="J392" s="2" t="s">
        <v>3370</v>
      </c>
      <c r="K392" s="5">
        <f ca="1">TODAY() - tblCustomers[[#This Row],[LastPurchaseDate]]</f>
        <v>111</v>
      </c>
      <c r="L392" s="5" t="str">
        <f ca="1">IF(tblCustomers[[#This Row],[LastPurchaseDate]] &lt;= (TODAY()-180), "Churned", "Active")</f>
        <v>Active</v>
      </c>
      <c r="M392" s="5" t="str">
        <f>TEXT(tblCustomers[[#This Row],[JoinDate]], "YYYY-MM")</f>
        <v>2023-08</v>
      </c>
      <c r="N392" s="5">
        <f>tblCustomers[[#This Row],[TotalSpend]]</f>
        <v>237.44</v>
      </c>
      <c r="O392" s="2" t="s">
        <v>3373</v>
      </c>
    </row>
    <row r="393" spans="1:15" ht="13.8" x14ac:dyDescent="0.25">
      <c r="A393" s="2" t="s">
        <v>402</v>
      </c>
      <c r="B393" s="2" t="s">
        <v>1531</v>
      </c>
      <c r="C393" s="2" t="s">
        <v>1862</v>
      </c>
      <c r="D393" s="5" t="s">
        <v>2229</v>
      </c>
      <c r="E393" s="5" t="s">
        <v>2654</v>
      </c>
      <c r="F393" s="9">
        <v>28</v>
      </c>
      <c r="G393" s="9">
        <v>20</v>
      </c>
      <c r="H393" s="7">
        <v>2358</v>
      </c>
      <c r="I393" s="7">
        <v>117.9</v>
      </c>
      <c r="J393" s="2" t="s">
        <v>3370</v>
      </c>
      <c r="K393" s="5">
        <f ca="1">TODAY() - tblCustomers[[#This Row],[LastPurchaseDate]]</f>
        <v>763</v>
      </c>
      <c r="L393" s="5" t="str">
        <f ca="1">IF(tblCustomers[[#This Row],[LastPurchaseDate]] &lt;= (TODAY()-180), "Churned", "Active")</f>
        <v>Active</v>
      </c>
      <c r="M393" s="5" t="str">
        <f>TEXT(tblCustomers[[#This Row],[JoinDate]], "YYYY-MM")</f>
        <v>2021-05</v>
      </c>
      <c r="N393" s="5">
        <f>tblCustomers[[#This Row],[TotalSpend]]</f>
        <v>2358</v>
      </c>
      <c r="O393" s="2" t="s">
        <v>3372</v>
      </c>
    </row>
    <row r="394" spans="1:15" ht="13.8" x14ac:dyDescent="0.25">
      <c r="A394" s="2" t="s">
        <v>403</v>
      </c>
      <c r="B394" s="2" t="s">
        <v>1532</v>
      </c>
      <c r="C394" s="2" t="s">
        <v>1862</v>
      </c>
      <c r="D394" s="5" t="s">
        <v>2230</v>
      </c>
      <c r="E394" s="5" t="s">
        <v>2853</v>
      </c>
      <c r="F394" s="9">
        <v>42</v>
      </c>
      <c r="G394" s="9">
        <v>19</v>
      </c>
      <c r="H394" s="7">
        <v>269.23</v>
      </c>
      <c r="I394" s="7">
        <v>14.17</v>
      </c>
      <c r="J394" s="2" t="s">
        <v>3370</v>
      </c>
      <c r="K394" s="5">
        <f ca="1">TODAY() - tblCustomers[[#This Row],[LastPurchaseDate]]</f>
        <v>17</v>
      </c>
      <c r="L394" s="5" t="str">
        <f ca="1">IF(tblCustomers[[#This Row],[LastPurchaseDate]] &lt;= (TODAY()-180), "Churned", "Active")</f>
        <v>Active</v>
      </c>
      <c r="M394" s="5" t="str">
        <f>TEXT(tblCustomers[[#This Row],[JoinDate]], "YYYY-MM")</f>
        <v>2022-04</v>
      </c>
      <c r="N394" s="5">
        <f>tblCustomers[[#This Row],[TotalSpend]]</f>
        <v>269.23</v>
      </c>
      <c r="O394" s="2" t="s">
        <v>3373</v>
      </c>
    </row>
    <row r="395" spans="1:15" ht="13.8" x14ac:dyDescent="0.25">
      <c r="A395" s="2" t="s">
        <v>404</v>
      </c>
      <c r="B395" s="2" t="s">
        <v>1533</v>
      </c>
      <c r="C395" s="2" t="s">
        <v>1861</v>
      </c>
      <c r="D395" s="5" t="s">
        <v>2231</v>
      </c>
      <c r="E395" s="5" t="s">
        <v>2815</v>
      </c>
      <c r="F395" s="9">
        <v>20</v>
      </c>
      <c r="G395" s="9">
        <v>18</v>
      </c>
      <c r="H395" s="7">
        <v>318.77999999999997</v>
      </c>
      <c r="I395" s="7">
        <v>17.71</v>
      </c>
      <c r="J395" s="2" t="s">
        <v>3370</v>
      </c>
      <c r="K395" s="5">
        <f ca="1">TODAY() - tblCustomers[[#This Row],[LastPurchaseDate]]</f>
        <v>117</v>
      </c>
      <c r="L395" s="5" t="str">
        <f ca="1">IF(tblCustomers[[#This Row],[LastPurchaseDate]] &lt;= (TODAY()-180), "Churned", "Active")</f>
        <v>Active</v>
      </c>
      <c r="M395" s="5" t="str">
        <f>TEXT(tblCustomers[[#This Row],[JoinDate]], "YYYY-MM")</f>
        <v>2023-10</v>
      </c>
      <c r="N395" s="5">
        <f>tblCustomers[[#This Row],[TotalSpend]]</f>
        <v>318.77999999999997</v>
      </c>
      <c r="O395" s="2" t="s">
        <v>3373</v>
      </c>
    </row>
    <row r="396" spans="1:15" ht="13.8" x14ac:dyDescent="0.25">
      <c r="A396" s="2" t="s">
        <v>405</v>
      </c>
      <c r="B396" s="2" t="s">
        <v>1534</v>
      </c>
      <c r="C396" s="2" t="s">
        <v>1865</v>
      </c>
      <c r="D396" s="5" t="s">
        <v>2232</v>
      </c>
      <c r="E396" s="5" t="s">
        <v>3046</v>
      </c>
      <c r="F396" s="9">
        <v>17</v>
      </c>
      <c r="G396" s="9">
        <v>21</v>
      </c>
      <c r="H396" s="7">
        <v>3996.51</v>
      </c>
      <c r="I396" s="7">
        <v>190.31</v>
      </c>
      <c r="J396" s="2" t="s">
        <v>3370</v>
      </c>
      <c r="K396" s="5">
        <f ca="1">TODAY() - tblCustomers[[#This Row],[LastPurchaseDate]]</f>
        <v>1012</v>
      </c>
      <c r="L396" s="5" t="str">
        <f ca="1">IF(tblCustomers[[#This Row],[LastPurchaseDate]] &lt;= (TODAY()-180), "Churned", "Active")</f>
        <v>Active</v>
      </c>
      <c r="M396" s="5" t="str">
        <f>TEXT(tblCustomers[[#This Row],[JoinDate]], "YYYY-MM")</f>
        <v>2021-08</v>
      </c>
      <c r="N396" s="5">
        <f>tblCustomers[[#This Row],[TotalSpend]]</f>
        <v>3996.51</v>
      </c>
      <c r="O396" s="2" t="s">
        <v>3372</v>
      </c>
    </row>
    <row r="397" spans="1:15" ht="13.8" x14ac:dyDescent="0.25">
      <c r="A397" s="2" t="s">
        <v>406</v>
      </c>
      <c r="B397" s="2" t="s">
        <v>1535</v>
      </c>
      <c r="C397" s="2" t="s">
        <v>1861</v>
      </c>
      <c r="D397" s="5" t="s">
        <v>2090</v>
      </c>
      <c r="E397" s="5" t="s">
        <v>3047</v>
      </c>
      <c r="F397" s="9">
        <v>9</v>
      </c>
      <c r="G397" s="9">
        <v>11</v>
      </c>
      <c r="H397" s="7">
        <v>769.89</v>
      </c>
      <c r="I397" s="7">
        <v>69.989999999999995</v>
      </c>
      <c r="J397" s="2" t="s">
        <v>3370</v>
      </c>
      <c r="K397" s="5">
        <f ca="1">TODAY() - tblCustomers[[#This Row],[LastPurchaseDate]]</f>
        <v>1717</v>
      </c>
      <c r="L397" s="5" t="str">
        <f ca="1">IF(tblCustomers[[#This Row],[LastPurchaseDate]] &lt;= (TODAY()-180), "Churned", "Active")</f>
        <v>Active</v>
      </c>
      <c r="M397" s="5" t="str">
        <f>TEXT(tblCustomers[[#This Row],[JoinDate]], "YYYY-MM")</f>
        <v>2020-05</v>
      </c>
      <c r="N397" s="5">
        <f>tblCustomers[[#This Row],[TotalSpend]]</f>
        <v>769.89</v>
      </c>
      <c r="O397" s="2" t="s">
        <v>3372</v>
      </c>
    </row>
    <row r="398" spans="1:15" ht="13.8" x14ac:dyDescent="0.25">
      <c r="A398" s="2" t="s">
        <v>407</v>
      </c>
      <c r="B398" s="2" t="s">
        <v>1536</v>
      </c>
      <c r="C398" s="2" t="s">
        <v>1862</v>
      </c>
      <c r="D398" s="5" t="s">
        <v>1948</v>
      </c>
      <c r="E398" s="5" t="s">
        <v>3048</v>
      </c>
      <c r="F398" s="9">
        <v>54</v>
      </c>
      <c r="G398" s="9">
        <v>40</v>
      </c>
      <c r="H398" s="7">
        <v>2136.8000000000002</v>
      </c>
      <c r="I398" s="7">
        <v>53.42</v>
      </c>
      <c r="J398" s="2" t="s">
        <v>3370</v>
      </c>
      <c r="K398" s="5">
        <f ca="1">TODAY() - tblCustomers[[#This Row],[LastPurchaseDate]]</f>
        <v>559</v>
      </c>
      <c r="L398" s="5" t="str">
        <f ca="1">IF(tblCustomers[[#This Row],[LastPurchaseDate]] &lt;= (TODAY()-180), "Churned", "Active")</f>
        <v>Active</v>
      </c>
      <c r="M398" s="5" t="str">
        <f>TEXT(tblCustomers[[#This Row],[JoinDate]], "YYYY-MM")</f>
        <v>2019-10</v>
      </c>
      <c r="N398" s="5">
        <f>tblCustomers[[#This Row],[TotalSpend]]</f>
        <v>2136.8000000000002</v>
      </c>
      <c r="O398" s="2" t="s">
        <v>3372</v>
      </c>
    </row>
    <row r="399" spans="1:15" ht="13.8" x14ac:dyDescent="0.25">
      <c r="A399" s="2" t="s">
        <v>408</v>
      </c>
      <c r="B399" s="2" t="s">
        <v>1324</v>
      </c>
      <c r="C399" s="2" t="s">
        <v>1861</v>
      </c>
      <c r="D399" s="5" t="s">
        <v>2233</v>
      </c>
      <c r="E399" s="5" t="s">
        <v>2340</v>
      </c>
      <c r="F399" s="9">
        <v>62</v>
      </c>
      <c r="G399" s="9">
        <v>50</v>
      </c>
      <c r="H399" s="7">
        <v>5721</v>
      </c>
      <c r="I399" s="7">
        <v>114.42</v>
      </c>
      <c r="J399" s="2" t="s">
        <v>3371</v>
      </c>
      <c r="K399" s="5">
        <f ca="1">TODAY() - tblCustomers[[#This Row],[LastPurchaseDate]]</f>
        <v>425</v>
      </c>
      <c r="L399" s="5" t="str">
        <f ca="1">IF(tblCustomers[[#This Row],[LastPurchaseDate]] &lt;= (TODAY()-180), "Churned", "Active")</f>
        <v>Active</v>
      </c>
      <c r="M399" s="5" t="str">
        <f>TEXT(tblCustomers[[#This Row],[JoinDate]], "YYYY-MM")</f>
        <v>2019-06</v>
      </c>
      <c r="N399" s="5">
        <f>tblCustomers[[#This Row],[TotalSpend]]</f>
        <v>5721</v>
      </c>
      <c r="O399" s="2" t="s">
        <v>3372</v>
      </c>
    </row>
    <row r="400" spans="1:15" ht="13.8" x14ac:dyDescent="0.25">
      <c r="A400" s="2" t="s">
        <v>409</v>
      </c>
      <c r="B400" s="2" t="s">
        <v>1511</v>
      </c>
      <c r="C400" s="2" t="s">
        <v>1862</v>
      </c>
      <c r="D400" s="5" t="s">
        <v>2234</v>
      </c>
      <c r="E400" s="5" t="s">
        <v>3049</v>
      </c>
      <c r="F400" s="9">
        <v>4</v>
      </c>
      <c r="G400" s="9">
        <v>5</v>
      </c>
      <c r="H400" s="7">
        <v>262.14999999999998</v>
      </c>
      <c r="I400" s="7">
        <v>52.43</v>
      </c>
      <c r="J400" s="2" t="s">
        <v>3370</v>
      </c>
      <c r="K400" s="5">
        <f ca="1">TODAY() - tblCustomers[[#This Row],[LastPurchaseDate]]</f>
        <v>1340</v>
      </c>
      <c r="L400" s="5" t="str">
        <f ca="1">IF(tblCustomers[[#This Row],[LastPurchaseDate]] &lt;= (TODAY()-180), "Churned", "Active")</f>
        <v>Active</v>
      </c>
      <c r="M400" s="5" t="str">
        <f>TEXT(tblCustomers[[#This Row],[JoinDate]], "YYYY-MM")</f>
        <v>2021-10</v>
      </c>
      <c r="N400" s="5">
        <f>tblCustomers[[#This Row],[TotalSpend]]</f>
        <v>262.14999999999998</v>
      </c>
      <c r="O400" s="2" t="s">
        <v>3372</v>
      </c>
    </row>
    <row r="401" spans="1:15" ht="13.8" x14ac:dyDescent="0.25">
      <c r="A401" s="2" t="s">
        <v>410</v>
      </c>
      <c r="B401" s="2" t="s">
        <v>1537</v>
      </c>
      <c r="C401" s="2" t="s">
        <v>1861</v>
      </c>
      <c r="D401" s="5" t="s">
        <v>2235</v>
      </c>
      <c r="E401" s="5" t="s">
        <v>1979</v>
      </c>
      <c r="F401" s="9">
        <v>5</v>
      </c>
      <c r="G401" s="9">
        <v>3</v>
      </c>
      <c r="H401" s="7">
        <v>350.46</v>
      </c>
      <c r="I401" s="7">
        <v>116.82</v>
      </c>
      <c r="J401" s="2" t="s">
        <v>3370</v>
      </c>
      <c r="K401" s="5">
        <f ca="1">TODAY() - tblCustomers[[#This Row],[LastPurchaseDate]]</f>
        <v>28</v>
      </c>
      <c r="L401" s="5" t="str">
        <f ca="1">IF(tblCustomers[[#This Row],[LastPurchaseDate]] &lt;= (TODAY()-180), "Churned", "Active")</f>
        <v>Active</v>
      </c>
      <c r="M401" s="5" t="str">
        <f>TEXT(tblCustomers[[#This Row],[JoinDate]], "YYYY-MM")</f>
        <v>2025-04</v>
      </c>
      <c r="N401" s="5">
        <f>tblCustomers[[#This Row],[TotalSpend]]</f>
        <v>350.46</v>
      </c>
      <c r="O401" s="2" t="s">
        <v>3373</v>
      </c>
    </row>
    <row r="402" spans="1:15" ht="13.8" x14ac:dyDescent="0.25">
      <c r="A402" s="2" t="s">
        <v>411</v>
      </c>
      <c r="B402" s="2" t="s">
        <v>1538</v>
      </c>
      <c r="C402" s="2" t="s">
        <v>1863</v>
      </c>
      <c r="D402" s="5" t="s">
        <v>2236</v>
      </c>
      <c r="E402" s="5" t="s">
        <v>2645</v>
      </c>
      <c r="F402" s="9">
        <v>46</v>
      </c>
      <c r="G402" s="9">
        <v>23</v>
      </c>
      <c r="H402" s="7">
        <v>13894.99</v>
      </c>
      <c r="I402" s="7">
        <v>604.13</v>
      </c>
      <c r="J402" s="2" t="s">
        <v>3371</v>
      </c>
      <c r="K402" s="5">
        <f ca="1">TODAY() - tblCustomers[[#This Row],[LastPurchaseDate]]</f>
        <v>197</v>
      </c>
      <c r="L402" s="5" t="str">
        <f ca="1">IF(tblCustomers[[#This Row],[LastPurchaseDate]] &lt;= (TODAY()-180), "Churned", "Active")</f>
        <v>Active</v>
      </c>
      <c r="M402" s="5" t="str">
        <f>TEXT(tblCustomers[[#This Row],[JoinDate]], "YYYY-MM")</f>
        <v>2021-06</v>
      </c>
      <c r="N402" s="5">
        <f>tblCustomers[[#This Row],[TotalSpend]]</f>
        <v>13894.99</v>
      </c>
      <c r="O402" s="2" t="s">
        <v>3372</v>
      </c>
    </row>
    <row r="403" spans="1:15" ht="13.8" x14ac:dyDescent="0.25">
      <c r="A403" s="2" t="s">
        <v>412</v>
      </c>
      <c r="B403" s="2" t="s">
        <v>1539</v>
      </c>
      <c r="C403" s="2" t="s">
        <v>1863</v>
      </c>
      <c r="D403" s="5" t="s">
        <v>2237</v>
      </c>
      <c r="E403" s="5" t="s">
        <v>2941</v>
      </c>
      <c r="F403" s="9">
        <v>10</v>
      </c>
      <c r="G403" s="9">
        <v>14</v>
      </c>
      <c r="H403" s="7">
        <v>520.24</v>
      </c>
      <c r="I403" s="7">
        <v>37.159999999999997</v>
      </c>
      <c r="J403" s="2" t="s">
        <v>3370</v>
      </c>
      <c r="K403" s="5">
        <f ca="1">TODAY() - tblCustomers[[#This Row],[LastPurchaseDate]]</f>
        <v>18</v>
      </c>
      <c r="L403" s="5" t="str">
        <f ca="1">IF(tblCustomers[[#This Row],[LastPurchaseDate]] &lt;= (TODAY()-180), "Churned", "Active")</f>
        <v>Active</v>
      </c>
      <c r="M403" s="5" t="str">
        <f>TEXT(tblCustomers[[#This Row],[JoinDate]], "YYYY-MM")</f>
        <v>2024-12</v>
      </c>
      <c r="N403" s="5">
        <f>tblCustomers[[#This Row],[TotalSpend]]</f>
        <v>520.24</v>
      </c>
      <c r="O403" s="2" t="s">
        <v>3373</v>
      </c>
    </row>
    <row r="404" spans="1:15" ht="13.8" x14ac:dyDescent="0.25">
      <c r="A404" s="2" t="s">
        <v>413</v>
      </c>
      <c r="B404" s="2" t="s">
        <v>1540</v>
      </c>
      <c r="C404" s="2" t="s">
        <v>1862</v>
      </c>
      <c r="D404" s="5" t="s">
        <v>2238</v>
      </c>
      <c r="E404" s="5" t="s">
        <v>2896</v>
      </c>
      <c r="F404" s="9">
        <v>26</v>
      </c>
      <c r="G404" s="9">
        <v>27</v>
      </c>
      <c r="H404" s="7">
        <v>2597.94</v>
      </c>
      <c r="I404" s="7">
        <v>96.22</v>
      </c>
      <c r="J404" s="2" t="s">
        <v>3370</v>
      </c>
      <c r="K404" s="5">
        <f ca="1">TODAY() - tblCustomers[[#This Row],[LastPurchaseDate]]</f>
        <v>7</v>
      </c>
      <c r="L404" s="5" t="str">
        <f ca="1">IF(tblCustomers[[#This Row],[LastPurchaseDate]] &lt;= (TODAY()-180), "Churned", "Active")</f>
        <v>Active</v>
      </c>
      <c r="M404" s="5" t="str">
        <f>TEXT(tblCustomers[[#This Row],[JoinDate]], "YYYY-MM")</f>
        <v>2023-08</v>
      </c>
      <c r="N404" s="5">
        <f>tblCustomers[[#This Row],[TotalSpend]]</f>
        <v>2597.94</v>
      </c>
      <c r="O404" s="2" t="s">
        <v>3373</v>
      </c>
    </row>
    <row r="405" spans="1:15" ht="13.8" x14ac:dyDescent="0.25">
      <c r="A405" s="2" t="s">
        <v>414</v>
      </c>
      <c r="B405" s="2" t="s">
        <v>1541</v>
      </c>
      <c r="C405" s="2" t="s">
        <v>1864</v>
      </c>
      <c r="D405" s="5" t="s">
        <v>2239</v>
      </c>
      <c r="E405" s="5" t="s">
        <v>3050</v>
      </c>
      <c r="F405" s="9">
        <v>4</v>
      </c>
      <c r="G405" s="9">
        <v>1</v>
      </c>
      <c r="H405" s="7">
        <v>374.78</v>
      </c>
      <c r="I405" s="7">
        <v>374.78</v>
      </c>
      <c r="J405" s="2" t="s">
        <v>3370</v>
      </c>
      <c r="K405" s="5">
        <f ca="1">TODAY() - tblCustomers[[#This Row],[LastPurchaseDate]]</f>
        <v>33</v>
      </c>
      <c r="L405" s="5" t="str">
        <f ca="1">IF(tblCustomers[[#This Row],[LastPurchaseDate]] &lt;= (TODAY()-180), "Churned", "Active")</f>
        <v>Active</v>
      </c>
      <c r="M405" s="5" t="str">
        <f>TEXT(tblCustomers[[#This Row],[JoinDate]], "YYYY-MM")</f>
        <v>2025-05</v>
      </c>
      <c r="N405" s="5">
        <f>tblCustomers[[#This Row],[TotalSpend]]</f>
        <v>374.78</v>
      </c>
      <c r="O405" s="2" t="s">
        <v>3373</v>
      </c>
    </row>
    <row r="406" spans="1:15" ht="13.8" x14ac:dyDescent="0.25">
      <c r="A406" s="2" t="s">
        <v>415</v>
      </c>
      <c r="B406" s="2" t="s">
        <v>1308</v>
      </c>
      <c r="C406" s="2" t="s">
        <v>1862</v>
      </c>
      <c r="D406" s="5" t="s">
        <v>2240</v>
      </c>
      <c r="E406" s="5" t="s">
        <v>2266</v>
      </c>
      <c r="F406" s="9">
        <v>4</v>
      </c>
      <c r="G406" s="9">
        <v>4</v>
      </c>
      <c r="H406" s="7">
        <v>1167</v>
      </c>
      <c r="I406" s="7">
        <v>291.75</v>
      </c>
      <c r="J406" s="2" t="s">
        <v>3370</v>
      </c>
      <c r="K406" s="5">
        <f ca="1">TODAY() - tblCustomers[[#This Row],[LastPurchaseDate]]</f>
        <v>1122</v>
      </c>
      <c r="L406" s="5" t="str">
        <f ca="1">IF(tblCustomers[[#This Row],[LastPurchaseDate]] &lt;= (TODAY()-180), "Churned", "Active")</f>
        <v>Active</v>
      </c>
      <c r="M406" s="5" t="str">
        <f>TEXT(tblCustomers[[#This Row],[JoinDate]], "YYYY-MM")</f>
        <v>2022-05</v>
      </c>
      <c r="N406" s="5">
        <f>tblCustomers[[#This Row],[TotalSpend]]</f>
        <v>1167</v>
      </c>
      <c r="O406" s="2" t="s">
        <v>3372</v>
      </c>
    </row>
    <row r="407" spans="1:15" ht="13.8" x14ac:dyDescent="0.25">
      <c r="A407" s="2" t="s">
        <v>416</v>
      </c>
      <c r="B407" s="2" t="s">
        <v>1542</v>
      </c>
      <c r="C407" s="2" t="s">
        <v>1864</v>
      </c>
      <c r="D407" s="5" t="s">
        <v>2241</v>
      </c>
      <c r="E407" s="5" t="s">
        <v>3051</v>
      </c>
      <c r="F407" s="9">
        <v>5</v>
      </c>
      <c r="G407" s="9">
        <v>2</v>
      </c>
      <c r="H407" s="7">
        <v>33.119999999999997</v>
      </c>
      <c r="I407" s="7">
        <v>16.559999999999999</v>
      </c>
      <c r="J407" s="2" t="s">
        <v>3370</v>
      </c>
      <c r="K407" s="5">
        <f ca="1">TODAY() - tblCustomers[[#This Row],[LastPurchaseDate]]</f>
        <v>94</v>
      </c>
      <c r="L407" s="5" t="str">
        <f ca="1">IF(tblCustomers[[#This Row],[LastPurchaseDate]] &lt;= (TODAY()-180), "Churned", "Active")</f>
        <v>Active</v>
      </c>
      <c r="M407" s="5" t="str">
        <f>TEXT(tblCustomers[[#This Row],[JoinDate]], "YYYY-MM")</f>
        <v>2025-02</v>
      </c>
      <c r="N407" s="5">
        <f>tblCustomers[[#This Row],[TotalSpend]]</f>
        <v>33.119999999999997</v>
      </c>
      <c r="O407" s="2" t="s">
        <v>3373</v>
      </c>
    </row>
    <row r="408" spans="1:15" ht="13.8" x14ac:dyDescent="0.25">
      <c r="A408" s="2" t="s">
        <v>417</v>
      </c>
      <c r="B408" s="2" t="s">
        <v>1543</v>
      </c>
      <c r="C408" s="2" t="s">
        <v>1865</v>
      </c>
      <c r="D408" s="5" t="s">
        <v>2242</v>
      </c>
      <c r="E408" s="5" t="s">
        <v>2896</v>
      </c>
      <c r="F408" s="9">
        <v>9</v>
      </c>
      <c r="G408" s="9">
        <v>8</v>
      </c>
      <c r="H408" s="7">
        <v>3704.16</v>
      </c>
      <c r="I408" s="7">
        <v>463.02</v>
      </c>
      <c r="J408" s="2" t="s">
        <v>3370</v>
      </c>
      <c r="K408" s="5">
        <f ca="1">TODAY() - tblCustomers[[#This Row],[LastPurchaseDate]]</f>
        <v>7</v>
      </c>
      <c r="L408" s="5" t="str">
        <f ca="1">IF(tblCustomers[[#This Row],[LastPurchaseDate]] &lt;= (TODAY()-180), "Churned", "Active")</f>
        <v>Active</v>
      </c>
      <c r="M408" s="5" t="str">
        <f>TEXT(tblCustomers[[#This Row],[JoinDate]], "YYYY-MM")</f>
        <v>2025-01</v>
      </c>
      <c r="N408" s="5">
        <f>tblCustomers[[#This Row],[TotalSpend]]</f>
        <v>3704.16</v>
      </c>
      <c r="O408" s="2" t="s">
        <v>3373</v>
      </c>
    </row>
    <row r="409" spans="1:15" ht="13.8" x14ac:dyDescent="0.25">
      <c r="A409" s="2" t="s">
        <v>418</v>
      </c>
      <c r="B409" s="2" t="s">
        <v>1544</v>
      </c>
      <c r="C409" s="2" t="s">
        <v>1864</v>
      </c>
      <c r="D409" s="5" t="s">
        <v>2243</v>
      </c>
      <c r="E409" s="5" t="s">
        <v>3052</v>
      </c>
      <c r="F409" s="9">
        <v>8</v>
      </c>
      <c r="G409" s="9">
        <v>6</v>
      </c>
      <c r="H409" s="7">
        <v>708.18</v>
      </c>
      <c r="I409" s="7">
        <v>118.03</v>
      </c>
      <c r="J409" s="2" t="s">
        <v>3370</v>
      </c>
      <c r="K409" s="5">
        <f ca="1">TODAY() - tblCustomers[[#This Row],[LastPurchaseDate]]</f>
        <v>42</v>
      </c>
      <c r="L409" s="5" t="str">
        <f ca="1">IF(tblCustomers[[#This Row],[LastPurchaseDate]] &lt;= (TODAY()-180), "Churned", "Active")</f>
        <v>Active</v>
      </c>
      <c r="M409" s="5" t="str">
        <f>TEXT(tblCustomers[[#This Row],[JoinDate]], "YYYY-MM")</f>
        <v>2025-01</v>
      </c>
      <c r="N409" s="5">
        <f>tblCustomers[[#This Row],[TotalSpend]]</f>
        <v>708.18</v>
      </c>
      <c r="O409" s="2" t="s">
        <v>3373</v>
      </c>
    </row>
    <row r="410" spans="1:15" ht="13.8" x14ac:dyDescent="0.25">
      <c r="A410" s="2" t="s">
        <v>419</v>
      </c>
      <c r="B410" s="2" t="s">
        <v>1545</v>
      </c>
      <c r="C410" s="2" t="s">
        <v>1864</v>
      </c>
      <c r="D410" s="5" t="s">
        <v>2244</v>
      </c>
      <c r="E410" s="5" t="s">
        <v>2787</v>
      </c>
      <c r="F410" s="9">
        <v>10</v>
      </c>
      <c r="G410" s="9">
        <v>13</v>
      </c>
      <c r="H410" s="7">
        <v>2488.59</v>
      </c>
      <c r="I410" s="7">
        <v>191.43</v>
      </c>
      <c r="J410" s="2" t="s">
        <v>3370</v>
      </c>
      <c r="K410" s="5">
        <f ca="1">TODAY() - tblCustomers[[#This Row],[LastPurchaseDate]]</f>
        <v>1426</v>
      </c>
      <c r="L410" s="5" t="str">
        <f ca="1">IF(tblCustomers[[#This Row],[LastPurchaseDate]] &lt;= (TODAY()-180), "Churned", "Active")</f>
        <v>Active</v>
      </c>
      <c r="M410" s="5" t="str">
        <f>TEXT(tblCustomers[[#This Row],[JoinDate]], "YYYY-MM")</f>
        <v>2021-01</v>
      </c>
      <c r="N410" s="5">
        <f>tblCustomers[[#This Row],[TotalSpend]]</f>
        <v>2488.59</v>
      </c>
      <c r="O410" s="2" t="s">
        <v>3372</v>
      </c>
    </row>
    <row r="411" spans="1:15" ht="13.8" x14ac:dyDescent="0.25">
      <c r="A411" s="2" t="s">
        <v>420</v>
      </c>
      <c r="B411" s="2" t="s">
        <v>1546</v>
      </c>
      <c r="C411" s="2" t="s">
        <v>1864</v>
      </c>
      <c r="D411" s="5" t="s">
        <v>2241</v>
      </c>
      <c r="E411" s="5" t="s">
        <v>2897</v>
      </c>
      <c r="F411" s="9">
        <v>4</v>
      </c>
      <c r="G411" s="9">
        <v>6</v>
      </c>
      <c r="H411" s="7">
        <v>184.68</v>
      </c>
      <c r="I411" s="7">
        <v>30.78</v>
      </c>
      <c r="J411" s="2" t="s">
        <v>3370</v>
      </c>
      <c r="K411" s="5">
        <f ca="1">TODAY() - tblCustomers[[#This Row],[LastPurchaseDate]]</f>
        <v>147</v>
      </c>
      <c r="L411" s="5" t="str">
        <f ca="1">IF(tblCustomers[[#This Row],[LastPurchaseDate]] &lt;= (TODAY()-180), "Churned", "Active")</f>
        <v>Active</v>
      </c>
      <c r="M411" s="5" t="str">
        <f>TEXT(tblCustomers[[#This Row],[JoinDate]], "YYYY-MM")</f>
        <v>2025-02</v>
      </c>
      <c r="N411" s="5">
        <f>tblCustomers[[#This Row],[TotalSpend]]</f>
        <v>184.68</v>
      </c>
      <c r="O411" s="2" t="s">
        <v>3373</v>
      </c>
    </row>
    <row r="412" spans="1:15" ht="13.8" x14ac:dyDescent="0.25">
      <c r="A412" s="2" t="s">
        <v>421</v>
      </c>
      <c r="B412" s="2" t="s">
        <v>1547</v>
      </c>
      <c r="C412" s="2" t="s">
        <v>1861</v>
      </c>
      <c r="D412" s="5" t="s">
        <v>2245</v>
      </c>
      <c r="E412" s="5" t="s">
        <v>3053</v>
      </c>
      <c r="F412" s="9">
        <v>29</v>
      </c>
      <c r="G412" s="9">
        <v>20</v>
      </c>
      <c r="H412" s="7">
        <v>433</v>
      </c>
      <c r="I412" s="7">
        <v>21.65</v>
      </c>
      <c r="J412" s="2" t="s">
        <v>3370</v>
      </c>
      <c r="K412" s="5">
        <f ca="1">TODAY() - tblCustomers[[#This Row],[LastPurchaseDate]]</f>
        <v>1302</v>
      </c>
      <c r="L412" s="5" t="str">
        <f ca="1">IF(tblCustomers[[#This Row],[LastPurchaseDate]] &lt;= (TODAY()-180), "Churned", "Active")</f>
        <v>Active</v>
      </c>
      <c r="M412" s="5" t="str">
        <f>TEXT(tblCustomers[[#This Row],[JoinDate]], "YYYY-MM")</f>
        <v>2019-11</v>
      </c>
      <c r="N412" s="5">
        <f>tblCustomers[[#This Row],[TotalSpend]]</f>
        <v>433</v>
      </c>
      <c r="O412" s="2" t="s">
        <v>3372</v>
      </c>
    </row>
    <row r="413" spans="1:15" ht="13.8" x14ac:dyDescent="0.25">
      <c r="A413" s="2" t="s">
        <v>422</v>
      </c>
      <c r="B413" s="2" t="s">
        <v>1358</v>
      </c>
      <c r="C413" s="2" t="s">
        <v>1862</v>
      </c>
      <c r="D413" s="5" t="s">
        <v>2246</v>
      </c>
      <c r="E413" s="5" t="s">
        <v>3054</v>
      </c>
      <c r="F413" s="9">
        <v>61</v>
      </c>
      <c r="G413" s="9">
        <v>44</v>
      </c>
      <c r="H413" s="7">
        <v>8044.96</v>
      </c>
      <c r="I413" s="7">
        <v>182.84</v>
      </c>
      <c r="J413" s="2" t="s">
        <v>3371</v>
      </c>
      <c r="K413" s="5">
        <f ca="1">TODAY() - tblCustomers[[#This Row],[LastPurchaseDate]]</f>
        <v>621</v>
      </c>
      <c r="L413" s="5" t="str">
        <f ca="1">IF(tblCustomers[[#This Row],[LastPurchaseDate]] &lt;= (TODAY()-180), "Churned", "Active")</f>
        <v>Active</v>
      </c>
      <c r="M413" s="5" t="str">
        <f>TEXT(tblCustomers[[#This Row],[JoinDate]], "YYYY-MM")</f>
        <v>2019-01</v>
      </c>
      <c r="N413" s="5">
        <f>tblCustomers[[#This Row],[TotalSpend]]</f>
        <v>8044.96</v>
      </c>
      <c r="O413" s="2" t="s">
        <v>3372</v>
      </c>
    </row>
    <row r="414" spans="1:15" ht="13.8" x14ac:dyDescent="0.25">
      <c r="A414" s="2" t="s">
        <v>423</v>
      </c>
      <c r="B414" s="2" t="s">
        <v>1546</v>
      </c>
      <c r="C414" s="2" t="s">
        <v>1862</v>
      </c>
      <c r="D414" s="5" t="s">
        <v>2247</v>
      </c>
      <c r="E414" s="5" t="s">
        <v>2687</v>
      </c>
      <c r="F414" s="9">
        <v>44</v>
      </c>
      <c r="G414" s="9">
        <v>32</v>
      </c>
      <c r="H414" s="7">
        <v>2065.92</v>
      </c>
      <c r="I414" s="7">
        <v>64.56</v>
      </c>
      <c r="J414" s="2" t="s">
        <v>3370</v>
      </c>
      <c r="K414" s="5">
        <f ca="1">TODAY() - tblCustomers[[#This Row],[LastPurchaseDate]]</f>
        <v>985</v>
      </c>
      <c r="L414" s="5" t="str">
        <f ca="1">IF(tblCustomers[[#This Row],[LastPurchaseDate]] &lt;= (TODAY()-180), "Churned", "Active")</f>
        <v>Active</v>
      </c>
      <c r="M414" s="5" t="str">
        <f>TEXT(tblCustomers[[#This Row],[JoinDate]], "YYYY-MM")</f>
        <v>2019-06</v>
      </c>
      <c r="N414" s="5">
        <f>tblCustomers[[#This Row],[TotalSpend]]</f>
        <v>2065.92</v>
      </c>
      <c r="O414" s="2" t="s">
        <v>3372</v>
      </c>
    </row>
    <row r="415" spans="1:15" ht="13.8" x14ac:dyDescent="0.25">
      <c r="A415" s="2" t="s">
        <v>424</v>
      </c>
      <c r="B415" s="2" t="s">
        <v>1424</v>
      </c>
      <c r="C415" s="2" t="s">
        <v>1864</v>
      </c>
      <c r="D415" s="5" t="s">
        <v>2248</v>
      </c>
      <c r="E415" s="5" t="s">
        <v>2988</v>
      </c>
      <c r="F415" s="9">
        <v>16</v>
      </c>
      <c r="G415" s="9">
        <v>14</v>
      </c>
      <c r="H415" s="7">
        <v>4275.18</v>
      </c>
      <c r="I415" s="7">
        <v>305.37</v>
      </c>
      <c r="J415" s="2" t="s">
        <v>3370</v>
      </c>
      <c r="K415" s="5">
        <f ca="1">TODAY() - tblCustomers[[#This Row],[LastPurchaseDate]]</f>
        <v>937</v>
      </c>
      <c r="L415" s="5" t="str">
        <f ca="1">IF(tblCustomers[[#This Row],[LastPurchaseDate]] &lt;= (TODAY()-180), "Churned", "Active")</f>
        <v>Active</v>
      </c>
      <c r="M415" s="5" t="str">
        <f>TEXT(tblCustomers[[#This Row],[JoinDate]], "YYYY-MM")</f>
        <v>2021-12</v>
      </c>
      <c r="N415" s="5">
        <f>tblCustomers[[#This Row],[TotalSpend]]</f>
        <v>4275.18</v>
      </c>
      <c r="O415" s="2" t="s">
        <v>3372</v>
      </c>
    </row>
    <row r="416" spans="1:15" ht="13.8" x14ac:dyDescent="0.25">
      <c r="A416" s="2" t="s">
        <v>425</v>
      </c>
      <c r="B416" s="2" t="s">
        <v>1548</v>
      </c>
      <c r="C416" s="2" t="s">
        <v>1861</v>
      </c>
      <c r="D416" s="5" t="s">
        <v>2249</v>
      </c>
      <c r="E416" s="5" t="s">
        <v>3055</v>
      </c>
      <c r="F416" s="9">
        <v>22</v>
      </c>
      <c r="G416" s="9">
        <v>18</v>
      </c>
      <c r="H416" s="7">
        <v>222.48</v>
      </c>
      <c r="I416" s="7">
        <v>12.36</v>
      </c>
      <c r="J416" s="2" t="s">
        <v>3370</v>
      </c>
      <c r="K416" s="5">
        <f ca="1">TODAY() - tblCustomers[[#This Row],[LastPurchaseDate]]</f>
        <v>380</v>
      </c>
      <c r="L416" s="5" t="str">
        <f ca="1">IF(tblCustomers[[#This Row],[LastPurchaseDate]] &lt;= (TODAY()-180), "Churned", "Active")</f>
        <v>Active</v>
      </c>
      <c r="M416" s="5" t="str">
        <f>TEXT(tblCustomers[[#This Row],[JoinDate]], "YYYY-MM")</f>
        <v>2022-12</v>
      </c>
      <c r="N416" s="5">
        <f>tblCustomers[[#This Row],[TotalSpend]]</f>
        <v>222.48</v>
      </c>
      <c r="O416" s="2" t="s">
        <v>3372</v>
      </c>
    </row>
    <row r="417" spans="1:15" ht="13.8" x14ac:dyDescent="0.25">
      <c r="A417" s="2" t="s">
        <v>426</v>
      </c>
      <c r="B417" s="2" t="s">
        <v>1549</v>
      </c>
      <c r="C417" s="2" t="s">
        <v>1861</v>
      </c>
      <c r="D417" s="5" t="s">
        <v>2250</v>
      </c>
      <c r="E417" s="5" t="s">
        <v>3056</v>
      </c>
      <c r="F417" s="9">
        <v>3</v>
      </c>
      <c r="G417" s="9">
        <v>4</v>
      </c>
      <c r="H417" s="7">
        <v>1060.32</v>
      </c>
      <c r="I417" s="7">
        <v>265.08</v>
      </c>
      <c r="J417" s="2" t="s">
        <v>3370</v>
      </c>
      <c r="K417" s="5">
        <f ca="1">TODAY() - tblCustomers[[#This Row],[LastPurchaseDate]]</f>
        <v>595</v>
      </c>
      <c r="L417" s="5" t="str">
        <f ca="1">IF(tblCustomers[[#This Row],[LastPurchaseDate]] &lt;= (TODAY()-180), "Churned", "Active")</f>
        <v>Active</v>
      </c>
      <c r="M417" s="5" t="str">
        <f>TEXT(tblCustomers[[#This Row],[JoinDate]], "YYYY-MM")</f>
        <v>2023-12</v>
      </c>
      <c r="N417" s="5">
        <f>tblCustomers[[#This Row],[TotalSpend]]</f>
        <v>1060.32</v>
      </c>
      <c r="O417" s="2" t="s">
        <v>3372</v>
      </c>
    </row>
    <row r="418" spans="1:15" ht="13.8" x14ac:dyDescent="0.25">
      <c r="A418" s="2" t="s">
        <v>427</v>
      </c>
      <c r="B418" s="2" t="s">
        <v>1550</v>
      </c>
      <c r="C418" s="2" t="s">
        <v>1864</v>
      </c>
      <c r="D418" s="5" t="s">
        <v>2251</v>
      </c>
      <c r="E418" s="5" t="s">
        <v>2636</v>
      </c>
      <c r="F418" s="9">
        <v>7</v>
      </c>
      <c r="G418" s="9">
        <v>2</v>
      </c>
      <c r="H418" s="7">
        <v>142.78</v>
      </c>
      <c r="I418" s="7">
        <v>71.39</v>
      </c>
      <c r="J418" s="2" t="s">
        <v>3370</v>
      </c>
      <c r="K418" s="5">
        <f ca="1">TODAY() - tblCustomers[[#This Row],[LastPurchaseDate]]</f>
        <v>1436</v>
      </c>
      <c r="L418" s="5" t="str">
        <f ca="1">IF(tblCustomers[[#This Row],[LastPurchaseDate]] &lt;= (TODAY()-180), "Churned", "Active")</f>
        <v>Active</v>
      </c>
      <c r="M418" s="5" t="str">
        <f>TEXT(tblCustomers[[#This Row],[JoinDate]], "YYYY-MM")</f>
        <v>2021-04</v>
      </c>
      <c r="N418" s="5">
        <f>tblCustomers[[#This Row],[TotalSpend]]</f>
        <v>142.78</v>
      </c>
      <c r="O418" s="2" t="s">
        <v>3372</v>
      </c>
    </row>
    <row r="419" spans="1:15" ht="13.8" x14ac:dyDescent="0.25">
      <c r="A419" s="2" t="s">
        <v>428</v>
      </c>
      <c r="B419" s="2" t="s">
        <v>1487</v>
      </c>
      <c r="C419" s="2" t="s">
        <v>1863</v>
      </c>
      <c r="D419" s="5" t="s">
        <v>2252</v>
      </c>
      <c r="E419" s="5" t="s">
        <v>3057</v>
      </c>
      <c r="F419" s="9">
        <v>26</v>
      </c>
      <c r="G419" s="9">
        <v>22</v>
      </c>
      <c r="H419" s="7">
        <v>4861.78</v>
      </c>
      <c r="I419" s="7">
        <v>220.99</v>
      </c>
      <c r="J419" s="2" t="s">
        <v>3370</v>
      </c>
      <c r="K419" s="5">
        <f ca="1">TODAY() - tblCustomers[[#This Row],[LastPurchaseDate]]</f>
        <v>487</v>
      </c>
      <c r="L419" s="5" t="str">
        <f ca="1">IF(tblCustomers[[#This Row],[LastPurchaseDate]] &lt;= (TODAY()-180), "Churned", "Active")</f>
        <v>Active</v>
      </c>
      <c r="M419" s="5" t="str">
        <f>TEXT(tblCustomers[[#This Row],[JoinDate]], "YYYY-MM")</f>
        <v>2022-04</v>
      </c>
      <c r="N419" s="5">
        <f>tblCustomers[[#This Row],[TotalSpend]]</f>
        <v>4861.78</v>
      </c>
      <c r="O419" s="2" t="s">
        <v>3372</v>
      </c>
    </row>
    <row r="420" spans="1:15" ht="13.8" x14ac:dyDescent="0.25">
      <c r="A420" s="2" t="s">
        <v>429</v>
      </c>
      <c r="B420" s="2" t="s">
        <v>1551</v>
      </c>
      <c r="C420" s="2" t="s">
        <v>1865</v>
      </c>
      <c r="D420" s="5" t="s">
        <v>2253</v>
      </c>
      <c r="E420" s="5" t="s">
        <v>3058</v>
      </c>
      <c r="F420" s="9">
        <v>4</v>
      </c>
      <c r="G420" s="9">
        <v>4</v>
      </c>
      <c r="H420" s="7">
        <v>378.88</v>
      </c>
      <c r="I420" s="7">
        <v>94.72</v>
      </c>
      <c r="J420" s="2" t="s">
        <v>3370</v>
      </c>
      <c r="K420" s="5">
        <f ca="1">TODAY() - tblCustomers[[#This Row],[LastPurchaseDate]]</f>
        <v>272</v>
      </c>
      <c r="L420" s="5" t="str">
        <f ca="1">IF(tblCustomers[[#This Row],[LastPurchaseDate]] &lt;= (TODAY()-180), "Churned", "Active")</f>
        <v>Active</v>
      </c>
      <c r="M420" s="5" t="str">
        <f>TEXT(tblCustomers[[#This Row],[JoinDate]], "YYYY-MM")</f>
        <v>2024-09</v>
      </c>
      <c r="N420" s="5">
        <f>tblCustomers[[#This Row],[TotalSpend]]</f>
        <v>378.88</v>
      </c>
      <c r="O420" s="2" t="s">
        <v>3372</v>
      </c>
    </row>
    <row r="421" spans="1:15" ht="13.8" x14ac:dyDescent="0.25">
      <c r="A421" s="2" t="s">
        <v>430</v>
      </c>
      <c r="B421" s="2" t="s">
        <v>1488</v>
      </c>
      <c r="C421" s="2" t="s">
        <v>1863</v>
      </c>
      <c r="D421" s="5" t="s">
        <v>2254</v>
      </c>
      <c r="E421" s="5" t="s">
        <v>2761</v>
      </c>
      <c r="F421" s="9">
        <v>21</v>
      </c>
      <c r="G421" s="9">
        <v>10</v>
      </c>
      <c r="H421" s="7">
        <v>185.9</v>
      </c>
      <c r="I421" s="7">
        <v>18.59</v>
      </c>
      <c r="J421" s="2" t="s">
        <v>3370</v>
      </c>
      <c r="K421" s="5">
        <f ca="1">TODAY() - tblCustomers[[#This Row],[LastPurchaseDate]]</f>
        <v>1251</v>
      </c>
      <c r="L421" s="5" t="str">
        <f ca="1">IF(tblCustomers[[#This Row],[LastPurchaseDate]] &lt;= (TODAY()-180), "Churned", "Active")</f>
        <v>Active</v>
      </c>
      <c r="M421" s="5" t="str">
        <f>TEXT(tblCustomers[[#This Row],[JoinDate]], "YYYY-MM")</f>
        <v>2020-08</v>
      </c>
      <c r="N421" s="5">
        <f>tblCustomers[[#This Row],[TotalSpend]]</f>
        <v>185.9</v>
      </c>
      <c r="O421" s="2" t="s">
        <v>3372</v>
      </c>
    </row>
    <row r="422" spans="1:15" ht="13.8" x14ac:dyDescent="0.25">
      <c r="A422" s="2" t="s">
        <v>431</v>
      </c>
      <c r="B422" s="2" t="s">
        <v>1552</v>
      </c>
      <c r="C422" s="2" t="s">
        <v>1862</v>
      </c>
      <c r="D422" s="5" t="s">
        <v>2128</v>
      </c>
      <c r="E422" s="5" t="s">
        <v>2954</v>
      </c>
      <c r="F422" s="9">
        <v>13</v>
      </c>
      <c r="G422" s="9">
        <v>12</v>
      </c>
      <c r="H422" s="7">
        <v>1089.5999999999999</v>
      </c>
      <c r="I422" s="7">
        <v>90.8</v>
      </c>
      <c r="J422" s="2" t="s">
        <v>3370</v>
      </c>
      <c r="K422" s="5">
        <f ca="1">TODAY() - tblCustomers[[#This Row],[LastPurchaseDate]]</f>
        <v>599</v>
      </c>
      <c r="L422" s="5" t="str">
        <f ca="1">IF(tblCustomers[[#This Row],[LastPurchaseDate]] &lt;= (TODAY()-180), "Churned", "Active")</f>
        <v>Active</v>
      </c>
      <c r="M422" s="5" t="str">
        <f>TEXT(tblCustomers[[#This Row],[JoinDate]], "YYYY-MM")</f>
        <v>2023-02</v>
      </c>
      <c r="N422" s="5">
        <f>tblCustomers[[#This Row],[TotalSpend]]</f>
        <v>1089.5999999999999</v>
      </c>
      <c r="O422" s="2" t="s">
        <v>3372</v>
      </c>
    </row>
    <row r="423" spans="1:15" ht="13.8" x14ac:dyDescent="0.25">
      <c r="A423" s="2" t="s">
        <v>432</v>
      </c>
      <c r="B423" s="2" t="s">
        <v>1341</v>
      </c>
      <c r="C423" s="2" t="s">
        <v>1865</v>
      </c>
      <c r="D423" s="5" t="s">
        <v>2255</v>
      </c>
      <c r="E423" s="5" t="s">
        <v>3059</v>
      </c>
      <c r="F423" s="9">
        <v>13</v>
      </c>
      <c r="G423" s="9">
        <v>13</v>
      </c>
      <c r="H423" s="7">
        <v>3732.3</v>
      </c>
      <c r="I423" s="7">
        <v>287.10000000000002</v>
      </c>
      <c r="J423" s="2" t="s">
        <v>3370</v>
      </c>
      <c r="K423" s="5">
        <f ca="1">TODAY() - tblCustomers[[#This Row],[LastPurchaseDate]]</f>
        <v>1920</v>
      </c>
      <c r="L423" s="5" t="str">
        <f ca="1">IF(tblCustomers[[#This Row],[LastPurchaseDate]] &lt;= (TODAY()-180), "Churned", "Active")</f>
        <v>Active</v>
      </c>
      <c r="M423" s="5" t="str">
        <f>TEXT(tblCustomers[[#This Row],[JoinDate]], "YYYY-MM")</f>
        <v>2019-06</v>
      </c>
      <c r="N423" s="5">
        <f>tblCustomers[[#This Row],[TotalSpend]]</f>
        <v>3732.3</v>
      </c>
      <c r="O423" s="2" t="s">
        <v>3372</v>
      </c>
    </row>
    <row r="424" spans="1:15" ht="13.8" x14ac:dyDescent="0.25">
      <c r="A424" s="2" t="s">
        <v>433</v>
      </c>
      <c r="B424" s="2" t="s">
        <v>1553</v>
      </c>
      <c r="C424" s="2" t="s">
        <v>1861</v>
      </c>
      <c r="D424" s="5" t="s">
        <v>2256</v>
      </c>
      <c r="E424" s="5" t="s">
        <v>3060</v>
      </c>
      <c r="F424" s="9">
        <v>20</v>
      </c>
      <c r="G424" s="9">
        <v>27</v>
      </c>
      <c r="H424" s="7">
        <v>2032.02</v>
      </c>
      <c r="I424" s="7">
        <v>75.260000000000005</v>
      </c>
      <c r="J424" s="2" t="s">
        <v>3370</v>
      </c>
      <c r="K424" s="5">
        <f ca="1">TODAY() - tblCustomers[[#This Row],[LastPurchaseDate]]</f>
        <v>1254</v>
      </c>
      <c r="L424" s="5" t="str">
        <f ca="1">IF(tblCustomers[[#This Row],[LastPurchaseDate]] &lt;= (TODAY()-180), "Churned", "Active")</f>
        <v>Active</v>
      </c>
      <c r="M424" s="5" t="str">
        <f>TEXT(tblCustomers[[#This Row],[JoinDate]], "YYYY-MM")</f>
        <v>2020-09</v>
      </c>
      <c r="N424" s="5">
        <f>tblCustomers[[#This Row],[TotalSpend]]</f>
        <v>2032.02</v>
      </c>
      <c r="O424" s="2" t="s">
        <v>3372</v>
      </c>
    </row>
    <row r="425" spans="1:15" ht="13.8" x14ac:dyDescent="0.25">
      <c r="A425" s="2" t="s">
        <v>434</v>
      </c>
      <c r="B425" s="2" t="s">
        <v>1287</v>
      </c>
      <c r="C425" s="2" t="s">
        <v>1864</v>
      </c>
      <c r="D425" s="5" t="s">
        <v>2257</v>
      </c>
      <c r="E425" s="5" t="s">
        <v>2507</v>
      </c>
      <c r="F425" s="9">
        <v>43</v>
      </c>
      <c r="G425" s="9">
        <v>29</v>
      </c>
      <c r="H425" s="7">
        <v>310.88</v>
      </c>
      <c r="I425" s="7">
        <v>10.72</v>
      </c>
      <c r="J425" s="2" t="s">
        <v>3370</v>
      </c>
      <c r="K425" s="5">
        <f ca="1">TODAY() - tblCustomers[[#This Row],[LastPurchaseDate]]</f>
        <v>675</v>
      </c>
      <c r="L425" s="5" t="str">
        <f ca="1">IF(tblCustomers[[#This Row],[LastPurchaseDate]] &lt;= (TODAY()-180), "Churned", "Active")</f>
        <v>Active</v>
      </c>
      <c r="M425" s="5" t="str">
        <f>TEXT(tblCustomers[[#This Row],[JoinDate]], "YYYY-MM")</f>
        <v>2020-05</v>
      </c>
      <c r="N425" s="5">
        <f>tblCustomers[[#This Row],[TotalSpend]]</f>
        <v>310.88</v>
      </c>
      <c r="O425" s="2" t="s">
        <v>3372</v>
      </c>
    </row>
    <row r="426" spans="1:15" ht="13.8" x14ac:dyDescent="0.25">
      <c r="A426" s="2" t="s">
        <v>435</v>
      </c>
      <c r="B426" s="2" t="s">
        <v>1363</v>
      </c>
      <c r="C426" s="2" t="s">
        <v>1864</v>
      </c>
      <c r="D426" s="5" t="s">
        <v>2258</v>
      </c>
      <c r="E426" s="5" t="s">
        <v>3061</v>
      </c>
      <c r="F426" s="9">
        <v>12</v>
      </c>
      <c r="G426" s="9">
        <v>14</v>
      </c>
      <c r="H426" s="7">
        <v>961.66</v>
      </c>
      <c r="I426" s="7">
        <v>68.69</v>
      </c>
      <c r="J426" s="2" t="s">
        <v>3370</v>
      </c>
      <c r="K426" s="5">
        <f ca="1">TODAY() - tblCustomers[[#This Row],[LastPurchaseDate]]</f>
        <v>1227</v>
      </c>
      <c r="L426" s="5" t="str">
        <f ca="1">IF(tblCustomers[[#This Row],[LastPurchaseDate]] &lt;= (TODAY()-180), "Churned", "Active")</f>
        <v>Active</v>
      </c>
      <c r="M426" s="5" t="str">
        <f>TEXT(tblCustomers[[#This Row],[JoinDate]], "YYYY-MM")</f>
        <v>2021-06</v>
      </c>
      <c r="N426" s="5">
        <f>tblCustomers[[#This Row],[TotalSpend]]</f>
        <v>961.66</v>
      </c>
      <c r="O426" s="2" t="s">
        <v>3372</v>
      </c>
    </row>
    <row r="427" spans="1:15" ht="13.8" x14ac:dyDescent="0.25">
      <c r="A427" s="2" t="s">
        <v>436</v>
      </c>
      <c r="B427" s="2" t="s">
        <v>1554</v>
      </c>
      <c r="C427" s="2" t="s">
        <v>1861</v>
      </c>
      <c r="D427" s="5" t="s">
        <v>2259</v>
      </c>
      <c r="E427" s="5" t="s">
        <v>3062</v>
      </c>
      <c r="F427" s="9">
        <v>32</v>
      </c>
      <c r="G427" s="9">
        <v>22</v>
      </c>
      <c r="H427" s="7">
        <v>1243.44</v>
      </c>
      <c r="I427" s="7">
        <v>56.52</v>
      </c>
      <c r="J427" s="2" t="s">
        <v>3370</v>
      </c>
      <c r="K427" s="5">
        <f ca="1">TODAY() - tblCustomers[[#This Row],[LastPurchaseDate]]</f>
        <v>1410</v>
      </c>
      <c r="L427" s="5" t="str">
        <f ca="1">IF(tblCustomers[[#This Row],[LastPurchaseDate]] &lt;= (TODAY()-180), "Churned", "Active")</f>
        <v>Active</v>
      </c>
      <c r="M427" s="5" t="str">
        <f>TEXT(tblCustomers[[#This Row],[JoinDate]], "YYYY-MM")</f>
        <v>2019-04</v>
      </c>
      <c r="N427" s="5">
        <f>tblCustomers[[#This Row],[TotalSpend]]</f>
        <v>1243.44</v>
      </c>
      <c r="O427" s="2" t="s">
        <v>3372</v>
      </c>
    </row>
    <row r="428" spans="1:15" ht="13.8" x14ac:dyDescent="0.25">
      <c r="A428" s="2" t="s">
        <v>437</v>
      </c>
      <c r="B428" s="2" t="s">
        <v>1407</v>
      </c>
      <c r="C428" s="2" t="s">
        <v>1864</v>
      </c>
      <c r="D428" s="5" t="s">
        <v>2260</v>
      </c>
      <c r="E428" s="5" t="s">
        <v>3063</v>
      </c>
      <c r="F428" s="9">
        <v>9</v>
      </c>
      <c r="G428" s="9">
        <v>11</v>
      </c>
      <c r="H428" s="7">
        <v>156.86000000000001</v>
      </c>
      <c r="I428" s="7">
        <v>14.26</v>
      </c>
      <c r="J428" s="2" t="s">
        <v>3370</v>
      </c>
      <c r="K428" s="5">
        <f ca="1">TODAY() - tblCustomers[[#This Row],[LastPurchaseDate]]</f>
        <v>285</v>
      </c>
      <c r="L428" s="5" t="str">
        <f ca="1">IF(tblCustomers[[#This Row],[LastPurchaseDate]] &lt;= (TODAY()-180), "Churned", "Active")</f>
        <v>Active</v>
      </c>
      <c r="M428" s="5" t="str">
        <f>TEXT(tblCustomers[[#This Row],[JoinDate]], "YYYY-MM")</f>
        <v>2024-04</v>
      </c>
      <c r="N428" s="5">
        <f>tblCustomers[[#This Row],[TotalSpend]]</f>
        <v>156.86000000000001</v>
      </c>
      <c r="O428" s="2" t="s">
        <v>3372</v>
      </c>
    </row>
    <row r="429" spans="1:15" ht="13.8" x14ac:dyDescent="0.25">
      <c r="A429" s="2" t="s">
        <v>438</v>
      </c>
      <c r="B429" s="2" t="s">
        <v>1290</v>
      </c>
      <c r="C429" s="2" t="s">
        <v>1862</v>
      </c>
      <c r="D429" s="5" t="s">
        <v>2261</v>
      </c>
      <c r="E429" s="5" t="s">
        <v>2030</v>
      </c>
      <c r="F429" s="9">
        <v>5</v>
      </c>
      <c r="G429" s="9">
        <v>3</v>
      </c>
      <c r="H429" s="7">
        <v>251.13</v>
      </c>
      <c r="I429" s="7">
        <v>83.71</v>
      </c>
      <c r="J429" s="2" t="s">
        <v>3370</v>
      </c>
      <c r="K429" s="5">
        <f ca="1">TODAY() - tblCustomers[[#This Row],[LastPurchaseDate]]</f>
        <v>148</v>
      </c>
      <c r="L429" s="5" t="str">
        <f ca="1">IF(tblCustomers[[#This Row],[LastPurchaseDate]] &lt;= (TODAY()-180), "Churned", "Active")</f>
        <v>Active</v>
      </c>
      <c r="M429" s="5" t="str">
        <f>TEXT(tblCustomers[[#This Row],[JoinDate]], "YYYY-MM")</f>
        <v>2024-12</v>
      </c>
      <c r="N429" s="5">
        <f>tblCustomers[[#This Row],[TotalSpend]]</f>
        <v>251.13</v>
      </c>
      <c r="O429" s="2" t="s">
        <v>3373</v>
      </c>
    </row>
    <row r="430" spans="1:15" ht="13.8" x14ac:dyDescent="0.25">
      <c r="A430" s="2" t="s">
        <v>439</v>
      </c>
      <c r="B430" s="2" t="s">
        <v>1335</v>
      </c>
      <c r="C430" s="2" t="s">
        <v>1864</v>
      </c>
      <c r="D430" s="5" t="s">
        <v>2262</v>
      </c>
      <c r="E430" s="5" t="s">
        <v>3064</v>
      </c>
      <c r="F430" s="9">
        <v>41</v>
      </c>
      <c r="G430" s="9">
        <v>28</v>
      </c>
      <c r="H430" s="7">
        <v>566.44000000000005</v>
      </c>
      <c r="I430" s="7">
        <v>20.23</v>
      </c>
      <c r="J430" s="2" t="s">
        <v>3370</v>
      </c>
      <c r="K430" s="5">
        <f ca="1">TODAY() - tblCustomers[[#This Row],[LastPurchaseDate]]</f>
        <v>1170</v>
      </c>
      <c r="L430" s="5" t="str">
        <f ca="1">IF(tblCustomers[[#This Row],[LastPurchaseDate]] &lt;= (TODAY()-180), "Churned", "Active")</f>
        <v>Active</v>
      </c>
      <c r="M430" s="5" t="str">
        <f>TEXT(tblCustomers[[#This Row],[JoinDate]], "YYYY-MM")</f>
        <v>2019-03</v>
      </c>
      <c r="N430" s="5">
        <f>tblCustomers[[#This Row],[TotalSpend]]</f>
        <v>566.44000000000005</v>
      </c>
      <c r="O430" s="2" t="s">
        <v>3372</v>
      </c>
    </row>
    <row r="431" spans="1:15" ht="13.8" x14ac:dyDescent="0.25">
      <c r="A431" s="2" t="s">
        <v>440</v>
      </c>
      <c r="B431" s="2" t="s">
        <v>1483</v>
      </c>
      <c r="C431" s="2" t="s">
        <v>1863</v>
      </c>
      <c r="D431" s="5" t="s">
        <v>2263</v>
      </c>
      <c r="E431" s="5" t="s">
        <v>3065</v>
      </c>
      <c r="F431" s="9">
        <v>22</v>
      </c>
      <c r="G431" s="9">
        <v>14</v>
      </c>
      <c r="H431" s="7">
        <v>15138.2</v>
      </c>
      <c r="I431" s="7">
        <v>1081.3</v>
      </c>
      <c r="J431" s="2" t="s">
        <v>3371</v>
      </c>
      <c r="K431" s="5">
        <f ca="1">TODAY() - tblCustomers[[#This Row],[LastPurchaseDate]]</f>
        <v>212</v>
      </c>
      <c r="L431" s="5" t="str">
        <f ca="1">IF(tblCustomers[[#This Row],[LastPurchaseDate]] &lt;= (TODAY()-180), "Churned", "Active")</f>
        <v>Active</v>
      </c>
      <c r="M431" s="5" t="str">
        <f>TEXT(tblCustomers[[#This Row],[JoinDate]], "YYYY-MM")</f>
        <v>2023-05</v>
      </c>
      <c r="N431" s="5">
        <f>tblCustomers[[#This Row],[TotalSpend]]</f>
        <v>15138.2</v>
      </c>
      <c r="O431" s="2" t="s">
        <v>3372</v>
      </c>
    </row>
    <row r="432" spans="1:15" ht="13.8" x14ac:dyDescent="0.25">
      <c r="A432" s="2" t="s">
        <v>441</v>
      </c>
      <c r="B432" s="2" t="s">
        <v>1555</v>
      </c>
      <c r="C432" s="2" t="s">
        <v>1863</v>
      </c>
      <c r="D432" s="5" t="s">
        <v>2264</v>
      </c>
      <c r="E432" s="5" t="s">
        <v>2025</v>
      </c>
      <c r="F432" s="9">
        <v>3</v>
      </c>
      <c r="G432" s="9">
        <v>4</v>
      </c>
      <c r="H432" s="7">
        <v>261.64</v>
      </c>
      <c r="I432" s="7">
        <v>65.41</v>
      </c>
      <c r="J432" s="2" t="s">
        <v>3370</v>
      </c>
      <c r="K432" s="5">
        <f ca="1">TODAY() - tblCustomers[[#This Row],[LastPurchaseDate]]</f>
        <v>38</v>
      </c>
      <c r="L432" s="5" t="str">
        <f ca="1">IF(tblCustomers[[#This Row],[LastPurchaseDate]] &lt;= (TODAY()-180), "Churned", "Active")</f>
        <v>Active</v>
      </c>
      <c r="M432" s="5" t="str">
        <f>TEXT(tblCustomers[[#This Row],[JoinDate]], "YYYY-MM")</f>
        <v>2025-06</v>
      </c>
      <c r="N432" s="5">
        <f>tblCustomers[[#This Row],[TotalSpend]]</f>
        <v>261.64</v>
      </c>
      <c r="O432" s="2" t="s">
        <v>3373</v>
      </c>
    </row>
    <row r="433" spans="1:15" ht="13.8" x14ac:dyDescent="0.25">
      <c r="A433" s="2" t="s">
        <v>442</v>
      </c>
      <c r="B433" s="2" t="s">
        <v>1236</v>
      </c>
      <c r="C433" s="2" t="s">
        <v>1863</v>
      </c>
      <c r="D433" s="5" t="s">
        <v>2265</v>
      </c>
      <c r="E433" s="5" t="s">
        <v>2592</v>
      </c>
      <c r="F433" s="9">
        <v>36</v>
      </c>
      <c r="G433" s="9">
        <v>35</v>
      </c>
      <c r="H433" s="7">
        <v>8433.25</v>
      </c>
      <c r="I433" s="7">
        <v>240.95</v>
      </c>
      <c r="J433" s="2" t="s">
        <v>3371</v>
      </c>
      <c r="K433" s="5">
        <f ca="1">TODAY() - tblCustomers[[#This Row],[LastPurchaseDate]]</f>
        <v>1301</v>
      </c>
      <c r="L433" s="5" t="str">
        <f ca="1">IF(tblCustomers[[#This Row],[LastPurchaseDate]] &lt;= (TODAY()-180), "Churned", "Active")</f>
        <v>Active</v>
      </c>
      <c r="M433" s="5" t="str">
        <f>TEXT(tblCustomers[[#This Row],[JoinDate]], "YYYY-MM")</f>
        <v>2019-04</v>
      </c>
      <c r="N433" s="5">
        <f>tblCustomers[[#This Row],[TotalSpend]]</f>
        <v>8433.25</v>
      </c>
      <c r="O433" s="2" t="s">
        <v>3372</v>
      </c>
    </row>
    <row r="434" spans="1:15" ht="13.8" x14ac:dyDescent="0.25">
      <c r="A434" s="2" t="s">
        <v>443</v>
      </c>
      <c r="B434" s="2" t="s">
        <v>1399</v>
      </c>
      <c r="C434" s="2" t="s">
        <v>1862</v>
      </c>
      <c r="D434" s="5" t="s">
        <v>2266</v>
      </c>
      <c r="E434" s="5" t="s">
        <v>3066</v>
      </c>
      <c r="F434" s="9">
        <v>36</v>
      </c>
      <c r="G434" s="9">
        <v>38</v>
      </c>
      <c r="H434" s="7">
        <v>5252.74</v>
      </c>
      <c r="I434" s="7">
        <v>138.22999999999999</v>
      </c>
      <c r="J434" s="2" t="s">
        <v>3371</v>
      </c>
      <c r="K434" s="5">
        <f ca="1">TODAY() - tblCustomers[[#This Row],[LastPurchaseDate]]</f>
        <v>73</v>
      </c>
      <c r="L434" s="5" t="str">
        <f ca="1">IF(tblCustomers[[#This Row],[LastPurchaseDate]] &lt;= (TODAY()-180), "Churned", "Active")</f>
        <v>Active</v>
      </c>
      <c r="M434" s="5" t="str">
        <f>TEXT(tblCustomers[[#This Row],[JoinDate]], "YYYY-MM")</f>
        <v>2022-08</v>
      </c>
      <c r="N434" s="5">
        <f>tblCustomers[[#This Row],[TotalSpend]]</f>
        <v>5252.74</v>
      </c>
      <c r="O434" s="2" t="s">
        <v>3373</v>
      </c>
    </row>
    <row r="435" spans="1:15" ht="13.8" x14ac:dyDescent="0.25">
      <c r="A435" s="2" t="s">
        <v>444</v>
      </c>
      <c r="B435" s="2" t="s">
        <v>1556</v>
      </c>
      <c r="C435" s="2" t="s">
        <v>1864</v>
      </c>
      <c r="D435" s="5" t="s">
        <v>2267</v>
      </c>
      <c r="E435" s="5" t="s">
        <v>3067</v>
      </c>
      <c r="F435" s="9">
        <v>76</v>
      </c>
      <c r="G435" s="9">
        <v>60</v>
      </c>
      <c r="H435" s="7">
        <v>5599.2</v>
      </c>
      <c r="I435" s="7">
        <v>93.32</v>
      </c>
      <c r="J435" s="2" t="s">
        <v>3371</v>
      </c>
      <c r="K435" s="5">
        <f ca="1">TODAY() - tblCustomers[[#This Row],[LastPurchaseDate]]</f>
        <v>91</v>
      </c>
      <c r="L435" s="5" t="str">
        <f ca="1">IF(tblCustomers[[#This Row],[LastPurchaseDate]] &lt;= (TODAY()-180), "Churned", "Active")</f>
        <v>Active</v>
      </c>
      <c r="M435" s="5" t="str">
        <f>TEXT(tblCustomers[[#This Row],[JoinDate]], "YYYY-MM")</f>
        <v>2019-03</v>
      </c>
      <c r="N435" s="5">
        <f>tblCustomers[[#This Row],[TotalSpend]]</f>
        <v>5599.2</v>
      </c>
      <c r="O435" s="2" t="s">
        <v>3373</v>
      </c>
    </row>
    <row r="436" spans="1:15" ht="13.8" x14ac:dyDescent="0.25">
      <c r="A436" s="2" t="s">
        <v>445</v>
      </c>
      <c r="B436" s="2" t="s">
        <v>1557</v>
      </c>
      <c r="C436" s="2" t="s">
        <v>1864</v>
      </c>
      <c r="D436" s="5" t="s">
        <v>2268</v>
      </c>
      <c r="E436" s="5" t="s">
        <v>3068</v>
      </c>
      <c r="F436" s="9">
        <v>7</v>
      </c>
      <c r="G436" s="9">
        <v>3</v>
      </c>
      <c r="H436" s="7">
        <v>227.52</v>
      </c>
      <c r="I436" s="7">
        <v>75.84</v>
      </c>
      <c r="J436" s="2" t="s">
        <v>3370</v>
      </c>
      <c r="K436" s="5">
        <f ca="1">TODAY() - tblCustomers[[#This Row],[LastPurchaseDate]]</f>
        <v>103</v>
      </c>
      <c r="L436" s="5" t="str">
        <f ca="1">IF(tblCustomers[[#This Row],[LastPurchaseDate]] &lt;= (TODAY()-180), "Churned", "Active")</f>
        <v>Active</v>
      </c>
      <c r="M436" s="5" t="str">
        <f>TEXT(tblCustomers[[#This Row],[JoinDate]], "YYYY-MM")</f>
        <v>2024-12</v>
      </c>
      <c r="N436" s="5">
        <f>tblCustomers[[#This Row],[TotalSpend]]</f>
        <v>227.52</v>
      </c>
      <c r="O436" s="2" t="s">
        <v>3373</v>
      </c>
    </row>
    <row r="437" spans="1:15" ht="13.8" x14ac:dyDescent="0.25">
      <c r="A437" s="2" t="s">
        <v>446</v>
      </c>
      <c r="B437" s="2" t="s">
        <v>1302</v>
      </c>
      <c r="C437" s="2" t="s">
        <v>1864</v>
      </c>
      <c r="D437" s="5" t="s">
        <v>2253</v>
      </c>
      <c r="E437" s="5" t="s">
        <v>3063</v>
      </c>
      <c r="F437" s="9">
        <v>4</v>
      </c>
      <c r="G437" s="9">
        <v>3</v>
      </c>
      <c r="H437" s="7">
        <v>72.239999999999995</v>
      </c>
      <c r="I437" s="7">
        <v>24.08</v>
      </c>
      <c r="J437" s="2" t="s">
        <v>3370</v>
      </c>
      <c r="K437" s="5">
        <f ca="1">TODAY() - tblCustomers[[#This Row],[LastPurchaseDate]]</f>
        <v>285</v>
      </c>
      <c r="L437" s="5" t="str">
        <f ca="1">IF(tblCustomers[[#This Row],[LastPurchaseDate]] &lt;= (TODAY()-180), "Churned", "Active")</f>
        <v>Active</v>
      </c>
      <c r="M437" s="5" t="str">
        <f>TEXT(tblCustomers[[#This Row],[JoinDate]], "YYYY-MM")</f>
        <v>2024-09</v>
      </c>
      <c r="N437" s="5">
        <f>tblCustomers[[#This Row],[TotalSpend]]</f>
        <v>72.239999999999995</v>
      </c>
      <c r="O437" s="2" t="s">
        <v>3372</v>
      </c>
    </row>
    <row r="438" spans="1:15" ht="13.8" x14ac:dyDescent="0.25">
      <c r="A438" s="2" t="s">
        <v>447</v>
      </c>
      <c r="B438" s="2" t="s">
        <v>1558</v>
      </c>
      <c r="C438" s="2" t="s">
        <v>1864</v>
      </c>
      <c r="D438" s="5" t="s">
        <v>2269</v>
      </c>
      <c r="E438" s="5" t="s">
        <v>2946</v>
      </c>
      <c r="F438" s="9">
        <v>17</v>
      </c>
      <c r="G438" s="9">
        <v>16</v>
      </c>
      <c r="H438" s="7">
        <v>1192.48</v>
      </c>
      <c r="I438" s="7">
        <v>74.53</v>
      </c>
      <c r="J438" s="2" t="s">
        <v>3370</v>
      </c>
      <c r="K438" s="5">
        <f ca="1">TODAY() - tblCustomers[[#This Row],[LastPurchaseDate]]</f>
        <v>383</v>
      </c>
      <c r="L438" s="5" t="str">
        <f ca="1">IF(tblCustomers[[#This Row],[LastPurchaseDate]] &lt;= (TODAY()-180), "Churned", "Active")</f>
        <v>Active</v>
      </c>
      <c r="M438" s="5" t="str">
        <f>TEXT(tblCustomers[[#This Row],[JoinDate]], "YYYY-MM")</f>
        <v>2023-05</v>
      </c>
      <c r="N438" s="5">
        <f>tblCustomers[[#This Row],[TotalSpend]]</f>
        <v>1192.48</v>
      </c>
      <c r="O438" s="2" t="s">
        <v>3372</v>
      </c>
    </row>
    <row r="439" spans="1:15" ht="13.8" x14ac:dyDescent="0.25">
      <c r="A439" s="2" t="s">
        <v>448</v>
      </c>
      <c r="B439" s="2" t="s">
        <v>1559</v>
      </c>
      <c r="C439" s="2" t="s">
        <v>1863</v>
      </c>
      <c r="D439" s="5" t="s">
        <v>2270</v>
      </c>
      <c r="E439" s="5" t="s">
        <v>3069</v>
      </c>
      <c r="F439" s="9">
        <v>18</v>
      </c>
      <c r="G439" s="9">
        <v>13</v>
      </c>
      <c r="H439" s="7">
        <v>932.49</v>
      </c>
      <c r="I439" s="7">
        <v>71.73</v>
      </c>
      <c r="J439" s="2" t="s">
        <v>3370</v>
      </c>
      <c r="K439" s="5">
        <f ca="1">TODAY() - tblCustomers[[#This Row],[LastPurchaseDate]]</f>
        <v>992</v>
      </c>
      <c r="L439" s="5" t="str">
        <f ca="1">IF(tblCustomers[[#This Row],[LastPurchaseDate]] &lt;= (TODAY()-180), "Churned", "Active")</f>
        <v>Active</v>
      </c>
      <c r="M439" s="5" t="str">
        <f>TEXT(tblCustomers[[#This Row],[JoinDate]], "YYYY-MM")</f>
        <v>2021-08</v>
      </c>
      <c r="N439" s="5">
        <f>tblCustomers[[#This Row],[TotalSpend]]</f>
        <v>932.49</v>
      </c>
      <c r="O439" s="2" t="s">
        <v>3372</v>
      </c>
    </row>
    <row r="440" spans="1:15" ht="13.8" x14ac:dyDescent="0.25">
      <c r="A440" s="2" t="s">
        <v>449</v>
      </c>
      <c r="B440" s="2" t="s">
        <v>1560</v>
      </c>
      <c r="C440" s="2" t="s">
        <v>1862</v>
      </c>
      <c r="D440" s="5" t="s">
        <v>2271</v>
      </c>
      <c r="E440" s="5" t="s">
        <v>2032</v>
      </c>
      <c r="F440" s="9">
        <v>6</v>
      </c>
      <c r="G440" s="9">
        <v>4</v>
      </c>
      <c r="H440" s="7">
        <v>112.72</v>
      </c>
      <c r="I440" s="7">
        <v>28.18</v>
      </c>
      <c r="J440" s="2" t="s">
        <v>3370</v>
      </c>
      <c r="K440" s="5">
        <f ca="1">TODAY() - tblCustomers[[#This Row],[LastPurchaseDate]]</f>
        <v>146</v>
      </c>
      <c r="L440" s="5" t="str">
        <f ca="1">IF(tblCustomers[[#This Row],[LastPurchaseDate]] &lt;= (TODAY()-180), "Churned", "Active")</f>
        <v>Active</v>
      </c>
      <c r="M440" s="5" t="str">
        <f>TEXT(tblCustomers[[#This Row],[JoinDate]], "YYYY-MM")</f>
        <v>2024-12</v>
      </c>
      <c r="N440" s="5">
        <f>tblCustomers[[#This Row],[TotalSpend]]</f>
        <v>112.72</v>
      </c>
      <c r="O440" s="2" t="s">
        <v>3373</v>
      </c>
    </row>
    <row r="441" spans="1:15" ht="13.8" x14ac:dyDescent="0.25">
      <c r="A441" s="2" t="s">
        <v>450</v>
      </c>
      <c r="B441" s="2" t="s">
        <v>1561</v>
      </c>
      <c r="C441" s="2" t="s">
        <v>1863</v>
      </c>
      <c r="D441" s="5" t="s">
        <v>2272</v>
      </c>
      <c r="E441" s="5" t="s">
        <v>3070</v>
      </c>
      <c r="F441" s="9">
        <v>45</v>
      </c>
      <c r="G441" s="9">
        <v>49</v>
      </c>
      <c r="H441" s="7">
        <v>1578.78</v>
      </c>
      <c r="I441" s="7">
        <v>32.22</v>
      </c>
      <c r="J441" s="2" t="s">
        <v>3370</v>
      </c>
      <c r="K441" s="5">
        <f ca="1">TODAY() - tblCustomers[[#This Row],[LastPurchaseDate]]</f>
        <v>576</v>
      </c>
      <c r="L441" s="5" t="str">
        <f ca="1">IF(tblCustomers[[#This Row],[LastPurchaseDate]] &lt;= (TODAY()-180), "Churned", "Active")</f>
        <v>Active</v>
      </c>
      <c r="M441" s="5" t="str">
        <f>TEXT(tblCustomers[[#This Row],[JoinDate]], "YYYY-MM")</f>
        <v>2020-06</v>
      </c>
      <c r="N441" s="5">
        <f>tblCustomers[[#This Row],[TotalSpend]]</f>
        <v>1578.78</v>
      </c>
      <c r="O441" s="2" t="s">
        <v>3372</v>
      </c>
    </row>
    <row r="442" spans="1:15" ht="13.8" x14ac:dyDescent="0.25">
      <c r="A442" s="2" t="s">
        <v>451</v>
      </c>
      <c r="B442" s="2" t="s">
        <v>1562</v>
      </c>
      <c r="C442" s="2" t="s">
        <v>1863</v>
      </c>
      <c r="D442" s="5" t="s">
        <v>2273</v>
      </c>
      <c r="E442" s="5" t="s">
        <v>3071</v>
      </c>
      <c r="F442" s="9">
        <v>3</v>
      </c>
      <c r="G442" s="9">
        <v>2</v>
      </c>
      <c r="H442" s="7">
        <v>125.98</v>
      </c>
      <c r="I442" s="7">
        <v>62.99</v>
      </c>
      <c r="J442" s="2" t="s">
        <v>3370</v>
      </c>
      <c r="K442" s="5">
        <f ca="1">TODAY() - tblCustomers[[#This Row],[LastPurchaseDate]]</f>
        <v>2632</v>
      </c>
      <c r="L442" s="5" t="str">
        <f ca="1">IF(tblCustomers[[#This Row],[LastPurchaseDate]] &lt;= (TODAY()-180), "Churned", "Active")</f>
        <v>Active</v>
      </c>
      <c r="M442" s="5" t="str">
        <f>TEXT(tblCustomers[[#This Row],[JoinDate]], "YYYY-MM")</f>
        <v>2018-05</v>
      </c>
      <c r="N442" s="5">
        <f>tblCustomers[[#This Row],[TotalSpend]]</f>
        <v>125.98</v>
      </c>
      <c r="O442" s="2" t="s">
        <v>3372</v>
      </c>
    </row>
    <row r="443" spans="1:15" ht="13.8" x14ac:dyDescent="0.25">
      <c r="A443" s="2" t="s">
        <v>452</v>
      </c>
      <c r="B443" s="2" t="s">
        <v>1563</v>
      </c>
      <c r="C443" s="2" t="s">
        <v>1865</v>
      </c>
      <c r="D443" s="5" t="s">
        <v>2274</v>
      </c>
      <c r="E443" s="5" t="s">
        <v>3072</v>
      </c>
      <c r="F443" s="9">
        <v>13</v>
      </c>
      <c r="G443" s="9">
        <v>7</v>
      </c>
      <c r="H443" s="7">
        <v>284.55</v>
      </c>
      <c r="I443" s="7">
        <v>40.65</v>
      </c>
      <c r="J443" s="2" t="s">
        <v>3370</v>
      </c>
      <c r="K443" s="5">
        <f ca="1">TODAY() - tblCustomers[[#This Row],[LastPurchaseDate]]</f>
        <v>475</v>
      </c>
      <c r="L443" s="5" t="str">
        <f ca="1">IF(tblCustomers[[#This Row],[LastPurchaseDate]] &lt;= (TODAY()-180), "Churned", "Active")</f>
        <v>Active</v>
      </c>
      <c r="M443" s="5" t="str">
        <f>TEXT(tblCustomers[[#This Row],[JoinDate]], "YYYY-MM")</f>
        <v>2023-06</v>
      </c>
      <c r="N443" s="5">
        <f>tblCustomers[[#This Row],[TotalSpend]]</f>
        <v>284.55</v>
      </c>
      <c r="O443" s="2" t="s">
        <v>3372</v>
      </c>
    </row>
    <row r="444" spans="1:15" ht="13.8" x14ac:dyDescent="0.25">
      <c r="A444" s="2" t="s">
        <v>453</v>
      </c>
      <c r="B444" s="2" t="s">
        <v>1548</v>
      </c>
      <c r="C444" s="2" t="s">
        <v>1864</v>
      </c>
      <c r="D444" s="5" t="s">
        <v>2275</v>
      </c>
      <c r="E444" s="5" t="s">
        <v>2466</v>
      </c>
      <c r="F444" s="9">
        <v>13</v>
      </c>
      <c r="G444" s="9">
        <v>10</v>
      </c>
      <c r="H444" s="7">
        <v>1476.7</v>
      </c>
      <c r="I444" s="7">
        <v>147.66999999999999</v>
      </c>
      <c r="J444" s="2" t="s">
        <v>3370</v>
      </c>
      <c r="K444" s="5">
        <f ca="1">TODAY() - tblCustomers[[#This Row],[LastPurchaseDate]]</f>
        <v>286</v>
      </c>
      <c r="L444" s="5" t="str">
        <f ca="1">IF(tblCustomers[[#This Row],[LastPurchaseDate]] &lt;= (TODAY()-180), "Churned", "Active")</f>
        <v>Active</v>
      </c>
      <c r="M444" s="5" t="str">
        <f>TEXT(tblCustomers[[#This Row],[JoinDate]], "YYYY-MM")</f>
        <v>2023-12</v>
      </c>
      <c r="N444" s="5">
        <f>tblCustomers[[#This Row],[TotalSpend]]</f>
        <v>1476.7</v>
      </c>
      <c r="O444" s="2" t="s">
        <v>3372</v>
      </c>
    </row>
    <row r="445" spans="1:15" ht="13.8" x14ac:dyDescent="0.25">
      <c r="A445" s="2" t="s">
        <v>454</v>
      </c>
      <c r="B445" s="2" t="s">
        <v>1564</v>
      </c>
      <c r="C445" s="2" t="s">
        <v>1865</v>
      </c>
      <c r="D445" s="5" t="s">
        <v>1954</v>
      </c>
      <c r="E445" s="5" t="s">
        <v>2090</v>
      </c>
      <c r="F445" s="9">
        <v>16</v>
      </c>
      <c r="G445" s="9">
        <v>14</v>
      </c>
      <c r="H445" s="7">
        <v>3269.42</v>
      </c>
      <c r="I445" s="7">
        <v>233.53</v>
      </c>
      <c r="J445" s="2" t="s">
        <v>3370</v>
      </c>
      <c r="K445" s="5">
        <f ca="1">TODAY() - tblCustomers[[#This Row],[LastPurchaseDate]]</f>
        <v>1964</v>
      </c>
      <c r="L445" s="5" t="str">
        <f ca="1">IF(tblCustomers[[#This Row],[LastPurchaseDate]] &lt;= (TODAY()-180), "Churned", "Active")</f>
        <v>Active</v>
      </c>
      <c r="M445" s="5" t="str">
        <f>TEXT(tblCustomers[[#This Row],[JoinDate]], "YYYY-MM")</f>
        <v>2019-02</v>
      </c>
      <c r="N445" s="5">
        <f>tblCustomers[[#This Row],[TotalSpend]]</f>
        <v>3269.42</v>
      </c>
      <c r="O445" s="2" t="s">
        <v>3372</v>
      </c>
    </row>
    <row r="446" spans="1:15" ht="13.8" x14ac:dyDescent="0.25">
      <c r="A446" s="2" t="s">
        <v>455</v>
      </c>
      <c r="B446" s="2" t="s">
        <v>1441</v>
      </c>
      <c r="C446" s="2" t="s">
        <v>1865</v>
      </c>
      <c r="D446" s="5" t="s">
        <v>2276</v>
      </c>
      <c r="E446" s="5" t="s">
        <v>3073</v>
      </c>
      <c r="F446" s="9">
        <v>13</v>
      </c>
      <c r="G446" s="9">
        <v>14</v>
      </c>
      <c r="H446" s="7">
        <v>817.32</v>
      </c>
      <c r="I446" s="7">
        <v>58.38</v>
      </c>
      <c r="J446" s="2" t="s">
        <v>3370</v>
      </c>
      <c r="K446" s="5">
        <f ca="1">TODAY() - tblCustomers[[#This Row],[LastPurchaseDate]]</f>
        <v>1848</v>
      </c>
      <c r="L446" s="5" t="str">
        <f ca="1">IF(tblCustomers[[#This Row],[LastPurchaseDate]] &lt;= (TODAY()-180), "Churned", "Active")</f>
        <v>Active</v>
      </c>
      <c r="M446" s="5" t="str">
        <f>TEXT(tblCustomers[[#This Row],[JoinDate]], "YYYY-MM")</f>
        <v>2019-09</v>
      </c>
      <c r="N446" s="5">
        <f>tblCustomers[[#This Row],[TotalSpend]]</f>
        <v>817.32</v>
      </c>
      <c r="O446" s="2" t="s">
        <v>3372</v>
      </c>
    </row>
    <row r="447" spans="1:15" ht="13.8" x14ac:dyDescent="0.25">
      <c r="A447" s="2" t="s">
        <v>456</v>
      </c>
      <c r="B447" s="2" t="s">
        <v>1565</v>
      </c>
      <c r="C447" s="2" t="s">
        <v>1865</v>
      </c>
      <c r="D447" s="5" t="s">
        <v>2277</v>
      </c>
      <c r="E447" s="5" t="s">
        <v>1949</v>
      </c>
      <c r="F447" s="9">
        <v>17</v>
      </c>
      <c r="G447" s="9">
        <v>19</v>
      </c>
      <c r="H447" s="7">
        <v>1923.94</v>
      </c>
      <c r="I447" s="7">
        <v>101.26</v>
      </c>
      <c r="J447" s="2" t="s">
        <v>3370</v>
      </c>
      <c r="K447" s="5">
        <f ca="1">TODAY() - tblCustomers[[#This Row],[LastPurchaseDate]]</f>
        <v>472</v>
      </c>
      <c r="L447" s="5" t="str">
        <f ca="1">IF(tblCustomers[[#This Row],[LastPurchaseDate]] &lt;= (TODAY()-180), "Churned", "Active")</f>
        <v>Active</v>
      </c>
      <c r="M447" s="5" t="str">
        <f>TEXT(tblCustomers[[#This Row],[JoinDate]], "YYYY-MM")</f>
        <v>2023-02</v>
      </c>
      <c r="N447" s="5">
        <f>tblCustomers[[#This Row],[TotalSpend]]</f>
        <v>1923.94</v>
      </c>
      <c r="O447" s="2" t="s">
        <v>3372</v>
      </c>
    </row>
    <row r="448" spans="1:15" ht="13.8" x14ac:dyDescent="0.25">
      <c r="A448" s="2" t="s">
        <v>457</v>
      </c>
      <c r="B448" s="2" t="s">
        <v>1566</v>
      </c>
      <c r="C448" s="2" t="s">
        <v>1862</v>
      </c>
      <c r="D448" s="5" t="s">
        <v>2278</v>
      </c>
      <c r="E448" s="5" t="s">
        <v>2000</v>
      </c>
      <c r="F448" s="9">
        <v>17</v>
      </c>
      <c r="G448" s="9">
        <v>17</v>
      </c>
      <c r="H448" s="7">
        <v>1802.34</v>
      </c>
      <c r="I448" s="7">
        <v>106.02</v>
      </c>
      <c r="J448" s="2" t="s">
        <v>3370</v>
      </c>
      <c r="K448" s="5">
        <f ca="1">TODAY() - tblCustomers[[#This Row],[LastPurchaseDate]]</f>
        <v>119</v>
      </c>
      <c r="L448" s="5" t="str">
        <f ca="1">IF(tblCustomers[[#This Row],[LastPurchaseDate]] &lt;= (TODAY()-180), "Churned", "Active")</f>
        <v>Active</v>
      </c>
      <c r="M448" s="5" t="str">
        <f>TEXT(tblCustomers[[#This Row],[JoinDate]], "YYYY-MM")</f>
        <v>2024-01</v>
      </c>
      <c r="N448" s="5">
        <f>tblCustomers[[#This Row],[TotalSpend]]</f>
        <v>1802.34</v>
      </c>
      <c r="O448" s="2" t="s">
        <v>3373</v>
      </c>
    </row>
    <row r="449" spans="1:15" ht="13.8" x14ac:dyDescent="0.25">
      <c r="A449" s="2" t="s">
        <v>458</v>
      </c>
      <c r="B449" s="2" t="s">
        <v>1567</v>
      </c>
      <c r="C449" s="2" t="s">
        <v>1863</v>
      </c>
      <c r="D449" s="5" t="s">
        <v>2279</v>
      </c>
      <c r="E449" s="5" t="s">
        <v>2836</v>
      </c>
      <c r="F449" s="9">
        <v>27</v>
      </c>
      <c r="G449" s="9">
        <v>16</v>
      </c>
      <c r="H449" s="7">
        <v>1048</v>
      </c>
      <c r="I449" s="7">
        <v>65.5</v>
      </c>
      <c r="J449" s="2" t="s">
        <v>3370</v>
      </c>
      <c r="K449" s="5">
        <f ca="1">TODAY() - tblCustomers[[#This Row],[LastPurchaseDate]]</f>
        <v>954</v>
      </c>
      <c r="L449" s="5" t="str">
        <f ca="1">IF(tblCustomers[[#This Row],[LastPurchaseDate]] &lt;= (TODAY()-180), "Churned", "Active")</f>
        <v>Active</v>
      </c>
      <c r="M449" s="5" t="str">
        <f>TEXT(tblCustomers[[#This Row],[JoinDate]], "YYYY-MM")</f>
        <v>2020-12</v>
      </c>
      <c r="N449" s="5">
        <f>tblCustomers[[#This Row],[TotalSpend]]</f>
        <v>1048</v>
      </c>
      <c r="O449" s="2" t="s">
        <v>3372</v>
      </c>
    </row>
    <row r="450" spans="1:15" ht="13.8" x14ac:dyDescent="0.25">
      <c r="A450" s="2" t="s">
        <v>459</v>
      </c>
      <c r="B450" s="2" t="s">
        <v>1568</v>
      </c>
      <c r="C450" s="2" t="s">
        <v>1861</v>
      </c>
      <c r="D450" s="5" t="s">
        <v>2280</v>
      </c>
      <c r="E450" s="5" t="s">
        <v>3074</v>
      </c>
      <c r="F450" s="9">
        <v>25</v>
      </c>
      <c r="G450" s="9">
        <v>20</v>
      </c>
      <c r="H450" s="7">
        <v>6157</v>
      </c>
      <c r="I450" s="7">
        <v>307.85000000000002</v>
      </c>
      <c r="J450" s="2" t="s">
        <v>3371</v>
      </c>
      <c r="K450" s="5">
        <f ca="1">TODAY() - tblCustomers[[#This Row],[LastPurchaseDate]]</f>
        <v>1029</v>
      </c>
      <c r="L450" s="5" t="str">
        <f ca="1">IF(tblCustomers[[#This Row],[LastPurchaseDate]] &lt;= (TODAY()-180), "Churned", "Active")</f>
        <v>Active</v>
      </c>
      <c r="M450" s="5" t="str">
        <f>TEXT(tblCustomers[[#This Row],[JoinDate]], "YYYY-MM")</f>
        <v>2020-12</v>
      </c>
      <c r="N450" s="5">
        <f>tblCustomers[[#This Row],[TotalSpend]]</f>
        <v>6157</v>
      </c>
      <c r="O450" s="2" t="s">
        <v>3372</v>
      </c>
    </row>
    <row r="451" spans="1:15" ht="13.8" x14ac:dyDescent="0.25">
      <c r="A451" s="2" t="s">
        <v>460</v>
      </c>
      <c r="B451" s="2" t="s">
        <v>1569</v>
      </c>
      <c r="C451" s="2" t="s">
        <v>1863</v>
      </c>
      <c r="D451" s="5" t="s">
        <v>2281</v>
      </c>
      <c r="E451" s="5" t="s">
        <v>2184</v>
      </c>
      <c r="F451" s="9">
        <v>36</v>
      </c>
      <c r="G451" s="9">
        <v>33</v>
      </c>
      <c r="H451" s="7">
        <v>1290.3</v>
      </c>
      <c r="I451" s="7">
        <v>39.1</v>
      </c>
      <c r="J451" s="2" t="s">
        <v>3370</v>
      </c>
      <c r="K451" s="5">
        <f ca="1">TODAY() - tblCustomers[[#This Row],[LastPurchaseDate]]</f>
        <v>1300</v>
      </c>
      <c r="L451" s="5" t="str">
        <f ca="1">IF(tblCustomers[[#This Row],[LastPurchaseDate]] &lt;= (TODAY()-180), "Churned", "Active")</f>
        <v>Active</v>
      </c>
      <c r="M451" s="5" t="str">
        <f>TEXT(tblCustomers[[#This Row],[JoinDate]], "YYYY-MM")</f>
        <v>2019-04</v>
      </c>
      <c r="N451" s="5">
        <f>tblCustomers[[#This Row],[TotalSpend]]</f>
        <v>1290.3</v>
      </c>
      <c r="O451" s="2" t="s">
        <v>3372</v>
      </c>
    </row>
    <row r="452" spans="1:15" ht="13.8" x14ac:dyDescent="0.25">
      <c r="A452" s="2" t="s">
        <v>461</v>
      </c>
      <c r="B452" s="2" t="s">
        <v>1570</v>
      </c>
      <c r="C452" s="2" t="s">
        <v>1862</v>
      </c>
      <c r="D452" s="5" t="s">
        <v>2167</v>
      </c>
      <c r="E452" s="5" t="s">
        <v>2025</v>
      </c>
      <c r="F452" s="9">
        <v>16</v>
      </c>
      <c r="G452" s="9">
        <v>11</v>
      </c>
      <c r="H452" s="7">
        <v>387.31</v>
      </c>
      <c r="I452" s="7">
        <v>35.21</v>
      </c>
      <c r="J452" s="2" t="s">
        <v>3370</v>
      </c>
      <c r="K452" s="5">
        <f ca="1">TODAY() - tblCustomers[[#This Row],[LastPurchaseDate]]</f>
        <v>38</v>
      </c>
      <c r="L452" s="5" t="str">
        <f ca="1">IF(tblCustomers[[#This Row],[LastPurchaseDate]] &lt;= (TODAY()-180), "Churned", "Active")</f>
        <v>Active</v>
      </c>
      <c r="M452" s="5" t="str">
        <f>TEXT(tblCustomers[[#This Row],[JoinDate]], "YYYY-MM")</f>
        <v>2024-05</v>
      </c>
      <c r="N452" s="5">
        <f>tblCustomers[[#This Row],[TotalSpend]]</f>
        <v>387.31</v>
      </c>
      <c r="O452" s="2" t="s">
        <v>3373</v>
      </c>
    </row>
    <row r="453" spans="1:15" ht="13.8" x14ac:dyDescent="0.25">
      <c r="A453" s="2" t="s">
        <v>462</v>
      </c>
      <c r="B453" s="2" t="s">
        <v>1571</v>
      </c>
      <c r="C453" s="2" t="s">
        <v>1864</v>
      </c>
      <c r="D453" s="5" t="s">
        <v>2282</v>
      </c>
      <c r="E453" s="5" t="s">
        <v>2816</v>
      </c>
      <c r="F453" s="9">
        <v>4</v>
      </c>
      <c r="G453" s="9">
        <v>5</v>
      </c>
      <c r="H453" s="7">
        <v>1987.25</v>
      </c>
      <c r="I453" s="7">
        <v>397.45</v>
      </c>
      <c r="J453" s="2" t="s">
        <v>3370</v>
      </c>
      <c r="K453" s="5">
        <f ca="1">TODAY() - tblCustomers[[#This Row],[LastPurchaseDate]]</f>
        <v>106</v>
      </c>
      <c r="L453" s="5" t="str">
        <f ca="1">IF(tblCustomers[[#This Row],[LastPurchaseDate]] &lt;= (TODAY()-180), "Churned", "Active")</f>
        <v>Active</v>
      </c>
      <c r="M453" s="5" t="str">
        <f>TEXT(tblCustomers[[#This Row],[JoinDate]], "YYYY-MM")</f>
        <v>2025-03</v>
      </c>
      <c r="N453" s="5">
        <f>tblCustomers[[#This Row],[TotalSpend]]</f>
        <v>1987.25</v>
      </c>
      <c r="O453" s="2" t="s">
        <v>3373</v>
      </c>
    </row>
    <row r="454" spans="1:15" ht="13.8" x14ac:dyDescent="0.25">
      <c r="A454" s="2" t="s">
        <v>463</v>
      </c>
      <c r="B454" s="2" t="s">
        <v>1572</v>
      </c>
      <c r="C454" s="2" t="s">
        <v>1865</v>
      </c>
      <c r="D454" s="5" t="s">
        <v>2283</v>
      </c>
      <c r="E454" s="5" t="s">
        <v>3048</v>
      </c>
      <c r="F454" s="9">
        <v>7</v>
      </c>
      <c r="G454" s="9">
        <v>8</v>
      </c>
      <c r="H454" s="7">
        <v>2035.92</v>
      </c>
      <c r="I454" s="7">
        <v>254.49</v>
      </c>
      <c r="J454" s="2" t="s">
        <v>3370</v>
      </c>
      <c r="K454" s="5">
        <f ca="1">TODAY() - tblCustomers[[#This Row],[LastPurchaseDate]]</f>
        <v>559</v>
      </c>
      <c r="L454" s="5" t="str">
        <f ca="1">IF(tblCustomers[[#This Row],[LastPurchaseDate]] &lt;= (TODAY()-180), "Churned", "Active")</f>
        <v>Active</v>
      </c>
      <c r="M454" s="5" t="str">
        <f>TEXT(tblCustomers[[#This Row],[JoinDate]], "YYYY-MM")</f>
        <v>2023-09</v>
      </c>
      <c r="N454" s="5">
        <f>tblCustomers[[#This Row],[TotalSpend]]</f>
        <v>2035.92</v>
      </c>
      <c r="O454" s="2" t="s">
        <v>3372</v>
      </c>
    </row>
    <row r="455" spans="1:15" ht="13.8" x14ac:dyDescent="0.25">
      <c r="A455" s="2" t="s">
        <v>464</v>
      </c>
      <c r="B455" s="2" t="s">
        <v>1573</v>
      </c>
      <c r="C455" s="2" t="s">
        <v>1864</v>
      </c>
      <c r="D455" s="5" t="s">
        <v>2284</v>
      </c>
      <c r="E455" s="5" t="s">
        <v>3075</v>
      </c>
      <c r="F455" s="9">
        <v>48</v>
      </c>
      <c r="G455" s="9">
        <v>33</v>
      </c>
      <c r="H455" s="7">
        <v>1581.03</v>
      </c>
      <c r="I455" s="7">
        <v>47.91</v>
      </c>
      <c r="J455" s="2" t="s">
        <v>3370</v>
      </c>
      <c r="K455" s="5">
        <f ca="1">TODAY() - tblCustomers[[#This Row],[LastPurchaseDate]]</f>
        <v>1011</v>
      </c>
      <c r="L455" s="5" t="str">
        <f ca="1">IF(tblCustomers[[#This Row],[LastPurchaseDate]] &lt;= (TODAY()-180), "Churned", "Active")</f>
        <v>Active</v>
      </c>
      <c r="M455" s="5" t="str">
        <f>TEXT(tblCustomers[[#This Row],[JoinDate]], "YYYY-MM")</f>
        <v>2019-01</v>
      </c>
      <c r="N455" s="5">
        <f>tblCustomers[[#This Row],[TotalSpend]]</f>
        <v>1581.03</v>
      </c>
      <c r="O455" s="2" t="s">
        <v>3372</v>
      </c>
    </row>
    <row r="456" spans="1:15" ht="13.8" x14ac:dyDescent="0.25">
      <c r="A456" s="2" t="s">
        <v>465</v>
      </c>
      <c r="B456" s="2" t="s">
        <v>1574</v>
      </c>
      <c r="C456" s="2" t="s">
        <v>1862</v>
      </c>
      <c r="D456" s="5" t="s">
        <v>2285</v>
      </c>
      <c r="E456" s="5" t="s">
        <v>3076</v>
      </c>
      <c r="F456" s="9">
        <v>1</v>
      </c>
      <c r="G456" s="9">
        <v>2</v>
      </c>
      <c r="H456" s="7">
        <v>43.54</v>
      </c>
      <c r="I456" s="7">
        <v>21.77</v>
      </c>
      <c r="J456" s="2" t="s">
        <v>3370</v>
      </c>
      <c r="K456" s="5">
        <f ca="1">TODAY() - tblCustomers[[#This Row],[LastPurchaseDate]]</f>
        <v>29</v>
      </c>
      <c r="L456" s="5" t="str">
        <f ca="1">IF(tblCustomers[[#This Row],[LastPurchaseDate]] &lt;= (TODAY()-180), "Churned", "Active")</f>
        <v>Active</v>
      </c>
      <c r="M456" s="5" t="str">
        <f>TEXT(tblCustomers[[#This Row],[JoinDate]], "YYYY-MM")</f>
        <v>2025-08</v>
      </c>
      <c r="N456" s="5">
        <f>tblCustomers[[#This Row],[TotalSpend]]</f>
        <v>43.54</v>
      </c>
      <c r="O456" s="2" t="s">
        <v>3373</v>
      </c>
    </row>
    <row r="457" spans="1:15" ht="13.8" x14ac:dyDescent="0.25">
      <c r="A457" s="2" t="s">
        <v>466</v>
      </c>
      <c r="B457" s="2" t="s">
        <v>1297</v>
      </c>
      <c r="C457" s="2" t="s">
        <v>1862</v>
      </c>
      <c r="D457" s="5" t="s">
        <v>2286</v>
      </c>
      <c r="E457" s="5" t="s">
        <v>2005</v>
      </c>
      <c r="F457" s="9">
        <v>60</v>
      </c>
      <c r="G457" s="9">
        <v>48</v>
      </c>
      <c r="H457" s="7">
        <v>2386.56</v>
      </c>
      <c r="I457" s="7">
        <v>49.72</v>
      </c>
      <c r="J457" s="2" t="s">
        <v>3370</v>
      </c>
      <c r="K457" s="5">
        <f ca="1">TODAY() - tblCustomers[[#This Row],[LastPurchaseDate]]</f>
        <v>287</v>
      </c>
      <c r="L457" s="5" t="str">
        <f ca="1">IF(tblCustomers[[#This Row],[LastPurchaseDate]] &lt;= (TODAY()-180), "Churned", "Active")</f>
        <v>Active</v>
      </c>
      <c r="M457" s="5" t="str">
        <f>TEXT(tblCustomers[[#This Row],[JoinDate]], "YYYY-MM")</f>
        <v>2020-01</v>
      </c>
      <c r="N457" s="5">
        <f>tblCustomers[[#This Row],[TotalSpend]]</f>
        <v>2386.56</v>
      </c>
      <c r="O457" s="2" t="s">
        <v>3372</v>
      </c>
    </row>
    <row r="458" spans="1:15" ht="13.8" x14ac:dyDescent="0.25">
      <c r="A458" s="2" t="s">
        <v>467</v>
      </c>
      <c r="B458" s="2" t="s">
        <v>1575</v>
      </c>
      <c r="C458" s="2" t="s">
        <v>1861</v>
      </c>
      <c r="D458" s="5" t="s">
        <v>2287</v>
      </c>
      <c r="E458" s="5" t="s">
        <v>3077</v>
      </c>
      <c r="F458" s="9">
        <v>40</v>
      </c>
      <c r="G458" s="9">
        <v>32</v>
      </c>
      <c r="H458" s="7">
        <v>2180.48</v>
      </c>
      <c r="I458" s="7">
        <v>68.14</v>
      </c>
      <c r="J458" s="2" t="s">
        <v>3370</v>
      </c>
      <c r="K458" s="5">
        <f ca="1">TODAY() - tblCustomers[[#This Row],[LastPurchaseDate]]</f>
        <v>403</v>
      </c>
      <c r="L458" s="5" t="str">
        <f ca="1">IF(tblCustomers[[#This Row],[LastPurchaseDate]] &lt;= (TODAY()-180), "Churned", "Active")</f>
        <v>Active</v>
      </c>
      <c r="M458" s="5" t="str">
        <f>TEXT(tblCustomers[[#This Row],[JoinDate]], "YYYY-MM")</f>
        <v>2021-05</v>
      </c>
      <c r="N458" s="5">
        <f>tblCustomers[[#This Row],[TotalSpend]]</f>
        <v>2180.48</v>
      </c>
      <c r="O458" s="2" t="s">
        <v>3372</v>
      </c>
    </row>
    <row r="459" spans="1:15" ht="13.8" x14ac:dyDescent="0.25">
      <c r="A459" s="2" t="s">
        <v>468</v>
      </c>
      <c r="B459" s="2" t="s">
        <v>1576</v>
      </c>
      <c r="C459" s="2" t="s">
        <v>1864</v>
      </c>
      <c r="D459" s="5" t="s">
        <v>2288</v>
      </c>
      <c r="E459" s="5" t="s">
        <v>2291</v>
      </c>
      <c r="F459" s="9">
        <v>7</v>
      </c>
      <c r="G459" s="9">
        <v>2</v>
      </c>
      <c r="H459" s="7">
        <v>120.5</v>
      </c>
      <c r="I459" s="7">
        <v>60.25</v>
      </c>
      <c r="J459" s="2" t="s">
        <v>3370</v>
      </c>
      <c r="K459" s="5">
        <f ca="1">TODAY() - tblCustomers[[#This Row],[LastPurchaseDate]]</f>
        <v>63</v>
      </c>
      <c r="L459" s="5" t="str">
        <f ca="1">IF(tblCustomers[[#This Row],[LastPurchaseDate]] &lt;= (TODAY()-180), "Churned", "Active")</f>
        <v>Active</v>
      </c>
      <c r="M459" s="5" t="str">
        <f>TEXT(tblCustomers[[#This Row],[JoinDate]], "YYYY-MM")</f>
        <v>2025-01</v>
      </c>
      <c r="N459" s="5">
        <f>tblCustomers[[#This Row],[TotalSpend]]</f>
        <v>120.5</v>
      </c>
      <c r="O459" s="2" t="s">
        <v>3373</v>
      </c>
    </row>
    <row r="460" spans="1:15" ht="13.8" x14ac:dyDescent="0.25">
      <c r="A460" s="2" t="s">
        <v>469</v>
      </c>
      <c r="B460" s="2" t="s">
        <v>1239</v>
      </c>
      <c r="C460" s="2" t="s">
        <v>1865</v>
      </c>
      <c r="D460" s="5" t="s">
        <v>2289</v>
      </c>
      <c r="E460" s="5" t="s">
        <v>2852</v>
      </c>
      <c r="F460" s="9">
        <v>3</v>
      </c>
      <c r="G460" s="9">
        <v>5</v>
      </c>
      <c r="H460" s="7">
        <v>625.5</v>
      </c>
      <c r="I460" s="7">
        <v>125.1</v>
      </c>
      <c r="J460" s="2" t="s">
        <v>3370</v>
      </c>
      <c r="K460" s="5">
        <f ca="1">TODAY() - tblCustomers[[#This Row],[LastPurchaseDate]]</f>
        <v>842</v>
      </c>
      <c r="L460" s="5" t="str">
        <f ca="1">IF(tblCustomers[[#This Row],[LastPurchaseDate]] &lt;= (TODAY()-180), "Churned", "Active")</f>
        <v>Active</v>
      </c>
      <c r="M460" s="5" t="str">
        <f>TEXT(tblCustomers[[#This Row],[JoinDate]], "YYYY-MM")</f>
        <v>2023-04</v>
      </c>
      <c r="N460" s="5">
        <f>tblCustomers[[#This Row],[TotalSpend]]</f>
        <v>625.5</v>
      </c>
      <c r="O460" s="2" t="s">
        <v>3372</v>
      </c>
    </row>
    <row r="461" spans="1:15" ht="13.8" x14ac:dyDescent="0.25">
      <c r="A461" s="2" t="s">
        <v>470</v>
      </c>
      <c r="B461" s="2" t="s">
        <v>1577</v>
      </c>
      <c r="C461" s="2" t="s">
        <v>1864</v>
      </c>
      <c r="D461" s="5" t="s">
        <v>2290</v>
      </c>
      <c r="E461" s="5" t="s">
        <v>3078</v>
      </c>
      <c r="F461" s="9">
        <v>5</v>
      </c>
      <c r="G461" s="9">
        <v>3</v>
      </c>
      <c r="H461" s="7">
        <v>3013.68</v>
      </c>
      <c r="I461" s="7">
        <v>1004.56</v>
      </c>
      <c r="J461" s="2" t="s">
        <v>3370</v>
      </c>
      <c r="K461" s="5">
        <f ca="1">TODAY() - tblCustomers[[#This Row],[LastPurchaseDate]]</f>
        <v>1504</v>
      </c>
      <c r="L461" s="5" t="str">
        <f ca="1">IF(tblCustomers[[#This Row],[LastPurchaseDate]] &lt;= (TODAY()-180), "Churned", "Active")</f>
        <v>Active</v>
      </c>
      <c r="M461" s="5" t="str">
        <f>TEXT(tblCustomers[[#This Row],[JoinDate]], "YYYY-MM")</f>
        <v>2021-04</v>
      </c>
      <c r="N461" s="5">
        <f>tblCustomers[[#This Row],[TotalSpend]]</f>
        <v>3013.68</v>
      </c>
      <c r="O461" s="2" t="s">
        <v>3372</v>
      </c>
    </row>
    <row r="462" spans="1:15" ht="13.8" x14ac:dyDescent="0.25">
      <c r="A462" s="2" t="s">
        <v>471</v>
      </c>
      <c r="B462" s="2" t="s">
        <v>1432</v>
      </c>
      <c r="C462" s="2" t="s">
        <v>1863</v>
      </c>
      <c r="D462" s="5" t="s">
        <v>1911</v>
      </c>
      <c r="E462" s="5" t="s">
        <v>3079</v>
      </c>
      <c r="F462" s="9">
        <v>63</v>
      </c>
      <c r="G462" s="9">
        <v>43</v>
      </c>
      <c r="H462" s="7">
        <v>4375.68</v>
      </c>
      <c r="I462" s="7">
        <v>101.76</v>
      </c>
      <c r="J462" s="2" t="s">
        <v>3370</v>
      </c>
      <c r="K462" s="5">
        <f ca="1">TODAY() - tblCustomers[[#This Row],[LastPurchaseDate]]</f>
        <v>915</v>
      </c>
      <c r="L462" s="5" t="str">
        <f ca="1">IF(tblCustomers[[#This Row],[LastPurchaseDate]] &lt;= (TODAY()-180), "Churned", "Active")</f>
        <v>Active</v>
      </c>
      <c r="M462" s="5" t="str">
        <f>TEXT(tblCustomers[[#This Row],[JoinDate]], "YYYY-MM")</f>
        <v>2018-01</v>
      </c>
      <c r="N462" s="5">
        <f>tblCustomers[[#This Row],[TotalSpend]]</f>
        <v>4375.68</v>
      </c>
      <c r="O462" s="2" t="s">
        <v>3372</v>
      </c>
    </row>
    <row r="463" spans="1:15" ht="13.8" x14ac:dyDescent="0.25">
      <c r="A463" s="2" t="s">
        <v>472</v>
      </c>
      <c r="B463" s="2" t="s">
        <v>1578</v>
      </c>
      <c r="C463" s="2" t="s">
        <v>1865</v>
      </c>
      <c r="D463" s="5" t="s">
        <v>2291</v>
      </c>
      <c r="E463" s="5" t="s">
        <v>3080</v>
      </c>
      <c r="F463" s="9">
        <v>3</v>
      </c>
      <c r="G463" s="9">
        <v>3</v>
      </c>
      <c r="H463" s="7">
        <v>1000.14</v>
      </c>
      <c r="I463" s="7">
        <v>333.38</v>
      </c>
      <c r="J463" s="2" t="s">
        <v>3370</v>
      </c>
      <c r="K463" s="5">
        <f ca="1">TODAY() - tblCustomers[[#This Row],[LastPurchaseDate]]</f>
        <v>23</v>
      </c>
      <c r="L463" s="5" t="str">
        <f ca="1">IF(tblCustomers[[#This Row],[LastPurchaseDate]] &lt;= (TODAY()-180), "Churned", "Active")</f>
        <v>Active</v>
      </c>
      <c r="M463" s="5" t="str">
        <f>TEXT(tblCustomers[[#This Row],[JoinDate]], "YYYY-MM")</f>
        <v>2025-07</v>
      </c>
      <c r="N463" s="5">
        <f>tblCustomers[[#This Row],[TotalSpend]]</f>
        <v>1000.14</v>
      </c>
      <c r="O463" s="2" t="s">
        <v>3373</v>
      </c>
    </row>
    <row r="464" spans="1:15" ht="13.8" x14ac:dyDescent="0.25">
      <c r="A464" s="2" t="s">
        <v>473</v>
      </c>
      <c r="B464" s="2" t="s">
        <v>1579</v>
      </c>
      <c r="C464" s="2" t="s">
        <v>1864</v>
      </c>
      <c r="D464" s="5" t="s">
        <v>2292</v>
      </c>
      <c r="E464" s="5" t="s">
        <v>2058</v>
      </c>
      <c r="F464" s="9">
        <v>5</v>
      </c>
      <c r="G464" s="9">
        <v>2</v>
      </c>
      <c r="H464" s="7">
        <v>645.78</v>
      </c>
      <c r="I464" s="7">
        <v>322.89</v>
      </c>
      <c r="J464" s="2" t="s">
        <v>3370</v>
      </c>
      <c r="K464" s="5">
        <f ca="1">TODAY() - tblCustomers[[#This Row],[LastPurchaseDate]]</f>
        <v>1910</v>
      </c>
      <c r="L464" s="5" t="str">
        <f ca="1">IF(tblCustomers[[#This Row],[LastPurchaseDate]] &lt;= (TODAY()-180), "Churned", "Active")</f>
        <v>Active</v>
      </c>
      <c r="M464" s="5" t="str">
        <f>TEXT(tblCustomers[[#This Row],[JoinDate]], "YYYY-MM")</f>
        <v>2020-03</v>
      </c>
      <c r="N464" s="5">
        <f>tblCustomers[[#This Row],[TotalSpend]]</f>
        <v>645.78</v>
      </c>
      <c r="O464" s="2" t="s">
        <v>3372</v>
      </c>
    </row>
    <row r="465" spans="1:15" ht="13.8" x14ac:dyDescent="0.25">
      <c r="A465" s="2" t="s">
        <v>474</v>
      </c>
      <c r="B465" s="2" t="s">
        <v>1580</v>
      </c>
      <c r="C465" s="2" t="s">
        <v>1863</v>
      </c>
      <c r="D465" s="5" t="s">
        <v>2252</v>
      </c>
      <c r="E465" s="5" t="s">
        <v>3044</v>
      </c>
      <c r="F465" s="9">
        <v>11</v>
      </c>
      <c r="G465" s="9">
        <v>14</v>
      </c>
      <c r="H465" s="7">
        <v>388.92</v>
      </c>
      <c r="I465" s="7">
        <v>27.78</v>
      </c>
      <c r="J465" s="2" t="s">
        <v>3370</v>
      </c>
      <c r="K465" s="5">
        <f ca="1">TODAY() - tblCustomers[[#This Row],[LastPurchaseDate]]</f>
        <v>944</v>
      </c>
      <c r="L465" s="5" t="str">
        <f ca="1">IF(tblCustomers[[#This Row],[LastPurchaseDate]] &lt;= (TODAY()-180), "Churned", "Active")</f>
        <v>Active</v>
      </c>
      <c r="M465" s="5" t="str">
        <f>TEXT(tblCustomers[[#This Row],[JoinDate]], "YYYY-MM")</f>
        <v>2022-04</v>
      </c>
      <c r="N465" s="5">
        <f>tblCustomers[[#This Row],[TotalSpend]]</f>
        <v>388.92</v>
      </c>
      <c r="O465" s="2" t="s">
        <v>3372</v>
      </c>
    </row>
    <row r="466" spans="1:15" ht="13.8" x14ac:dyDescent="0.25">
      <c r="A466" s="2" t="s">
        <v>475</v>
      </c>
      <c r="B466" s="2" t="s">
        <v>1530</v>
      </c>
      <c r="C466" s="2" t="s">
        <v>1861</v>
      </c>
      <c r="D466" s="5" t="s">
        <v>2206</v>
      </c>
      <c r="E466" s="5" t="s">
        <v>3081</v>
      </c>
      <c r="F466" s="9">
        <v>14</v>
      </c>
      <c r="G466" s="9">
        <v>7</v>
      </c>
      <c r="H466" s="7">
        <v>1377.88</v>
      </c>
      <c r="I466" s="7">
        <v>196.84</v>
      </c>
      <c r="J466" s="2" t="s">
        <v>3370</v>
      </c>
      <c r="K466" s="5">
        <f ca="1">TODAY() - tblCustomers[[#This Row],[LastPurchaseDate]]</f>
        <v>1241</v>
      </c>
      <c r="L466" s="5" t="str">
        <f ca="1">IF(tblCustomers[[#This Row],[LastPurchaseDate]] &lt;= (TODAY()-180), "Churned", "Active")</f>
        <v>Active</v>
      </c>
      <c r="M466" s="5" t="str">
        <f>TEXT(tblCustomers[[#This Row],[JoinDate]], "YYYY-MM")</f>
        <v>2021-04</v>
      </c>
      <c r="N466" s="5">
        <f>tblCustomers[[#This Row],[TotalSpend]]</f>
        <v>1377.88</v>
      </c>
      <c r="O466" s="2" t="s">
        <v>3372</v>
      </c>
    </row>
    <row r="467" spans="1:15" ht="13.8" x14ac:dyDescent="0.25">
      <c r="A467" s="2" t="s">
        <v>476</v>
      </c>
      <c r="B467" s="2" t="s">
        <v>1529</v>
      </c>
      <c r="C467" s="2" t="s">
        <v>1862</v>
      </c>
      <c r="D467" s="5" t="s">
        <v>1902</v>
      </c>
      <c r="E467" s="5" t="s">
        <v>3082</v>
      </c>
      <c r="F467" s="9">
        <v>2</v>
      </c>
      <c r="G467" s="9">
        <v>2</v>
      </c>
      <c r="H467" s="7">
        <v>103.06</v>
      </c>
      <c r="I467" s="7">
        <v>51.53</v>
      </c>
      <c r="J467" s="2" t="s">
        <v>3370</v>
      </c>
      <c r="K467" s="5">
        <f ca="1">TODAY() - tblCustomers[[#This Row],[LastPurchaseDate]]</f>
        <v>70</v>
      </c>
      <c r="L467" s="5" t="str">
        <f ca="1">IF(tblCustomers[[#This Row],[LastPurchaseDate]] &lt;= (TODAY()-180), "Churned", "Active")</f>
        <v>Active</v>
      </c>
      <c r="M467" s="5" t="str">
        <f>TEXT(tblCustomers[[#This Row],[JoinDate]], "YYYY-MM")</f>
        <v>2025-06</v>
      </c>
      <c r="N467" s="5">
        <f>tblCustomers[[#This Row],[TotalSpend]]</f>
        <v>103.06</v>
      </c>
      <c r="O467" s="2" t="s">
        <v>3373</v>
      </c>
    </row>
    <row r="468" spans="1:15" ht="13.8" x14ac:dyDescent="0.25">
      <c r="A468" s="2" t="s">
        <v>477</v>
      </c>
      <c r="B468" s="2" t="s">
        <v>1368</v>
      </c>
      <c r="C468" s="2" t="s">
        <v>1862</v>
      </c>
      <c r="D468" s="5" t="s">
        <v>2293</v>
      </c>
      <c r="E468" s="5" t="s">
        <v>2638</v>
      </c>
      <c r="F468" s="9">
        <v>23</v>
      </c>
      <c r="G468" s="9">
        <v>25</v>
      </c>
      <c r="H468" s="7">
        <v>5369.5</v>
      </c>
      <c r="I468" s="7">
        <v>214.78</v>
      </c>
      <c r="J468" s="2" t="s">
        <v>3371</v>
      </c>
      <c r="K468" s="5">
        <f ca="1">TODAY() - tblCustomers[[#This Row],[LastPurchaseDate]]</f>
        <v>1573</v>
      </c>
      <c r="L468" s="5" t="str">
        <f ca="1">IF(tblCustomers[[#This Row],[LastPurchaseDate]] &lt;= (TODAY()-180), "Churned", "Active")</f>
        <v>Active</v>
      </c>
      <c r="M468" s="5" t="str">
        <f>TEXT(tblCustomers[[#This Row],[JoinDate]], "YYYY-MM")</f>
        <v>2019-08</v>
      </c>
      <c r="N468" s="5">
        <f>tblCustomers[[#This Row],[TotalSpend]]</f>
        <v>5369.5</v>
      </c>
      <c r="O468" s="2" t="s">
        <v>3372</v>
      </c>
    </row>
    <row r="469" spans="1:15" ht="13.8" x14ac:dyDescent="0.25">
      <c r="A469" s="2" t="s">
        <v>478</v>
      </c>
      <c r="B469" s="2" t="s">
        <v>1581</v>
      </c>
      <c r="C469" s="2" t="s">
        <v>1862</v>
      </c>
      <c r="D469" s="5" t="s">
        <v>2294</v>
      </c>
      <c r="E469" s="5" t="s">
        <v>3083</v>
      </c>
      <c r="F469" s="9">
        <v>8</v>
      </c>
      <c r="G469" s="9">
        <v>2</v>
      </c>
      <c r="H469" s="7">
        <v>176.22</v>
      </c>
      <c r="I469" s="7">
        <v>88.11</v>
      </c>
      <c r="J469" s="2" t="s">
        <v>3370</v>
      </c>
      <c r="K469" s="5">
        <f ca="1">TODAY() - tblCustomers[[#This Row],[LastPurchaseDate]]</f>
        <v>1823</v>
      </c>
      <c r="L469" s="5" t="str">
        <f ca="1">IF(tblCustomers[[#This Row],[LastPurchaseDate]] &lt;= (TODAY()-180), "Churned", "Active")</f>
        <v>Active</v>
      </c>
      <c r="M469" s="5" t="str">
        <f>TEXT(tblCustomers[[#This Row],[JoinDate]], "YYYY-MM")</f>
        <v>2020-02</v>
      </c>
      <c r="N469" s="5">
        <f>tblCustomers[[#This Row],[TotalSpend]]</f>
        <v>176.22</v>
      </c>
      <c r="O469" s="2" t="s">
        <v>3372</v>
      </c>
    </row>
    <row r="470" spans="1:15" ht="13.8" x14ac:dyDescent="0.25">
      <c r="A470" s="2" t="s">
        <v>479</v>
      </c>
      <c r="B470" s="2" t="s">
        <v>1377</v>
      </c>
      <c r="C470" s="2" t="s">
        <v>1864</v>
      </c>
      <c r="D470" s="5" t="s">
        <v>2295</v>
      </c>
      <c r="E470" s="5" t="s">
        <v>2869</v>
      </c>
      <c r="F470" s="9">
        <v>35</v>
      </c>
      <c r="G470" s="9">
        <v>32</v>
      </c>
      <c r="H470" s="7">
        <v>7152.32</v>
      </c>
      <c r="I470" s="7">
        <v>223.51</v>
      </c>
      <c r="J470" s="2" t="s">
        <v>3371</v>
      </c>
      <c r="K470" s="5">
        <f ca="1">TODAY() - tblCustomers[[#This Row],[LastPurchaseDate]]</f>
        <v>1760</v>
      </c>
      <c r="L470" s="5" t="str">
        <f ca="1">IF(tblCustomers[[#This Row],[LastPurchaseDate]] &lt;= (TODAY()-180), "Churned", "Active")</f>
        <v>Active</v>
      </c>
      <c r="M470" s="5" t="str">
        <f>TEXT(tblCustomers[[#This Row],[JoinDate]], "YYYY-MM")</f>
        <v>2018-01</v>
      </c>
      <c r="N470" s="5">
        <f>tblCustomers[[#This Row],[TotalSpend]]</f>
        <v>7152.32</v>
      </c>
      <c r="O470" s="2" t="s">
        <v>3372</v>
      </c>
    </row>
    <row r="471" spans="1:15" ht="13.8" x14ac:dyDescent="0.25">
      <c r="A471" s="2" t="s">
        <v>480</v>
      </c>
      <c r="B471" s="2" t="s">
        <v>1582</v>
      </c>
      <c r="C471" s="2" t="s">
        <v>1863</v>
      </c>
      <c r="D471" s="5" t="s">
        <v>2296</v>
      </c>
      <c r="E471" s="5" t="s">
        <v>3084</v>
      </c>
      <c r="F471" s="9">
        <v>15</v>
      </c>
      <c r="G471" s="9">
        <v>12</v>
      </c>
      <c r="H471" s="7">
        <v>258.36</v>
      </c>
      <c r="I471" s="7">
        <v>21.53</v>
      </c>
      <c r="J471" s="2" t="s">
        <v>3370</v>
      </c>
      <c r="K471" s="5">
        <f ca="1">TODAY() - tblCustomers[[#This Row],[LastPurchaseDate]]</f>
        <v>843</v>
      </c>
      <c r="L471" s="5" t="str">
        <f ca="1">IF(tblCustomers[[#This Row],[LastPurchaseDate]] &lt;= (TODAY()-180), "Churned", "Active")</f>
        <v>Active</v>
      </c>
      <c r="M471" s="5" t="str">
        <f>TEXT(tblCustomers[[#This Row],[JoinDate]], "YYYY-MM")</f>
        <v>2022-04</v>
      </c>
      <c r="N471" s="5">
        <f>tblCustomers[[#This Row],[TotalSpend]]</f>
        <v>258.36</v>
      </c>
      <c r="O471" s="2" t="s">
        <v>3372</v>
      </c>
    </row>
    <row r="472" spans="1:15" ht="13.8" x14ac:dyDescent="0.25">
      <c r="A472" s="2" t="s">
        <v>481</v>
      </c>
      <c r="B472" s="2" t="s">
        <v>1583</v>
      </c>
      <c r="C472" s="2" t="s">
        <v>1862</v>
      </c>
      <c r="D472" s="5" t="s">
        <v>1925</v>
      </c>
      <c r="E472" s="5" t="s">
        <v>3085</v>
      </c>
      <c r="F472" s="9">
        <v>7</v>
      </c>
      <c r="G472" s="9">
        <v>9</v>
      </c>
      <c r="H472" s="7">
        <v>833.94</v>
      </c>
      <c r="I472" s="7">
        <v>92.66</v>
      </c>
      <c r="J472" s="2" t="s">
        <v>3370</v>
      </c>
      <c r="K472" s="5">
        <f ca="1">TODAY() - tblCustomers[[#This Row],[LastPurchaseDate]]</f>
        <v>2149</v>
      </c>
      <c r="L472" s="5" t="str">
        <f ca="1">IF(tblCustomers[[#This Row],[LastPurchaseDate]] &lt;= (TODAY()-180), "Churned", "Active")</f>
        <v>Active</v>
      </c>
      <c r="M472" s="5" t="str">
        <f>TEXT(tblCustomers[[#This Row],[JoinDate]], "YYYY-MM")</f>
        <v>2019-05</v>
      </c>
      <c r="N472" s="5">
        <f>tblCustomers[[#This Row],[TotalSpend]]</f>
        <v>833.94</v>
      </c>
      <c r="O472" s="2" t="s">
        <v>3372</v>
      </c>
    </row>
    <row r="473" spans="1:15" ht="13.8" x14ac:dyDescent="0.25">
      <c r="A473" s="2" t="s">
        <v>482</v>
      </c>
      <c r="B473" s="2" t="s">
        <v>1289</v>
      </c>
      <c r="C473" s="2" t="s">
        <v>1865</v>
      </c>
      <c r="D473" s="5" t="s">
        <v>2297</v>
      </c>
      <c r="E473" s="5" t="s">
        <v>3086</v>
      </c>
      <c r="F473" s="9">
        <v>33</v>
      </c>
      <c r="G473" s="9">
        <v>19</v>
      </c>
      <c r="H473" s="7">
        <v>355.3</v>
      </c>
      <c r="I473" s="7">
        <v>18.7</v>
      </c>
      <c r="J473" s="2" t="s">
        <v>3370</v>
      </c>
      <c r="K473" s="5">
        <f ca="1">TODAY() - tblCustomers[[#This Row],[LastPurchaseDate]]</f>
        <v>612</v>
      </c>
      <c r="L473" s="5" t="str">
        <f ca="1">IF(tblCustomers[[#This Row],[LastPurchaseDate]] &lt;= (TODAY()-180), "Churned", "Active")</f>
        <v>Active</v>
      </c>
      <c r="M473" s="5" t="str">
        <f>TEXT(tblCustomers[[#This Row],[JoinDate]], "YYYY-MM")</f>
        <v>2021-05</v>
      </c>
      <c r="N473" s="5">
        <f>tblCustomers[[#This Row],[TotalSpend]]</f>
        <v>355.3</v>
      </c>
      <c r="O473" s="2" t="s">
        <v>3372</v>
      </c>
    </row>
    <row r="474" spans="1:15" ht="13.8" x14ac:dyDescent="0.25">
      <c r="A474" s="2" t="s">
        <v>483</v>
      </c>
      <c r="B474" s="2" t="s">
        <v>1584</v>
      </c>
      <c r="C474" s="2" t="s">
        <v>1863</v>
      </c>
      <c r="D474" s="5" t="s">
        <v>2298</v>
      </c>
      <c r="E474" s="5" t="s">
        <v>3087</v>
      </c>
      <c r="F474" s="9">
        <v>22</v>
      </c>
      <c r="G474" s="9">
        <v>18</v>
      </c>
      <c r="H474" s="7">
        <v>727.92</v>
      </c>
      <c r="I474" s="7">
        <v>40.44</v>
      </c>
      <c r="J474" s="2" t="s">
        <v>3370</v>
      </c>
      <c r="K474" s="5">
        <f ca="1">TODAY() - tblCustomers[[#This Row],[LastPurchaseDate]]</f>
        <v>37</v>
      </c>
      <c r="L474" s="5" t="str">
        <f ca="1">IF(tblCustomers[[#This Row],[LastPurchaseDate]] &lt;= (TODAY()-180), "Churned", "Active")</f>
        <v>Active</v>
      </c>
      <c r="M474" s="5" t="str">
        <f>TEXT(tblCustomers[[#This Row],[JoinDate]], "YYYY-MM")</f>
        <v>2023-11</v>
      </c>
      <c r="N474" s="5">
        <f>tblCustomers[[#This Row],[TotalSpend]]</f>
        <v>727.92</v>
      </c>
      <c r="O474" s="2" t="s">
        <v>3373</v>
      </c>
    </row>
    <row r="475" spans="1:15" ht="13.8" x14ac:dyDescent="0.25">
      <c r="A475" s="2" t="s">
        <v>484</v>
      </c>
      <c r="B475" s="2" t="s">
        <v>1327</v>
      </c>
      <c r="C475" s="2" t="s">
        <v>1864</v>
      </c>
      <c r="D475" s="5" t="s">
        <v>2068</v>
      </c>
      <c r="E475" s="5" t="s">
        <v>2832</v>
      </c>
      <c r="F475" s="9">
        <v>11</v>
      </c>
      <c r="G475" s="9">
        <v>9</v>
      </c>
      <c r="H475" s="7">
        <v>477.09</v>
      </c>
      <c r="I475" s="7">
        <v>53.01</v>
      </c>
      <c r="J475" s="2" t="s">
        <v>3370</v>
      </c>
      <c r="K475" s="5">
        <f ca="1">TODAY() - tblCustomers[[#This Row],[LastPurchaseDate]]</f>
        <v>1142</v>
      </c>
      <c r="L475" s="5" t="str">
        <f ca="1">IF(tblCustomers[[#This Row],[LastPurchaseDate]] &lt;= (TODAY()-180), "Churned", "Active")</f>
        <v>Active</v>
      </c>
      <c r="M475" s="5" t="str">
        <f>TEXT(tblCustomers[[#This Row],[JoinDate]], "YYYY-MM")</f>
        <v>2021-10</v>
      </c>
      <c r="N475" s="5">
        <f>tblCustomers[[#This Row],[TotalSpend]]</f>
        <v>477.09</v>
      </c>
      <c r="O475" s="2" t="s">
        <v>3372</v>
      </c>
    </row>
    <row r="476" spans="1:15" ht="13.8" x14ac:dyDescent="0.25">
      <c r="A476" s="2" t="s">
        <v>485</v>
      </c>
      <c r="B476" s="2" t="s">
        <v>1525</v>
      </c>
      <c r="C476" s="2" t="s">
        <v>1865</v>
      </c>
      <c r="D476" s="5" t="s">
        <v>2208</v>
      </c>
      <c r="E476" s="5" t="s">
        <v>3088</v>
      </c>
      <c r="F476" s="9">
        <v>15</v>
      </c>
      <c r="G476" s="9">
        <v>10</v>
      </c>
      <c r="H476" s="7">
        <v>232.8</v>
      </c>
      <c r="I476" s="7">
        <v>23.28</v>
      </c>
      <c r="J476" s="2" t="s">
        <v>3370</v>
      </c>
      <c r="K476" s="5">
        <f ca="1">TODAY() - tblCustomers[[#This Row],[LastPurchaseDate]]</f>
        <v>636</v>
      </c>
      <c r="L476" s="5" t="str">
        <f ca="1">IF(tblCustomers[[#This Row],[LastPurchaseDate]] &lt;= (TODAY()-180), "Churned", "Active")</f>
        <v>Active</v>
      </c>
      <c r="M476" s="5" t="str">
        <f>TEXT(tblCustomers[[#This Row],[JoinDate]], "YYYY-MM")</f>
        <v>2022-10</v>
      </c>
      <c r="N476" s="5">
        <f>tblCustomers[[#This Row],[TotalSpend]]</f>
        <v>232.8</v>
      </c>
      <c r="O476" s="2" t="s">
        <v>3372</v>
      </c>
    </row>
    <row r="477" spans="1:15" ht="13.8" x14ac:dyDescent="0.25">
      <c r="A477" s="2" t="s">
        <v>486</v>
      </c>
      <c r="B477" s="2" t="s">
        <v>1261</v>
      </c>
      <c r="C477" s="2" t="s">
        <v>1863</v>
      </c>
      <c r="D477" s="5" t="s">
        <v>2299</v>
      </c>
      <c r="E477" s="5" t="s">
        <v>3089</v>
      </c>
      <c r="F477" s="9">
        <v>34</v>
      </c>
      <c r="G477" s="9">
        <v>29</v>
      </c>
      <c r="H477" s="7">
        <v>3414.75</v>
      </c>
      <c r="I477" s="7">
        <v>117.75</v>
      </c>
      <c r="J477" s="2" t="s">
        <v>3370</v>
      </c>
      <c r="K477" s="5">
        <f ca="1">TODAY() - tblCustomers[[#This Row],[LastPurchaseDate]]</f>
        <v>6</v>
      </c>
      <c r="L477" s="5" t="str">
        <f ca="1">IF(tblCustomers[[#This Row],[LastPurchaseDate]] &lt;= (TODAY()-180), "Churned", "Active")</f>
        <v>Active</v>
      </c>
      <c r="M477" s="5" t="str">
        <f>TEXT(tblCustomers[[#This Row],[JoinDate]], "YYYY-MM")</f>
        <v>2022-12</v>
      </c>
      <c r="N477" s="5">
        <f>tblCustomers[[#This Row],[TotalSpend]]</f>
        <v>3414.75</v>
      </c>
      <c r="O477" s="2" t="s">
        <v>3373</v>
      </c>
    </row>
    <row r="478" spans="1:15" ht="13.8" x14ac:dyDescent="0.25">
      <c r="A478" s="2" t="s">
        <v>487</v>
      </c>
      <c r="B478" s="2" t="s">
        <v>1585</v>
      </c>
      <c r="C478" s="2" t="s">
        <v>1863</v>
      </c>
      <c r="D478" s="5" t="s">
        <v>2300</v>
      </c>
      <c r="E478" s="5" t="s">
        <v>3090</v>
      </c>
      <c r="F478" s="9">
        <v>58</v>
      </c>
      <c r="G478" s="9">
        <v>51</v>
      </c>
      <c r="H478" s="7">
        <v>5564.61</v>
      </c>
      <c r="I478" s="7">
        <v>109.11</v>
      </c>
      <c r="J478" s="2" t="s">
        <v>3371</v>
      </c>
      <c r="K478" s="5">
        <f ca="1">TODAY() - tblCustomers[[#This Row],[LastPurchaseDate]]</f>
        <v>548</v>
      </c>
      <c r="L478" s="5" t="str">
        <f ca="1">IF(tblCustomers[[#This Row],[LastPurchaseDate]] &lt;= (TODAY()-180), "Churned", "Active")</f>
        <v>Active</v>
      </c>
      <c r="M478" s="5" t="str">
        <f>TEXT(tblCustomers[[#This Row],[JoinDate]], "YYYY-MM")</f>
        <v>2019-06</v>
      </c>
      <c r="N478" s="5">
        <f>tblCustomers[[#This Row],[TotalSpend]]</f>
        <v>5564.61</v>
      </c>
      <c r="O478" s="2" t="s">
        <v>3372</v>
      </c>
    </row>
    <row r="479" spans="1:15" ht="13.8" x14ac:dyDescent="0.25">
      <c r="A479" s="2" t="s">
        <v>488</v>
      </c>
      <c r="B479" s="2" t="s">
        <v>1586</v>
      </c>
      <c r="C479" s="2" t="s">
        <v>1865</v>
      </c>
      <c r="D479" s="5" t="s">
        <v>2301</v>
      </c>
      <c r="E479" s="5" t="s">
        <v>3091</v>
      </c>
      <c r="F479" s="9">
        <v>3</v>
      </c>
      <c r="G479" s="9">
        <v>3</v>
      </c>
      <c r="H479" s="7">
        <v>251.85</v>
      </c>
      <c r="I479" s="7">
        <v>83.95</v>
      </c>
      <c r="J479" s="2" t="s">
        <v>3370</v>
      </c>
      <c r="K479" s="5">
        <f ca="1">TODAY() - tblCustomers[[#This Row],[LastPurchaseDate]]</f>
        <v>2338</v>
      </c>
      <c r="L479" s="5" t="str">
        <f ca="1">IF(tblCustomers[[#This Row],[LastPurchaseDate]] &lt;= (TODAY()-180), "Churned", "Active")</f>
        <v>Active</v>
      </c>
      <c r="M479" s="5" t="str">
        <f>TEXT(tblCustomers[[#This Row],[JoinDate]], "YYYY-MM")</f>
        <v>2019-03</v>
      </c>
      <c r="N479" s="5">
        <f>tblCustomers[[#This Row],[TotalSpend]]</f>
        <v>251.85</v>
      </c>
      <c r="O479" s="2" t="s">
        <v>3372</v>
      </c>
    </row>
    <row r="480" spans="1:15" ht="13.8" x14ac:dyDescent="0.25">
      <c r="A480" s="2" t="s">
        <v>489</v>
      </c>
      <c r="B480" s="2" t="s">
        <v>1587</v>
      </c>
      <c r="C480" s="2" t="s">
        <v>1863</v>
      </c>
      <c r="D480" s="5" t="s">
        <v>2302</v>
      </c>
      <c r="E480" s="5" t="s">
        <v>3092</v>
      </c>
      <c r="F480" s="9">
        <v>14</v>
      </c>
      <c r="G480" s="9">
        <v>13</v>
      </c>
      <c r="H480" s="7">
        <v>489.71</v>
      </c>
      <c r="I480" s="7">
        <v>37.67</v>
      </c>
      <c r="J480" s="2" t="s">
        <v>3370</v>
      </c>
      <c r="K480" s="5">
        <f ca="1">TODAY() - tblCustomers[[#This Row],[LastPurchaseDate]]</f>
        <v>408</v>
      </c>
      <c r="L480" s="5" t="str">
        <f ca="1">IF(tblCustomers[[#This Row],[LastPurchaseDate]] &lt;= (TODAY()-180), "Churned", "Active")</f>
        <v>Active</v>
      </c>
      <c r="M480" s="5" t="str">
        <f>TEXT(tblCustomers[[#This Row],[JoinDate]], "YYYY-MM")</f>
        <v>2023-07</v>
      </c>
      <c r="N480" s="5">
        <f>tblCustomers[[#This Row],[TotalSpend]]</f>
        <v>489.71</v>
      </c>
      <c r="O480" s="2" t="s">
        <v>3372</v>
      </c>
    </row>
    <row r="481" spans="1:15" ht="13.8" x14ac:dyDescent="0.25">
      <c r="A481" s="2" t="s">
        <v>490</v>
      </c>
      <c r="B481" s="2" t="s">
        <v>1534</v>
      </c>
      <c r="C481" s="2" t="s">
        <v>1862</v>
      </c>
      <c r="D481" s="5" t="s">
        <v>2303</v>
      </c>
      <c r="E481" s="5" t="s">
        <v>1914</v>
      </c>
      <c r="F481" s="9">
        <v>39</v>
      </c>
      <c r="G481" s="9">
        <v>34</v>
      </c>
      <c r="H481" s="7">
        <v>357.34</v>
      </c>
      <c r="I481" s="7">
        <v>10.51</v>
      </c>
      <c r="J481" s="2" t="s">
        <v>3370</v>
      </c>
      <c r="K481" s="5">
        <f ca="1">TODAY() - tblCustomers[[#This Row],[LastPurchaseDate]]</f>
        <v>586</v>
      </c>
      <c r="L481" s="5" t="str">
        <f ca="1">IF(tblCustomers[[#This Row],[LastPurchaseDate]] &lt;= (TODAY()-180), "Churned", "Active")</f>
        <v>Active</v>
      </c>
      <c r="M481" s="5" t="str">
        <f>TEXT(tblCustomers[[#This Row],[JoinDate]], "YYYY-MM")</f>
        <v>2020-12</v>
      </c>
      <c r="N481" s="5">
        <f>tblCustomers[[#This Row],[TotalSpend]]</f>
        <v>357.34</v>
      </c>
      <c r="O481" s="2" t="s">
        <v>3372</v>
      </c>
    </row>
    <row r="482" spans="1:15" ht="13.8" x14ac:dyDescent="0.25">
      <c r="A482" s="2" t="s">
        <v>491</v>
      </c>
      <c r="B482" s="2" t="s">
        <v>1292</v>
      </c>
      <c r="C482" s="2" t="s">
        <v>1865</v>
      </c>
      <c r="D482" s="5" t="s">
        <v>1908</v>
      </c>
      <c r="E482" s="5" t="s">
        <v>3093</v>
      </c>
      <c r="F482" s="9">
        <v>32</v>
      </c>
      <c r="G482" s="9">
        <v>31</v>
      </c>
      <c r="H482" s="7">
        <v>3010.41</v>
      </c>
      <c r="I482" s="7">
        <v>97.11</v>
      </c>
      <c r="J482" s="2" t="s">
        <v>3370</v>
      </c>
      <c r="K482" s="5">
        <f ca="1">TODAY() - tblCustomers[[#This Row],[LastPurchaseDate]]</f>
        <v>1396</v>
      </c>
      <c r="L482" s="5" t="str">
        <f ca="1">IF(tblCustomers[[#This Row],[LastPurchaseDate]] &lt;= (TODAY()-180), "Churned", "Active")</f>
        <v>Active</v>
      </c>
      <c r="M482" s="5" t="str">
        <f>TEXT(tblCustomers[[#This Row],[JoinDate]], "YYYY-MM")</f>
        <v>2019-04</v>
      </c>
      <c r="N482" s="5">
        <f>tblCustomers[[#This Row],[TotalSpend]]</f>
        <v>3010.41</v>
      </c>
      <c r="O482" s="2" t="s">
        <v>3372</v>
      </c>
    </row>
    <row r="483" spans="1:15" ht="13.8" x14ac:dyDescent="0.25">
      <c r="A483" s="2" t="s">
        <v>492</v>
      </c>
      <c r="B483" s="2" t="s">
        <v>1588</v>
      </c>
      <c r="C483" s="2" t="s">
        <v>1865</v>
      </c>
      <c r="D483" s="5" t="s">
        <v>2304</v>
      </c>
      <c r="E483" s="5" t="s">
        <v>2124</v>
      </c>
      <c r="F483" s="9">
        <v>48</v>
      </c>
      <c r="G483" s="9">
        <v>32</v>
      </c>
      <c r="H483" s="7">
        <v>8565.76</v>
      </c>
      <c r="I483" s="7">
        <v>267.68</v>
      </c>
      <c r="J483" s="2" t="s">
        <v>3371</v>
      </c>
      <c r="K483" s="5">
        <f ca="1">TODAY() - tblCustomers[[#This Row],[LastPurchaseDate]]</f>
        <v>1335</v>
      </c>
      <c r="L483" s="5" t="str">
        <f ca="1">IF(tblCustomers[[#This Row],[LastPurchaseDate]] &lt;= (TODAY()-180), "Churned", "Active")</f>
        <v>Active</v>
      </c>
      <c r="M483" s="5" t="str">
        <f>TEXT(tblCustomers[[#This Row],[JoinDate]], "YYYY-MM")</f>
        <v>2018-02</v>
      </c>
      <c r="N483" s="5">
        <f>tblCustomers[[#This Row],[TotalSpend]]</f>
        <v>8565.76</v>
      </c>
      <c r="O483" s="2" t="s">
        <v>3372</v>
      </c>
    </row>
    <row r="484" spans="1:15" ht="13.8" x14ac:dyDescent="0.25">
      <c r="A484" s="2" t="s">
        <v>493</v>
      </c>
      <c r="B484" s="2" t="s">
        <v>1589</v>
      </c>
      <c r="C484" s="2" t="s">
        <v>1865</v>
      </c>
      <c r="D484" s="5" t="s">
        <v>2305</v>
      </c>
      <c r="E484" s="5" t="s">
        <v>2191</v>
      </c>
      <c r="F484" s="9">
        <v>48</v>
      </c>
      <c r="G484" s="9">
        <v>35</v>
      </c>
      <c r="H484" s="7">
        <v>30373.7</v>
      </c>
      <c r="I484" s="7">
        <v>867.82</v>
      </c>
      <c r="J484" s="2" t="s">
        <v>3371</v>
      </c>
      <c r="K484" s="5">
        <f ca="1">TODAY() - tblCustomers[[#This Row],[LastPurchaseDate]]</f>
        <v>216</v>
      </c>
      <c r="L484" s="5" t="str">
        <f ca="1">IF(tblCustomers[[#This Row],[LastPurchaseDate]] &lt;= (TODAY()-180), "Churned", "Active")</f>
        <v>Active</v>
      </c>
      <c r="M484" s="5" t="str">
        <f>TEXT(tblCustomers[[#This Row],[JoinDate]], "YYYY-MM")</f>
        <v>2021-03</v>
      </c>
      <c r="N484" s="5">
        <f>tblCustomers[[#This Row],[TotalSpend]]</f>
        <v>30373.7</v>
      </c>
      <c r="O484" s="2" t="s">
        <v>3372</v>
      </c>
    </row>
    <row r="485" spans="1:15" ht="13.8" x14ac:dyDescent="0.25">
      <c r="A485" s="2" t="s">
        <v>494</v>
      </c>
      <c r="B485" s="2" t="s">
        <v>1590</v>
      </c>
      <c r="C485" s="2" t="s">
        <v>1863</v>
      </c>
      <c r="D485" s="5" t="s">
        <v>2306</v>
      </c>
      <c r="E485" s="5" t="s">
        <v>2927</v>
      </c>
      <c r="F485" s="9">
        <v>24</v>
      </c>
      <c r="G485" s="9">
        <v>21</v>
      </c>
      <c r="H485" s="7">
        <v>1240.8900000000001</v>
      </c>
      <c r="I485" s="7">
        <v>59.09</v>
      </c>
      <c r="J485" s="2" t="s">
        <v>3370</v>
      </c>
      <c r="K485" s="5">
        <f ca="1">TODAY() - tblCustomers[[#This Row],[LastPurchaseDate]]</f>
        <v>143</v>
      </c>
      <c r="L485" s="5" t="str">
        <f ca="1">IF(tblCustomers[[#This Row],[LastPurchaseDate]] &lt;= (TODAY()-180), "Churned", "Active")</f>
        <v>Active</v>
      </c>
      <c r="M485" s="5" t="str">
        <f>TEXT(tblCustomers[[#This Row],[JoinDate]], "YYYY-MM")</f>
        <v>2023-06</v>
      </c>
      <c r="N485" s="5">
        <f>tblCustomers[[#This Row],[TotalSpend]]</f>
        <v>1240.8900000000001</v>
      </c>
      <c r="O485" s="2" t="s">
        <v>3373</v>
      </c>
    </row>
    <row r="486" spans="1:15" ht="13.8" x14ac:dyDescent="0.25">
      <c r="A486" s="2" t="s">
        <v>495</v>
      </c>
      <c r="B486" s="2" t="s">
        <v>1530</v>
      </c>
      <c r="C486" s="2" t="s">
        <v>1863</v>
      </c>
      <c r="D486" s="5" t="s">
        <v>2307</v>
      </c>
      <c r="E486" s="5" t="s">
        <v>3094</v>
      </c>
      <c r="F486" s="9">
        <v>22</v>
      </c>
      <c r="G486" s="9">
        <v>17</v>
      </c>
      <c r="H486" s="7">
        <v>1450.44</v>
      </c>
      <c r="I486" s="7">
        <v>85.32</v>
      </c>
      <c r="J486" s="2" t="s">
        <v>3370</v>
      </c>
      <c r="K486" s="5">
        <f ca="1">TODAY() - tblCustomers[[#This Row],[LastPurchaseDate]]</f>
        <v>1086</v>
      </c>
      <c r="L486" s="5" t="str">
        <f ca="1">IF(tblCustomers[[#This Row],[LastPurchaseDate]] &lt;= (TODAY()-180), "Churned", "Active")</f>
        <v>Active</v>
      </c>
      <c r="M486" s="5" t="str">
        <f>TEXT(tblCustomers[[#This Row],[JoinDate]], "YYYY-MM")</f>
        <v>2021-01</v>
      </c>
      <c r="N486" s="5">
        <f>tblCustomers[[#This Row],[TotalSpend]]</f>
        <v>1450.44</v>
      </c>
      <c r="O486" s="2" t="s">
        <v>3372</v>
      </c>
    </row>
    <row r="487" spans="1:15" ht="13.8" x14ac:dyDescent="0.25">
      <c r="A487" s="2" t="s">
        <v>496</v>
      </c>
      <c r="B487" s="2" t="s">
        <v>1273</v>
      </c>
      <c r="C487" s="2" t="s">
        <v>1864</v>
      </c>
      <c r="D487" s="5" t="s">
        <v>2176</v>
      </c>
      <c r="E487" s="5" t="s">
        <v>3095</v>
      </c>
      <c r="F487" s="9">
        <v>13</v>
      </c>
      <c r="G487" s="9">
        <v>13</v>
      </c>
      <c r="H487" s="7">
        <v>206.83</v>
      </c>
      <c r="I487" s="7">
        <v>15.91</v>
      </c>
      <c r="J487" s="2" t="s">
        <v>3370</v>
      </c>
      <c r="K487" s="5">
        <f ca="1">TODAY() - tblCustomers[[#This Row],[LastPurchaseDate]]</f>
        <v>665</v>
      </c>
      <c r="L487" s="5" t="str">
        <f ca="1">IF(tblCustomers[[#This Row],[LastPurchaseDate]] &lt;= (TODAY()-180), "Churned", "Active")</f>
        <v>Active</v>
      </c>
      <c r="M487" s="5" t="str">
        <f>TEXT(tblCustomers[[#This Row],[JoinDate]], "YYYY-MM")</f>
        <v>2022-11</v>
      </c>
      <c r="N487" s="5">
        <f>tblCustomers[[#This Row],[TotalSpend]]</f>
        <v>206.83</v>
      </c>
      <c r="O487" s="2" t="s">
        <v>3372</v>
      </c>
    </row>
    <row r="488" spans="1:15" ht="13.8" x14ac:dyDescent="0.25">
      <c r="A488" s="2" t="s">
        <v>497</v>
      </c>
      <c r="B488" s="2" t="s">
        <v>1411</v>
      </c>
      <c r="C488" s="2" t="s">
        <v>1863</v>
      </c>
      <c r="D488" s="5" t="s">
        <v>2308</v>
      </c>
      <c r="E488" s="5" t="s">
        <v>3096</v>
      </c>
      <c r="F488" s="9">
        <v>15</v>
      </c>
      <c r="G488" s="9">
        <v>16</v>
      </c>
      <c r="H488" s="7">
        <v>419.04</v>
      </c>
      <c r="I488" s="7">
        <v>26.19</v>
      </c>
      <c r="J488" s="2" t="s">
        <v>3370</v>
      </c>
      <c r="K488" s="5">
        <f ca="1">TODAY() - tblCustomers[[#This Row],[LastPurchaseDate]]</f>
        <v>717</v>
      </c>
      <c r="L488" s="5" t="str">
        <f ca="1">IF(tblCustomers[[#This Row],[LastPurchaseDate]] &lt;= (TODAY()-180), "Churned", "Active")</f>
        <v>Active</v>
      </c>
      <c r="M488" s="5" t="str">
        <f>TEXT(tblCustomers[[#This Row],[JoinDate]], "YYYY-MM")</f>
        <v>2022-08</v>
      </c>
      <c r="N488" s="5">
        <f>tblCustomers[[#This Row],[TotalSpend]]</f>
        <v>419.04</v>
      </c>
      <c r="O488" s="2" t="s">
        <v>3372</v>
      </c>
    </row>
    <row r="489" spans="1:15" ht="13.8" x14ac:dyDescent="0.25">
      <c r="A489" s="2" t="s">
        <v>498</v>
      </c>
      <c r="B489" s="2" t="s">
        <v>1591</v>
      </c>
      <c r="C489" s="2" t="s">
        <v>1864</v>
      </c>
      <c r="D489" s="5" t="s">
        <v>2309</v>
      </c>
      <c r="E489" s="5" t="s">
        <v>3097</v>
      </c>
      <c r="F489" s="9">
        <v>58</v>
      </c>
      <c r="G489" s="9">
        <v>53</v>
      </c>
      <c r="H489" s="7">
        <v>2078.66</v>
      </c>
      <c r="I489" s="7">
        <v>39.22</v>
      </c>
      <c r="J489" s="2" t="s">
        <v>3370</v>
      </c>
      <c r="K489" s="5">
        <f ca="1">TODAY() - tblCustomers[[#This Row],[LastPurchaseDate]]</f>
        <v>15</v>
      </c>
      <c r="L489" s="5" t="str">
        <f ca="1">IF(tblCustomers[[#This Row],[LastPurchaseDate]] &lt;= (TODAY()-180), "Churned", "Active")</f>
        <v>Active</v>
      </c>
      <c r="M489" s="5" t="str">
        <f>TEXT(tblCustomers[[#This Row],[JoinDate]], "YYYY-MM")</f>
        <v>2020-12</v>
      </c>
      <c r="N489" s="5">
        <f>tblCustomers[[#This Row],[TotalSpend]]</f>
        <v>2078.66</v>
      </c>
      <c r="O489" s="2" t="s">
        <v>3373</v>
      </c>
    </row>
    <row r="490" spans="1:15" ht="13.8" x14ac:dyDescent="0.25">
      <c r="A490" s="2" t="s">
        <v>499</v>
      </c>
      <c r="B490" s="2" t="s">
        <v>1592</v>
      </c>
      <c r="C490" s="2" t="s">
        <v>1864</v>
      </c>
      <c r="D490" s="5" t="s">
        <v>2310</v>
      </c>
      <c r="E490" s="5" t="s">
        <v>3098</v>
      </c>
      <c r="F490" s="9">
        <v>55</v>
      </c>
      <c r="G490" s="9">
        <v>55</v>
      </c>
      <c r="H490" s="7">
        <v>1973.4</v>
      </c>
      <c r="I490" s="7">
        <v>35.880000000000003</v>
      </c>
      <c r="J490" s="2" t="s">
        <v>3370</v>
      </c>
      <c r="K490" s="5">
        <f ca="1">TODAY() - tblCustomers[[#This Row],[LastPurchaseDate]]</f>
        <v>387</v>
      </c>
      <c r="L490" s="5" t="str">
        <f ca="1">IF(tblCustomers[[#This Row],[LastPurchaseDate]] &lt;= (TODAY()-180), "Churned", "Active")</f>
        <v>Active</v>
      </c>
      <c r="M490" s="5" t="str">
        <f>TEXT(tblCustomers[[#This Row],[JoinDate]], "YYYY-MM")</f>
        <v>2020-03</v>
      </c>
      <c r="N490" s="5">
        <f>tblCustomers[[#This Row],[TotalSpend]]</f>
        <v>1973.4</v>
      </c>
      <c r="O490" s="2" t="s">
        <v>3372</v>
      </c>
    </row>
    <row r="491" spans="1:15" ht="13.8" x14ac:dyDescent="0.25">
      <c r="A491" s="2" t="s">
        <v>500</v>
      </c>
      <c r="B491" s="2" t="s">
        <v>1394</v>
      </c>
      <c r="C491" s="2" t="s">
        <v>1865</v>
      </c>
      <c r="D491" s="5" t="s">
        <v>2311</v>
      </c>
      <c r="E491" s="5" t="s">
        <v>2733</v>
      </c>
      <c r="F491" s="9">
        <v>47</v>
      </c>
      <c r="G491" s="9">
        <v>43</v>
      </c>
      <c r="H491" s="7">
        <v>3166.95</v>
      </c>
      <c r="I491" s="7">
        <v>73.650000000000006</v>
      </c>
      <c r="J491" s="2" t="s">
        <v>3370</v>
      </c>
      <c r="K491" s="5">
        <f ca="1">TODAY() - tblCustomers[[#This Row],[LastPurchaseDate]]</f>
        <v>713</v>
      </c>
      <c r="L491" s="5" t="str">
        <f ca="1">IF(tblCustomers[[#This Row],[LastPurchaseDate]] &lt;= (TODAY()-180), "Churned", "Active")</f>
        <v>Active</v>
      </c>
      <c r="M491" s="5" t="str">
        <f>TEXT(tblCustomers[[#This Row],[JoinDate]], "YYYY-MM")</f>
        <v>2019-12</v>
      </c>
      <c r="N491" s="5">
        <f>tblCustomers[[#This Row],[TotalSpend]]</f>
        <v>3166.95</v>
      </c>
      <c r="O491" s="2" t="s">
        <v>3372</v>
      </c>
    </row>
    <row r="492" spans="1:15" ht="13.8" x14ac:dyDescent="0.25">
      <c r="A492" s="2" t="s">
        <v>501</v>
      </c>
      <c r="B492" s="2" t="s">
        <v>1593</v>
      </c>
      <c r="C492" s="2" t="s">
        <v>1862</v>
      </c>
      <c r="D492" s="5" t="s">
        <v>2312</v>
      </c>
      <c r="E492" s="5" t="s">
        <v>3099</v>
      </c>
      <c r="F492" s="9">
        <v>3</v>
      </c>
      <c r="G492" s="9">
        <v>3</v>
      </c>
      <c r="H492" s="7">
        <v>3399.54</v>
      </c>
      <c r="I492" s="7">
        <v>1133.18</v>
      </c>
      <c r="J492" s="2" t="s">
        <v>3370</v>
      </c>
      <c r="K492" s="5">
        <f ca="1">TODAY() - tblCustomers[[#This Row],[LastPurchaseDate]]</f>
        <v>1654</v>
      </c>
      <c r="L492" s="5" t="str">
        <f ca="1">IF(tblCustomers[[#This Row],[LastPurchaseDate]] &lt;= (TODAY()-180), "Churned", "Active")</f>
        <v>Active</v>
      </c>
      <c r="M492" s="5" t="str">
        <f>TEXT(tblCustomers[[#This Row],[JoinDate]], "YYYY-MM")</f>
        <v>2021-01</v>
      </c>
      <c r="N492" s="5">
        <f>tblCustomers[[#This Row],[TotalSpend]]</f>
        <v>3399.54</v>
      </c>
      <c r="O492" s="2" t="s">
        <v>3372</v>
      </c>
    </row>
    <row r="493" spans="1:15" ht="13.8" x14ac:dyDescent="0.25">
      <c r="A493" s="2" t="s">
        <v>502</v>
      </c>
      <c r="B493" s="2" t="s">
        <v>1594</v>
      </c>
      <c r="C493" s="2" t="s">
        <v>1861</v>
      </c>
      <c r="D493" s="5" t="s">
        <v>2313</v>
      </c>
      <c r="E493" s="5" t="s">
        <v>3100</v>
      </c>
      <c r="F493" s="9">
        <v>34</v>
      </c>
      <c r="G493" s="9">
        <v>26</v>
      </c>
      <c r="H493" s="7">
        <v>2500.42</v>
      </c>
      <c r="I493" s="7">
        <v>96.17</v>
      </c>
      <c r="J493" s="2" t="s">
        <v>3370</v>
      </c>
      <c r="K493" s="5">
        <f ca="1">TODAY() - tblCustomers[[#This Row],[LastPurchaseDate]]</f>
        <v>381</v>
      </c>
      <c r="L493" s="5" t="str">
        <f ca="1">IF(tblCustomers[[#This Row],[LastPurchaseDate]] &lt;= (TODAY()-180), "Churned", "Active")</f>
        <v>Active</v>
      </c>
      <c r="M493" s="5" t="str">
        <f>TEXT(tblCustomers[[#This Row],[JoinDate]], "YYYY-MM")</f>
        <v>2021-12</v>
      </c>
      <c r="N493" s="5">
        <f>tblCustomers[[#This Row],[TotalSpend]]</f>
        <v>2500.42</v>
      </c>
      <c r="O493" s="2" t="s">
        <v>3372</v>
      </c>
    </row>
    <row r="494" spans="1:15" ht="13.8" x14ac:dyDescent="0.25">
      <c r="A494" s="2" t="s">
        <v>503</v>
      </c>
      <c r="B494" s="2" t="s">
        <v>1395</v>
      </c>
      <c r="C494" s="2" t="s">
        <v>1865</v>
      </c>
      <c r="D494" s="5" t="s">
        <v>2314</v>
      </c>
      <c r="E494" s="5" t="s">
        <v>3101</v>
      </c>
      <c r="F494" s="9">
        <v>21</v>
      </c>
      <c r="G494" s="9">
        <v>27</v>
      </c>
      <c r="H494" s="7">
        <v>1539</v>
      </c>
      <c r="I494" s="7">
        <v>57</v>
      </c>
      <c r="J494" s="2" t="s">
        <v>3370</v>
      </c>
      <c r="K494" s="5">
        <f ca="1">TODAY() - tblCustomers[[#This Row],[LastPurchaseDate]]</f>
        <v>1192</v>
      </c>
      <c r="L494" s="5" t="str">
        <f ca="1">IF(tblCustomers[[#This Row],[LastPurchaseDate]] &lt;= (TODAY()-180), "Churned", "Active")</f>
        <v>Active</v>
      </c>
      <c r="M494" s="5" t="str">
        <f>TEXT(tblCustomers[[#This Row],[JoinDate]], "YYYY-MM")</f>
        <v>2020-10</v>
      </c>
      <c r="N494" s="5">
        <f>tblCustomers[[#This Row],[TotalSpend]]</f>
        <v>1539</v>
      </c>
      <c r="O494" s="2" t="s">
        <v>3372</v>
      </c>
    </row>
    <row r="495" spans="1:15" ht="13.8" x14ac:dyDescent="0.25">
      <c r="A495" s="2" t="s">
        <v>504</v>
      </c>
      <c r="B495" s="2" t="s">
        <v>1595</v>
      </c>
      <c r="C495" s="2" t="s">
        <v>1862</v>
      </c>
      <c r="D495" s="5" t="s">
        <v>2315</v>
      </c>
      <c r="E495" s="5" t="s">
        <v>2891</v>
      </c>
      <c r="F495" s="9">
        <v>75</v>
      </c>
      <c r="G495" s="9">
        <v>55</v>
      </c>
      <c r="H495" s="7">
        <v>14242.25</v>
      </c>
      <c r="I495" s="7">
        <v>258.95</v>
      </c>
      <c r="J495" s="2" t="s">
        <v>3371</v>
      </c>
      <c r="K495" s="5">
        <f ca="1">TODAY() - tblCustomers[[#This Row],[LastPurchaseDate]]</f>
        <v>39</v>
      </c>
      <c r="L495" s="5" t="str">
        <f ca="1">IF(tblCustomers[[#This Row],[LastPurchaseDate]] &lt;= (TODAY()-180), "Churned", "Active")</f>
        <v>Active</v>
      </c>
      <c r="M495" s="5" t="str">
        <f>TEXT(tblCustomers[[#This Row],[JoinDate]], "YYYY-MM")</f>
        <v>2019-06</v>
      </c>
      <c r="N495" s="5">
        <f>tblCustomers[[#This Row],[TotalSpend]]</f>
        <v>14242.25</v>
      </c>
      <c r="O495" s="2" t="s">
        <v>3373</v>
      </c>
    </row>
    <row r="496" spans="1:15" ht="13.8" x14ac:dyDescent="0.25">
      <c r="A496" s="2" t="s">
        <v>505</v>
      </c>
      <c r="B496" s="2" t="s">
        <v>1596</v>
      </c>
      <c r="C496" s="2" t="s">
        <v>1863</v>
      </c>
      <c r="D496" s="5" t="s">
        <v>2316</v>
      </c>
      <c r="E496" s="5" t="s">
        <v>2950</v>
      </c>
      <c r="F496" s="9">
        <v>17</v>
      </c>
      <c r="G496" s="9">
        <v>9</v>
      </c>
      <c r="H496" s="7">
        <v>542.07000000000005</v>
      </c>
      <c r="I496" s="7">
        <v>60.23</v>
      </c>
      <c r="J496" s="2" t="s">
        <v>3370</v>
      </c>
      <c r="K496" s="5">
        <f ca="1">TODAY() - tblCustomers[[#This Row],[LastPurchaseDate]]</f>
        <v>11</v>
      </c>
      <c r="L496" s="5" t="str">
        <f ca="1">IF(tblCustomers[[#This Row],[LastPurchaseDate]] &lt;= (TODAY()-180), "Churned", "Active")</f>
        <v>Active</v>
      </c>
      <c r="M496" s="5" t="str">
        <f>TEXT(tblCustomers[[#This Row],[JoinDate]], "YYYY-MM")</f>
        <v>2024-05</v>
      </c>
      <c r="N496" s="5">
        <f>tblCustomers[[#This Row],[TotalSpend]]</f>
        <v>542.07000000000005</v>
      </c>
      <c r="O496" s="2" t="s">
        <v>3373</v>
      </c>
    </row>
    <row r="497" spans="1:15" ht="13.8" x14ac:dyDescent="0.25">
      <c r="A497" s="2" t="s">
        <v>506</v>
      </c>
      <c r="B497" s="2" t="s">
        <v>1332</v>
      </c>
      <c r="C497" s="2" t="s">
        <v>1865</v>
      </c>
      <c r="D497" s="5" t="s">
        <v>2317</v>
      </c>
      <c r="E497" s="5" t="s">
        <v>3102</v>
      </c>
      <c r="F497" s="9">
        <v>35</v>
      </c>
      <c r="G497" s="9">
        <v>26</v>
      </c>
      <c r="H497" s="7">
        <v>2046.2</v>
      </c>
      <c r="I497" s="7">
        <v>78.7</v>
      </c>
      <c r="J497" s="2" t="s">
        <v>3370</v>
      </c>
      <c r="K497" s="5">
        <f ca="1">TODAY() - tblCustomers[[#This Row],[LastPurchaseDate]]</f>
        <v>716</v>
      </c>
      <c r="L497" s="5" t="str">
        <f ca="1">IF(tblCustomers[[#This Row],[LastPurchaseDate]] &lt;= (TODAY()-180), "Churned", "Active")</f>
        <v>Active</v>
      </c>
      <c r="M497" s="5" t="str">
        <f>TEXT(tblCustomers[[#This Row],[JoinDate]], "YYYY-MM")</f>
        <v>2020-12</v>
      </c>
      <c r="N497" s="5">
        <f>tblCustomers[[#This Row],[TotalSpend]]</f>
        <v>2046.2</v>
      </c>
      <c r="O497" s="2" t="s">
        <v>3372</v>
      </c>
    </row>
    <row r="498" spans="1:15" ht="13.8" x14ac:dyDescent="0.25">
      <c r="A498" s="2" t="s">
        <v>507</v>
      </c>
      <c r="B498" s="2" t="s">
        <v>1467</v>
      </c>
      <c r="C498" s="2" t="s">
        <v>1864</v>
      </c>
      <c r="D498" s="5" t="s">
        <v>2015</v>
      </c>
      <c r="E498" s="5" t="s">
        <v>3103</v>
      </c>
      <c r="F498" s="9">
        <v>7</v>
      </c>
      <c r="G498" s="9">
        <v>7</v>
      </c>
      <c r="H498" s="7">
        <v>586.32000000000005</v>
      </c>
      <c r="I498" s="7">
        <v>83.76</v>
      </c>
      <c r="J498" s="2" t="s">
        <v>3370</v>
      </c>
      <c r="K498" s="5">
        <f ca="1">TODAY() - tblCustomers[[#This Row],[LastPurchaseDate]]</f>
        <v>1014</v>
      </c>
      <c r="L498" s="5" t="str">
        <f ca="1">IF(tblCustomers[[#This Row],[LastPurchaseDate]] &lt;= (TODAY()-180), "Churned", "Active")</f>
        <v>Active</v>
      </c>
      <c r="M498" s="5" t="str">
        <f>TEXT(tblCustomers[[#This Row],[JoinDate]], "YYYY-MM")</f>
        <v>2022-06</v>
      </c>
      <c r="N498" s="5">
        <f>tblCustomers[[#This Row],[TotalSpend]]</f>
        <v>586.32000000000005</v>
      </c>
      <c r="O498" s="2" t="s">
        <v>3372</v>
      </c>
    </row>
    <row r="499" spans="1:15" ht="13.8" x14ac:dyDescent="0.25">
      <c r="A499" s="2" t="s">
        <v>508</v>
      </c>
      <c r="B499" s="2" t="s">
        <v>1597</v>
      </c>
      <c r="C499" s="2" t="s">
        <v>1864</v>
      </c>
      <c r="D499" s="5" t="s">
        <v>2318</v>
      </c>
      <c r="E499" s="5" t="s">
        <v>3104</v>
      </c>
      <c r="F499" s="9">
        <v>17</v>
      </c>
      <c r="G499" s="9">
        <v>14</v>
      </c>
      <c r="H499" s="7">
        <v>1291.22</v>
      </c>
      <c r="I499" s="7">
        <v>92.23</v>
      </c>
      <c r="J499" s="2" t="s">
        <v>3370</v>
      </c>
      <c r="K499" s="5">
        <f ca="1">TODAY() - tblCustomers[[#This Row],[LastPurchaseDate]]</f>
        <v>234</v>
      </c>
      <c r="L499" s="5" t="str">
        <f ca="1">IF(tblCustomers[[#This Row],[LastPurchaseDate]] &lt;= (TODAY()-180), "Churned", "Active")</f>
        <v>Active</v>
      </c>
      <c r="M499" s="5" t="str">
        <f>TEXT(tblCustomers[[#This Row],[JoinDate]], "YYYY-MM")</f>
        <v>2023-10</v>
      </c>
      <c r="N499" s="5">
        <f>tblCustomers[[#This Row],[TotalSpend]]</f>
        <v>1291.22</v>
      </c>
      <c r="O499" s="2" t="s">
        <v>3372</v>
      </c>
    </row>
    <row r="500" spans="1:15" ht="13.8" x14ac:dyDescent="0.25">
      <c r="A500" s="2" t="s">
        <v>509</v>
      </c>
      <c r="B500" s="2" t="s">
        <v>1598</v>
      </c>
      <c r="C500" s="2" t="s">
        <v>1864</v>
      </c>
      <c r="D500" s="5" t="s">
        <v>2319</v>
      </c>
      <c r="E500" s="5" t="s">
        <v>2528</v>
      </c>
      <c r="F500" s="9">
        <v>16</v>
      </c>
      <c r="G500" s="9">
        <v>12</v>
      </c>
      <c r="H500" s="7">
        <v>925.32</v>
      </c>
      <c r="I500" s="7">
        <v>77.11</v>
      </c>
      <c r="J500" s="2" t="s">
        <v>3370</v>
      </c>
      <c r="K500" s="5">
        <f ca="1">TODAY() - tblCustomers[[#This Row],[LastPurchaseDate]]</f>
        <v>1210</v>
      </c>
      <c r="L500" s="5" t="str">
        <f ca="1">IF(tblCustomers[[#This Row],[LastPurchaseDate]] &lt;= (TODAY()-180), "Churned", "Active")</f>
        <v>Active</v>
      </c>
      <c r="M500" s="5" t="str">
        <f>TEXT(tblCustomers[[#This Row],[JoinDate]], "YYYY-MM")</f>
        <v>2021-03</v>
      </c>
      <c r="N500" s="5">
        <f>tblCustomers[[#This Row],[TotalSpend]]</f>
        <v>925.32</v>
      </c>
      <c r="O500" s="2" t="s">
        <v>3372</v>
      </c>
    </row>
    <row r="501" spans="1:15" ht="13.8" x14ac:dyDescent="0.25">
      <c r="A501" s="2" t="s">
        <v>510</v>
      </c>
      <c r="B501" s="2" t="s">
        <v>1428</v>
      </c>
      <c r="C501" s="2" t="s">
        <v>1864</v>
      </c>
      <c r="D501" s="5" t="s">
        <v>2175</v>
      </c>
      <c r="E501" s="5" t="s">
        <v>2737</v>
      </c>
      <c r="F501" s="9">
        <v>27</v>
      </c>
      <c r="G501" s="9">
        <v>24</v>
      </c>
      <c r="H501" s="7">
        <v>464.16</v>
      </c>
      <c r="I501" s="7">
        <v>19.34</v>
      </c>
      <c r="J501" s="2" t="s">
        <v>3370</v>
      </c>
      <c r="K501" s="5">
        <f ca="1">TODAY() - tblCustomers[[#This Row],[LastPurchaseDate]]</f>
        <v>229</v>
      </c>
      <c r="L501" s="5" t="str">
        <f ca="1">IF(tblCustomers[[#This Row],[LastPurchaseDate]] &lt;= (TODAY()-180), "Churned", "Active")</f>
        <v>Active</v>
      </c>
      <c r="M501" s="5" t="str">
        <f>TEXT(tblCustomers[[#This Row],[JoinDate]], "YYYY-MM")</f>
        <v>2022-12</v>
      </c>
      <c r="N501" s="5">
        <f>tblCustomers[[#This Row],[TotalSpend]]</f>
        <v>464.16</v>
      </c>
      <c r="O501" s="2" t="s">
        <v>3372</v>
      </c>
    </row>
    <row r="502" spans="1:15" ht="13.8" x14ac:dyDescent="0.25">
      <c r="A502" s="2" t="s">
        <v>511</v>
      </c>
      <c r="B502" s="2" t="s">
        <v>1599</v>
      </c>
      <c r="C502" s="2" t="s">
        <v>1862</v>
      </c>
      <c r="D502" s="5" t="s">
        <v>2320</v>
      </c>
      <c r="E502" s="5" t="s">
        <v>2968</v>
      </c>
      <c r="F502" s="9">
        <v>36</v>
      </c>
      <c r="G502" s="9">
        <v>32</v>
      </c>
      <c r="H502" s="7">
        <v>19634.240000000002</v>
      </c>
      <c r="I502" s="7">
        <v>613.57000000000005</v>
      </c>
      <c r="J502" s="2" t="s">
        <v>3371</v>
      </c>
      <c r="K502" s="5">
        <f ca="1">TODAY() - tblCustomers[[#This Row],[LastPurchaseDate]]</f>
        <v>1008</v>
      </c>
      <c r="L502" s="5" t="str">
        <f ca="1">IF(tblCustomers[[#This Row],[LastPurchaseDate]] &lt;= (TODAY()-180), "Churned", "Active")</f>
        <v>Active</v>
      </c>
      <c r="M502" s="5" t="str">
        <f>TEXT(tblCustomers[[#This Row],[JoinDate]], "YYYY-MM")</f>
        <v>2020-01</v>
      </c>
      <c r="N502" s="5">
        <f>tblCustomers[[#This Row],[TotalSpend]]</f>
        <v>19634.240000000002</v>
      </c>
      <c r="O502" s="2" t="s">
        <v>3372</v>
      </c>
    </row>
    <row r="503" spans="1:15" ht="13.8" x14ac:dyDescent="0.25">
      <c r="A503" s="2" t="s">
        <v>512</v>
      </c>
      <c r="B503" s="2" t="s">
        <v>1600</v>
      </c>
      <c r="C503" s="2" t="s">
        <v>1862</v>
      </c>
      <c r="D503" s="5" t="s">
        <v>2321</v>
      </c>
      <c r="E503" s="5" t="s">
        <v>2950</v>
      </c>
      <c r="F503" s="9">
        <v>62</v>
      </c>
      <c r="G503" s="9">
        <v>52</v>
      </c>
      <c r="H503" s="7">
        <v>19857.240000000002</v>
      </c>
      <c r="I503" s="7">
        <v>381.87</v>
      </c>
      <c r="J503" s="2" t="s">
        <v>3371</v>
      </c>
      <c r="K503" s="5">
        <f ca="1">TODAY() - tblCustomers[[#This Row],[LastPurchaseDate]]</f>
        <v>11</v>
      </c>
      <c r="L503" s="5" t="str">
        <f ca="1">IF(tblCustomers[[#This Row],[LastPurchaseDate]] &lt;= (TODAY()-180), "Churned", "Active")</f>
        <v>Active</v>
      </c>
      <c r="M503" s="5" t="str">
        <f>TEXT(tblCustomers[[#This Row],[JoinDate]], "YYYY-MM")</f>
        <v>2020-08</v>
      </c>
      <c r="N503" s="5">
        <f>tblCustomers[[#This Row],[TotalSpend]]</f>
        <v>19857.240000000002</v>
      </c>
      <c r="O503" s="2" t="s">
        <v>3373</v>
      </c>
    </row>
    <row r="504" spans="1:15" ht="13.8" x14ac:dyDescent="0.25">
      <c r="A504" s="2" t="s">
        <v>513</v>
      </c>
      <c r="B504" s="2" t="s">
        <v>1601</v>
      </c>
      <c r="C504" s="2" t="s">
        <v>1863</v>
      </c>
      <c r="D504" s="5" t="s">
        <v>2322</v>
      </c>
      <c r="E504" s="5" t="s">
        <v>3105</v>
      </c>
      <c r="F504" s="9">
        <v>29</v>
      </c>
      <c r="G504" s="9">
        <v>27</v>
      </c>
      <c r="H504" s="7">
        <v>3006.45</v>
      </c>
      <c r="I504" s="7">
        <v>111.35</v>
      </c>
      <c r="J504" s="2" t="s">
        <v>3370</v>
      </c>
      <c r="K504" s="5">
        <f ca="1">TODAY() - tblCustomers[[#This Row],[LastPurchaseDate]]</f>
        <v>1869</v>
      </c>
      <c r="L504" s="5" t="str">
        <f ca="1">IF(tblCustomers[[#This Row],[LastPurchaseDate]] &lt;= (TODAY()-180), "Churned", "Active")</f>
        <v>Active</v>
      </c>
      <c r="M504" s="5" t="str">
        <f>TEXT(tblCustomers[[#This Row],[JoinDate]], "YYYY-MM")</f>
        <v>2018-04</v>
      </c>
      <c r="N504" s="5">
        <f>tblCustomers[[#This Row],[TotalSpend]]</f>
        <v>3006.45</v>
      </c>
      <c r="O504" s="2" t="s">
        <v>3372</v>
      </c>
    </row>
    <row r="505" spans="1:15" ht="13.8" x14ac:dyDescent="0.25">
      <c r="A505" s="2" t="s">
        <v>514</v>
      </c>
      <c r="B505" s="2" t="s">
        <v>1602</v>
      </c>
      <c r="C505" s="2" t="s">
        <v>1862</v>
      </c>
      <c r="D505" s="5" t="s">
        <v>2174</v>
      </c>
      <c r="E505" s="5" t="s">
        <v>3106</v>
      </c>
      <c r="F505" s="9">
        <v>41</v>
      </c>
      <c r="G505" s="9">
        <v>33</v>
      </c>
      <c r="H505" s="7">
        <v>1351.35</v>
      </c>
      <c r="I505" s="7">
        <v>40.950000000000003</v>
      </c>
      <c r="J505" s="2" t="s">
        <v>3370</v>
      </c>
      <c r="K505" s="5">
        <f ca="1">TODAY() - tblCustomers[[#This Row],[LastPurchaseDate]]</f>
        <v>1306</v>
      </c>
      <c r="L505" s="5" t="str">
        <f ca="1">IF(tblCustomers[[#This Row],[LastPurchaseDate]] &lt;= (TODAY()-180), "Churned", "Active")</f>
        <v>Active</v>
      </c>
      <c r="M505" s="5" t="str">
        <f>TEXT(tblCustomers[[#This Row],[JoinDate]], "YYYY-MM")</f>
        <v>2018-10</v>
      </c>
      <c r="N505" s="5">
        <f>tblCustomers[[#This Row],[TotalSpend]]</f>
        <v>1351.35</v>
      </c>
      <c r="O505" s="2" t="s">
        <v>3372</v>
      </c>
    </row>
    <row r="506" spans="1:15" ht="13.8" x14ac:dyDescent="0.25">
      <c r="A506" s="2" t="s">
        <v>515</v>
      </c>
      <c r="B506" s="2" t="s">
        <v>1603</v>
      </c>
      <c r="C506" s="2" t="s">
        <v>1863</v>
      </c>
      <c r="D506" s="5" t="s">
        <v>2323</v>
      </c>
      <c r="E506" s="5" t="s">
        <v>3107</v>
      </c>
      <c r="F506" s="9">
        <v>10</v>
      </c>
      <c r="G506" s="9">
        <v>8</v>
      </c>
      <c r="H506" s="7">
        <v>1349.92</v>
      </c>
      <c r="I506" s="7">
        <v>168.74</v>
      </c>
      <c r="J506" s="2" t="s">
        <v>3370</v>
      </c>
      <c r="K506" s="5">
        <f ca="1">TODAY() - tblCustomers[[#This Row],[LastPurchaseDate]]</f>
        <v>2492</v>
      </c>
      <c r="L506" s="5" t="str">
        <f ca="1">IF(tblCustomers[[#This Row],[LastPurchaseDate]] &lt;= (TODAY()-180), "Churned", "Active")</f>
        <v>Active</v>
      </c>
      <c r="M506" s="5" t="str">
        <f>TEXT(tblCustomers[[#This Row],[JoinDate]], "YYYY-MM")</f>
        <v>2018-02</v>
      </c>
      <c r="N506" s="5">
        <f>tblCustomers[[#This Row],[TotalSpend]]</f>
        <v>1349.92</v>
      </c>
      <c r="O506" s="2" t="s">
        <v>3372</v>
      </c>
    </row>
    <row r="507" spans="1:15" ht="13.8" x14ac:dyDescent="0.25">
      <c r="A507" s="2" t="s">
        <v>516</v>
      </c>
      <c r="B507" s="2" t="s">
        <v>1604</v>
      </c>
      <c r="C507" s="2" t="s">
        <v>1863</v>
      </c>
      <c r="D507" s="5" t="s">
        <v>2324</v>
      </c>
      <c r="E507" s="5" t="s">
        <v>2769</v>
      </c>
      <c r="F507" s="9">
        <v>3</v>
      </c>
      <c r="G507" s="9">
        <v>1</v>
      </c>
      <c r="H507" s="7">
        <v>79.260000000000005</v>
      </c>
      <c r="I507" s="7">
        <v>79.260000000000005</v>
      </c>
      <c r="J507" s="2" t="s">
        <v>3370</v>
      </c>
      <c r="K507" s="5">
        <f ca="1">TODAY() - tblCustomers[[#This Row],[LastPurchaseDate]]</f>
        <v>2668</v>
      </c>
      <c r="L507" s="5" t="str">
        <f ca="1">IF(tblCustomers[[#This Row],[LastPurchaseDate]] &lt;= (TODAY()-180), "Churned", "Active")</f>
        <v>Active</v>
      </c>
      <c r="M507" s="5" t="str">
        <f>TEXT(tblCustomers[[#This Row],[JoinDate]], "YYYY-MM")</f>
        <v>2018-04</v>
      </c>
      <c r="N507" s="5">
        <f>tblCustomers[[#This Row],[TotalSpend]]</f>
        <v>79.260000000000005</v>
      </c>
      <c r="O507" s="2" t="s">
        <v>3372</v>
      </c>
    </row>
    <row r="508" spans="1:15" ht="13.8" x14ac:dyDescent="0.25">
      <c r="A508" s="2" t="s">
        <v>517</v>
      </c>
      <c r="B508" s="2" t="s">
        <v>1605</v>
      </c>
      <c r="C508" s="2" t="s">
        <v>1861</v>
      </c>
      <c r="D508" s="5" t="s">
        <v>2031</v>
      </c>
      <c r="E508" s="5" t="s">
        <v>2601</v>
      </c>
      <c r="F508" s="9">
        <v>34</v>
      </c>
      <c r="G508" s="9">
        <v>36</v>
      </c>
      <c r="H508" s="7">
        <v>6553.08</v>
      </c>
      <c r="I508" s="7">
        <v>182.03</v>
      </c>
      <c r="J508" s="2" t="s">
        <v>3371</v>
      </c>
      <c r="K508" s="5">
        <f ca="1">TODAY() - tblCustomers[[#This Row],[LastPurchaseDate]]</f>
        <v>1769</v>
      </c>
      <c r="L508" s="5" t="str">
        <f ca="1">IF(tblCustomers[[#This Row],[LastPurchaseDate]] &lt;= (TODAY()-180), "Churned", "Active")</f>
        <v>Active</v>
      </c>
      <c r="M508" s="5" t="str">
        <f>TEXT(tblCustomers[[#This Row],[JoinDate]], "YYYY-MM")</f>
        <v>2018-02</v>
      </c>
      <c r="N508" s="5">
        <f>tblCustomers[[#This Row],[TotalSpend]]</f>
        <v>6553.08</v>
      </c>
      <c r="O508" s="2" t="s">
        <v>3372</v>
      </c>
    </row>
    <row r="509" spans="1:15" ht="13.8" x14ac:dyDescent="0.25">
      <c r="A509" s="2" t="s">
        <v>518</v>
      </c>
      <c r="B509" s="2" t="s">
        <v>1606</v>
      </c>
      <c r="C509" s="2" t="s">
        <v>1862</v>
      </c>
      <c r="D509" s="5" t="s">
        <v>2325</v>
      </c>
      <c r="E509" s="5" t="s">
        <v>2785</v>
      </c>
      <c r="F509" s="9">
        <v>80</v>
      </c>
      <c r="G509" s="9">
        <v>60</v>
      </c>
      <c r="H509" s="7">
        <v>4414.8</v>
      </c>
      <c r="I509" s="7">
        <v>73.58</v>
      </c>
      <c r="J509" s="2" t="s">
        <v>3370</v>
      </c>
      <c r="K509" s="5">
        <f ca="1">TODAY() - tblCustomers[[#This Row],[LastPurchaseDate]]</f>
        <v>24</v>
      </c>
      <c r="L509" s="5" t="str">
        <f ca="1">IF(tblCustomers[[#This Row],[LastPurchaseDate]] &lt;= (TODAY()-180), "Churned", "Active")</f>
        <v>Active</v>
      </c>
      <c r="M509" s="5" t="str">
        <f>TEXT(tblCustomers[[#This Row],[JoinDate]], "YYYY-MM")</f>
        <v>2019-02</v>
      </c>
      <c r="N509" s="5">
        <f>tblCustomers[[#This Row],[TotalSpend]]</f>
        <v>4414.8</v>
      </c>
      <c r="O509" s="2" t="s">
        <v>3373</v>
      </c>
    </row>
    <row r="510" spans="1:15" ht="13.8" x14ac:dyDescent="0.25">
      <c r="A510" s="2" t="s">
        <v>519</v>
      </c>
      <c r="B510" s="2" t="s">
        <v>1250</v>
      </c>
      <c r="C510" s="2" t="s">
        <v>1864</v>
      </c>
      <c r="D510" s="5" t="s">
        <v>2326</v>
      </c>
      <c r="E510" s="5" t="s">
        <v>3108</v>
      </c>
      <c r="F510" s="9">
        <v>31</v>
      </c>
      <c r="G510" s="9">
        <v>27</v>
      </c>
      <c r="H510" s="7">
        <v>2783.97</v>
      </c>
      <c r="I510" s="7">
        <v>103.11</v>
      </c>
      <c r="J510" s="2" t="s">
        <v>3370</v>
      </c>
      <c r="K510" s="5">
        <f ca="1">TODAY() - tblCustomers[[#This Row],[LastPurchaseDate]]</f>
        <v>1158</v>
      </c>
      <c r="L510" s="5" t="str">
        <f ca="1">IF(tblCustomers[[#This Row],[LastPurchaseDate]] &lt;= (TODAY()-180), "Churned", "Active")</f>
        <v>Active</v>
      </c>
      <c r="M510" s="5" t="str">
        <f>TEXT(tblCustomers[[#This Row],[JoinDate]], "YYYY-MM")</f>
        <v>2020-01</v>
      </c>
      <c r="N510" s="5">
        <f>tblCustomers[[#This Row],[TotalSpend]]</f>
        <v>2783.97</v>
      </c>
      <c r="O510" s="2" t="s">
        <v>3372</v>
      </c>
    </row>
    <row r="511" spans="1:15" ht="13.8" x14ac:dyDescent="0.25">
      <c r="A511" s="2" t="s">
        <v>520</v>
      </c>
      <c r="B511" s="2" t="s">
        <v>1607</v>
      </c>
      <c r="C511" s="2" t="s">
        <v>1862</v>
      </c>
      <c r="D511" s="5" t="s">
        <v>2327</v>
      </c>
      <c r="E511" s="5" t="s">
        <v>3109</v>
      </c>
      <c r="F511" s="9">
        <v>10</v>
      </c>
      <c r="G511" s="9">
        <v>12</v>
      </c>
      <c r="H511" s="7">
        <v>3820.2</v>
      </c>
      <c r="I511" s="7">
        <v>318.35000000000002</v>
      </c>
      <c r="J511" s="2" t="s">
        <v>3370</v>
      </c>
      <c r="K511" s="5">
        <f ca="1">TODAY() - tblCustomers[[#This Row],[LastPurchaseDate]]</f>
        <v>471</v>
      </c>
      <c r="L511" s="5" t="str">
        <f ca="1">IF(tblCustomers[[#This Row],[LastPurchaseDate]] &lt;= (TODAY()-180), "Churned", "Active")</f>
        <v>Active</v>
      </c>
      <c r="M511" s="5" t="str">
        <f>TEXT(tblCustomers[[#This Row],[JoinDate]], "YYYY-MM")</f>
        <v>2023-09</v>
      </c>
      <c r="N511" s="5">
        <f>tblCustomers[[#This Row],[TotalSpend]]</f>
        <v>3820.2</v>
      </c>
      <c r="O511" s="2" t="s">
        <v>3372</v>
      </c>
    </row>
    <row r="512" spans="1:15" ht="13.8" x14ac:dyDescent="0.25">
      <c r="A512" s="2" t="s">
        <v>521</v>
      </c>
      <c r="B512" s="2" t="s">
        <v>1608</v>
      </c>
      <c r="C512" s="2" t="s">
        <v>1865</v>
      </c>
      <c r="D512" s="5" t="s">
        <v>2328</v>
      </c>
      <c r="E512" s="5" t="s">
        <v>2998</v>
      </c>
      <c r="F512" s="9">
        <v>40</v>
      </c>
      <c r="G512" s="9">
        <v>40</v>
      </c>
      <c r="H512" s="7">
        <v>9013.2000000000007</v>
      </c>
      <c r="I512" s="7">
        <v>225.33</v>
      </c>
      <c r="J512" s="2" t="s">
        <v>3371</v>
      </c>
      <c r="K512" s="5">
        <f ca="1">TODAY() - tblCustomers[[#This Row],[LastPurchaseDate]]</f>
        <v>165</v>
      </c>
      <c r="L512" s="5" t="str">
        <f ca="1">IF(tblCustomers[[#This Row],[LastPurchaseDate]] &lt;= (TODAY()-180), "Churned", "Active")</f>
        <v>Active</v>
      </c>
      <c r="M512" s="5" t="str">
        <f>TEXT(tblCustomers[[#This Row],[JoinDate]], "YYYY-MM")</f>
        <v>2022-01</v>
      </c>
      <c r="N512" s="5">
        <f>tblCustomers[[#This Row],[TotalSpend]]</f>
        <v>9013.2000000000007</v>
      </c>
      <c r="O512" s="2" t="s">
        <v>3373</v>
      </c>
    </row>
    <row r="513" spans="1:15" ht="13.8" x14ac:dyDescent="0.25">
      <c r="A513" s="2" t="s">
        <v>522</v>
      </c>
      <c r="B513" s="2" t="s">
        <v>1609</v>
      </c>
      <c r="C513" s="2" t="s">
        <v>1863</v>
      </c>
      <c r="D513" s="5" t="s">
        <v>2329</v>
      </c>
      <c r="E513" s="5" t="s">
        <v>3110</v>
      </c>
      <c r="F513" s="9">
        <v>3</v>
      </c>
      <c r="G513" s="9">
        <v>2</v>
      </c>
      <c r="H513" s="7">
        <v>476.82</v>
      </c>
      <c r="I513" s="7">
        <v>238.41</v>
      </c>
      <c r="J513" s="2" t="s">
        <v>3370</v>
      </c>
      <c r="K513" s="5">
        <f ca="1">TODAY() - tblCustomers[[#This Row],[LastPurchaseDate]]</f>
        <v>19</v>
      </c>
      <c r="L513" s="5" t="str">
        <f ca="1">IF(tblCustomers[[#This Row],[LastPurchaseDate]] &lt;= (TODAY()-180), "Churned", "Active")</f>
        <v>Active</v>
      </c>
      <c r="M513" s="5" t="str">
        <f>TEXT(tblCustomers[[#This Row],[JoinDate]], "YYYY-MM")</f>
        <v>2025-07</v>
      </c>
      <c r="N513" s="5">
        <f>tblCustomers[[#This Row],[TotalSpend]]</f>
        <v>476.82</v>
      </c>
      <c r="O513" s="2" t="s">
        <v>3373</v>
      </c>
    </row>
    <row r="514" spans="1:15" ht="13.8" x14ac:dyDescent="0.25">
      <c r="A514" s="2" t="s">
        <v>523</v>
      </c>
      <c r="B514" s="2" t="s">
        <v>1236</v>
      </c>
      <c r="C514" s="2" t="s">
        <v>1861</v>
      </c>
      <c r="D514" s="5" t="s">
        <v>2330</v>
      </c>
      <c r="E514" s="5" t="s">
        <v>3111</v>
      </c>
      <c r="F514" s="9">
        <v>4</v>
      </c>
      <c r="G514" s="9">
        <v>6</v>
      </c>
      <c r="H514" s="7">
        <v>369.54</v>
      </c>
      <c r="I514" s="7">
        <v>61.59</v>
      </c>
      <c r="J514" s="2" t="s">
        <v>3370</v>
      </c>
      <c r="K514" s="5">
        <f ca="1">TODAY() - tblCustomers[[#This Row],[LastPurchaseDate]]</f>
        <v>522</v>
      </c>
      <c r="L514" s="5" t="str">
        <f ca="1">IF(tblCustomers[[#This Row],[LastPurchaseDate]] &lt;= (TODAY()-180), "Churned", "Active")</f>
        <v>Active</v>
      </c>
      <c r="M514" s="5" t="str">
        <f>TEXT(tblCustomers[[#This Row],[JoinDate]], "YYYY-MM")</f>
        <v>2024-01</v>
      </c>
      <c r="N514" s="5">
        <f>tblCustomers[[#This Row],[TotalSpend]]</f>
        <v>369.54</v>
      </c>
      <c r="O514" s="2" t="s">
        <v>3372</v>
      </c>
    </row>
    <row r="515" spans="1:15" ht="13.8" x14ac:dyDescent="0.25">
      <c r="A515" s="2" t="s">
        <v>524</v>
      </c>
      <c r="B515" s="2" t="s">
        <v>1610</v>
      </c>
      <c r="C515" s="2" t="s">
        <v>1864</v>
      </c>
      <c r="D515" s="5" t="s">
        <v>2331</v>
      </c>
      <c r="E515" s="5" t="s">
        <v>3112</v>
      </c>
      <c r="F515" s="9">
        <v>2</v>
      </c>
      <c r="G515" s="9">
        <v>3</v>
      </c>
      <c r="H515" s="7">
        <v>264.18</v>
      </c>
      <c r="I515" s="7">
        <v>88.06</v>
      </c>
      <c r="J515" s="2" t="s">
        <v>3370</v>
      </c>
      <c r="K515" s="5">
        <f ca="1">TODAY() - tblCustomers[[#This Row],[LastPurchaseDate]]</f>
        <v>131</v>
      </c>
      <c r="L515" s="5" t="str">
        <f ca="1">IF(tblCustomers[[#This Row],[LastPurchaseDate]] &lt;= (TODAY()-180), "Churned", "Active")</f>
        <v>Active</v>
      </c>
      <c r="M515" s="5" t="str">
        <f>TEXT(tblCustomers[[#This Row],[JoinDate]], "YYYY-MM")</f>
        <v>2025-04</v>
      </c>
      <c r="N515" s="5">
        <f>tblCustomers[[#This Row],[TotalSpend]]</f>
        <v>264.18</v>
      </c>
      <c r="O515" s="2" t="s">
        <v>3373</v>
      </c>
    </row>
    <row r="516" spans="1:15" ht="13.8" x14ac:dyDescent="0.25">
      <c r="A516" s="2" t="s">
        <v>525</v>
      </c>
      <c r="B516" s="2" t="s">
        <v>1486</v>
      </c>
      <c r="C516" s="2" t="s">
        <v>1861</v>
      </c>
      <c r="D516" s="5" t="s">
        <v>2332</v>
      </c>
      <c r="E516" s="5" t="s">
        <v>2912</v>
      </c>
      <c r="F516" s="9">
        <v>7</v>
      </c>
      <c r="G516" s="9">
        <v>5</v>
      </c>
      <c r="H516" s="7">
        <v>645.54999999999995</v>
      </c>
      <c r="I516" s="7">
        <v>129.11000000000001</v>
      </c>
      <c r="J516" s="2" t="s">
        <v>3370</v>
      </c>
      <c r="K516" s="5">
        <f ca="1">TODAY() - tblCustomers[[#This Row],[LastPurchaseDate]]</f>
        <v>76</v>
      </c>
      <c r="L516" s="5" t="str">
        <f ca="1">IF(tblCustomers[[#This Row],[LastPurchaseDate]] &lt;= (TODAY()-180), "Churned", "Active")</f>
        <v>Active</v>
      </c>
      <c r="M516" s="5" t="str">
        <f>TEXT(tblCustomers[[#This Row],[JoinDate]], "YYYY-MM")</f>
        <v>2025-01</v>
      </c>
      <c r="N516" s="5">
        <f>tblCustomers[[#This Row],[TotalSpend]]</f>
        <v>645.54999999999995</v>
      </c>
      <c r="O516" s="2" t="s">
        <v>3373</v>
      </c>
    </row>
    <row r="517" spans="1:15" ht="13.8" x14ac:dyDescent="0.25">
      <c r="A517" s="2" t="s">
        <v>526</v>
      </c>
      <c r="B517" s="2" t="s">
        <v>1213</v>
      </c>
      <c r="C517" s="2" t="s">
        <v>1861</v>
      </c>
      <c r="D517" s="5" t="s">
        <v>2333</v>
      </c>
      <c r="E517" s="5" t="s">
        <v>2875</v>
      </c>
      <c r="F517" s="9">
        <v>2</v>
      </c>
      <c r="G517" s="9">
        <v>1</v>
      </c>
      <c r="H517" s="7">
        <v>84.53</v>
      </c>
      <c r="I517" s="7">
        <v>84.53</v>
      </c>
      <c r="J517" s="2" t="s">
        <v>3370</v>
      </c>
      <c r="K517" s="5">
        <f ca="1">TODAY() - tblCustomers[[#This Row],[LastPurchaseDate]]</f>
        <v>139</v>
      </c>
      <c r="L517" s="5" t="str">
        <f ca="1">IF(tblCustomers[[#This Row],[LastPurchaseDate]] &lt;= (TODAY()-180), "Churned", "Active")</f>
        <v>Active</v>
      </c>
      <c r="M517" s="5" t="str">
        <f>TEXT(tblCustomers[[#This Row],[JoinDate]], "YYYY-MM")</f>
        <v>2025-04</v>
      </c>
      <c r="N517" s="5">
        <f>tblCustomers[[#This Row],[TotalSpend]]</f>
        <v>84.53</v>
      </c>
      <c r="O517" s="2" t="s">
        <v>3373</v>
      </c>
    </row>
    <row r="518" spans="1:15" ht="13.8" x14ac:dyDescent="0.25">
      <c r="A518" s="2" t="s">
        <v>527</v>
      </c>
      <c r="B518" s="2" t="s">
        <v>1611</v>
      </c>
      <c r="C518" s="2" t="s">
        <v>1864</v>
      </c>
      <c r="D518" s="5" t="s">
        <v>2334</v>
      </c>
      <c r="E518" s="5" t="s">
        <v>2877</v>
      </c>
      <c r="F518" s="9">
        <v>22</v>
      </c>
      <c r="G518" s="9">
        <v>21</v>
      </c>
      <c r="H518" s="7">
        <v>437.85</v>
      </c>
      <c r="I518" s="7">
        <v>20.85</v>
      </c>
      <c r="J518" s="2" t="s">
        <v>3370</v>
      </c>
      <c r="K518" s="5">
        <f ca="1">TODAY() - tblCustomers[[#This Row],[LastPurchaseDate]]</f>
        <v>166</v>
      </c>
      <c r="L518" s="5" t="str">
        <f ca="1">IF(tblCustomers[[#This Row],[LastPurchaseDate]] &lt;= (TODAY()-180), "Churned", "Active")</f>
        <v>Active</v>
      </c>
      <c r="M518" s="5" t="str">
        <f>TEXT(tblCustomers[[#This Row],[JoinDate]], "YYYY-MM")</f>
        <v>2023-07</v>
      </c>
      <c r="N518" s="5">
        <f>tblCustomers[[#This Row],[TotalSpend]]</f>
        <v>437.85</v>
      </c>
      <c r="O518" s="2" t="s">
        <v>3373</v>
      </c>
    </row>
    <row r="519" spans="1:15" ht="13.8" x14ac:dyDescent="0.25">
      <c r="A519" s="2" t="s">
        <v>528</v>
      </c>
      <c r="B519" s="2" t="s">
        <v>1612</v>
      </c>
      <c r="C519" s="2" t="s">
        <v>1865</v>
      </c>
      <c r="D519" s="5" t="s">
        <v>2222</v>
      </c>
      <c r="E519" s="5" t="s">
        <v>2941</v>
      </c>
      <c r="F519" s="9">
        <v>1</v>
      </c>
      <c r="G519" s="9">
        <v>2</v>
      </c>
      <c r="H519" s="7">
        <v>188.66</v>
      </c>
      <c r="I519" s="7">
        <v>94.33</v>
      </c>
      <c r="J519" s="2" t="s">
        <v>3370</v>
      </c>
      <c r="K519" s="5">
        <f ca="1">TODAY() - tblCustomers[[#This Row],[LastPurchaseDate]]</f>
        <v>18</v>
      </c>
      <c r="L519" s="5" t="str">
        <f ca="1">IF(tblCustomers[[#This Row],[LastPurchaseDate]] &lt;= (TODAY()-180), "Churned", "Active")</f>
        <v>Active</v>
      </c>
      <c r="M519" s="5" t="str">
        <f>TEXT(tblCustomers[[#This Row],[JoinDate]], "YYYY-MM")</f>
        <v>2025-09</v>
      </c>
      <c r="N519" s="5">
        <f>tblCustomers[[#This Row],[TotalSpend]]</f>
        <v>188.66</v>
      </c>
      <c r="O519" s="2" t="s">
        <v>3373</v>
      </c>
    </row>
    <row r="520" spans="1:15" ht="13.8" x14ac:dyDescent="0.25">
      <c r="A520" s="2" t="s">
        <v>529</v>
      </c>
      <c r="B520" s="2" t="s">
        <v>1613</v>
      </c>
      <c r="C520" s="2" t="s">
        <v>1864</v>
      </c>
      <c r="D520" s="5" t="s">
        <v>2335</v>
      </c>
      <c r="E520" s="5" t="s">
        <v>2689</v>
      </c>
      <c r="F520" s="9">
        <v>18</v>
      </c>
      <c r="G520" s="9">
        <v>19</v>
      </c>
      <c r="H520" s="7">
        <v>1821.72</v>
      </c>
      <c r="I520" s="7">
        <v>95.88</v>
      </c>
      <c r="J520" s="2" t="s">
        <v>3370</v>
      </c>
      <c r="K520" s="5">
        <f ca="1">TODAY() - tblCustomers[[#This Row],[LastPurchaseDate]]</f>
        <v>173</v>
      </c>
      <c r="L520" s="5" t="str">
        <f ca="1">IF(tblCustomers[[#This Row],[LastPurchaseDate]] &lt;= (TODAY()-180), "Churned", "Active")</f>
        <v>Active</v>
      </c>
      <c r="M520" s="5" t="str">
        <f>TEXT(tblCustomers[[#This Row],[JoinDate]], "YYYY-MM")</f>
        <v>2023-11</v>
      </c>
      <c r="N520" s="5">
        <f>tblCustomers[[#This Row],[TotalSpend]]</f>
        <v>1821.72</v>
      </c>
      <c r="O520" s="2" t="s">
        <v>3373</v>
      </c>
    </row>
    <row r="521" spans="1:15" ht="13.8" x14ac:dyDescent="0.25">
      <c r="A521" s="2" t="s">
        <v>530</v>
      </c>
      <c r="B521" s="2" t="s">
        <v>1614</v>
      </c>
      <c r="C521" s="2" t="s">
        <v>1863</v>
      </c>
      <c r="D521" s="5" t="s">
        <v>2336</v>
      </c>
      <c r="E521" s="5" t="s">
        <v>2925</v>
      </c>
      <c r="F521" s="9">
        <v>7</v>
      </c>
      <c r="G521" s="9">
        <v>6</v>
      </c>
      <c r="H521" s="7">
        <v>1611.54</v>
      </c>
      <c r="I521" s="7">
        <v>268.58999999999997</v>
      </c>
      <c r="J521" s="2" t="s">
        <v>3370</v>
      </c>
      <c r="K521" s="5">
        <f ca="1">TODAY() - tblCustomers[[#This Row],[LastPurchaseDate]]</f>
        <v>140</v>
      </c>
      <c r="L521" s="5" t="str">
        <f ca="1">IF(tblCustomers[[#This Row],[LastPurchaseDate]] &lt;= (TODAY()-180), "Churned", "Active")</f>
        <v>Active</v>
      </c>
      <c r="M521" s="5" t="str">
        <f>TEXT(tblCustomers[[#This Row],[JoinDate]], "YYYY-MM")</f>
        <v>2024-11</v>
      </c>
      <c r="N521" s="5">
        <f>tblCustomers[[#This Row],[TotalSpend]]</f>
        <v>1611.54</v>
      </c>
      <c r="O521" s="2" t="s">
        <v>3373</v>
      </c>
    </row>
    <row r="522" spans="1:15" ht="13.8" x14ac:dyDescent="0.25">
      <c r="A522" s="2" t="s">
        <v>531</v>
      </c>
      <c r="B522" s="2" t="s">
        <v>1279</v>
      </c>
      <c r="C522" s="2" t="s">
        <v>1862</v>
      </c>
      <c r="D522" s="5" t="s">
        <v>2116</v>
      </c>
      <c r="E522" s="5" t="s">
        <v>3113</v>
      </c>
      <c r="F522" s="9">
        <v>9</v>
      </c>
      <c r="G522" s="9">
        <v>4</v>
      </c>
      <c r="H522" s="7">
        <v>123.2</v>
      </c>
      <c r="I522" s="7">
        <v>30.8</v>
      </c>
      <c r="J522" s="2" t="s">
        <v>3370</v>
      </c>
      <c r="K522" s="5">
        <f ca="1">TODAY() - tblCustomers[[#This Row],[LastPurchaseDate]]</f>
        <v>820</v>
      </c>
      <c r="L522" s="5" t="str">
        <f ca="1">IF(tblCustomers[[#This Row],[LastPurchaseDate]] &lt;= (TODAY()-180), "Churned", "Active")</f>
        <v>Active</v>
      </c>
      <c r="M522" s="5" t="str">
        <f>TEXT(tblCustomers[[#This Row],[JoinDate]], "YYYY-MM")</f>
        <v>2022-10</v>
      </c>
      <c r="N522" s="5">
        <f>tblCustomers[[#This Row],[TotalSpend]]</f>
        <v>123.2</v>
      </c>
      <c r="O522" s="2" t="s">
        <v>3372</v>
      </c>
    </row>
    <row r="523" spans="1:15" ht="13.8" x14ac:dyDescent="0.25">
      <c r="A523" s="2" t="s">
        <v>532</v>
      </c>
      <c r="B523" s="2" t="s">
        <v>1615</v>
      </c>
      <c r="C523" s="2" t="s">
        <v>1863</v>
      </c>
      <c r="D523" s="5" t="s">
        <v>2337</v>
      </c>
      <c r="E523" s="5" t="s">
        <v>3114</v>
      </c>
      <c r="F523" s="9">
        <v>1</v>
      </c>
      <c r="G523" s="9">
        <v>1</v>
      </c>
      <c r="H523" s="7">
        <v>278.2</v>
      </c>
      <c r="I523" s="7">
        <v>278.2</v>
      </c>
      <c r="J523" s="2" t="s">
        <v>3370</v>
      </c>
      <c r="K523" s="5">
        <f ca="1">TODAY() - tblCustomers[[#This Row],[LastPurchaseDate]]</f>
        <v>391</v>
      </c>
      <c r="L523" s="5" t="str">
        <f ca="1">IF(tblCustomers[[#This Row],[LastPurchaseDate]] &lt;= (TODAY()-180), "Churned", "Active")</f>
        <v>Active</v>
      </c>
      <c r="M523" s="5" t="str">
        <f>TEXT(tblCustomers[[#This Row],[JoinDate]], "YYYY-MM")</f>
        <v>2024-08</v>
      </c>
      <c r="N523" s="5">
        <f>tblCustomers[[#This Row],[TotalSpend]]</f>
        <v>278.2</v>
      </c>
      <c r="O523" s="2" t="s">
        <v>3372</v>
      </c>
    </row>
    <row r="524" spans="1:15" ht="13.8" x14ac:dyDescent="0.25">
      <c r="A524" s="2" t="s">
        <v>533</v>
      </c>
      <c r="B524" s="2" t="s">
        <v>1616</v>
      </c>
      <c r="C524" s="2" t="s">
        <v>1861</v>
      </c>
      <c r="D524" s="5" t="s">
        <v>2338</v>
      </c>
      <c r="E524" s="5" t="s">
        <v>3115</v>
      </c>
      <c r="F524" s="9">
        <v>21</v>
      </c>
      <c r="G524" s="9">
        <v>17</v>
      </c>
      <c r="H524" s="7">
        <v>3845.74</v>
      </c>
      <c r="I524" s="7">
        <v>226.22</v>
      </c>
      <c r="J524" s="2" t="s">
        <v>3370</v>
      </c>
      <c r="K524" s="5">
        <f ca="1">TODAY() - tblCustomers[[#This Row],[LastPurchaseDate]]</f>
        <v>1099</v>
      </c>
      <c r="L524" s="5" t="str">
        <f ca="1">IF(tblCustomers[[#This Row],[LastPurchaseDate]] &lt;= (TODAY()-180), "Churned", "Active")</f>
        <v>Active</v>
      </c>
      <c r="M524" s="5" t="str">
        <f>TEXT(tblCustomers[[#This Row],[JoinDate]], "YYYY-MM")</f>
        <v>2021-01</v>
      </c>
      <c r="N524" s="5">
        <f>tblCustomers[[#This Row],[TotalSpend]]</f>
        <v>3845.74</v>
      </c>
      <c r="O524" s="2" t="s">
        <v>3372</v>
      </c>
    </row>
    <row r="525" spans="1:15" ht="13.8" x14ac:dyDescent="0.25">
      <c r="A525" s="2" t="s">
        <v>534</v>
      </c>
      <c r="B525" s="2" t="s">
        <v>1379</v>
      </c>
      <c r="C525" s="2" t="s">
        <v>1864</v>
      </c>
      <c r="D525" s="5" t="s">
        <v>2339</v>
      </c>
      <c r="E525" s="5" t="s">
        <v>3017</v>
      </c>
      <c r="F525" s="9">
        <v>30</v>
      </c>
      <c r="G525" s="9">
        <v>15</v>
      </c>
      <c r="H525" s="7">
        <v>1113.5999999999999</v>
      </c>
      <c r="I525" s="7">
        <v>74.239999999999995</v>
      </c>
      <c r="J525" s="2" t="s">
        <v>3370</v>
      </c>
      <c r="K525" s="5">
        <f ca="1">TODAY() - tblCustomers[[#This Row],[LastPurchaseDate]]</f>
        <v>321</v>
      </c>
      <c r="L525" s="5" t="str">
        <f ca="1">IF(tblCustomers[[#This Row],[LastPurchaseDate]] &lt;= (TODAY()-180), "Churned", "Active")</f>
        <v>Active</v>
      </c>
      <c r="M525" s="5" t="str">
        <f>TEXT(tblCustomers[[#This Row],[JoinDate]], "YYYY-MM")</f>
        <v>2022-06</v>
      </c>
      <c r="N525" s="5">
        <f>tblCustomers[[#This Row],[TotalSpend]]</f>
        <v>1113.5999999999999</v>
      </c>
      <c r="O525" s="2" t="s">
        <v>3372</v>
      </c>
    </row>
    <row r="526" spans="1:15" ht="13.8" x14ac:dyDescent="0.25">
      <c r="A526" s="2" t="s">
        <v>535</v>
      </c>
      <c r="B526" s="2" t="s">
        <v>1586</v>
      </c>
      <c r="C526" s="2" t="s">
        <v>1864</v>
      </c>
      <c r="D526" s="5" t="s">
        <v>2340</v>
      </c>
      <c r="E526" s="5" t="s">
        <v>3116</v>
      </c>
      <c r="F526" s="9">
        <v>2</v>
      </c>
      <c r="G526" s="9">
        <v>2</v>
      </c>
      <c r="H526" s="7">
        <v>124.7</v>
      </c>
      <c r="I526" s="7">
        <v>62.35</v>
      </c>
      <c r="J526" s="2" t="s">
        <v>3370</v>
      </c>
      <c r="K526" s="5">
        <f ca="1">TODAY() - tblCustomers[[#This Row],[LastPurchaseDate]]</f>
        <v>420</v>
      </c>
      <c r="L526" s="5" t="str">
        <f ca="1">IF(tblCustomers[[#This Row],[LastPurchaseDate]] &lt;= (TODAY()-180), "Churned", "Active")</f>
        <v>Active</v>
      </c>
      <c r="M526" s="5" t="str">
        <f>TEXT(tblCustomers[[#This Row],[JoinDate]], "YYYY-MM")</f>
        <v>2024-07</v>
      </c>
      <c r="N526" s="5">
        <f>tblCustomers[[#This Row],[TotalSpend]]</f>
        <v>124.7</v>
      </c>
      <c r="O526" s="2" t="s">
        <v>3372</v>
      </c>
    </row>
    <row r="527" spans="1:15" ht="13.8" x14ac:dyDescent="0.25">
      <c r="A527" s="2" t="s">
        <v>536</v>
      </c>
      <c r="B527" s="2" t="s">
        <v>1617</v>
      </c>
      <c r="C527" s="2" t="s">
        <v>1865</v>
      </c>
      <c r="D527" s="5" t="s">
        <v>1990</v>
      </c>
      <c r="E527" s="5" t="s">
        <v>3117</v>
      </c>
      <c r="F527" s="9">
        <v>2</v>
      </c>
      <c r="G527" s="9">
        <v>2</v>
      </c>
      <c r="H527" s="7">
        <v>615.79999999999995</v>
      </c>
      <c r="I527" s="7">
        <v>307.89999999999998</v>
      </c>
      <c r="J527" s="2" t="s">
        <v>3370</v>
      </c>
      <c r="K527" s="5">
        <f ca="1">TODAY() - tblCustomers[[#This Row],[LastPurchaseDate]]</f>
        <v>2261</v>
      </c>
      <c r="L527" s="5" t="str">
        <f ca="1">IF(tblCustomers[[#This Row],[LastPurchaseDate]] &lt;= (TODAY()-180), "Churned", "Active")</f>
        <v>Active</v>
      </c>
      <c r="M527" s="5" t="str">
        <f>TEXT(tblCustomers[[#This Row],[JoinDate]], "YYYY-MM")</f>
        <v>2019-06</v>
      </c>
      <c r="N527" s="5">
        <f>tblCustomers[[#This Row],[TotalSpend]]</f>
        <v>615.79999999999995</v>
      </c>
      <c r="O527" s="2" t="s">
        <v>3372</v>
      </c>
    </row>
    <row r="528" spans="1:15" ht="13.8" x14ac:dyDescent="0.25">
      <c r="A528" s="2" t="s">
        <v>537</v>
      </c>
      <c r="B528" s="2" t="s">
        <v>1428</v>
      </c>
      <c r="C528" s="2" t="s">
        <v>1864</v>
      </c>
      <c r="D528" s="5" t="s">
        <v>2341</v>
      </c>
      <c r="E528" s="5" t="s">
        <v>1892</v>
      </c>
      <c r="F528" s="9">
        <v>32</v>
      </c>
      <c r="G528" s="9">
        <v>19</v>
      </c>
      <c r="H528" s="7">
        <v>2165.62</v>
      </c>
      <c r="I528" s="7">
        <v>113.98</v>
      </c>
      <c r="J528" s="2" t="s">
        <v>3370</v>
      </c>
      <c r="K528" s="5">
        <f ca="1">TODAY() - tblCustomers[[#This Row],[LastPurchaseDate]]</f>
        <v>1361</v>
      </c>
      <c r="L528" s="5" t="str">
        <f ca="1">IF(tblCustomers[[#This Row],[LastPurchaseDate]] &lt;= (TODAY()-180), "Churned", "Active")</f>
        <v>Active</v>
      </c>
      <c r="M528" s="5" t="str">
        <f>TEXT(tblCustomers[[#This Row],[JoinDate]], "YYYY-MM")</f>
        <v>2019-06</v>
      </c>
      <c r="N528" s="5">
        <f>tblCustomers[[#This Row],[TotalSpend]]</f>
        <v>2165.62</v>
      </c>
      <c r="O528" s="2" t="s">
        <v>3372</v>
      </c>
    </row>
    <row r="529" spans="1:15" ht="13.8" x14ac:dyDescent="0.25">
      <c r="A529" s="2" t="s">
        <v>538</v>
      </c>
      <c r="B529" s="2" t="s">
        <v>1245</v>
      </c>
      <c r="C529" s="2" t="s">
        <v>1863</v>
      </c>
      <c r="D529" s="5" t="s">
        <v>2342</v>
      </c>
      <c r="E529" s="5" t="s">
        <v>2935</v>
      </c>
      <c r="F529" s="9">
        <v>9</v>
      </c>
      <c r="G529" s="9">
        <v>7</v>
      </c>
      <c r="H529" s="7">
        <v>2592.59</v>
      </c>
      <c r="I529" s="7">
        <v>370.37</v>
      </c>
      <c r="J529" s="2" t="s">
        <v>3370</v>
      </c>
      <c r="K529" s="5">
        <f ca="1">TODAY() - tblCustomers[[#This Row],[LastPurchaseDate]]</f>
        <v>89</v>
      </c>
      <c r="L529" s="5" t="str">
        <f ca="1">IF(tblCustomers[[#This Row],[LastPurchaseDate]] &lt;= (TODAY()-180), "Churned", "Active")</f>
        <v>Active</v>
      </c>
      <c r="M529" s="5" t="str">
        <f>TEXT(tblCustomers[[#This Row],[JoinDate]], "YYYY-MM")</f>
        <v>2024-10</v>
      </c>
      <c r="N529" s="5">
        <f>tblCustomers[[#This Row],[TotalSpend]]</f>
        <v>2592.59</v>
      </c>
      <c r="O529" s="2" t="s">
        <v>3373</v>
      </c>
    </row>
    <row r="530" spans="1:15" ht="13.8" x14ac:dyDescent="0.25">
      <c r="A530" s="2" t="s">
        <v>539</v>
      </c>
      <c r="B530" s="2" t="s">
        <v>1618</v>
      </c>
      <c r="C530" s="2" t="s">
        <v>1865</v>
      </c>
      <c r="D530" s="5" t="s">
        <v>2343</v>
      </c>
      <c r="E530" s="5" t="s">
        <v>2310</v>
      </c>
      <c r="F530" s="9">
        <v>15</v>
      </c>
      <c r="G530" s="9">
        <v>18</v>
      </c>
      <c r="H530" s="7">
        <v>602.82000000000005</v>
      </c>
      <c r="I530" s="7">
        <v>33.49</v>
      </c>
      <c r="J530" s="2" t="s">
        <v>3370</v>
      </c>
      <c r="K530" s="5">
        <f ca="1">TODAY() - tblCustomers[[#This Row],[LastPurchaseDate]]</f>
        <v>2024</v>
      </c>
      <c r="L530" s="5" t="str">
        <f ca="1">IF(tblCustomers[[#This Row],[LastPurchaseDate]] &lt;= (TODAY()-180), "Churned", "Active")</f>
        <v>Active</v>
      </c>
      <c r="M530" s="5" t="str">
        <f>TEXT(tblCustomers[[#This Row],[JoinDate]], "YYYY-MM")</f>
        <v>2019-01</v>
      </c>
      <c r="N530" s="5">
        <f>tblCustomers[[#This Row],[TotalSpend]]</f>
        <v>602.82000000000005</v>
      </c>
      <c r="O530" s="2" t="s">
        <v>3372</v>
      </c>
    </row>
    <row r="531" spans="1:15" ht="13.8" x14ac:dyDescent="0.25">
      <c r="A531" s="2" t="s">
        <v>540</v>
      </c>
      <c r="B531" s="2" t="s">
        <v>1619</v>
      </c>
      <c r="C531" s="2" t="s">
        <v>1861</v>
      </c>
      <c r="D531" s="5" t="s">
        <v>2344</v>
      </c>
      <c r="E531" s="5" t="s">
        <v>2880</v>
      </c>
      <c r="F531" s="9">
        <v>29</v>
      </c>
      <c r="G531" s="9">
        <v>25</v>
      </c>
      <c r="H531" s="7">
        <v>2542.5</v>
      </c>
      <c r="I531" s="7">
        <v>101.7</v>
      </c>
      <c r="J531" s="2" t="s">
        <v>3370</v>
      </c>
      <c r="K531" s="5">
        <f ca="1">TODAY() - tblCustomers[[#This Row],[LastPurchaseDate]]</f>
        <v>587</v>
      </c>
      <c r="L531" s="5" t="str">
        <f ca="1">IF(tblCustomers[[#This Row],[LastPurchaseDate]] &lt;= (TODAY()-180), "Churned", "Active")</f>
        <v>Active</v>
      </c>
      <c r="M531" s="5" t="str">
        <f>TEXT(tblCustomers[[#This Row],[JoinDate]], "YYYY-MM")</f>
        <v>2021-10</v>
      </c>
      <c r="N531" s="5">
        <f>tblCustomers[[#This Row],[TotalSpend]]</f>
        <v>2542.5</v>
      </c>
      <c r="O531" s="2" t="s">
        <v>3372</v>
      </c>
    </row>
    <row r="532" spans="1:15" ht="13.8" x14ac:dyDescent="0.25">
      <c r="A532" s="2" t="s">
        <v>541</v>
      </c>
      <c r="B532" s="2" t="s">
        <v>1620</v>
      </c>
      <c r="C532" s="2" t="s">
        <v>1865</v>
      </c>
      <c r="D532" s="5" t="s">
        <v>2345</v>
      </c>
      <c r="E532" s="5" t="s">
        <v>2384</v>
      </c>
      <c r="F532" s="9">
        <v>32</v>
      </c>
      <c r="G532" s="9">
        <v>27</v>
      </c>
      <c r="H532" s="7">
        <v>1141.29</v>
      </c>
      <c r="I532" s="7">
        <v>42.27</v>
      </c>
      <c r="J532" s="2" t="s">
        <v>3370</v>
      </c>
      <c r="K532" s="5">
        <f ca="1">TODAY() - tblCustomers[[#This Row],[LastPurchaseDate]]</f>
        <v>690</v>
      </c>
      <c r="L532" s="5" t="str">
        <f ca="1">IF(tblCustomers[[#This Row],[LastPurchaseDate]] &lt;= (TODAY()-180), "Churned", "Active")</f>
        <v>Active</v>
      </c>
      <c r="M532" s="5" t="str">
        <f>TEXT(tblCustomers[[#This Row],[JoinDate]], "YYYY-MM")</f>
        <v>2021-04</v>
      </c>
      <c r="N532" s="5">
        <f>tblCustomers[[#This Row],[TotalSpend]]</f>
        <v>1141.29</v>
      </c>
      <c r="O532" s="2" t="s">
        <v>3372</v>
      </c>
    </row>
    <row r="533" spans="1:15" ht="13.8" x14ac:dyDescent="0.25">
      <c r="A533" s="2" t="s">
        <v>542</v>
      </c>
      <c r="B533" s="2" t="s">
        <v>1621</v>
      </c>
      <c r="C533" s="2" t="s">
        <v>1864</v>
      </c>
      <c r="D533" s="5" t="s">
        <v>2346</v>
      </c>
      <c r="E533" s="5" t="s">
        <v>2898</v>
      </c>
      <c r="F533" s="9">
        <v>11</v>
      </c>
      <c r="G533" s="9">
        <v>2</v>
      </c>
      <c r="H533" s="7">
        <v>212.42</v>
      </c>
      <c r="I533" s="7">
        <v>106.21</v>
      </c>
      <c r="J533" s="2" t="s">
        <v>3370</v>
      </c>
      <c r="K533" s="5">
        <f ca="1">TODAY() - tblCustomers[[#This Row],[LastPurchaseDate]]</f>
        <v>231</v>
      </c>
      <c r="L533" s="5" t="str">
        <f ca="1">IF(tblCustomers[[#This Row],[LastPurchaseDate]] &lt;= (TODAY()-180), "Churned", "Active")</f>
        <v>Active</v>
      </c>
      <c r="M533" s="5" t="str">
        <f>TEXT(tblCustomers[[#This Row],[JoinDate]], "YYYY-MM")</f>
        <v>2024-04</v>
      </c>
      <c r="N533" s="5">
        <f>tblCustomers[[#This Row],[TotalSpend]]</f>
        <v>212.42</v>
      </c>
      <c r="O533" s="2" t="s">
        <v>3372</v>
      </c>
    </row>
    <row r="534" spans="1:15" ht="13.8" x14ac:dyDescent="0.25">
      <c r="A534" s="2" t="s">
        <v>543</v>
      </c>
      <c r="B534" s="2" t="s">
        <v>1527</v>
      </c>
      <c r="C534" s="2" t="s">
        <v>1863</v>
      </c>
      <c r="D534" s="5" t="s">
        <v>2347</v>
      </c>
      <c r="E534" s="5" t="s">
        <v>3118</v>
      </c>
      <c r="F534" s="9">
        <v>64</v>
      </c>
      <c r="G534" s="9">
        <v>51</v>
      </c>
      <c r="H534" s="7">
        <v>3546.54</v>
      </c>
      <c r="I534" s="7">
        <v>69.540000000000006</v>
      </c>
      <c r="J534" s="2" t="s">
        <v>3370</v>
      </c>
      <c r="K534" s="5">
        <f ca="1">TODAY() - tblCustomers[[#This Row],[LastPurchaseDate]]</f>
        <v>812</v>
      </c>
      <c r="L534" s="5" t="str">
        <f ca="1">IF(tblCustomers[[#This Row],[LastPurchaseDate]] &lt;= (TODAY()-180), "Churned", "Active")</f>
        <v>Active</v>
      </c>
      <c r="M534" s="5" t="str">
        <f>TEXT(tblCustomers[[#This Row],[JoinDate]], "YYYY-MM")</f>
        <v>2018-04</v>
      </c>
      <c r="N534" s="5">
        <f>tblCustomers[[#This Row],[TotalSpend]]</f>
        <v>3546.54</v>
      </c>
      <c r="O534" s="2" t="s">
        <v>3372</v>
      </c>
    </row>
    <row r="535" spans="1:15" ht="13.8" x14ac:dyDescent="0.25">
      <c r="A535" s="2" t="s">
        <v>544</v>
      </c>
      <c r="B535" s="2" t="s">
        <v>1223</v>
      </c>
      <c r="C535" s="2" t="s">
        <v>1862</v>
      </c>
      <c r="D535" s="5" t="s">
        <v>2348</v>
      </c>
      <c r="E535" s="5" t="s">
        <v>2951</v>
      </c>
      <c r="F535" s="9">
        <v>73</v>
      </c>
      <c r="G535" s="9">
        <v>59</v>
      </c>
      <c r="H535" s="7">
        <v>4516.45</v>
      </c>
      <c r="I535" s="7">
        <v>76.55</v>
      </c>
      <c r="J535" s="2" t="s">
        <v>3370</v>
      </c>
      <c r="K535" s="5">
        <f ca="1">TODAY() - tblCustomers[[#This Row],[LastPurchaseDate]]</f>
        <v>312</v>
      </c>
      <c r="L535" s="5" t="str">
        <f ca="1">IF(tblCustomers[[#This Row],[LastPurchaseDate]] &lt;= (TODAY()-180), "Churned", "Active")</f>
        <v>Active</v>
      </c>
      <c r="M535" s="5" t="str">
        <f>TEXT(tblCustomers[[#This Row],[JoinDate]], "YYYY-MM")</f>
        <v>2018-11</v>
      </c>
      <c r="N535" s="5">
        <f>tblCustomers[[#This Row],[TotalSpend]]</f>
        <v>4516.45</v>
      </c>
      <c r="O535" s="2" t="s">
        <v>3372</v>
      </c>
    </row>
    <row r="536" spans="1:15" ht="13.8" x14ac:dyDescent="0.25">
      <c r="A536" s="2" t="s">
        <v>545</v>
      </c>
      <c r="B536" s="2" t="s">
        <v>1356</v>
      </c>
      <c r="C536" s="2" t="s">
        <v>1861</v>
      </c>
      <c r="D536" s="5" t="s">
        <v>2349</v>
      </c>
      <c r="E536" s="5" t="s">
        <v>3114</v>
      </c>
      <c r="F536" s="9">
        <v>8</v>
      </c>
      <c r="G536" s="9">
        <v>7</v>
      </c>
      <c r="H536" s="7">
        <v>522.97</v>
      </c>
      <c r="I536" s="7">
        <v>74.709999999999994</v>
      </c>
      <c r="J536" s="2" t="s">
        <v>3370</v>
      </c>
      <c r="K536" s="5">
        <f ca="1">TODAY() - tblCustomers[[#This Row],[LastPurchaseDate]]</f>
        <v>391</v>
      </c>
      <c r="L536" s="5" t="str">
        <f ca="1">IF(tblCustomers[[#This Row],[LastPurchaseDate]] &lt;= (TODAY()-180), "Churned", "Active")</f>
        <v>Active</v>
      </c>
      <c r="M536" s="5" t="str">
        <f>TEXT(tblCustomers[[#This Row],[JoinDate]], "YYYY-MM")</f>
        <v>2024-01</v>
      </c>
      <c r="N536" s="5">
        <f>tblCustomers[[#This Row],[TotalSpend]]</f>
        <v>522.97</v>
      </c>
      <c r="O536" s="2" t="s">
        <v>3372</v>
      </c>
    </row>
    <row r="537" spans="1:15" ht="13.8" x14ac:dyDescent="0.25">
      <c r="A537" s="2" t="s">
        <v>546</v>
      </c>
      <c r="B537" s="2" t="s">
        <v>1307</v>
      </c>
      <c r="C537" s="2" t="s">
        <v>1862</v>
      </c>
      <c r="D537" s="5" t="s">
        <v>2350</v>
      </c>
      <c r="E537" s="5" t="s">
        <v>2904</v>
      </c>
      <c r="F537" s="9">
        <v>47</v>
      </c>
      <c r="G537" s="9">
        <v>39</v>
      </c>
      <c r="H537" s="7">
        <v>3744.78</v>
      </c>
      <c r="I537" s="7">
        <v>96.02</v>
      </c>
      <c r="J537" s="2" t="s">
        <v>3370</v>
      </c>
      <c r="K537" s="5">
        <f ca="1">TODAY() - tblCustomers[[#This Row],[LastPurchaseDate]]</f>
        <v>991</v>
      </c>
      <c r="L537" s="5" t="str">
        <f ca="1">IF(tblCustomers[[#This Row],[LastPurchaseDate]] &lt;= (TODAY()-180), "Churned", "Active")</f>
        <v>Active</v>
      </c>
      <c r="M537" s="5" t="str">
        <f>TEXT(tblCustomers[[#This Row],[JoinDate]], "YYYY-MM")</f>
        <v>2019-03</v>
      </c>
      <c r="N537" s="5">
        <f>tblCustomers[[#This Row],[TotalSpend]]</f>
        <v>3744.78</v>
      </c>
      <c r="O537" s="2" t="s">
        <v>3372</v>
      </c>
    </row>
    <row r="538" spans="1:15" ht="13.8" x14ac:dyDescent="0.25">
      <c r="A538" s="2" t="s">
        <v>547</v>
      </c>
      <c r="B538" s="2" t="s">
        <v>1622</v>
      </c>
      <c r="C538" s="2" t="s">
        <v>1861</v>
      </c>
      <c r="D538" s="5" t="s">
        <v>2351</v>
      </c>
      <c r="E538" s="5" t="s">
        <v>2088</v>
      </c>
      <c r="F538" s="9">
        <v>2</v>
      </c>
      <c r="G538" s="9">
        <v>2</v>
      </c>
      <c r="H538" s="7">
        <v>44.28</v>
      </c>
      <c r="I538" s="7">
        <v>22.14</v>
      </c>
      <c r="J538" s="2" t="s">
        <v>3370</v>
      </c>
      <c r="K538" s="5">
        <f ca="1">TODAY() - tblCustomers[[#This Row],[LastPurchaseDate]]</f>
        <v>1146</v>
      </c>
      <c r="L538" s="5" t="str">
        <f ca="1">IF(tblCustomers[[#This Row],[LastPurchaseDate]] &lt;= (TODAY()-180), "Churned", "Active")</f>
        <v>Active</v>
      </c>
      <c r="M538" s="5" t="str">
        <f>TEXT(tblCustomers[[#This Row],[JoinDate]], "YYYY-MM")</f>
        <v>2022-07</v>
      </c>
      <c r="N538" s="5">
        <f>tblCustomers[[#This Row],[TotalSpend]]</f>
        <v>44.28</v>
      </c>
      <c r="O538" s="2" t="s">
        <v>3372</v>
      </c>
    </row>
    <row r="539" spans="1:15" ht="13.8" x14ac:dyDescent="0.25">
      <c r="A539" s="2" t="s">
        <v>548</v>
      </c>
      <c r="B539" s="2" t="s">
        <v>1623</v>
      </c>
      <c r="C539" s="2" t="s">
        <v>1862</v>
      </c>
      <c r="D539" s="5" t="s">
        <v>1986</v>
      </c>
      <c r="E539" s="5" t="s">
        <v>3119</v>
      </c>
      <c r="F539" s="9">
        <v>24</v>
      </c>
      <c r="G539" s="9">
        <v>21</v>
      </c>
      <c r="H539" s="7">
        <v>1398.39</v>
      </c>
      <c r="I539" s="7">
        <v>66.59</v>
      </c>
      <c r="J539" s="2" t="s">
        <v>3370</v>
      </c>
      <c r="K539" s="5">
        <f ca="1">TODAY() - tblCustomers[[#This Row],[LastPurchaseDate]]</f>
        <v>2087</v>
      </c>
      <c r="L539" s="5" t="str">
        <f ca="1">IF(tblCustomers[[#This Row],[LastPurchaseDate]] &lt;= (TODAY()-180), "Churned", "Active")</f>
        <v>Active</v>
      </c>
      <c r="M539" s="5" t="str">
        <f>TEXT(tblCustomers[[#This Row],[JoinDate]], "YYYY-MM")</f>
        <v>2018-02</v>
      </c>
      <c r="N539" s="5">
        <f>tblCustomers[[#This Row],[TotalSpend]]</f>
        <v>1398.39</v>
      </c>
      <c r="O539" s="2" t="s">
        <v>3372</v>
      </c>
    </row>
    <row r="540" spans="1:15" ht="13.8" x14ac:dyDescent="0.25">
      <c r="A540" s="2" t="s">
        <v>549</v>
      </c>
      <c r="B540" s="2" t="s">
        <v>1475</v>
      </c>
      <c r="C540" s="2" t="s">
        <v>1861</v>
      </c>
      <c r="D540" s="5" t="s">
        <v>2352</v>
      </c>
      <c r="E540" s="5" t="s">
        <v>2153</v>
      </c>
      <c r="F540" s="9">
        <v>4</v>
      </c>
      <c r="G540" s="9">
        <v>8</v>
      </c>
      <c r="H540" s="7">
        <v>785.52</v>
      </c>
      <c r="I540" s="7">
        <v>98.19</v>
      </c>
      <c r="J540" s="2" t="s">
        <v>3370</v>
      </c>
      <c r="K540" s="5">
        <f ca="1">TODAY() - tblCustomers[[#This Row],[LastPurchaseDate]]</f>
        <v>45</v>
      </c>
      <c r="L540" s="5" t="str">
        <f ca="1">IF(tblCustomers[[#This Row],[LastPurchaseDate]] &lt;= (TODAY()-180), "Churned", "Active")</f>
        <v>Active</v>
      </c>
      <c r="M540" s="5" t="str">
        <f>TEXT(tblCustomers[[#This Row],[JoinDate]], "YYYY-MM")</f>
        <v>2025-05</v>
      </c>
      <c r="N540" s="5">
        <f>tblCustomers[[#This Row],[TotalSpend]]</f>
        <v>785.52</v>
      </c>
      <c r="O540" s="2" t="s">
        <v>3373</v>
      </c>
    </row>
    <row r="541" spans="1:15" ht="13.8" x14ac:dyDescent="0.25">
      <c r="A541" s="2" t="s">
        <v>550</v>
      </c>
      <c r="B541" s="2" t="s">
        <v>1534</v>
      </c>
      <c r="C541" s="2" t="s">
        <v>1862</v>
      </c>
      <c r="D541" s="5" t="s">
        <v>2353</v>
      </c>
      <c r="E541" s="5" t="s">
        <v>3066</v>
      </c>
      <c r="F541" s="9">
        <v>54</v>
      </c>
      <c r="G541" s="9">
        <v>43</v>
      </c>
      <c r="H541" s="7">
        <v>1888.13</v>
      </c>
      <c r="I541" s="7">
        <v>43.91</v>
      </c>
      <c r="J541" s="2" t="s">
        <v>3370</v>
      </c>
      <c r="K541" s="5">
        <f ca="1">TODAY() - tblCustomers[[#This Row],[LastPurchaseDate]]</f>
        <v>73</v>
      </c>
      <c r="L541" s="5" t="str">
        <f ca="1">IF(tblCustomers[[#This Row],[LastPurchaseDate]] &lt;= (TODAY()-180), "Churned", "Active")</f>
        <v>Active</v>
      </c>
      <c r="M541" s="5" t="str">
        <f>TEXT(tblCustomers[[#This Row],[JoinDate]], "YYYY-MM")</f>
        <v>2021-02</v>
      </c>
      <c r="N541" s="5">
        <f>tblCustomers[[#This Row],[TotalSpend]]</f>
        <v>1888.13</v>
      </c>
      <c r="O541" s="2" t="s">
        <v>3373</v>
      </c>
    </row>
    <row r="542" spans="1:15" ht="13.8" x14ac:dyDescent="0.25">
      <c r="A542" s="2" t="s">
        <v>551</v>
      </c>
      <c r="B542" s="2" t="s">
        <v>1624</v>
      </c>
      <c r="C542" s="2" t="s">
        <v>1865</v>
      </c>
      <c r="D542" s="5" t="s">
        <v>2354</v>
      </c>
      <c r="E542" s="5" t="s">
        <v>3120</v>
      </c>
      <c r="F542" s="9">
        <v>32</v>
      </c>
      <c r="G542" s="9">
        <v>28</v>
      </c>
      <c r="H542" s="7">
        <v>9976.1200000000008</v>
      </c>
      <c r="I542" s="7">
        <v>356.29</v>
      </c>
      <c r="J542" s="2" t="s">
        <v>3371</v>
      </c>
      <c r="K542" s="5">
        <f ca="1">TODAY() - tblCustomers[[#This Row],[LastPurchaseDate]]</f>
        <v>1292</v>
      </c>
      <c r="L542" s="5" t="str">
        <f ca="1">IF(tblCustomers[[#This Row],[LastPurchaseDate]] &lt;= (TODAY()-180), "Churned", "Active")</f>
        <v>Active</v>
      </c>
      <c r="M542" s="5" t="str">
        <f>TEXT(tblCustomers[[#This Row],[JoinDate]], "YYYY-MM")</f>
        <v>2019-08</v>
      </c>
      <c r="N542" s="5">
        <f>tblCustomers[[#This Row],[TotalSpend]]</f>
        <v>9976.1200000000008</v>
      </c>
      <c r="O542" s="2" t="s">
        <v>3372</v>
      </c>
    </row>
    <row r="543" spans="1:15" ht="13.8" x14ac:dyDescent="0.25">
      <c r="A543" s="2" t="s">
        <v>552</v>
      </c>
      <c r="B543" s="2" t="s">
        <v>1625</v>
      </c>
      <c r="C543" s="2" t="s">
        <v>1862</v>
      </c>
      <c r="D543" s="5" t="s">
        <v>2355</v>
      </c>
      <c r="E543" s="5" t="s">
        <v>2211</v>
      </c>
      <c r="F543" s="9">
        <v>27</v>
      </c>
      <c r="G543" s="9">
        <v>25</v>
      </c>
      <c r="H543" s="7">
        <v>1332</v>
      </c>
      <c r="I543" s="7">
        <v>53.28</v>
      </c>
      <c r="J543" s="2" t="s">
        <v>3370</v>
      </c>
      <c r="K543" s="5">
        <f ca="1">TODAY() - tblCustomers[[#This Row],[LastPurchaseDate]]</f>
        <v>204</v>
      </c>
      <c r="L543" s="5" t="str">
        <f ca="1">IF(tblCustomers[[#This Row],[LastPurchaseDate]] &lt;= (TODAY()-180), "Churned", "Active")</f>
        <v>Active</v>
      </c>
      <c r="M543" s="5" t="str">
        <f>TEXT(tblCustomers[[#This Row],[JoinDate]], "YYYY-MM")</f>
        <v>2023-01</v>
      </c>
      <c r="N543" s="5">
        <f>tblCustomers[[#This Row],[TotalSpend]]</f>
        <v>1332</v>
      </c>
      <c r="O543" s="2" t="s">
        <v>3372</v>
      </c>
    </row>
    <row r="544" spans="1:15" ht="13.8" x14ac:dyDescent="0.25">
      <c r="A544" s="2" t="s">
        <v>553</v>
      </c>
      <c r="B544" s="2" t="s">
        <v>1626</v>
      </c>
      <c r="C544" s="2" t="s">
        <v>1861</v>
      </c>
      <c r="D544" s="5" t="s">
        <v>2356</v>
      </c>
      <c r="E544" s="5" t="s">
        <v>2982</v>
      </c>
      <c r="F544" s="9">
        <v>75</v>
      </c>
      <c r="G544" s="9">
        <v>60</v>
      </c>
      <c r="H544" s="7">
        <v>2526</v>
      </c>
      <c r="I544" s="7">
        <v>42.1</v>
      </c>
      <c r="J544" s="2" t="s">
        <v>3370</v>
      </c>
      <c r="K544" s="5">
        <f ca="1">TODAY() - tblCustomers[[#This Row],[LastPurchaseDate]]</f>
        <v>318</v>
      </c>
      <c r="L544" s="5" t="str">
        <f ca="1">IF(tblCustomers[[#This Row],[LastPurchaseDate]] &lt;= (TODAY()-180), "Churned", "Active")</f>
        <v>Active</v>
      </c>
      <c r="M544" s="5" t="str">
        <f>TEXT(tblCustomers[[#This Row],[JoinDate]], "YYYY-MM")</f>
        <v>2018-09</v>
      </c>
      <c r="N544" s="5">
        <f>tblCustomers[[#This Row],[TotalSpend]]</f>
        <v>2526</v>
      </c>
      <c r="O544" s="2" t="s">
        <v>3372</v>
      </c>
    </row>
    <row r="545" spans="1:15" ht="13.8" x14ac:dyDescent="0.25">
      <c r="A545" s="2" t="s">
        <v>554</v>
      </c>
      <c r="B545" s="2" t="s">
        <v>1584</v>
      </c>
      <c r="C545" s="2" t="s">
        <v>1864</v>
      </c>
      <c r="D545" s="5" t="s">
        <v>2357</v>
      </c>
      <c r="E545" s="5" t="s">
        <v>3121</v>
      </c>
      <c r="F545" s="9">
        <v>5</v>
      </c>
      <c r="G545" s="9">
        <v>7</v>
      </c>
      <c r="H545" s="7">
        <v>72.87</v>
      </c>
      <c r="I545" s="7">
        <v>10.41</v>
      </c>
      <c r="J545" s="2" t="s">
        <v>3370</v>
      </c>
      <c r="K545" s="5">
        <f ca="1">TODAY() - tblCustomers[[#This Row],[LastPurchaseDate]]</f>
        <v>1405</v>
      </c>
      <c r="L545" s="5" t="str">
        <f ca="1">IF(tblCustomers[[#This Row],[LastPurchaseDate]] &lt;= (TODAY()-180), "Churned", "Active")</f>
        <v>Active</v>
      </c>
      <c r="M545" s="5" t="str">
        <f>TEXT(tblCustomers[[#This Row],[JoinDate]], "YYYY-MM")</f>
        <v>2021-07</v>
      </c>
      <c r="N545" s="5">
        <f>tblCustomers[[#This Row],[TotalSpend]]</f>
        <v>72.87</v>
      </c>
      <c r="O545" s="2" t="s">
        <v>3372</v>
      </c>
    </row>
    <row r="546" spans="1:15" ht="13.8" x14ac:dyDescent="0.25">
      <c r="A546" s="2" t="s">
        <v>555</v>
      </c>
      <c r="B546" s="2" t="s">
        <v>1627</v>
      </c>
      <c r="C546" s="2" t="s">
        <v>1861</v>
      </c>
      <c r="D546" s="5" t="s">
        <v>2358</v>
      </c>
      <c r="E546" s="5" t="s">
        <v>3122</v>
      </c>
      <c r="F546" s="9">
        <v>6</v>
      </c>
      <c r="G546" s="9">
        <v>2</v>
      </c>
      <c r="H546" s="7">
        <v>188.52</v>
      </c>
      <c r="I546" s="7">
        <v>94.26</v>
      </c>
      <c r="J546" s="2" t="s">
        <v>3370</v>
      </c>
      <c r="K546" s="5">
        <f ca="1">TODAY() - tblCustomers[[#This Row],[LastPurchaseDate]]</f>
        <v>116</v>
      </c>
      <c r="L546" s="5" t="str">
        <f ca="1">IF(tblCustomers[[#This Row],[LastPurchaseDate]] &lt;= (TODAY()-180), "Churned", "Active")</f>
        <v>Active</v>
      </c>
      <c r="M546" s="5" t="str">
        <f>TEXT(tblCustomers[[#This Row],[JoinDate]], "YYYY-MM")</f>
        <v>2025-01</v>
      </c>
      <c r="N546" s="5">
        <f>tblCustomers[[#This Row],[TotalSpend]]</f>
        <v>188.52</v>
      </c>
      <c r="O546" s="2" t="s">
        <v>3373</v>
      </c>
    </row>
    <row r="547" spans="1:15" ht="13.8" x14ac:dyDescent="0.25">
      <c r="A547" s="2" t="s">
        <v>556</v>
      </c>
      <c r="B547" s="2" t="s">
        <v>1212</v>
      </c>
      <c r="C547" s="2" t="s">
        <v>1863</v>
      </c>
      <c r="D547" s="5" t="s">
        <v>2025</v>
      </c>
      <c r="E547" s="5" t="s">
        <v>2359</v>
      </c>
      <c r="F547" s="9">
        <v>1</v>
      </c>
      <c r="G547" s="9">
        <v>2</v>
      </c>
      <c r="H547" s="7">
        <v>112.14</v>
      </c>
      <c r="I547" s="7">
        <v>56.07</v>
      </c>
      <c r="J547" s="2" t="s">
        <v>3370</v>
      </c>
      <c r="K547" s="5">
        <f ca="1">TODAY() - tblCustomers[[#This Row],[LastPurchaseDate]]</f>
        <v>25</v>
      </c>
      <c r="L547" s="5" t="str">
        <f ca="1">IF(tblCustomers[[#This Row],[LastPurchaseDate]] &lt;= (TODAY()-180), "Churned", "Active")</f>
        <v>Active</v>
      </c>
      <c r="M547" s="5" t="str">
        <f>TEXT(tblCustomers[[#This Row],[JoinDate]], "YYYY-MM")</f>
        <v>2025-08</v>
      </c>
      <c r="N547" s="5">
        <f>tblCustomers[[#This Row],[TotalSpend]]</f>
        <v>112.14</v>
      </c>
      <c r="O547" s="2" t="s">
        <v>3373</v>
      </c>
    </row>
    <row r="548" spans="1:15" ht="13.8" x14ac:dyDescent="0.25">
      <c r="A548" s="2" t="s">
        <v>557</v>
      </c>
      <c r="B548" s="2" t="s">
        <v>1628</v>
      </c>
      <c r="C548" s="2" t="s">
        <v>1864</v>
      </c>
      <c r="D548" s="5" t="s">
        <v>2359</v>
      </c>
      <c r="E548" s="5" t="s">
        <v>3097</v>
      </c>
      <c r="F548" s="9">
        <v>2</v>
      </c>
      <c r="G548" s="9">
        <v>4</v>
      </c>
      <c r="H548" s="7">
        <v>229.6</v>
      </c>
      <c r="I548" s="7">
        <v>57.4</v>
      </c>
      <c r="J548" s="2" t="s">
        <v>3370</v>
      </c>
      <c r="K548" s="5">
        <f ca="1">TODAY() - tblCustomers[[#This Row],[LastPurchaseDate]]</f>
        <v>15</v>
      </c>
      <c r="L548" s="5" t="str">
        <f ca="1">IF(tblCustomers[[#This Row],[LastPurchaseDate]] &lt;= (TODAY()-180), "Churned", "Active")</f>
        <v>Active</v>
      </c>
      <c r="M548" s="5" t="str">
        <f>TEXT(tblCustomers[[#This Row],[JoinDate]], "YYYY-MM")</f>
        <v>2025-08</v>
      </c>
      <c r="N548" s="5">
        <f>tblCustomers[[#This Row],[TotalSpend]]</f>
        <v>229.6</v>
      </c>
      <c r="O548" s="2" t="s">
        <v>3373</v>
      </c>
    </row>
    <row r="549" spans="1:15" ht="13.8" x14ac:dyDescent="0.25">
      <c r="A549" s="2" t="s">
        <v>558</v>
      </c>
      <c r="B549" s="2" t="s">
        <v>1629</v>
      </c>
      <c r="C549" s="2" t="s">
        <v>1861</v>
      </c>
      <c r="D549" s="5" t="s">
        <v>2141</v>
      </c>
      <c r="E549" s="5" t="s">
        <v>3067</v>
      </c>
      <c r="F549" s="9">
        <v>55</v>
      </c>
      <c r="G549" s="9">
        <v>46</v>
      </c>
      <c r="H549" s="7">
        <v>2005.6</v>
      </c>
      <c r="I549" s="7">
        <v>43.6</v>
      </c>
      <c r="J549" s="2" t="s">
        <v>3370</v>
      </c>
      <c r="K549" s="5">
        <f ca="1">TODAY() - tblCustomers[[#This Row],[LastPurchaseDate]]</f>
        <v>91</v>
      </c>
      <c r="L549" s="5" t="str">
        <f ca="1">IF(tblCustomers[[#This Row],[LastPurchaseDate]] &lt;= (TODAY()-180), "Churned", "Active")</f>
        <v>Active</v>
      </c>
      <c r="M549" s="5" t="str">
        <f>TEXT(tblCustomers[[#This Row],[JoinDate]], "YYYY-MM")</f>
        <v>2020-12</v>
      </c>
      <c r="N549" s="5">
        <f>tblCustomers[[#This Row],[TotalSpend]]</f>
        <v>2005.6</v>
      </c>
      <c r="O549" s="2" t="s">
        <v>3373</v>
      </c>
    </row>
    <row r="550" spans="1:15" ht="13.8" x14ac:dyDescent="0.25">
      <c r="A550" s="2" t="s">
        <v>559</v>
      </c>
      <c r="B550" s="2" t="s">
        <v>1386</v>
      </c>
      <c r="C550" s="2" t="s">
        <v>1863</v>
      </c>
      <c r="D550" s="5" t="s">
        <v>2025</v>
      </c>
      <c r="E550" s="5" t="s">
        <v>2285</v>
      </c>
      <c r="F550" s="9">
        <v>1</v>
      </c>
      <c r="G550" s="9">
        <v>1</v>
      </c>
      <c r="H550" s="7">
        <v>45.94</v>
      </c>
      <c r="I550" s="7">
        <v>45.94</v>
      </c>
      <c r="J550" s="2" t="s">
        <v>3370</v>
      </c>
      <c r="K550" s="5">
        <f ca="1">TODAY() - tblCustomers[[#This Row],[LastPurchaseDate]]</f>
        <v>30</v>
      </c>
      <c r="L550" s="5" t="str">
        <f ca="1">IF(tblCustomers[[#This Row],[LastPurchaseDate]] &lt;= (TODAY()-180), "Churned", "Active")</f>
        <v>Active</v>
      </c>
      <c r="M550" s="5" t="str">
        <f>TEXT(tblCustomers[[#This Row],[JoinDate]], "YYYY-MM")</f>
        <v>2025-08</v>
      </c>
      <c r="N550" s="5">
        <f>tblCustomers[[#This Row],[TotalSpend]]</f>
        <v>45.94</v>
      </c>
      <c r="O550" s="2" t="s">
        <v>3373</v>
      </c>
    </row>
    <row r="551" spans="1:15" ht="13.8" x14ac:dyDescent="0.25">
      <c r="A551" s="2" t="s">
        <v>560</v>
      </c>
      <c r="B551" s="2" t="s">
        <v>1483</v>
      </c>
      <c r="C551" s="2" t="s">
        <v>1863</v>
      </c>
      <c r="D551" s="5" t="s">
        <v>2360</v>
      </c>
      <c r="E551" s="5" t="s">
        <v>2517</v>
      </c>
      <c r="F551" s="9">
        <v>21</v>
      </c>
      <c r="G551" s="9">
        <v>20</v>
      </c>
      <c r="H551" s="7">
        <v>12842.6</v>
      </c>
      <c r="I551" s="7">
        <v>642.13</v>
      </c>
      <c r="J551" s="2" t="s">
        <v>3371</v>
      </c>
      <c r="K551" s="5">
        <f ca="1">TODAY() - tblCustomers[[#This Row],[LastPurchaseDate]]</f>
        <v>108</v>
      </c>
      <c r="L551" s="5" t="str">
        <f ca="1">IF(tblCustomers[[#This Row],[LastPurchaseDate]] &lt;= (TODAY()-180), "Churned", "Active")</f>
        <v>Active</v>
      </c>
      <c r="M551" s="5" t="str">
        <f>TEXT(tblCustomers[[#This Row],[JoinDate]], "YYYY-MM")</f>
        <v>2023-10</v>
      </c>
      <c r="N551" s="5">
        <f>tblCustomers[[#This Row],[TotalSpend]]</f>
        <v>12842.6</v>
      </c>
      <c r="O551" s="2" t="s">
        <v>3373</v>
      </c>
    </row>
    <row r="552" spans="1:15" ht="13.8" x14ac:dyDescent="0.25">
      <c r="A552" s="2" t="s">
        <v>561</v>
      </c>
      <c r="B552" s="2" t="s">
        <v>1630</v>
      </c>
      <c r="C552" s="2" t="s">
        <v>1863</v>
      </c>
      <c r="D552" s="5" t="s">
        <v>2361</v>
      </c>
      <c r="E552" s="5" t="s">
        <v>2306</v>
      </c>
      <c r="F552" s="9">
        <v>22</v>
      </c>
      <c r="G552" s="9">
        <v>19</v>
      </c>
      <c r="H552" s="7">
        <v>394.63</v>
      </c>
      <c r="I552" s="7">
        <v>20.77</v>
      </c>
      <c r="J552" s="2" t="s">
        <v>3370</v>
      </c>
      <c r="K552" s="5">
        <f ca="1">TODAY() - tblCustomers[[#This Row],[LastPurchaseDate]]</f>
        <v>832</v>
      </c>
      <c r="L552" s="5" t="str">
        <f ca="1">IF(tblCustomers[[#This Row],[LastPurchaseDate]] &lt;= (TODAY()-180), "Churned", "Active")</f>
        <v>Active</v>
      </c>
      <c r="M552" s="5" t="str">
        <f>TEXT(tblCustomers[[#This Row],[JoinDate]], "YYYY-MM")</f>
        <v>2021-09</v>
      </c>
      <c r="N552" s="5">
        <f>tblCustomers[[#This Row],[TotalSpend]]</f>
        <v>394.63</v>
      </c>
      <c r="O552" s="2" t="s">
        <v>3372</v>
      </c>
    </row>
    <row r="553" spans="1:15" ht="13.8" x14ac:dyDescent="0.25">
      <c r="A553" s="2" t="s">
        <v>562</v>
      </c>
      <c r="B553" s="2" t="s">
        <v>1631</v>
      </c>
      <c r="C553" s="2" t="s">
        <v>1863</v>
      </c>
      <c r="D553" s="5" t="s">
        <v>2175</v>
      </c>
      <c r="E553" s="5" t="s">
        <v>2816</v>
      </c>
      <c r="F553" s="9">
        <v>31</v>
      </c>
      <c r="G553" s="9">
        <v>24</v>
      </c>
      <c r="H553" s="7">
        <v>926.64</v>
      </c>
      <c r="I553" s="7">
        <v>38.61</v>
      </c>
      <c r="J553" s="2" t="s">
        <v>3370</v>
      </c>
      <c r="K553" s="5">
        <f ca="1">TODAY() - tblCustomers[[#This Row],[LastPurchaseDate]]</f>
        <v>106</v>
      </c>
      <c r="L553" s="5" t="str">
        <f ca="1">IF(tblCustomers[[#This Row],[LastPurchaseDate]] &lt;= (TODAY()-180), "Churned", "Active")</f>
        <v>Active</v>
      </c>
      <c r="M553" s="5" t="str">
        <f>TEXT(tblCustomers[[#This Row],[JoinDate]], "YYYY-MM")</f>
        <v>2022-12</v>
      </c>
      <c r="N553" s="5">
        <f>tblCustomers[[#This Row],[TotalSpend]]</f>
        <v>926.64</v>
      </c>
      <c r="O553" s="2" t="s">
        <v>3373</v>
      </c>
    </row>
    <row r="554" spans="1:15" ht="13.8" x14ac:dyDescent="0.25">
      <c r="A554" s="2" t="s">
        <v>563</v>
      </c>
      <c r="B554" s="2" t="s">
        <v>1513</v>
      </c>
      <c r="C554" s="2" t="s">
        <v>1865</v>
      </c>
      <c r="D554" s="5" t="s">
        <v>2362</v>
      </c>
      <c r="E554" s="5" t="s">
        <v>3123</v>
      </c>
      <c r="F554" s="9">
        <v>1</v>
      </c>
      <c r="G554" s="9">
        <v>3</v>
      </c>
      <c r="H554" s="7">
        <v>253.86</v>
      </c>
      <c r="I554" s="7">
        <v>84.62</v>
      </c>
      <c r="J554" s="2" t="s">
        <v>3370</v>
      </c>
      <c r="K554" s="5">
        <f ca="1">TODAY() - tblCustomers[[#This Row],[LastPurchaseDate]]</f>
        <v>275</v>
      </c>
      <c r="L554" s="5" t="str">
        <f ca="1">IF(tblCustomers[[#This Row],[LastPurchaseDate]] &lt;= (TODAY()-180), "Churned", "Active")</f>
        <v>Active</v>
      </c>
      <c r="M554" s="5" t="str">
        <f>TEXT(tblCustomers[[#This Row],[JoinDate]], "YYYY-MM")</f>
        <v>2024-12</v>
      </c>
      <c r="N554" s="5">
        <f>tblCustomers[[#This Row],[TotalSpend]]</f>
        <v>253.86</v>
      </c>
      <c r="O554" s="2" t="s">
        <v>3372</v>
      </c>
    </row>
    <row r="555" spans="1:15" ht="13.8" x14ac:dyDescent="0.25">
      <c r="A555" s="2" t="s">
        <v>564</v>
      </c>
      <c r="B555" s="2" t="s">
        <v>1526</v>
      </c>
      <c r="C555" s="2" t="s">
        <v>1862</v>
      </c>
      <c r="D555" s="5" t="s">
        <v>2145</v>
      </c>
      <c r="E555" s="5" t="s">
        <v>3048</v>
      </c>
      <c r="F555" s="9">
        <v>31</v>
      </c>
      <c r="G555" s="9">
        <v>27</v>
      </c>
      <c r="H555" s="7">
        <v>2617.38</v>
      </c>
      <c r="I555" s="7">
        <v>96.94</v>
      </c>
      <c r="J555" s="2" t="s">
        <v>3370</v>
      </c>
      <c r="K555" s="5">
        <f ca="1">TODAY() - tblCustomers[[#This Row],[LastPurchaseDate]]</f>
        <v>559</v>
      </c>
      <c r="L555" s="5" t="str">
        <f ca="1">IF(tblCustomers[[#This Row],[LastPurchaseDate]] &lt;= (TODAY()-180), "Churned", "Active")</f>
        <v>Active</v>
      </c>
      <c r="M555" s="5" t="str">
        <f>TEXT(tblCustomers[[#This Row],[JoinDate]], "YYYY-MM")</f>
        <v>2021-09</v>
      </c>
      <c r="N555" s="5">
        <f>tblCustomers[[#This Row],[TotalSpend]]</f>
        <v>2617.38</v>
      </c>
      <c r="O555" s="2" t="s">
        <v>3372</v>
      </c>
    </row>
    <row r="556" spans="1:15" ht="13.8" x14ac:dyDescent="0.25">
      <c r="A556" s="2" t="s">
        <v>565</v>
      </c>
      <c r="B556" s="2" t="s">
        <v>1632</v>
      </c>
      <c r="C556" s="2" t="s">
        <v>1865</v>
      </c>
      <c r="D556" s="5" t="s">
        <v>2363</v>
      </c>
      <c r="E556" s="5" t="s">
        <v>3124</v>
      </c>
      <c r="F556" s="9">
        <v>84</v>
      </c>
      <c r="G556" s="9">
        <v>60</v>
      </c>
      <c r="H556" s="7">
        <v>19558.2</v>
      </c>
      <c r="I556" s="7">
        <v>325.97000000000003</v>
      </c>
      <c r="J556" s="2" t="s">
        <v>3371</v>
      </c>
      <c r="K556" s="5">
        <f ca="1">TODAY() - tblCustomers[[#This Row],[LastPurchaseDate]]</f>
        <v>210</v>
      </c>
      <c r="L556" s="5" t="str">
        <f ca="1">IF(tblCustomers[[#This Row],[LastPurchaseDate]] &lt;= (TODAY()-180), "Churned", "Active")</f>
        <v>Active</v>
      </c>
      <c r="M556" s="5" t="str">
        <f>TEXT(tblCustomers[[#This Row],[JoinDate]], "YYYY-MM")</f>
        <v>2018-03</v>
      </c>
      <c r="N556" s="5">
        <f>tblCustomers[[#This Row],[TotalSpend]]</f>
        <v>19558.2</v>
      </c>
      <c r="O556" s="2" t="s">
        <v>3372</v>
      </c>
    </row>
    <row r="557" spans="1:15" ht="13.8" x14ac:dyDescent="0.25">
      <c r="A557" s="2" t="s">
        <v>566</v>
      </c>
      <c r="B557" s="2" t="s">
        <v>1631</v>
      </c>
      <c r="C557" s="2" t="s">
        <v>1864</v>
      </c>
      <c r="D557" s="5" t="s">
        <v>1960</v>
      </c>
      <c r="E557" s="5" t="s">
        <v>2949</v>
      </c>
      <c r="F557" s="9">
        <v>2</v>
      </c>
      <c r="G557" s="9">
        <v>3</v>
      </c>
      <c r="H557" s="7">
        <v>1675.71</v>
      </c>
      <c r="I557" s="7">
        <v>558.57000000000005</v>
      </c>
      <c r="J557" s="2" t="s">
        <v>3370</v>
      </c>
      <c r="K557" s="5">
        <f ca="1">TODAY() - tblCustomers[[#This Row],[LastPurchaseDate]]</f>
        <v>290</v>
      </c>
      <c r="L557" s="5" t="str">
        <f ca="1">IF(tblCustomers[[#This Row],[LastPurchaseDate]] &lt;= (TODAY()-180), "Churned", "Active")</f>
        <v>Active</v>
      </c>
      <c r="M557" s="5" t="str">
        <f>TEXT(tblCustomers[[#This Row],[JoinDate]], "YYYY-MM")</f>
        <v>2024-11</v>
      </c>
      <c r="N557" s="5">
        <f>tblCustomers[[#This Row],[TotalSpend]]</f>
        <v>1675.71</v>
      </c>
      <c r="O557" s="2" t="s">
        <v>3372</v>
      </c>
    </row>
    <row r="558" spans="1:15" ht="13.8" x14ac:dyDescent="0.25">
      <c r="A558" s="2" t="s">
        <v>567</v>
      </c>
      <c r="B558" s="2" t="s">
        <v>1633</v>
      </c>
      <c r="C558" s="2" t="s">
        <v>1861</v>
      </c>
      <c r="D558" s="5" t="s">
        <v>2364</v>
      </c>
      <c r="E558" s="5" t="s">
        <v>3125</v>
      </c>
      <c r="F558" s="9">
        <v>53</v>
      </c>
      <c r="G558" s="9">
        <v>53</v>
      </c>
      <c r="H558" s="7">
        <v>3474.68</v>
      </c>
      <c r="I558" s="7">
        <v>65.56</v>
      </c>
      <c r="J558" s="2" t="s">
        <v>3370</v>
      </c>
      <c r="K558" s="5">
        <f ca="1">TODAY() - tblCustomers[[#This Row],[LastPurchaseDate]]</f>
        <v>497</v>
      </c>
      <c r="L558" s="5" t="str">
        <f ca="1">IF(tblCustomers[[#This Row],[LastPurchaseDate]] &lt;= (TODAY()-180), "Churned", "Active")</f>
        <v>Active</v>
      </c>
      <c r="M558" s="5" t="str">
        <f>TEXT(tblCustomers[[#This Row],[JoinDate]], "YYYY-MM")</f>
        <v>2020-01</v>
      </c>
      <c r="N558" s="5">
        <f>tblCustomers[[#This Row],[TotalSpend]]</f>
        <v>3474.68</v>
      </c>
      <c r="O558" s="2" t="s">
        <v>3372</v>
      </c>
    </row>
    <row r="559" spans="1:15" ht="13.8" x14ac:dyDescent="0.25">
      <c r="A559" s="2" t="s">
        <v>568</v>
      </c>
      <c r="B559" s="2" t="s">
        <v>1634</v>
      </c>
      <c r="C559" s="2" t="s">
        <v>1861</v>
      </c>
      <c r="D559" s="5" t="s">
        <v>2365</v>
      </c>
      <c r="E559" s="5" t="s">
        <v>3126</v>
      </c>
      <c r="F559" s="9">
        <v>16</v>
      </c>
      <c r="G559" s="9">
        <v>16</v>
      </c>
      <c r="H559" s="7">
        <v>1203.8399999999999</v>
      </c>
      <c r="I559" s="7">
        <v>75.239999999999995</v>
      </c>
      <c r="J559" s="2" t="s">
        <v>3370</v>
      </c>
      <c r="K559" s="5">
        <f ca="1">TODAY() - tblCustomers[[#This Row],[LastPurchaseDate]]</f>
        <v>329</v>
      </c>
      <c r="L559" s="5" t="str">
        <f ca="1">IF(tblCustomers[[#This Row],[LastPurchaseDate]] &lt;= (TODAY()-180), "Churned", "Active")</f>
        <v>Active</v>
      </c>
      <c r="M559" s="5" t="str">
        <f>TEXT(tblCustomers[[#This Row],[JoinDate]], "YYYY-MM")</f>
        <v>2023-07</v>
      </c>
      <c r="N559" s="5">
        <f>tblCustomers[[#This Row],[TotalSpend]]</f>
        <v>1203.8399999999999</v>
      </c>
      <c r="O559" s="2" t="s">
        <v>3372</v>
      </c>
    </row>
    <row r="560" spans="1:15" ht="13.8" x14ac:dyDescent="0.25">
      <c r="A560" s="2" t="s">
        <v>569</v>
      </c>
      <c r="B560" s="2" t="s">
        <v>1221</v>
      </c>
      <c r="C560" s="2" t="s">
        <v>1862</v>
      </c>
      <c r="D560" s="5" t="s">
        <v>2326</v>
      </c>
      <c r="E560" s="5" t="s">
        <v>3127</v>
      </c>
      <c r="F560" s="9">
        <v>66</v>
      </c>
      <c r="G560" s="9">
        <v>60</v>
      </c>
      <c r="H560" s="7">
        <v>6805.8</v>
      </c>
      <c r="I560" s="7">
        <v>113.43</v>
      </c>
      <c r="J560" s="2" t="s">
        <v>3371</v>
      </c>
      <c r="K560" s="5">
        <f ca="1">TODAY() - tblCustomers[[#This Row],[LastPurchaseDate]]</f>
        <v>104</v>
      </c>
      <c r="L560" s="5" t="str">
        <f ca="1">IF(tblCustomers[[#This Row],[LastPurchaseDate]] &lt;= (TODAY()-180), "Churned", "Active")</f>
        <v>Active</v>
      </c>
      <c r="M560" s="5" t="str">
        <f>TEXT(tblCustomers[[#This Row],[JoinDate]], "YYYY-MM")</f>
        <v>2020-01</v>
      </c>
      <c r="N560" s="5">
        <f>tblCustomers[[#This Row],[TotalSpend]]</f>
        <v>6805.8</v>
      </c>
      <c r="O560" s="2" t="s">
        <v>3373</v>
      </c>
    </row>
    <row r="561" spans="1:15" ht="13.8" x14ac:dyDescent="0.25">
      <c r="A561" s="2" t="s">
        <v>570</v>
      </c>
      <c r="B561" s="2" t="s">
        <v>1387</v>
      </c>
      <c r="C561" s="2" t="s">
        <v>1864</v>
      </c>
      <c r="D561" s="5" t="s">
        <v>2366</v>
      </c>
      <c r="E561" s="5" t="s">
        <v>3005</v>
      </c>
      <c r="F561" s="9">
        <v>68</v>
      </c>
      <c r="G561" s="9">
        <v>51</v>
      </c>
      <c r="H561" s="7">
        <v>8687.34</v>
      </c>
      <c r="I561" s="7">
        <v>170.34</v>
      </c>
      <c r="J561" s="2" t="s">
        <v>3371</v>
      </c>
      <c r="K561" s="5">
        <f ca="1">TODAY() - tblCustomers[[#This Row],[LastPurchaseDate]]</f>
        <v>416</v>
      </c>
      <c r="L561" s="5" t="str">
        <f ca="1">IF(tblCustomers[[#This Row],[LastPurchaseDate]] &lt;= (TODAY()-180), "Churned", "Active")</f>
        <v>Active</v>
      </c>
      <c r="M561" s="5" t="str">
        <f>TEXT(tblCustomers[[#This Row],[JoinDate]], "YYYY-MM")</f>
        <v>2019-01</v>
      </c>
      <c r="N561" s="5">
        <f>tblCustomers[[#This Row],[TotalSpend]]</f>
        <v>8687.34</v>
      </c>
      <c r="O561" s="2" t="s">
        <v>3372</v>
      </c>
    </row>
    <row r="562" spans="1:15" ht="13.8" x14ac:dyDescent="0.25">
      <c r="A562" s="2" t="s">
        <v>571</v>
      </c>
      <c r="B562" s="2" t="s">
        <v>1635</v>
      </c>
      <c r="C562" s="2" t="s">
        <v>1864</v>
      </c>
      <c r="D562" s="5" t="s">
        <v>2345</v>
      </c>
      <c r="E562" s="5" t="s">
        <v>3114</v>
      </c>
      <c r="F562" s="9">
        <v>41</v>
      </c>
      <c r="G562" s="9">
        <v>37</v>
      </c>
      <c r="H562" s="7">
        <v>2450.88</v>
      </c>
      <c r="I562" s="7">
        <v>66.239999999999995</v>
      </c>
      <c r="J562" s="2" t="s">
        <v>3370</v>
      </c>
      <c r="K562" s="5">
        <f ca="1">TODAY() - tblCustomers[[#This Row],[LastPurchaseDate]]</f>
        <v>391</v>
      </c>
      <c r="L562" s="5" t="str">
        <f ca="1">IF(tblCustomers[[#This Row],[LastPurchaseDate]] &lt;= (TODAY()-180), "Churned", "Active")</f>
        <v>Active</v>
      </c>
      <c r="M562" s="5" t="str">
        <f>TEXT(tblCustomers[[#This Row],[JoinDate]], "YYYY-MM")</f>
        <v>2021-04</v>
      </c>
      <c r="N562" s="5">
        <f>tblCustomers[[#This Row],[TotalSpend]]</f>
        <v>2450.88</v>
      </c>
      <c r="O562" s="2" t="s">
        <v>3372</v>
      </c>
    </row>
    <row r="563" spans="1:15" ht="13.8" x14ac:dyDescent="0.25">
      <c r="A563" s="2" t="s">
        <v>572</v>
      </c>
      <c r="B563" s="2" t="s">
        <v>1257</v>
      </c>
      <c r="C563" s="2" t="s">
        <v>1865</v>
      </c>
      <c r="D563" s="5" t="s">
        <v>2367</v>
      </c>
      <c r="E563" s="5" t="s">
        <v>1929</v>
      </c>
      <c r="F563" s="9">
        <v>4</v>
      </c>
      <c r="G563" s="9">
        <v>7</v>
      </c>
      <c r="H563" s="7">
        <v>170.45</v>
      </c>
      <c r="I563" s="7">
        <v>24.35</v>
      </c>
      <c r="J563" s="2" t="s">
        <v>3370</v>
      </c>
      <c r="K563" s="5">
        <f ca="1">TODAY() - tblCustomers[[#This Row],[LastPurchaseDate]]</f>
        <v>92</v>
      </c>
      <c r="L563" s="5" t="str">
        <f ca="1">IF(tblCustomers[[#This Row],[LastPurchaseDate]] &lt;= (TODAY()-180), "Churned", "Active")</f>
        <v>Active</v>
      </c>
      <c r="M563" s="5" t="str">
        <f>TEXT(tblCustomers[[#This Row],[JoinDate]], "YYYY-MM")</f>
        <v>2025-03</v>
      </c>
      <c r="N563" s="5">
        <f>tblCustomers[[#This Row],[TotalSpend]]</f>
        <v>170.45</v>
      </c>
      <c r="O563" s="2" t="s">
        <v>3373</v>
      </c>
    </row>
    <row r="564" spans="1:15" ht="13.8" x14ac:dyDescent="0.25">
      <c r="A564" s="2" t="s">
        <v>573</v>
      </c>
      <c r="B564" s="2" t="s">
        <v>1246</v>
      </c>
      <c r="C564" s="2" t="s">
        <v>1864</v>
      </c>
      <c r="D564" s="5" t="s">
        <v>2368</v>
      </c>
      <c r="E564" s="5" t="s">
        <v>3102</v>
      </c>
      <c r="F564" s="9">
        <v>63</v>
      </c>
      <c r="G564" s="9">
        <v>57</v>
      </c>
      <c r="H564" s="7">
        <v>4178.67</v>
      </c>
      <c r="I564" s="7">
        <v>73.31</v>
      </c>
      <c r="J564" s="2" t="s">
        <v>3370</v>
      </c>
      <c r="K564" s="5">
        <f ca="1">TODAY() - tblCustomers[[#This Row],[LastPurchaseDate]]</f>
        <v>716</v>
      </c>
      <c r="L564" s="5" t="str">
        <f ca="1">IF(tblCustomers[[#This Row],[LastPurchaseDate]] &lt;= (TODAY()-180), "Churned", "Active")</f>
        <v>Active</v>
      </c>
      <c r="M564" s="5" t="str">
        <f>TEXT(tblCustomers[[#This Row],[JoinDate]], "YYYY-MM")</f>
        <v>2018-08</v>
      </c>
      <c r="N564" s="5">
        <f>tblCustomers[[#This Row],[TotalSpend]]</f>
        <v>4178.67</v>
      </c>
      <c r="O564" s="2" t="s">
        <v>3372</v>
      </c>
    </row>
    <row r="565" spans="1:15" ht="13.8" x14ac:dyDescent="0.25">
      <c r="A565" s="2" t="s">
        <v>574</v>
      </c>
      <c r="B565" s="2" t="s">
        <v>1225</v>
      </c>
      <c r="C565" s="2" t="s">
        <v>1864</v>
      </c>
      <c r="D565" s="5" t="s">
        <v>2369</v>
      </c>
      <c r="E565" s="5" t="s">
        <v>2123</v>
      </c>
      <c r="F565" s="9">
        <v>47</v>
      </c>
      <c r="G565" s="9">
        <v>42</v>
      </c>
      <c r="H565" s="7">
        <v>8351.2800000000007</v>
      </c>
      <c r="I565" s="7">
        <v>198.84</v>
      </c>
      <c r="J565" s="2" t="s">
        <v>3371</v>
      </c>
      <c r="K565" s="5">
        <f ca="1">TODAY() - tblCustomers[[#This Row],[LastPurchaseDate]]</f>
        <v>1283</v>
      </c>
      <c r="L565" s="5" t="str">
        <f ca="1">IF(tblCustomers[[#This Row],[LastPurchaseDate]] &lt;= (TODAY()-180), "Churned", "Active")</f>
        <v>Active</v>
      </c>
      <c r="M565" s="5" t="str">
        <f>TEXT(tblCustomers[[#This Row],[JoinDate]], "YYYY-MM")</f>
        <v>2018-05</v>
      </c>
      <c r="N565" s="5">
        <f>tblCustomers[[#This Row],[TotalSpend]]</f>
        <v>8351.2800000000007</v>
      </c>
      <c r="O565" s="2" t="s">
        <v>3372</v>
      </c>
    </row>
    <row r="566" spans="1:15" ht="13.8" x14ac:dyDescent="0.25">
      <c r="A566" s="2" t="s">
        <v>575</v>
      </c>
      <c r="B566" s="2" t="s">
        <v>1377</v>
      </c>
      <c r="C566" s="2" t="s">
        <v>1864</v>
      </c>
      <c r="D566" s="5" t="s">
        <v>2370</v>
      </c>
      <c r="E566" s="5" t="s">
        <v>2960</v>
      </c>
      <c r="F566" s="9">
        <v>9</v>
      </c>
      <c r="G566" s="9">
        <v>13</v>
      </c>
      <c r="H566" s="7">
        <v>1161.42</v>
      </c>
      <c r="I566" s="7">
        <v>89.34</v>
      </c>
      <c r="J566" s="2" t="s">
        <v>3370</v>
      </c>
      <c r="K566" s="5">
        <f ca="1">TODAY() - tblCustomers[[#This Row],[LastPurchaseDate]]</f>
        <v>57</v>
      </c>
      <c r="L566" s="5" t="str">
        <f ca="1">IF(tblCustomers[[#This Row],[LastPurchaseDate]] &lt;= (TODAY()-180), "Churned", "Active")</f>
        <v>Active</v>
      </c>
      <c r="M566" s="5" t="str">
        <f>TEXT(tblCustomers[[#This Row],[JoinDate]], "YYYY-MM")</f>
        <v>2024-11</v>
      </c>
      <c r="N566" s="5">
        <f>tblCustomers[[#This Row],[TotalSpend]]</f>
        <v>1161.42</v>
      </c>
      <c r="O566" s="2" t="s">
        <v>3373</v>
      </c>
    </row>
    <row r="567" spans="1:15" ht="13.8" x14ac:dyDescent="0.25">
      <c r="A567" s="2" t="s">
        <v>576</v>
      </c>
      <c r="B567" s="2" t="s">
        <v>1636</v>
      </c>
      <c r="C567" s="2" t="s">
        <v>1865</v>
      </c>
      <c r="D567" s="5" t="s">
        <v>1960</v>
      </c>
      <c r="E567" s="5" t="s">
        <v>3128</v>
      </c>
      <c r="F567" s="9">
        <v>3</v>
      </c>
      <c r="G567" s="9">
        <v>4</v>
      </c>
      <c r="H567" s="7">
        <v>349.92</v>
      </c>
      <c r="I567" s="7">
        <v>87.48</v>
      </c>
      <c r="J567" s="2" t="s">
        <v>3370</v>
      </c>
      <c r="K567" s="5">
        <f ca="1">TODAY() - tblCustomers[[#This Row],[LastPurchaseDate]]</f>
        <v>243</v>
      </c>
      <c r="L567" s="5" t="str">
        <f ca="1">IF(tblCustomers[[#This Row],[LastPurchaseDate]] &lt;= (TODAY()-180), "Churned", "Active")</f>
        <v>Active</v>
      </c>
      <c r="M567" s="5" t="str">
        <f>TEXT(tblCustomers[[#This Row],[JoinDate]], "YYYY-MM")</f>
        <v>2024-11</v>
      </c>
      <c r="N567" s="5">
        <f>tblCustomers[[#This Row],[TotalSpend]]</f>
        <v>349.92</v>
      </c>
      <c r="O567" s="2" t="s">
        <v>3372</v>
      </c>
    </row>
    <row r="568" spans="1:15" ht="13.8" x14ac:dyDescent="0.25">
      <c r="A568" s="2" t="s">
        <v>577</v>
      </c>
      <c r="B568" s="2" t="s">
        <v>1436</v>
      </c>
      <c r="C568" s="2" t="s">
        <v>1861</v>
      </c>
      <c r="D568" s="5" t="s">
        <v>2213</v>
      </c>
      <c r="E568" s="5" t="s">
        <v>2934</v>
      </c>
      <c r="F568" s="9">
        <v>30</v>
      </c>
      <c r="G568" s="9">
        <v>25</v>
      </c>
      <c r="H568" s="7">
        <v>2546.75</v>
      </c>
      <c r="I568" s="7">
        <v>101.87</v>
      </c>
      <c r="J568" s="2" t="s">
        <v>3370</v>
      </c>
      <c r="K568" s="5">
        <f ca="1">TODAY() - tblCustomers[[#This Row],[LastPurchaseDate]]</f>
        <v>1034</v>
      </c>
      <c r="L568" s="5" t="str">
        <f ca="1">IF(tblCustomers[[#This Row],[LastPurchaseDate]] &lt;= (TODAY()-180), "Churned", "Active")</f>
        <v>Active</v>
      </c>
      <c r="M568" s="5" t="str">
        <f>TEXT(tblCustomers[[#This Row],[JoinDate]], "YYYY-MM")</f>
        <v>2020-06</v>
      </c>
      <c r="N568" s="5">
        <f>tblCustomers[[#This Row],[TotalSpend]]</f>
        <v>2546.75</v>
      </c>
      <c r="O568" s="2" t="s">
        <v>3372</v>
      </c>
    </row>
    <row r="569" spans="1:15" ht="13.8" x14ac:dyDescent="0.25">
      <c r="A569" s="2" t="s">
        <v>578</v>
      </c>
      <c r="B569" s="2" t="s">
        <v>1511</v>
      </c>
      <c r="C569" s="2" t="s">
        <v>1865</v>
      </c>
      <c r="D569" s="5" t="s">
        <v>2371</v>
      </c>
      <c r="E569" s="5" t="s">
        <v>3129</v>
      </c>
      <c r="F569" s="9">
        <v>7</v>
      </c>
      <c r="G569" s="9">
        <v>4</v>
      </c>
      <c r="H569" s="7">
        <v>1188.68</v>
      </c>
      <c r="I569" s="7">
        <v>297.17</v>
      </c>
      <c r="J569" s="2" t="s">
        <v>3370</v>
      </c>
      <c r="K569" s="5">
        <f ca="1">TODAY() - tblCustomers[[#This Row],[LastPurchaseDate]]</f>
        <v>528</v>
      </c>
      <c r="L569" s="5" t="str">
        <f ca="1">IF(tblCustomers[[#This Row],[LastPurchaseDate]] &lt;= (TODAY()-180), "Churned", "Active")</f>
        <v>Active</v>
      </c>
      <c r="M569" s="5" t="str">
        <f>TEXT(tblCustomers[[#This Row],[JoinDate]], "YYYY-MM")</f>
        <v>2023-10</v>
      </c>
      <c r="N569" s="5">
        <f>tblCustomers[[#This Row],[TotalSpend]]</f>
        <v>1188.68</v>
      </c>
      <c r="O569" s="2" t="s">
        <v>3372</v>
      </c>
    </row>
    <row r="570" spans="1:15" ht="13.8" x14ac:dyDescent="0.25">
      <c r="A570" s="2" t="s">
        <v>579</v>
      </c>
      <c r="B570" s="2" t="s">
        <v>1637</v>
      </c>
      <c r="C570" s="2" t="s">
        <v>1862</v>
      </c>
      <c r="D570" s="5" t="s">
        <v>2372</v>
      </c>
      <c r="E570" s="5" t="s">
        <v>2173</v>
      </c>
      <c r="F570" s="9">
        <v>59</v>
      </c>
      <c r="G570" s="9">
        <v>54</v>
      </c>
      <c r="H570" s="7">
        <v>16287.48</v>
      </c>
      <c r="I570" s="7">
        <v>301.62</v>
      </c>
      <c r="J570" s="2" t="s">
        <v>3371</v>
      </c>
      <c r="K570" s="5">
        <f ca="1">TODAY() - tblCustomers[[#This Row],[LastPurchaseDate]]</f>
        <v>376</v>
      </c>
      <c r="L570" s="5" t="str">
        <f ca="1">IF(tblCustomers[[#This Row],[LastPurchaseDate]] &lt;= (TODAY()-180), "Churned", "Active")</f>
        <v>Active</v>
      </c>
      <c r="M570" s="5" t="str">
        <f>TEXT(tblCustomers[[#This Row],[JoinDate]], "YYYY-MM")</f>
        <v>2019-11</v>
      </c>
      <c r="N570" s="5">
        <f>tblCustomers[[#This Row],[TotalSpend]]</f>
        <v>16287.48</v>
      </c>
      <c r="O570" s="2" t="s">
        <v>3372</v>
      </c>
    </row>
    <row r="571" spans="1:15" ht="13.8" x14ac:dyDescent="0.25">
      <c r="A571" s="2" t="s">
        <v>580</v>
      </c>
      <c r="B571" s="2" t="s">
        <v>1638</v>
      </c>
      <c r="C571" s="2" t="s">
        <v>1862</v>
      </c>
      <c r="D571" s="5" t="s">
        <v>2373</v>
      </c>
      <c r="E571" s="5" t="s">
        <v>3130</v>
      </c>
      <c r="F571" s="9">
        <v>4</v>
      </c>
      <c r="G571" s="9">
        <v>7</v>
      </c>
      <c r="H571" s="7">
        <v>155.26</v>
      </c>
      <c r="I571" s="7">
        <v>22.18</v>
      </c>
      <c r="J571" s="2" t="s">
        <v>3370</v>
      </c>
      <c r="K571" s="5">
        <f ca="1">TODAY() - tblCustomers[[#This Row],[LastPurchaseDate]]</f>
        <v>737</v>
      </c>
      <c r="L571" s="5" t="str">
        <f ca="1">IF(tblCustomers[[#This Row],[LastPurchaseDate]] &lt;= (TODAY()-180), "Churned", "Active")</f>
        <v>Active</v>
      </c>
      <c r="M571" s="5" t="str">
        <f>TEXT(tblCustomers[[#This Row],[JoinDate]], "YYYY-MM")</f>
        <v>2023-06</v>
      </c>
      <c r="N571" s="5">
        <f>tblCustomers[[#This Row],[TotalSpend]]</f>
        <v>155.26</v>
      </c>
      <c r="O571" s="2" t="s">
        <v>3372</v>
      </c>
    </row>
    <row r="572" spans="1:15" ht="13.8" x14ac:dyDescent="0.25">
      <c r="A572" s="2" t="s">
        <v>581</v>
      </c>
      <c r="B572" s="2" t="s">
        <v>1390</v>
      </c>
      <c r="C572" s="2" t="s">
        <v>1861</v>
      </c>
      <c r="D572" s="5" t="s">
        <v>1889</v>
      </c>
      <c r="E572" s="5" t="s">
        <v>1935</v>
      </c>
      <c r="F572" s="9">
        <v>12</v>
      </c>
      <c r="G572" s="9">
        <v>10</v>
      </c>
      <c r="H572" s="7">
        <v>1128</v>
      </c>
      <c r="I572" s="7">
        <v>112.8</v>
      </c>
      <c r="J572" s="2" t="s">
        <v>3370</v>
      </c>
      <c r="K572" s="5">
        <f ca="1">TODAY() - tblCustomers[[#This Row],[LastPurchaseDate]]</f>
        <v>10</v>
      </c>
      <c r="L572" s="5" t="str">
        <f ca="1">IF(tblCustomers[[#This Row],[LastPurchaseDate]] &lt;= (TODAY()-180), "Churned", "Active")</f>
        <v>Active</v>
      </c>
      <c r="M572" s="5" t="str">
        <f>TEXT(tblCustomers[[#This Row],[JoinDate]], "YYYY-MM")</f>
        <v>2024-10</v>
      </c>
      <c r="N572" s="5">
        <f>tblCustomers[[#This Row],[TotalSpend]]</f>
        <v>1128</v>
      </c>
      <c r="O572" s="2" t="s">
        <v>3373</v>
      </c>
    </row>
    <row r="573" spans="1:15" ht="13.8" x14ac:dyDescent="0.25">
      <c r="A573" s="2" t="s">
        <v>582</v>
      </c>
      <c r="B573" s="2" t="s">
        <v>1343</v>
      </c>
      <c r="C573" s="2" t="s">
        <v>1865</v>
      </c>
      <c r="D573" s="5" t="s">
        <v>2097</v>
      </c>
      <c r="E573" s="5" t="s">
        <v>2901</v>
      </c>
      <c r="F573" s="9">
        <v>47</v>
      </c>
      <c r="G573" s="9">
        <v>33</v>
      </c>
      <c r="H573" s="7">
        <v>6089.49</v>
      </c>
      <c r="I573" s="7">
        <v>184.53</v>
      </c>
      <c r="J573" s="2" t="s">
        <v>3371</v>
      </c>
      <c r="K573" s="5">
        <f ca="1">TODAY() - tblCustomers[[#This Row],[LastPurchaseDate]]</f>
        <v>366</v>
      </c>
      <c r="L573" s="5" t="str">
        <f ca="1">IF(tblCustomers[[#This Row],[LastPurchaseDate]] &lt;= (TODAY()-180), "Churned", "Active")</f>
        <v>Active</v>
      </c>
      <c r="M573" s="5" t="str">
        <f>TEXT(tblCustomers[[#This Row],[JoinDate]], "YYYY-MM")</f>
        <v>2020-11</v>
      </c>
      <c r="N573" s="5">
        <f>tblCustomers[[#This Row],[TotalSpend]]</f>
        <v>6089.49</v>
      </c>
      <c r="O573" s="2" t="s">
        <v>3372</v>
      </c>
    </row>
    <row r="574" spans="1:15" ht="13.8" x14ac:dyDescent="0.25">
      <c r="A574" s="2" t="s">
        <v>583</v>
      </c>
      <c r="B574" s="2" t="s">
        <v>1360</v>
      </c>
      <c r="C574" s="2" t="s">
        <v>1862</v>
      </c>
      <c r="D574" s="5" t="s">
        <v>2374</v>
      </c>
      <c r="E574" s="5" t="s">
        <v>2664</v>
      </c>
      <c r="F574" s="9">
        <v>2</v>
      </c>
      <c r="G574" s="9">
        <v>4</v>
      </c>
      <c r="H574" s="7">
        <v>229.44</v>
      </c>
      <c r="I574" s="7">
        <v>57.36</v>
      </c>
      <c r="J574" s="2" t="s">
        <v>3370</v>
      </c>
      <c r="K574" s="5">
        <f ca="1">TODAY() - tblCustomers[[#This Row],[LastPurchaseDate]]</f>
        <v>2524</v>
      </c>
      <c r="L574" s="5" t="str">
        <f ca="1">IF(tblCustomers[[#This Row],[LastPurchaseDate]] &lt;= (TODAY()-180), "Churned", "Active")</f>
        <v>Active</v>
      </c>
      <c r="M574" s="5" t="str">
        <f>TEXT(tblCustomers[[#This Row],[JoinDate]], "YYYY-MM")</f>
        <v>2018-09</v>
      </c>
      <c r="N574" s="5">
        <f>tblCustomers[[#This Row],[TotalSpend]]</f>
        <v>229.44</v>
      </c>
      <c r="O574" s="2" t="s">
        <v>3372</v>
      </c>
    </row>
    <row r="575" spans="1:15" ht="13.8" x14ac:dyDescent="0.25">
      <c r="A575" s="2" t="s">
        <v>584</v>
      </c>
      <c r="B575" s="2" t="s">
        <v>1639</v>
      </c>
      <c r="C575" s="2" t="s">
        <v>1861</v>
      </c>
      <c r="D575" s="5" t="s">
        <v>2375</v>
      </c>
      <c r="E575" s="5" t="s">
        <v>3131</v>
      </c>
      <c r="F575" s="9">
        <v>30</v>
      </c>
      <c r="G575" s="9">
        <v>34</v>
      </c>
      <c r="H575" s="7">
        <v>2199.12</v>
      </c>
      <c r="I575" s="7">
        <v>64.680000000000007</v>
      </c>
      <c r="J575" s="2" t="s">
        <v>3370</v>
      </c>
      <c r="K575" s="5">
        <f ca="1">TODAY() - tblCustomers[[#This Row],[LastPurchaseDate]]</f>
        <v>1470</v>
      </c>
      <c r="L575" s="5" t="str">
        <f ca="1">IF(tblCustomers[[#This Row],[LastPurchaseDate]] &lt;= (TODAY()-180), "Churned", "Active")</f>
        <v>Active</v>
      </c>
      <c r="M575" s="5" t="str">
        <f>TEXT(tblCustomers[[#This Row],[JoinDate]], "YYYY-MM")</f>
        <v>2019-04</v>
      </c>
      <c r="N575" s="5">
        <f>tblCustomers[[#This Row],[TotalSpend]]</f>
        <v>2199.12</v>
      </c>
      <c r="O575" s="2" t="s">
        <v>3372</v>
      </c>
    </row>
    <row r="576" spans="1:15" ht="13.8" x14ac:dyDescent="0.25">
      <c r="A576" s="2" t="s">
        <v>585</v>
      </c>
      <c r="B576" s="2" t="s">
        <v>1631</v>
      </c>
      <c r="C576" s="2" t="s">
        <v>1863</v>
      </c>
      <c r="D576" s="5" t="s">
        <v>2376</v>
      </c>
      <c r="E576" s="5" t="s">
        <v>2136</v>
      </c>
      <c r="F576" s="9">
        <v>18</v>
      </c>
      <c r="G576" s="9">
        <v>13</v>
      </c>
      <c r="H576" s="7">
        <v>4343.3</v>
      </c>
      <c r="I576" s="7">
        <v>334.1</v>
      </c>
      <c r="J576" s="2" t="s">
        <v>3370</v>
      </c>
      <c r="K576" s="5">
        <f ca="1">TODAY() - tblCustomers[[#This Row],[LastPurchaseDate]]</f>
        <v>442</v>
      </c>
      <c r="L576" s="5" t="str">
        <f ca="1">IF(tblCustomers[[#This Row],[LastPurchaseDate]] &lt;= (TODAY()-180), "Churned", "Active")</f>
        <v>Active</v>
      </c>
      <c r="M576" s="5" t="str">
        <f>TEXT(tblCustomers[[#This Row],[JoinDate]], "YYYY-MM")</f>
        <v>2023-02</v>
      </c>
      <c r="N576" s="5">
        <f>tblCustomers[[#This Row],[TotalSpend]]</f>
        <v>4343.3</v>
      </c>
      <c r="O576" s="2" t="s">
        <v>3372</v>
      </c>
    </row>
    <row r="577" spans="1:15" ht="13.8" x14ac:dyDescent="0.25">
      <c r="A577" s="2" t="s">
        <v>586</v>
      </c>
      <c r="B577" s="2" t="s">
        <v>1407</v>
      </c>
      <c r="C577" s="2" t="s">
        <v>1861</v>
      </c>
      <c r="D577" s="5" t="s">
        <v>2377</v>
      </c>
      <c r="E577" s="5" t="s">
        <v>2860</v>
      </c>
      <c r="F577" s="9">
        <v>3</v>
      </c>
      <c r="G577" s="9">
        <v>3</v>
      </c>
      <c r="H577" s="7">
        <v>1027.6199999999999</v>
      </c>
      <c r="I577" s="7">
        <v>342.54</v>
      </c>
      <c r="J577" s="2" t="s">
        <v>3370</v>
      </c>
      <c r="K577" s="5">
        <f ca="1">TODAY() - tblCustomers[[#This Row],[LastPurchaseDate]]</f>
        <v>75</v>
      </c>
      <c r="L577" s="5" t="str">
        <f ca="1">IF(tblCustomers[[#This Row],[LastPurchaseDate]] &lt;= (TODAY()-180), "Churned", "Active")</f>
        <v>Active</v>
      </c>
      <c r="M577" s="5" t="str">
        <f>TEXT(tblCustomers[[#This Row],[JoinDate]], "YYYY-MM")</f>
        <v>2025-05</v>
      </c>
      <c r="N577" s="5">
        <f>tblCustomers[[#This Row],[TotalSpend]]</f>
        <v>1027.6199999999999</v>
      </c>
      <c r="O577" s="2" t="s">
        <v>3373</v>
      </c>
    </row>
    <row r="578" spans="1:15" ht="13.8" x14ac:dyDescent="0.25">
      <c r="A578" s="2" t="s">
        <v>587</v>
      </c>
      <c r="B578" s="2" t="s">
        <v>1640</v>
      </c>
      <c r="C578" s="2" t="s">
        <v>1863</v>
      </c>
      <c r="D578" s="5" t="s">
        <v>2378</v>
      </c>
      <c r="E578" s="5" t="s">
        <v>2367</v>
      </c>
      <c r="F578" s="9">
        <v>22</v>
      </c>
      <c r="G578" s="9">
        <v>11</v>
      </c>
      <c r="H578" s="7">
        <v>368.39</v>
      </c>
      <c r="I578" s="7">
        <v>33.49</v>
      </c>
      <c r="J578" s="2" t="s">
        <v>3370</v>
      </c>
      <c r="K578" s="5">
        <f ca="1">TODAY() - tblCustomers[[#This Row],[LastPurchaseDate]]</f>
        <v>179</v>
      </c>
      <c r="L578" s="5" t="str">
        <f ca="1">IF(tblCustomers[[#This Row],[LastPurchaseDate]] &lt;= (TODAY()-180), "Churned", "Active")</f>
        <v>Active</v>
      </c>
      <c r="M578" s="5" t="str">
        <f>TEXT(tblCustomers[[#This Row],[JoinDate]], "YYYY-MM")</f>
        <v>2023-06</v>
      </c>
      <c r="N578" s="5">
        <f>tblCustomers[[#This Row],[TotalSpend]]</f>
        <v>368.39</v>
      </c>
      <c r="O578" s="2" t="s">
        <v>3373</v>
      </c>
    </row>
    <row r="579" spans="1:15" ht="13.8" x14ac:dyDescent="0.25">
      <c r="A579" s="2" t="s">
        <v>588</v>
      </c>
      <c r="B579" s="2" t="s">
        <v>1537</v>
      </c>
      <c r="C579" s="2" t="s">
        <v>1865</v>
      </c>
      <c r="D579" s="5" t="s">
        <v>2379</v>
      </c>
      <c r="E579" s="5" t="s">
        <v>2217</v>
      </c>
      <c r="F579" s="9">
        <v>48</v>
      </c>
      <c r="G579" s="9">
        <v>33</v>
      </c>
      <c r="H579" s="7">
        <v>3694.02</v>
      </c>
      <c r="I579" s="7">
        <v>111.94</v>
      </c>
      <c r="J579" s="2" t="s">
        <v>3370</v>
      </c>
      <c r="K579" s="5">
        <f ca="1">TODAY() - tblCustomers[[#This Row],[LastPurchaseDate]]</f>
        <v>87</v>
      </c>
      <c r="L579" s="5" t="str">
        <f ca="1">IF(tblCustomers[[#This Row],[LastPurchaseDate]] &lt;= (TODAY()-180), "Churned", "Active")</f>
        <v>Active</v>
      </c>
      <c r="M579" s="5" t="str">
        <f>TEXT(tblCustomers[[#This Row],[JoinDate]], "YYYY-MM")</f>
        <v>2021-07</v>
      </c>
      <c r="N579" s="5">
        <f>tblCustomers[[#This Row],[TotalSpend]]</f>
        <v>3694.02</v>
      </c>
      <c r="O579" s="2" t="s">
        <v>3373</v>
      </c>
    </row>
    <row r="580" spans="1:15" ht="13.8" x14ac:dyDescent="0.25">
      <c r="A580" s="2" t="s">
        <v>589</v>
      </c>
      <c r="B580" s="2" t="s">
        <v>1641</v>
      </c>
      <c r="C580" s="2" t="s">
        <v>1863</v>
      </c>
      <c r="D580" s="5" t="s">
        <v>2380</v>
      </c>
      <c r="E580" s="5" t="s">
        <v>3132</v>
      </c>
      <c r="F580" s="9">
        <v>17</v>
      </c>
      <c r="G580" s="9">
        <v>20</v>
      </c>
      <c r="H580" s="7">
        <v>20132.400000000001</v>
      </c>
      <c r="I580" s="7">
        <v>1006.62</v>
      </c>
      <c r="J580" s="2" t="s">
        <v>3371</v>
      </c>
      <c r="K580" s="5">
        <f ca="1">TODAY() - tblCustomers[[#This Row],[LastPurchaseDate]]</f>
        <v>1618</v>
      </c>
      <c r="L580" s="5" t="str">
        <f ca="1">IF(tblCustomers[[#This Row],[LastPurchaseDate]] &lt;= (TODAY()-180), "Churned", "Active")</f>
        <v>Active</v>
      </c>
      <c r="M580" s="5" t="str">
        <f>TEXT(tblCustomers[[#This Row],[JoinDate]], "YYYY-MM")</f>
        <v>2019-12</v>
      </c>
      <c r="N580" s="5">
        <f>tblCustomers[[#This Row],[TotalSpend]]</f>
        <v>20132.400000000001</v>
      </c>
      <c r="O580" s="2" t="s">
        <v>3372</v>
      </c>
    </row>
    <row r="581" spans="1:15" ht="13.8" x14ac:dyDescent="0.25">
      <c r="A581" s="2" t="s">
        <v>590</v>
      </c>
      <c r="B581" s="2" t="s">
        <v>1309</v>
      </c>
      <c r="C581" s="2" t="s">
        <v>1862</v>
      </c>
      <c r="D581" s="5" t="s">
        <v>2381</v>
      </c>
      <c r="E581" s="5" t="s">
        <v>1932</v>
      </c>
      <c r="F581" s="9">
        <v>27</v>
      </c>
      <c r="G581" s="9">
        <v>17</v>
      </c>
      <c r="H581" s="7">
        <v>4107.37</v>
      </c>
      <c r="I581" s="7">
        <v>241.61</v>
      </c>
      <c r="J581" s="2" t="s">
        <v>3370</v>
      </c>
      <c r="K581" s="5">
        <f ca="1">TODAY() - tblCustomers[[#This Row],[LastPurchaseDate]]</f>
        <v>1201</v>
      </c>
      <c r="L581" s="5" t="str">
        <f ca="1">IF(tblCustomers[[#This Row],[LastPurchaseDate]] &lt;= (TODAY()-180), "Churned", "Active")</f>
        <v>Active</v>
      </c>
      <c r="M581" s="5" t="str">
        <f>TEXT(tblCustomers[[#This Row],[JoinDate]], "YYYY-MM")</f>
        <v>2020-04</v>
      </c>
      <c r="N581" s="5">
        <f>tblCustomers[[#This Row],[TotalSpend]]</f>
        <v>4107.37</v>
      </c>
      <c r="O581" s="2" t="s">
        <v>3372</v>
      </c>
    </row>
    <row r="582" spans="1:15" ht="13.8" x14ac:dyDescent="0.25">
      <c r="A582" s="2" t="s">
        <v>591</v>
      </c>
      <c r="B582" s="2" t="s">
        <v>1466</v>
      </c>
      <c r="C582" s="2" t="s">
        <v>1865</v>
      </c>
      <c r="D582" s="5" t="s">
        <v>2382</v>
      </c>
      <c r="E582" s="5" t="s">
        <v>1913</v>
      </c>
      <c r="F582" s="9">
        <v>3</v>
      </c>
      <c r="G582" s="9">
        <v>2</v>
      </c>
      <c r="H582" s="7">
        <v>123.66</v>
      </c>
      <c r="I582" s="7">
        <v>61.83</v>
      </c>
      <c r="J582" s="2" t="s">
        <v>3370</v>
      </c>
      <c r="K582" s="5">
        <f ca="1">TODAY() - tblCustomers[[#This Row],[LastPurchaseDate]]</f>
        <v>136</v>
      </c>
      <c r="L582" s="5" t="str">
        <f ca="1">IF(tblCustomers[[#This Row],[LastPurchaseDate]] &lt;= (TODAY()-180), "Churned", "Active")</f>
        <v>Active</v>
      </c>
      <c r="M582" s="5" t="str">
        <f>TEXT(tblCustomers[[#This Row],[JoinDate]], "YYYY-MM")</f>
        <v>2025-03</v>
      </c>
      <c r="N582" s="5">
        <f>tblCustomers[[#This Row],[TotalSpend]]</f>
        <v>123.66</v>
      </c>
      <c r="O582" s="2" t="s">
        <v>3373</v>
      </c>
    </row>
    <row r="583" spans="1:15" ht="13.8" x14ac:dyDescent="0.25">
      <c r="A583" s="2" t="s">
        <v>592</v>
      </c>
      <c r="B583" s="2" t="s">
        <v>1642</v>
      </c>
      <c r="C583" s="2" t="s">
        <v>1861</v>
      </c>
      <c r="D583" s="5" t="s">
        <v>2383</v>
      </c>
      <c r="E583" s="5" t="s">
        <v>3133</v>
      </c>
      <c r="F583" s="9">
        <v>28</v>
      </c>
      <c r="G583" s="9">
        <v>23</v>
      </c>
      <c r="H583" s="7">
        <v>2864.42</v>
      </c>
      <c r="I583" s="7">
        <v>124.54</v>
      </c>
      <c r="J583" s="2" t="s">
        <v>3370</v>
      </c>
      <c r="K583" s="5">
        <f ca="1">TODAY() - tblCustomers[[#This Row],[LastPurchaseDate]]</f>
        <v>1183</v>
      </c>
      <c r="L583" s="5" t="str">
        <f ca="1">IF(tblCustomers[[#This Row],[LastPurchaseDate]] &lt;= (TODAY()-180), "Churned", "Active")</f>
        <v>Active</v>
      </c>
      <c r="M583" s="5" t="str">
        <f>TEXT(tblCustomers[[#This Row],[JoinDate]], "YYYY-MM")</f>
        <v>2020-03</v>
      </c>
      <c r="N583" s="5">
        <f>tblCustomers[[#This Row],[TotalSpend]]</f>
        <v>2864.42</v>
      </c>
      <c r="O583" s="2" t="s">
        <v>3372</v>
      </c>
    </row>
    <row r="584" spans="1:15" ht="13.8" x14ac:dyDescent="0.25">
      <c r="A584" s="2" t="s">
        <v>593</v>
      </c>
      <c r="B584" s="2" t="s">
        <v>1643</v>
      </c>
      <c r="C584" s="2" t="s">
        <v>1861</v>
      </c>
      <c r="D584" s="5" t="s">
        <v>2175</v>
      </c>
      <c r="E584" s="5" t="s">
        <v>3134</v>
      </c>
      <c r="F584" s="9">
        <v>24</v>
      </c>
      <c r="G584" s="9">
        <v>21</v>
      </c>
      <c r="H584" s="7">
        <v>1799.28</v>
      </c>
      <c r="I584" s="7">
        <v>85.68</v>
      </c>
      <c r="J584" s="2" t="s">
        <v>3370</v>
      </c>
      <c r="K584" s="5">
        <f ca="1">TODAY() - tblCustomers[[#This Row],[LastPurchaseDate]]</f>
        <v>320</v>
      </c>
      <c r="L584" s="5" t="str">
        <f ca="1">IF(tblCustomers[[#This Row],[LastPurchaseDate]] &lt;= (TODAY()-180), "Churned", "Active")</f>
        <v>Active</v>
      </c>
      <c r="M584" s="5" t="str">
        <f>TEXT(tblCustomers[[#This Row],[JoinDate]], "YYYY-MM")</f>
        <v>2022-12</v>
      </c>
      <c r="N584" s="5">
        <f>tblCustomers[[#This Row],[TotalSpend]]</f>
        <v>1799.28</v>
      </c>
      <c r="O584" s="2" t="s">
        <v>3372</v>
      </c>
    </row>
    <row r="585" spans="1:15" ht="13.8" x14ac:dyDescent="0.25">
      <c r="A585" s="2" t="s">
        <v>594</v>
      </c>
      <c r="B585" s="2" t="s">
        <v>1644</v>
      </c>
      <c r="C585" s="2" t="s">
        <v>1865</v>
      </c>
      <c r="D585" s="5" t="s">
        <v>2384</v>
      </c>
      <c r="E585" s="5" t="s">
        <v>2899</v>
      </c>
      <c r="F585" s="9">
        <v>3</v>
      </c>
      <c r="G585" s="9">
        <v>5</v>
      </c>
      <c r="H585" s="7">
        <v>269.35000000000002</v>
      </c>
      <c r="I585" s="7">
        <v>53.87</v>
      </c>
      <c r="J585" s="2" t="s">
        <v>3370</v>
      </c>
      <c r="K585" s="5">
        <f ca="1">TODAY() - tblCustomers[[#This Row],[LastPurchaseDate]]</f>
        <v>606</v>
      </c>
      <c r="L585" s="5" t="str">
        <f ca="1">IF(tblCustomers[[#This Row],[LastPurchaseDate]] &lt;= (TODAY()-180), "Churned", "Active")</f>
        <v>Active</v>
      </c>
      <c r="M585" s="5" t="str">
        <f>TEXT(tblCustomers[[#This Row],[JoinDate]], "YYYY-MM")</f>
        <v>2023-11</v>
      </c>
      <c r="N585" s="5">
        <f>tblCustomers[[#This Row],[TotalSpend]]</f>
        <v>269.35000000000002</v>
      </c>
      <c r="O585" s="2" t="s">
        <v>3372</v>
      </c>
    </row>
    <row r="586" spans="1:15" ht="13.8" x14ac:dyDescent="0.25">
      <c r="A586" s="2" t="s">
        <v>595</v>
      </c>
      <c r="B586" s="2" t="s">
        <v>1538</v>
      </c>
      <c r="C586" s="2" t="s">
        <v>1861</v>
      </c>
      <c r="D586" s="5" t="s">
        <v>2385</v>
      </c>
      <c r="E586" s="5" t="s">
        <v>2652</v>
      </c>
      <c r="F586" s="9">
        <v>4</v>
      </c>
      <c r="G586" s="9">
        <v>5</v>
      </c>
      <c r="H586" s="7">
        <v>434.4</v>
      </c>
      <c r="I586" s="7">
        <v>86.88</v>
      </c>
      <c r="J586" s="2" t="s">
        <v>3370</v>
      </c>
      <c r="K586" s="5">
        <f ca="1">TODAY() - tblCustomers[[#This Row],[LastPurchaseDate]]</f>
        <v>310</v>
      </c>
      <c r="L586" s="5" t="str">
        <f ca="1">IF(tblCustomers[[#This Row],[LastPurchaseDate]] &lt;= (TODAY()-180), "Churned", "Active")</f>
        <v>Active</v>
      </c>
      <c r="M586" s="5" t="str">
        <f>TEXT(tblCustomers[[#This Row],[JoinDate]], "YYYY-MM")</f>
        <v>2024-08</v>
      </c>
      <c r="N586" s="5">
        <f>tblCustomers[[#This Row],[TotalSpend]]</f>
        <v>434.4</v>
      </c>
      <c r="O586" s="2" t="s">
        <v>3372</v>
      </c>
    </row>
    <row r="587" spans="1:15" ht="13.8" x14ac:dyDescent="0.25">
      <c r="A587" s="2" t="s">
        <v>596</v>
      </c>
      <c r="B587" s="2" t="s">
        <v>1453</v>
      </c>
      <c r="C587" s="2" t="s">
        <v>1864</v>
      </c>
      <c r="D587" s="5" t="s">
        <v>2386</v>
      </c>
      <c r="E587" s="5" t="s">
        <v>3113</v>
      </c>
      <c r="F587" s="9">
        <v>33</v>
      </c>
      <c r="G587" s="9">
        <v>22</v>
      </c>
      <c r="H587" s="7">
        <v>1038.4000000000001</v>
      </c>
      <c r="I587" s="7">
        <v>47.2</v>
      </c>
      <c r="J587" s="2" t="s">
        <v>3370</v>
      </c>
      <c r="K587" s="5">
        <f ca="1">TODAY() - tblCustomers[[#This Row],[LastPurchaseDate]]</f>
        <v>820</v>
      </c>
      <c r="L587" s="5" t="str">
        <f ca="1">IF(tblCustomers[[#This Row],[LastPurchaseDate]] &lt;= (TODAY()-180), "Churned", "Active")</f>
        <v>Active</v>
      </c>
      <c r="M587" s="5" t="str">
        <f>TEXT(tblCustomers[[#This Row],[JoinDate]], "YYYY-MM")</f>
        <v>2020-10</v>
      </c>
      <c r="N587" s="5">
        <f>tblCustomers[[#This Row],[TotalSpend]]</f>
        <v>1038.4000000000001</v>
      </c>
      <c r="O587" s="2" t="s">
        <v>3372</v>
      </c>
    </row>
    <row r="588" spans="1:15" ht="13.8" x14ac:dyDescent="0.25">
      <c r="A588" s="2" t="s">
        <v>597</v>
      </c>
      <c r="B588" s="2" t="s">
        <v>1645</v>
      </c>
      <c r="C588" s="2" t="s">
        <v>1863</v>
      </c>
      <c r="D588" s="5" t="s">
        <v>1963</v>
      </c>
      <c r="E588" s="5" t="s">
        <v>3135</v>
      </c>
      <c r="F588" s="9">
        <v>35</v>
      </c>
      <c r="G588" s="9">
        <v>34</v>
      </c>
      <c r="H588" s="7">
        <v>2404.14</v>
      </c>
      <c r="I588" s="7">
        <v>70.709999999999994</v>
      </c>
      <c r="J588" s="2" t="s">
        <v>3370</v>
      </c>
      <c r="K588" s="5">
        <f ca="1">TODAY() - tblCustomers[[#This Row],[LastPurchaseDate]]</f>
        <v>1619</v>
      </c>
      <c r="L588" s="5" t="str">
        <f ca="1">IF(tblCustomers[[#This Row],[LastPurchaseDate]] &lt;= (TODAY()-180), "Churned", "Active")</f>
        <v>Active</v>
      </c>
      <c r="M588" s="5" t="str">
        <f>TEXT(tblCustomers[[#This Row],[JoinDate]], "YYYY-MM")</f>
        <v>2018-06</v>
      </c>
      <c r="N588" s="5">
        <f>tblCustomers[[#This Row],[TotalSpend]]</f>
        <v>2404.14</v>
      </c>
      <c r="O588" s="2" t="s">
        <v>3372</v>
      </c>
    </row>
    <row r="589" spans="1:15" ht="13.8" x14ac:dyDescent="0.25">
      <c r="A589" s="2" t="s">
        <v>598</v>
      </c>
      <c r="B589" s="2" t="s">
        <v>1646</v>
      </c>
      <c r="C589" s="2" t="s">
        <v>1861</v>
      </c>
      <c r="D589" s="5" t="s">
        <v>1936</v>
      </c>
      <c r="E589" s="5" t="s">
        <v>2530</v>
      </c>
      <c r="F589" s="9">
        <v>31</v>
      </c>
      <c r="G589" s="9">
        <v>25</v>
      </c>
      <c r="H589" s="7">
        <v>2106</v>
      </c>
      <c r="I589" s="7">
        <v>84.24</v>
      </c>
      <c r="J589" s="2" t="s">
        <v>3370</v>
      </c>
      <c r="K589" s="5">
        <f ca="1">TODAY() - tblCustomers[[#This Row],[LastPurchaseDate]]</f>
        <v>627</v>
      </c>
      <c r="L589" s="5" t="str">
        <f ca="1">IF(tblCustomers[[#This Row],[LastPurchaseDate]] &lt;= (TODAY()-180), "Churned", "Active")</f>
        <v>Active</v>
      </c>
      <c r="M589" s="5" t="str">
        <f>TEXT(tblCustomers[[#This Row],[JoinDate]], "YYYY-MM")</f>
        <v>2021-07</v>
      </c>
      <c r="N589" s="5">
        <f>tblCustomers[[#This Row],[TotalSpend]]</f>
        <v>2106</v>
      </c>
      <c r="O589" s="2" t="s">
        <v>3372</v>
      </c>
    </row>
    <row r="590" spans="1:15" ht="13.8" x14ac:dyDescent="0.25">
      <c r="A590" s="2" t="s">
        <v>599</v>
      </c>
      <c r="B590" s="2" t="s">
        <v>1258</v>
      </c>
      <c r="C590" s="2" t="s">
        <v>1863</v>
      </c>
      <c r="D590" s="5" t="s">
        <v>2354</v>
      </c>
      <c r="E590" s="5" t="s">
        <v>2155</v>
      </c>
      <c r="F590" s="9">
        <v>10</v>
      </c>
      <c r="G590" s="9">
        <v>6</v>
      </c>
      <c r="H590" s="7">
        <v>2277.6</v>
      </c>
      <c r="I590" s="7">
        <v>379.6</v>
      </c>
      <c r="J590" s="2" t="s">
        <v>3370</v>
      </c>
      <c r="K590" s="5">
        <f ca="1">TODAY() - tblCustomers[[#This Row],[LastPurchaseDate]]</f>
        <v>1970</v>
      </c>
      <c r="L590" s="5" t="str">
        <f ca="1">IF(tblCustomers[[#This Row],[LastPurchaseDate]] &lt;= (TODAY()-180), "Churned", "Active")</f>
        <v>Active</v>
      </c>
      <c r="M590" s="5" t="str">
        <f>TEXT(tblCustomers[[#This Row],[JoinDate]], "YYYY-MM")</f>
        <v>2019-08</v>
      </c>
      <c r="N590" s="5">
        <f>tblCustomers[[#This Row],[TotalSpend]]</f>
        <v>2277.6</v>
      </c>
      <c r="O590" s="2" t="s">
        <v>3372</v>
      </c>
    </row>
    <row r="591" spans="1:15" ht="13.8" x14ac:dyDescent="0.25">
      <c r="A591" s="2" t="s">
        <v>600</v>
      </c>
      <c r="B591" s="2" t="s">
        <v>1356</v>
      </c>
      <c r="C591" s="2" t="s">
        <v>1862</v>
      </c>
      <c r="D591" s="5" t="s">
        <v>2387</v>
      </c>
      <c r="E591" s="5" t="s">
        <v>2942</v>
      </c>
      <c r="F591" s="9">
        <v>64</v>
      </c>
      <c r="G591" s="9">
        <v>45</v>
      </c>
      <c r="H591" s="7">
        <v>2703.15</v>
      </c>
      <c r="I591" s="7">
        <v>60.07</v>
      </c>
      <c r="J591" s="2" t="s">
        <v>3370</v>
      </c>
      <c r="K591" s="5">
        <f ca="1">TODAY() - tblCustomers[[#This Row],[LastPurchaseDate]]</f>
        <v>409</v>
      </c>
      <c r="L591" s="5" t="str">
        <f ca="1">IF(tblCustomers[[#This Row],[LastPurchaseDate]] &lt;= (TODAY()-180), "Churned", "Active")</f>
        <v>Active</v>
      </c>
      <c r="M591" s="5" t="str">
        <f>TEXT(tblCustomers[[#This Row],[JoinDate]], "YYYY-MM")</f>
        <v>2019-05</v>
      </c>
      <c r="N591" s="5">
        <f>tblCustomers[[#This Row],[TotalSpend]]</f>
        <v>2703.15</v>
      </c>
      <c r="O591" s="2" t="s">
        <v>3372</v>
      </c>
    </row>
    <row r="592" spans="1:15" ht="13.8" x14ac:dyDescent="0.25">
      <c r="A592" s="2" t="s">
        <v>601</v>
      </c>
      <c r="B592" s="2" t="s">
        <v>1263</v>
      </c>
      <c r="C592" s="2" t="s">
        <v>1865</v>
      </c>
      <c r="D592" s="5" t="s">
        <v>2388</v>
      </c>
      <c r="E592" s="5" t="s">
        <v>3136</v>
      </c>
      <c r="F592" s="9">
        <v>12</v>
      </c>
      <c r="G592" s="9">
        <v>11</v>
      </c>
      <c r="H592" s="7">
        <v>626.78</v>
      </c>
      <c r="I592" s="7">
        <v>56.98</v>
      </c>
      <c r="J592" s="2" t="s">
        <v>3370</v>
      </c>
      <c r="K592" s="5">
        <f ca="1">TODAY() - tblCustomers[[#This Row],[LastPurchaseDate]]</f>
        <v>331</v>
      </c>
      <c r="L592" s="5" t="str">
        <f ca="1">IF(tblCustomers[[#This Row],[LastPurchaseDate]] &lt;= (TODAY()-180), "Churned", "Active")</f>
        <v>Active</v>
      </c>
      <c r="M592" s="5" t="str">
        <f>TEXT(tblCustomers[[#This Row],[JoinDate]], "YYYY-MM")</f>
        <v>2023-11</v>
      </c>
      <c r="N592" s="5">
        <f>tblCustomers[[#This Row],[TotalSpend]]</f>
        <v>626.78</v>
      </c>
      <c r="O592" s="2" t="s">
        <v>3372</v>
      </c>
    </row>
    <row r="593" spans="1:15" ht="13.8" x14ac:dyDescent="0.25">
      <c r="A593" s="2" t="s">
        <v>602</v>
      </c>
      <c r="B593" s="2" t="s">
        <v>1647</v>
      </c>
      <c r="C593" s="2" t="s">
        <v>1864</v>
      </c>
      <c r="D593" s="5" t="s">
        <v>2389</v>
      </c>
      <c r="E593" s="5" t="s">
        <v>3137</v>
      </c>
      <c r="F593" s="9">
        <v>38</v>
      </c>
      <c r="G593" s="9">
        <v>24</v>
      </c>
      <c r="H593" s="7">
        <v>708.96</v>
      </c>
      <c r="I593" s="7">
        <v>29.54</v>
      </c>
      <c r="J593" s="2" t="s">
        <v>3370</v>
      </c>
      <c r="K593" s="5">
        <f ca="1">TODAY() - tblCustomers[[#This Row],[LastPurchaseDate]]</f>
        <v>1030</v>
      </c>
      <c r="L593" s="5" t="str">
        <f ca="1">IF(tblCustomers[[#This Row],[LastPurchaseDate]] &lt;= (TODAY()-180), "Churned", "Active")</f>
        <v>Active</v>
      </c>
      <c r="M593" s="5" t="str">
        <f>TEXT(tblCustomers[[#This Row],[JoinDate]], "YYYY-MM")</f>
        <v>2019-10</v>
      </c>
      <c r="N593" s="5">
        <f>tblCustomers[[#This Row],[TotalSpend]]</f>
        <v>708.96</v>
      </c>
      <c r="O593" s="2" t="s">
        <v>3372</v>
      </c>
    </row>
    <row r="594" spans="1:15" ht="13.8" x14ac:dyDescent="0.25">
      <c r="A594" s="2" t="s">
        <v>603</v>
      </c>
      <c r="B594" s="2" t="s">
        <v>1648</v>
      </c>
      <c r="C594" s="2" t="s">
        <v>1861</v>
      </c>
      <c r="D594" s="5" t="s">
        <v>2390</v>
      </c>
      <c r="E594" s="5" t="s">
        <v>2289</v>
      </c>
      <c r="F594" s="9">
        <v>3</v>
      </c>
      <c r="G594" s="9">
        <v>7</v>
      </c>
      <c r="H594" s="7">
        <v>478.03</v>
      </c>
      <c r="I594" s="7">
        <v>68.290000000000006</v>
      </c>
      <c r="J594" s="2" t="s">
        <v>3370</v>
      </c>
      <c r="K594" s="5">
        <f ca="1">TODAY() - tblCustomers[[#This Row],[LastPurchaseDate]]</f>
        <v>884</v>
      </c>
      <c r="L594" s="5" t="str">
        <f ca="1">IF(tblCustomers[[#This Row],[LastPurchaseDate]] &lt;= (TODAY()-180), "Churned", "Active")</f>
        <v>Active</v>
      </c>
      <c r="M594" s="5" t="str">
        <f>TEXT(tblCustomers[[#This Row],[JoinDate]], "YYYY-MM")</f>
        <v>2023-02</v>
      </c>
      <c r="N594" s="5">
        <f>tblCustomers[[#This Row],[TotalSpend]]</f>
        <v>478.03</v>
      </c>
      <c r="O594" s="2" t="s">
        <v>3372</v>
      </c>
    </row>
    <row r="595" spans="1:15" ht="13.8" x14ac:dyDescent="0.25">
      <c r="A595" s="2" t="s">
        <v>604</v>
      </c>
      <c r="B595" s="2" t="s">
        <v>1409</v>
      </c>
      <c r="C595" s="2" t="s">
        <v>1862</v>
      </c>
      <c r="D595" s="5" t="s">
        <v>2116</v>
      </c>
      <c r="E595" s="5" t="s">
        <v>2260</v>
      </c>
      <c r="F595" s="9">
        <v>19</v>
      </c>
      <c r="G595" s="9">
        <v>18</v>
      </c>
      <c r="H595" s="7">
        <v>238.5</v>
      </c>
      <c r="I595" s="7">
        <v>13.25</v>
      </c>
      <c r="J595" s="2" t="s">
        <v>3370</v>
      </c>
      <c r="K595" s="5">
        <f ca="1">TODAY() - tblCustomers[[#This Row],[LastPurchaseDate]]</f>
        <v>538</v>
      </c>
      <c r="L595" s="5" t="str">
        <f ca="1">IF(tblCustomers[[#This Row],[LastPurchaseDate]] &lt;= (TODAY()-180), "Churned", "Active")</f>
        <v>Active</v>
      </c>
      <c r="M595" s="5" t="str">
        <f>TEXT(tblCustomers[[#This Row],[JoinDate]], "YYYY-MM")</f>
        <v>2022-10</v>
      </c>
      <c r="N595" s="5">
        <f>tblCustomers[[#This Row],[TotalSpend]]</f>
        <v>238.5</v>
      </c>
      <c r="O595" s="2" t="s">
        <v>3372</v>
      </c>
    </row>
    <row r="596" spans="1:15" ht="13.8" x14ac:dyDescent="0.25">
      <c r="A596" s="2" t="s">
        <v>605</v>
      </c>
      <c r="B596" s="2" t="s">
        <v>1526</v>
      </c>
      <c r="C596" s="2" t="s">
        <v>1862</v>
      </c>
      <c r="D596" s="5" t="s">
        <v>2391</v>
      </c>
      <c r="E596" s="5" t="s">
        <v>2552</v>
      </c>
      <c r="F596" s="9">
        <v>45</v>
      </c>
      <c r="G596" s="9">
        <v>46</v>
      </c>
      <c r="H596" s="7">
        <v>16379.68</v>
      </c>
      <c r="I596" s="7">
        <v>356.08</v>
      </c>
      <c r="J596" s="2" t="s">
        <v>3371</v>
      </c>
      <c r="K596" s="5">
        <f ca="1">TODAY() - tblCustomers[[#This Row],[LastPurchaseDate]]</f>
        <v>751</v>
      </c>
      <c r="L596" s="5" t="str">
        <f ca="1">IF(tblCustomers[[#This Row],[LastPurchaseDate]] &lt;= (TODAY()-180), "Churned", "Active")</f>
        <v>Active</v>
      </c>
      <c r="M596" s="5" t="str">
        <f>TEXT(tblCustomers[[#This Row],[JoinDate]], "YYYY-MM")</f>
        <v>2020-01</v>
      </c>
      <c r="N596" s="5">
        <f>tblCustomers[[#This Row],[TotalSpend]]</f>
        <v>16379.68</v>
      </c>
      <c r="O596" s="2" t="s">
        <v>3372</v>
      </c>
    </row>
    <row r="597" spans="1:15" ht="13.8" x14ac:dyDescent="0.25">
      <c r="A597" s="2" t="s">
        <v>606</v>
      </c>
      <c r="B597" s="2" t="s">
        <v>1649</v>
      </c>
      <c r="C597" s="2" t="s">
        <v>1862</v>
      </c>
      <c r="D597" s="5" t="s">
        <v>2392</v>
      </c>
      <c r="E597" s="5" t="s">
        <v>3138</v>
      </c>
      <c r="F597" s="9">
        <v>52</v>
      </c>
      <c r="G597" s="9">
        <v>38</v>
      </c>
      <c r="H597" s="7">
        <v>7090.42</v>
      </c>
      <c r="I597" s="7">
        <v>186.59</v>
      </c>
      <c r="J597" s="2" t="s">
        <v>3371</v>
      </c>
      <c r="K597" s="5">
        <f ca="1">TODAY() - tblCustomers[[#This Row],[LastPurchaseDate]]</f>
        <v>158</v>
      </c>
      <c r="L597" s="5" t="str">
        <f ca="1">IF(tblCustomers[[#This Row],[LastPurchaseDate]] &lt;= (TODAY()-180), "Churned", "Active")</f>
        <v>Active</v>
      </c>
      <c r="M597" s="5" t="str">
        <f>TEXT(tblCustomers[[#This Row],[JoinDate]], "YYYY-MM")</f>
        <v>2021-01</v>
      </c>
      <c r="N597" s="5">
        <f>tblCustomers[[#This Row],[TotalSpend]]</f>
        <v>7090.42</v>
      </c>
      <c r="O597" s="2" t="s">
        <v>3373</v>
      </c>
    </row>
    <row r="598" spans="1:15" ht="13.8" x14ac:dyDescent="0.25">
      <c r="A598" s="2" t="s">
        <v>607</v>
      </c>
      <c r="B598" s="2" t="s">
        <v>1650</v>
      </c>
      <c r="C598" s="2" t="s">
        <v>1863</v>
      </c>
      <c r="D598" s="5" t="s">
        <v>2158</v>
      </c>
      <c r="E598" s="5" t="s">
        <v>2278</v>
      </c>
      <c r="F598" s="9">
        <v>2</v>
      </c>
      <c r="G598" s="9">
        <v>2</v>
      </c>
      <c r="H598" s="7">
        <v>148.82</v>
      </c>
      <c r="I598" s="7">
        <v>74.41</v>
      </c>
      <c r="J598" s="2" t="s">
        <v>3370</v>
      </c>
      <c r="K598" s="5">
        <f ca="1">TODAY() - tblCustomers[[#This Row],[LastPurchaseDate]]</f>
        <v>630</v>
      </c>
      <c r="L598" s="5" t="str">
        <f ca="1">IF(tblCustomers[[#This Row],[LastPurchaseDate]] &lt;= (TODAY()-180), "Churned", "Active")</f>
        <v>Active</v>
      </c>
      <c r="M598" s="5" t="str">
        <f>TEXT(tblCustomers[[#This Row],[JoinDate]], "YYYY-MM")</f>
        <v>2023-12</v>
      </c>
      <c r="N598" s="5">
        <f>tblCustomers[[#This Row],[TotalSpend]]</f>
        <v>148.82</v>
      </c>
      <c r="O598" s="2" t="s">
        <v>3372</v>
      </c>
    </row>
    <row r="599" spans="1:15" ht="13.8" x14ac:dyDescent="0.25">
      <c r="A599" s="2" t="s">
        <v>608</v>
      </c>
      <c r="B599" s="2" t="s">
        <v>1651</v>
      </c>
      <c r="C599" s="2" t="s">
        <v>1862</v>
      </c>
      <c r="D599" s="5" t="s">
        <v>2393</v>
      </c>
      <c r="E599" s="5" t="s">
        <v>3139</v>
      </c>
      <c r="F599" s="9">
        <v>9</v>
      </c>
      <c r="G599" s="9">
        <v>7</v>
      </c>
      <c r="H599" s="7">
        <v>772.1</v>
      </c>
      <c r="I599" s="7">
        <v>110.3</v>
      </c>
      <c r="J599" s="2" t="s">
        <v>3370</v>
      </c>
      <c r="K599" s="5">
        <f ca="1">TODAY() - tblCustomers[[#This Row],[LastPurchaseDate]]</f>
        <v>560</v>
      </c>
      <c r="L599" s="5" t="str">
        <f ca="1">IF(tblCustomers[[#This Row],[LastPurchaseDate]] &lt;= (TODAY()-180), "Churned", "Active")</f>
        <v>Active</v>
      </c>
      <c r="M599" s="5" t="str">
        <f>TEXT(tblCustomers[[#This Row],[JoinDate]], "YYYY-MM")</f>
        <v>2023-07</v>
      </c>
      <c r="N599" s="5">
        <f>tblCustomers[[#This Row],[TotalSpend]]</f>
        <v>772.1</v>
      </c>
      <c r="O599" s="2" t="s">
        <v>3372</v>
      </c>
    </row>
    <row r="600" spans="1:15" ht="13.8" x14ac:dyDescent="0.25">
      <c r="A600" s="2" t="s">
        <v>609</v>
      </c>
      <c r="B600" s="2" t="s">
        <v>1652</v>
      </c>
      <c r="C600" s="2" t="s">
        <v>1864</v>
      </c>
      <c r="D600" s="5" t="s">
        <v>1995</v>
      </c>
      <c r="E600" s="5" t="s">
        <v>2845</v>
      </c>
      <c r="F600" s="9">
        <v>4</v>
      </c>
      <c r="G600" s="9">
        <v>7</v>
      </c>
      <c r="H600" s="7">
        <v>294.77</v>
      </c>
      <c r="I600" s="7">
        <v>42.11</v>
      </c>
      <c r="J600" s="2" t="s">
        <v>3370</v>
      </c>
      <c r="K600" s="5">
        <f ca="1">TODAY() - tblCustomers[[#This Row],[LastPurchaseDate]]</f>
        <v>68</v>
      </c>
      <c r="L600" s="5" t="str">
        <f ca="1">IF(tblCustomers[[#This Row],[LastPurchaseDate]] &lt;= (TODAY()-180), "Churned", "Active")</f>
        <v>Active</v>
      </c>
      <c r="M600" s="5" t="str">
        <f>TEXT(tblCustomers[[#This Row],[JoinDate]], "YYYY-MM")</f>
        <v>2025-04</v>
      </c>
      <c r="N600" s="5">
        <f>tblCustomers[[#This Row],[TotalSpend]]</f>
        <v>294.77</v>
      </c>
      <c r="O600" s="2" t="s">
        <v>3373</v>
      </c>
    </row>
    <row r="601" spans="1:15" ht="13.8" x14ac:dyDescent="0.25">
      <c r="A601" s="2" t="s">
        <v>610</v>
      </c>
      <c r="B601" s="2" t="s">
        <v>1653</v>
      </c>
      <c r="C601" s="2" t="s">
        <v>1865</v>
      </c>
      <c r="D601" s="5" t="s">
        <v>2394</v>
      </c>
      <c r="E601" s="5" t="s">
        <v>3140</v>
      </c>
      <c r="F601" s="9">
        <v>17</v>
      </c>
      <c r="G601" s="9">
        <v>16</v>
      </c>
      <c r="H601" s="7">
        <v>2305.2800000000002</v>
      </c>
      <c r="I601" s="7">
        <v>144.08000000000001</v>
      </c>
      <c r="J601" s="2" t="s">
        <v>3370</v>
      </c>
      <c r="K601" s="5">
        <f ca="1">TODAY() - tblCustomers[[#This Row],[LastPurchaseDate]]</f>
        <v>537</v>
      </c>
      <c r="L601" s="5" t="str">
        <f ca="1">IF(tblCustomers[[#This Row],[LastPurchaseDate]] &lt;= (TODAY()-180), "Churned", "Active")</f>
        <v>Active</v>
      </c>
      <c r="M601" s="5" t="str">
        <f>TEXT(tblCustomers[[#This Row],[JoinDate]], "YYYY-MM")</f>
        <v>2022-12</v>
      </c>
      <c r="N601" s="5">
        <f>tblCustomers[[#This Row],[TotalSpend]]</f>
        <v>2305.2800000000002</v>
      </c>
      <c r="O601" s="2" t="s">
        <v>3372</v>
      </c>
    </row>
    <row r="602" spans="1:15" ht="13.8" x14ac:dyDescent="0.25">
      <c r="A602" s="2" t="s">
        <v>611</v>
      </c>
      <c r="B602" s="2" t="s">
        <v>1562</v>
      </c>
      <c r="C602" s="2" t="s">
        <v>1865</v>
      </c>
      <c r="D602" s="5" t="s">
        <v>2395</v>
      </c>
      <c r="E602" s="5" t="s">
        <v>3141</v>
      </c>
      <c r="F602" s="9">
        <v>23</v>
      </c>
      <c r="G602" s="9">
        <v>22</v>
      </c>
      <c r="H602" s="7">
        <v>3213.98</v>
      </c>
      <c r="I602" s="7">
        <v>146.09</v>
      </c>
      <c r="J602" s="2" t="s">
        <v>3370</v>
      </c>
      <c r="K602" s="5">
        <f ca="1">TODAY() - tblCustomers[[#This Row],[LastPurchaseDate]]</f>
        <v>1653</v>
      </c>
      <c r="L602" s="5" t="str">
        <f ca="1">IF(tblCustomers[[#This Row],[LastPurchaseDate]] &lt;= (TODAY()-180), "Churned", "Active")</f>
        <v>Active</v>
      </c>
      <c r="M602" s="5" t="str">
        <f>TEXT(tblCustomers[[#This Row],[JoinDate]], "YYYY-MM")</f>
        <v>2019-05</v>
      </c>
      <c r="N602" s="5">
        <f>tblCustomers[[#This Row],[TotalSpend]]</f>
        <v>3213.98</v>
      </c>
      <c r="O602" s="2" t="s">
        <v>3372</v>
      </c>
    </row>
    <row r="603" spans="1:15" ht="13.8" x14ac:dyDescent="0.25">
      <c r="A603" s="2" t="s">
        <v>612</v>
      </c>
      <c r="B603" s="2" t="s">
        <v>1654</v>
      </c>
      <c r="C603" s="2" t="s">
        <v>1864</v>
      </c>
      <c r="D603" s="5" t="s">
        <v>2396</v>
      </c>
      <c r="E603" s="5" t="s">
        <v>2191</v>
      </c>
      <c r="F603" s="9">
        <v>14</v>
      </c>
      <c r="G603" s="9">
        <v>10</v>
      </c>
      <c r="H603" s="7">
        <v>631.79999999999995</v>
      </c>
      <c r="I603" s="7">
        <v>63.18</v>
      </c>
      <c r="J603" s="2" t="s">
        <v>3370</v>
      </c>
      <c r="K603" s="5">
        <f ca="1">TODAY() - tblCustomers[[#This Row],[LastPurchaseDate]]</f>
        <v>216</v>
      </c>
      <c r="L603" s="5" t="str">
        <f ca="1">IF(tblCustomers[[#This Row],[LastPurchaseDate]] &lt;= (TODAY()-180), "Churned", "Active")</f>
        <v>Active</v>
      </c>
      <c r="M603" s="5" t="str">
        <f>TEXT(tblCustomers[[#This Row],[JoinDate]], "YYYY-MM")</f>
        <v>2024-01</v>
      </c>
      <c r="N603" s="5">
        <f>tblCustomers[[#This Row],[TotalSpend]]</f>
        <v>631.79999999999995</v>
      </c>
      <c r="O603" s="2" t="s">
        <v>3372</v>
      </c>
    </row>
    <row r="604" spans="1:15" ht="13.8" x14ac:dyDescent="0.25">
      <c r="A604" s="2" t="s">
        <v>613</v>
      </c>
      <c r="B604" s="2" t="s">
        <v>1431</v>
      </c>
      <c r="C604" s="2" t="s">
        <v>1861</v>
      </c>
      <c r="D604" s="5" t="s">
        <v>2397</v>
      </c>
      <c r="E604" s="5" t="s">
        <v>3142</v>
      </c>
      <c r="F604" s="9">
        <v>34</v>
      </c>
      <c r="G604" s="9">
        <v>21</v>
      </c>
      <c r="H604" s="7">
        <v>2013.48</v>
      </c>
      <c r="I604" s="7">
        <v>95.88</v>
      </c>
      <c r="J604" s="2" t="s">
        <v>3370</v>
      </c>
      <c r="K604" s="5">
        <f ca="1">TODAY() - tblCustomers[[#This Row],[LastPurchaseDate]]</f>
        <v>135</v>
      </c>
      <c r="L604" s="5" t="str">
        <f ca="1">IF(tblCustomers[[#This Row],[LastPurchaseDate]] &lt;= (TODAY()-180), "Churned", "Active")</f>
        <v>Active</v>
      </c>
      <c r="M604" s="5" t="str">
        <f>TEXT(tblCustomers[[#This Row],[JoinDate]], "YYYY-MM")</f>
        <v>2022-08</v>
      </c>
      <c r="N604" s="5">
        <f>tblCustomers[[#This Row],[TotalSpend]]</f>
        <v>2013.48</v>
      </c>
      <c r="O604" s="2" t="s">
        <v>3373</v>
      </c>
    </row>
    <row r="605" spans="1:15" ht="13.8" x14ac:dyDescent="0.25">
      <c r="A605" s="2" t="s">
        <v>614</v>
      </c>
      <c r="B605" s="2" t="s">
        <v>1655</v>
      </c>
      <c r="C605" s="2" t="s">
        <v>1863</v>
      </c>
      <c r="D605" s="5" t="s">
        <v>2398</v>
      </c>
      <c r="E605" s="5" t="s">
        <v>2819</v>
      </c>
      <c r="F605" s="9">
        <v>1</v>
      </c>
      <c r="G605" s="9">
        <v>3</v>
      </c>
      <c r="H605" s="7">
        <v>420.57</v>
      </c>
      <c r="I605" s="7">
        <v>140.19</v>
      </c>
      <c r="J605" s="2" t="s">
        <v>3370</v>
      </c>
      <c r="K605" s="5">
        <f ca="1">TODAY() - tblCustomers[[#This Row],[LastPurchaseDate]]</f>
        <v>40</v>
      </c>
      <c r="L605" s="5" t="str">
        <f ca="1">IF(tblCustomers[[#This Row],[LastPurchaseDate]] &lt;= (TODAY()-180), "Churned", "Active")</f>
        <v>Active</v>
      </c>
      <c r="M605" s="5" t="str">
        <f>TEXT(tblCustomers[[#This Row],[JoinDate]], "YYYY-MM")</f>
        <v>2025-08</v>
      </c>
      <c r="N605" s="5">
        <f>tblCustomers[[#This Row],[TotalSpend]]</f>
        <v>420.57</v>
      </c>
      <c r="O605" s="2" t="s">
        <v>3373</v>
      </c>
    </row>
    <row r="606" spans="1:15" ht="13.8" x14ac:dyDescent="0.25">
      <c r="A606" s="2" t="s">
        <v>615</v>
      </c>
      <c r="B606" s="2" t="s">
        <v>1246</v>
      </c>
      <c r="C606" s="2" t="s">
        <v>1864</v>
      </c>
      <c r="D606" s="5" t="s">
        <v>2399</v>
      </c>
      <c r="E606" s="5" t="s">
        <v>3032</v>
      </c>
      <c r="F606" s="9">
        <v>23</v>
      </c>
      <c r="G606" s="9">
        <v>20</v>
      </c>
      <c r="H606" s="7">
        <v>4815</v>
      </c>
      <c r="I606" s="7">
        <v>240.75</v>
      </c>
      <c r="J606" s="2" t="s">
        <v>3370</v>
      </c>
      <c r="K606" s="5">
        <f ca="1">TODAY() - tblCustomers[[#This Row],[LastPurchaseDate]]</f>
        <v>411</v>
      </c>
      <c r="L606" s="5" t="str">
        <f ca="1">IF(tblCustomers[[#This Row],[LastPurchaseDate]] &lt;= (TODAY()-180), "Churned", "Active")</f>
        <v>Active</v>
      </c>
      <c r="M606" s="5" t="str">
        <f>TEXT(tblCustomers[[#This Row],[JoinDate]], "YYYY-MM")</f>
        <v>2022-10</v>
      </c>
      <c r="N606" s="5">
        <f>tblCustomers[[#This Row],[TotalSpend]]</f>
        <v>4815</v>
      </c>
      <c r="O606" s="2" t="s">
        <v>3372</v>
      </c>
    </row>
    <row r="607" spans="1:15" ht="13.8" x14ac:dyDescent="0.25">
      <c r="A607" s="2" t="s">
        <v>616</v>
      </c>
      <c r="B607" s="2" t="s">
        <v>1530</v>
      </c>
      <c r="C607" s="2" t="s">
        <v>1865</v>
      </c>
      <c r="D607" s="5" t="s">
        <v>2400</v>
      </c>
      <c r="E607" s="5" t="s">
        <v>2288</v>
      </c>
      <c r="F607" s="9">
        <v>20</v>
      </c>
      <c r="G607" s="9">
        <v>16</v>
      </c>
      <c r="H607" s="7">
        <v>4530.3999999999996</v>
      </c>
      <c r="I607" s="7">
        <v>283.14999999999998</v>
      </c>
      <c r="J607" s="2" t="s">
        <v>3370</v>
      </c>
      <c r="K607" s="5">
        <f ca="1">TODAY() - tblCustomers[[#This Row],[LastPurchaseDate]]</f>
        <v>237</v>
      </c>
      <c r="L607" s="5" t="str">
        <f ca="1">IF(tblCustomers[[#This Row],[LastPurchaseDate]] &lt;= (TODAY()-180), "Churned", "Active")</f>
        <v>Active</v>
      </c>
      <c r="M607" s="5" t="str">
        <f>TEXT(tblCustomers[[#This Row],[JoinDate]], "YYYY-MM")</f>
        <v>2023-06</v>
      </c>
      <c r="N607" s="5">
        <f>tblCustomers[[#This Row],[TotalSpend]]</f>
        <v>4530.3999999999996</v>
      </c>
      <c r="O607" s="2" t="s">
        <v>3372</v>
      </c>
    </row>
    <row r="608" spans="1:15" ht="13.8" x14ac:dyDescent="0.25">
      <c r="A608" s="2" t="s">
        <v>617</v>
      </c>
      <c r="B608" s="2" t="s">
        <v>1656</v>
      </c>
      <c r="C608" s="2" t="s">
        <v>1865</v>
      </c>
      <c r="D608" s="5" t="s">
        <v>2401</v>
      </c>
      <c r="E608" s="5" t="s">
        <v>2917</v>
      </c>
      <c r="F608" s="9">
        <v>15</v>
      </c>
      <c r="G608" s="9">
        <v>13</v>
      </c>
      <c r="H608" s="7">
        <v>721.24</v>
      </c>
      <c r="I608" s="7">
        <v>55.48</v>
      </c>
      <c r="J608" s="2" t="s">
        <v>3370</v>
      </c>
      <c r="K608" s="5">
        <f ca="1">TODAY() - tblCustomers[[#This Row],[LastPurchaseDate]]</f>
        <v>501</v>
      </c>
      <c r="L608" s="5" t="str">
        <f ca="1">IF(tblCustomers[[#This Row],[LastPurchaseDate]] &lt;= (TODAY()-180), "Churned", "Active")</f>
        <v>Active</v>
      </c>
      <c r="M608" s="5" t="str">
        <f>TEXT(tblCustomers[[#This Row],[JoinDate]], "YYYY-MM")</f>
        <v>2023-03</v>
      </c>
      <c r="N608" s="5">
        <f>tblCustomers[[#This Row],[TotalSpend]]</f>
        <v>721.24</v>
      </c>
      <c r="O608" s="2" t="s">
        <v>3372</v>
      </c>
    </row>
    <row r="609" spans="1:15" ht="13.8" x14ac:dyDescent="0.25">
      <c r="A609" s="2" t="s">
        <v>618</v>
      </c>
      <c r="B609" s="2" t="s">
        <v>1448</v>
      </c>
      <c r="C609" s="2" t="s">
        <v>1865</v>
      </c>
      <c r="D609" s="5" t="s">
        <v>2402</v>
      </c>
      <c r="E609" s="5" t="s">
        <v>2025</v>
      </c>
      <c r="F609" s="9">
        <v>20</v>
      </c>
      <c r="G609" s="9">
        <v>15</v>
      </c>
      <c r="H609" s="7">
        <v>1235.8499999999999</v>
      </c>
      <c r="I609" s="7">
        <v>82.39</v>
      </c>
      <c r="J609" s="2" t="s">
        <v>3370</v>
      </c>
      <c r="K609" s="5">
        <f ca="1">TODAY() - tblCustomers[[#This Row],[LastPurchaseDate]]</f>
        <v>38</v>
      </c>
      <c r="L609" s="5" t="str">
        <f ca="1">IF(tblCustomers[[#This Row],[LastPurchaseDate]] &lt;= (TODAY()-180), "Churned", "Active")</f>
        <v>Active</v>
      </c>
      <c r="M609" s="5" t="str">
        <f>TEXT(tblCustomers[[#This Row],[JoinDate]], "YYYY-MM")</f>
        <v>2024-01</v>
      </c>
      <c r="N609" s="5">
        <f>tblCustomers[[#This Row],[TotalSpend]]</f>
        <v>1235.8499999999999</v>
      </c>
      <c r="O609" s="2" t="s">
        <v>3373</v>
      </c>
    </row>
    <row r="610" spans="1:15" ht="13.8" x14ac:dyDescent="0.25">
      <c r="A610" s="2" t="s">
        <v>619</v>
      </c>
      <c r="B610" s="2" t="s">
        <v>1371</v>
      </c>
      <c r="C610" s="2" t="s">
        <v>1863</v>
      </c>
      <c r="D610" s="5" t="s">
        <v>2403</v>
      </c>
      <c r="E610" s="5" t="s">
        <v>3143</v>
      </c>
      <c r="F610" s="9">
        <v>8</v>
      </c>
      <c r="G610" s="9">
        <v>6</v>
      </c>
      <c r="H610" s="7">
        <v>2154.6</v>
      </c>
      <c r="I610" s="7">
        <v>359.1</v>
      </c>
      <c r="J610" s="2" t="s">
        <v>3370</v>
      </c>
      <c r="K610" s="5">
        <f ca="1">TODAY() - tblCustomers[[#This Row],[LastPurchaseDate]]</f>
        <v>1772</v>
      </c>
      <c r="L610" s="5" t="str">
        <f ca="1">IF(tblCustomers[[#This Row],[LastPurchaseDate]] &lt;= (TODAY()-180), "Churned", "Active")</f>
        <v>Active</v>
      </c>
      <c r="M610" s="5" t="str">
        <f>TEXT(tblCustomers[[#This Row],[JoinDate]], "YYYY-MM")</f>
        <v>2020-04</v>
      </c>
      <c r="N610" s="5">
        <f>tblCustomers[[#This Row],[TotalSpend]]</f>
        <v>2154.6</v>
      </c>
      <c r="O610" s="2" t="s">
        <v>3372</v>
      </c>
    </row>
    <row r="611" spans="1:15" ht="13.8" x14ac:dyDescent="0.25">
      <c r="A611" s="2" t="s">
        <v>620</v>
      </c>
      <c r="B611" s="2" t="s">
        <v>1544</v>
      </c>
      <c r="C611" s="2" t="s">
        <v>1864</v>
      </c>
      <c r="D611" s="5" t="s">
        <v>2404</v>
      </c>
      <c r="E611" s="5" t="s">
        <v>3144</v>
      </c>
      <c r="F611" s="9">
        <v>3</v>
      </c>
      <c r="G611" s="9">
        <v>2</v>
      </c>
      <c r="H611" s="7">
        <v>43.22</v>
      </c>
      <c r="I611" s="7">
        <v>21.61</v>
      </c>
      <c r="J611" s="2" t="s">
        <v>3370</v>
      </c>
      <c r="K611" s="5">
        <f ca="1">TODAY() - tblCustomers[[#This Row],[LastPurchaseDate]]</f>
        <v>311</v>
      </c>
      <c r="L611" s="5" t="str">
        <f ca="1">IF(tblCustomers[[#This Row],[LastPurchaseDate]] &lt;= (TODAY()-180), "Churned", "Active")</f>
        <v>Active</v>
      </c>
      <c r="M611" s="5" t="str">
        <f>TEXT(tblCustomers[[#This Row],[JoinDate]], "YYYY-MM")</f>
        <v>2024-09</v>
      </c>
      <c r="N611" s="5">
        <f>tblCustomers[[#This Row],[TotalSpend]]</f>
        <v>43.22</v>
      </c>
      <c r="O611" s="2" t="s">
        <v>3372</v>
      </c>
    </row>
    <row r="612" spans="1:15" ht="13.8" x14ac:dyDescent="0.25">
      <c r="A612" s="2" t="s">
        <v>621</v>
      </c>
      <c r="B612" s="2" t="s">
        <v>1657</v>
      </c>
      <c r="C612" s="2" t="s">
        <v>1861</v>
      </c>
      <c r="D612" s="5" t="s">
        <v>2405</v>
      </c>
      <c r="E612" s="5" t="s">
        <v>2853</v>
      </c>
      <c r="F612" s="9">
        <v>3</v>
      </c>
      <c r="G612" s="9">
        <v>4</v>
      </c>
      <c r="H612" s="7">
        <v>141.44</v>
      </c>
      <c r="I612" s="7">
        <v>35.36</v>
      </c>
      <c r="J612" s="2" t="s">
        <v>3370</v>
      </c>
      <c r="K612" s="5">
        <f ca="1">TODAY() - tblCustomers[[#This Row],[LastPurchaseDate]]</f>
        <v>17</v>
      </c>
      <c r="L612" s="5" t="str">
        <f ca="1">IF(tblCustomers[[#This Row],[LastPurchaseDate]] &lt;= (TODAY()-180), "Churned", "Active")</f>
        <v>Active</v>
      </c>
      <c r="M612" s="5" t="str">
        <f>TEXT(tblCustomers[[#This Row],[JoinDate]], "YYYY-MM")</f>
        <v>2025-07</v>
      </c>
      <c r="N612" s="5">
        <f>tblCustomers[[#This Row],[TotalSpend]]</f>
        <v>141.44</v>
      </c>
      <c r="O612" s="2" t="s">
        <v>3373</v>
      </c>
    </row>
    <row r="613" spans="1:15" ht="13.8" x14ac:dyDescent="0.25">
      <c r="A613" s="2" t="s">
        <v>622</v>
      </c>
      <c r="B613" s="2" t="s">
        <v>1658</v>
      </c>
      <c r="C613" s="2" t="s">
        <v>1863</v>
      </c>
      <c r="D613" s="5" t="s">
        <v>2406</v>
      </c>
      <c r="E613" s="5" t="s">
        <v>2173</v>
      </c>
      <c r="F613" s="9">
        <v>5</v>
      </c>
      <c r="G613" s="9">
        <v>6</v>
      </c>
      <c r="H613" s="7">
        <v>1074.48</v>
      </c>
      <c r="I613" s="7">
        <v>179.08</v>
      </c>
      <c r="J613" s="2" t="s">
        <v>3370</v>
      </c>
      <c r="K613" s="5">
        <f ca="1">TODAY() - tblCustomers[[#This Row],[LastPurchaseDate]]</f>
        <v>376</v>
      </c>
      <c r="L613" s="5" t="str">
        <f ca="1">IF(tblCustomers[[#This Row],[LastPurchaseDate]] &lt;= (TODAY()-180), "Churned", "Active")</f>
        <v>Active</v>
      </c>
      <c r="M613" s="5" t="str">
        <f>TEXT(tblCustomers[[#This Row],[JoinDate]], "YYYY-MM")</f>
        <v>2024-05</v>
      </c>
      <c r="N613" s="5">
        <f>tblCustomers[[#This Row],[TotalSpend]]</f>
        <v>1074.48</v>
      </c>
      <c r="O613" s="2" t="s">
        <v>3372</v>
      </c>
    </row>
    <row r="614" spans="1:15" ht="13.8" x14ac:dyDescent="0.25">
      <c r="A614" s="2" t="s">
        <v>623</v>
      </c>
      <c r="B614" s="2" t="s">
        <v>1659</v>
      </c>
      <c r="C614" s="2" t="s">
        <v>1863</v>
      </c>
      <c r="D614" s="5" t="s">
        <v>2407</v>
      </c>
      <c r="E614" s="5" t="s">
        <v>2845</v>
      </c>
      <c r="F614" s="9">
        <v>28</v>
      </c>
      <c r="G614" s="9">
        <v>17</v>
      </c>
      <c r="H614" s="7">
        <v>1328.72</v>
      </c>
      <c r="I614" s="7">
        <v>78.16</v>
      </c>
      <c r="J614" s="2" t="s">
        <v>3370</v>
      </c>
      <c r="K614" s="5">
        <f ca="1">TODAY() - tblCustomers[[#This Row],[LastPurchaseDate]]</f>
        <v>68</v>
      </c>
      <c r="L614" s="5" t="str">
        <f ca="1">IF(tblCustomers[[#This Row],[LastPurchaseDate]] &lt;= (TODAY()-180), "Churned", "Active")</f>
        <v>Active</v>
      </c>
      <c r="M614" s="5" t="str">
        <f>TEXT(tblCustomers[[#This Row],[JoinDate]], "YYYY-MM")</f>
        <v>2023-04</v>
      </c>
      <c r="N614" s="5">
        <f>tblCustomers[[#This Row],[TotalSpend]]</f>
        <v>1328.72</v>
      </c>
      <c r="O614" s="2" t="s">
        <v>3373</v>
      </c>
    </row>
    <row r="615" spans="1:15" ht="13.8" x14ac:dyDescent="0.25">
      <c r="A615" s="2" t="s">
        <v>624</v>
      </c>
      <c r="B615" s="2" t="s">
        <v>1660</v>
      </c>
      <c r="C615" s="2" t="s">
        <v>1864</v>
      </c>
      <c r="D615" s="5" t="s">
        <v>2408</v>
      </c>
      <c r="E615" s="5" t="s">
        <v>3145</v>
      </c>
      <c r="F615" s="9">
        <v>55</v>
      </c>
      <c r="G615" s="9">
        <v>44</v>
      </c>
      <c r="H615" s="7">
        <v>1103.08</v>
      </c>
      <c r="I615" s="7">
        <v>25.07</v>
      </c>
      <c r="J615" s="2" t="s">
        <v>3370</v>
      </c>
      <c r="K615" s="5">
        <f ca="1">TODAY() - tblCustomers[[#This Row],[LastPurchaseDate]]</f>
        <v>582</v>
      </c>
      <c r="L615" s="5" t="str">
        <f ca="1">IF(tblCustomers[[#This Row],[LastPurchaseDate]] &lt;= (TODAY()-180), "Churned", "Active")</f>
        <v>Active</v>
      </c>
      <c r="M615" s="5" t="str">
        <f>TEXT(tblCustomers[[#This Row],[JoinDate]], "YYYY-MM")</f>
        <v>2019-08</v>
      </c>
      <c r="N615" s="5">
        <f>tblCustomers[[#This Row],[TotalSpend]]</f>
        <v>1103.08</v>
      </c>
      <c r="O615" s="2" t="s">
        <v>3372</v>
      </c>
    </row>
    <row r="616" spans="1:15" ht="13.8" x14ac:dyDescent="0.25">
      <c r="A616" s="2" t="s">
        <v>625</v>
      </c>
      <c r="B616" s="2" t="s">
        <v>1265</v>
      </c>
      <c r="C616" s="2" t="s">
        <v>1865</v>
      </c>
      <c r="D616" s="5" t="s">
        <v>2409</v>
      </c>
      <c r="E616" s="5" t="s">
        <v>3146</v>
      </c>
      <c r="F616" s="9">
        <v>7</v>
      </c>
      <c r="G616" s="9">
        <v>2</v>
      </c>
      <c r="H616" s="7">
        <v>200.18</v>
      </c>
      <c r="I616" s="7">
        <v>100.09</v>
      </c>
      <c r="J616" s="2" t="s">
        <v>3370</v>
      </c>
      <c r="K616" s="5">
        <f ca="1">TODAY() - tblCustomers[[#This Row],[LastPurchaseDate]]</f>
        <v>1184</v>
      </c>
      <c r="L616" s="5" t="str">
        <f ca="1">IF(tblCustomers[[#This Row],[LastPurchaseDate]] &lt;= (TODAY()-180), "Churned", "Active")</f>
        <v>Active</v>
      </c>
      <c r="M616" s="5" t="str">
        <f>TEXT(tblCustomers[[#This Row],[JoinDate]], "YYYY-MM")</f>
        <v>2021-12</v>
      </c>
      <c r="N616" s="5">
        <f>tblCustomers[[#This Row],[TotalSpend]]</f>
        <v>200.18</v>
      </c>
      <c r="O616" s="2" t="s">
        <v>3372</v>
      </c>
    </row>
    <row r="617" spans="1:15" ht="13.8" x14ac:dyDescent="0.25">
      <c r="A617" s="2" t="s">
        <v>626</v>
      </c>
      <c r="B617" s="2" t="s">
        <v>1661</v>
      </c>
      <c r="C617" s="2" t="s">
        <v>1863</v>
      </c>
      <c r="D617" s="5" t="s">
        <v>2410</v>
      </c>
      <c r="E617" s="5" t="s">
        <v>3000</v>
      </c>
      <c r="F617" s="9">
        <v>15</v>
      </c>
      <c r="G617" s="9">
        <v>15</v>
      </c>
      <c r="H617" s="7">
        <v>1705.35</v>
      </c>
      <c r="I617" s="7">
        <v>113.69</v>
      </c>
      <c r="J617" s="2" t="s">
        <v>3370</v>
      </c>
      <c r="K617" s="5">
        <f ca="1">TODAY() - tblCustomers[[#This Row],[LastPurchaseDate]]</f>
        <v>896</v>
      </c>
      <c r="L617" s="5" t="str">
        <f ca="1">IF(tblCustomers[[#This Row],[LastPurchaseDate]] &lt;= (TODAY()-180), "Churned", "Active")</f>
        <v>Active</v>
      </c>
      <c r="M617" s="5" t="str">
        <f>TEXT(tblCustomers[[#This Row],[JoinDate]], "YYYY-MM")</f>
        <v>2022-02</v>
      </c>
      <c r="N617" s="5">
        <f>tblCustomers[[#This Row],[TotalSpend]]</f>
        <v>1705.35</v>
      </c>
      <c r="O617" s="2" t="s">
        <v>3372</v>
      </c>
    </row>
    <row r="618" spans="1:15" ht="13.8" x14ac:dyDescent="0.25">
      <c r="A618" s="2" t="s">
        <v>627</v>
      </c>
      <c r="B618" s="2" t="s">
        <v>1380</v>
      </c>
      <c r="C618" s="2" t="s">
        <v>1862</v>
      </c>
      <c r="D618" s="5" t="s">
        <v>2411</v>
      </c>
      <c r="E618" s="5" t="s">
        <v>3147</v>
      </c>
      <c r="F618" s="9">
        <v>15</v>
      </c>
      <c r="G618" s="9">
        <v>11</v>
      </c>
      <c r="H618" s="7">
        <v>1095.82</v>
      </c>
      <c r="I618" s="7">
        <v>99.62</v>
      </c>
      <c r="J618" s="2" t="s">
        <v>3370</v>
      </c>
      <c r="K618" s="5">
        <f ca="1">TODAY() - tblCustomers[[#This Row],[LastPurchaseDate]]</f>
        <v>127</v>
      </c>
      <c r="L618" s="5" t="str">
        <f ca="1">IF(tblCustomers[[#This Row],[LastPurchaseDate]] &lt;= (TODAY()-180), "Churned", "Active")</f>
        <v>Active</v>
      </c>
      <c r="M618" s="5" t="str">
        <f>TEXT(tblCustomers[[#This Row],[JoinDate]], "YYYY-MM")</f>
        <v>2024-03</v>
      </c>
      <c r="N618" s="5">
        <f>tblCustomers[[#This Row],[TotalSpend]]</f>
        <v>1095.82</v>
      </c>
      <c r="O618" s="2" t="s">
        <v>3373</v>
      </c>
    </row>
    <row r="619" spans="1:15" ht="13.8" x14ac:dyDescent="0.25">
      <c r="A619" s="2" t="s">
        <v>628</v>
      </c>
      <c r="B619" s="2" t="s">
        <v>1662</v>
      </c>
      <c r="C619" s="2" t="s">
        <v>1864</v>
      </c>
      <c r="D619" s="5" t="s">
        <v>2412</v>
      </c>
      <c r="E619" s="5" t="s">
        <v>2382</v>
      </c>
      <c r="F619" s="9">
        <v>12</v>
      </c>
      <c r="G619" s="9">
        <v>20</v>
      </c>
      <c r="H619" s="7">
        <v>2173.6</v>
      </c>
      <c r="I619" s="7">
        <v>108.68</v>
      </c>
      <c r="J619" s="2" t="s">
        <v>3370</v>
      </c>
      <c r="K619" s="5">
        <f ca="1">TODAY() - tblCustomers[[#This Row],[LastPurchaseDate]]</f>
        <v>202</v>
      </c>
      <c r="L619" s="5" t="str">
        <f ca="1">IF(tblCustomers[[#This Row],[LastPurchaseDate]] &lt;= (TODAY()-180), "Churned", "Active")</f>
        <v>Active</v>
      </c>
      <c r="M619" s="5" t="str">
        <f>TEXT(tblCustomers[[#This Row],[JoinDate]], "YYYY-MM")</f>
        <v>2024-04</v>
      </c>
      <c r="N619" s="5">
        <f>tblCustomers[[#This Row],[TotalSpend]]</f>
        <v>2173.6</v>
      </c>
      <c r="O619" s="2" t="s">
        <v>3372</v>
      </c>
    </row>
    <row r="620" spans="1:15" ht="13.8" x14ac:dyDescent="0.25">
      <c r="A620" s="2" t="s">
        <v>629</v>
      </c>
      <c r="B620" s="2" t="s">
        <v>1663</v>
      </c>
      <c r="C620" s="2" t="s">
        <v>1863</v>
      </c>
      <c r="D620" s="5" t="s">
        <v>2413</v>
      </c>
      <c r="E620" s="5" t="s">
        <v>3087</v>
      </c>
      <c r="F620" s="9">
        <v>1</v>
      </c>
      <c r="G620" s="9">
        <v>1</v>
      </c>
      <c r="H620" s="7">
        <v>270.51</v>
      </c>
      <c r="I620" s="7">
        <v>270.51</v>
      </c>
      <c r="J620" s="2" t="s">
        <v>3370</v>
      </c>
      <c r="K620" s="5">
        <f ca="1">TODAY() - tblCustomers[[#This Row],[LastPurchaseDate]]</f>
        <v>37</v>
      </c>
      <c r="L620" s="5" t="str">
        <f ca="1">IF(tblCustomers[[#This Row],[LastPurchaseDate]] &lt;= (TODAY()-180), "Churned", "Active")</f>
        <v>Active</v>
      </c>
      <c r="M620" s="5" t="str">
        <f>TEXT(tblCustomers[[#This Row],[JoinDate]], "YYYY-MM")</f>
        <v>2025-08</v>
      </c>
      <c r="N620" s="5">
        <f>tblCustomers[[#This Row],[TotalSpend]]</f>
        <v>270.51</v>
      </c>
      <c r="O620" s="2" t="s">
        <v>3373</v>
      </c>
    </row>
    <row r="621" spans="1:15" ht="13.8" x14ac:dyDescent="0.25">
      <c r="A621" s="2" t="s">
        <v>630</v>
      </c>
      <c r="B621" s="2" t="s">
        <v>1451</v>
      </c>
      <c r="C621" s="2" t="s">
        <v>1865</v>
      </c>
      <c r="D621" s="5" t="s">
        <v>2076</v>
      </c>
      <c r="E621" s="5" t="s">
        <v>2941</v>
      </c>
      <c r="F621" s="9">
        <v>51</v>
      </c>
      <c r="G621" s="9">
        <v>47</v>
      </c>
      <c r="H621" s="7">
        <v>4776.1400000000003</v>
      </c>
      <c r="I621" s="7">
        <v>101.62</v>
      </c>
      <c r="J621" s="2" t="s">
        <v>3370</v>
      </c>
      <c r="K621" s="5">
        <f ca="1">TODAY() - tblCustomers[[#This Row],[LastPurchaseDate]]</f>
        <v>18</v>
      </c>
      <c r="L621" s="5" t="str">
        <f ca="1">IF(tblCustomers[[#This Row],[LastPurchaseDate]] &lt;= (TODAY()-180), "Churned", "Active")</f>
        <v>Active</v>
      </c>
      <c r="M621" s="5" t="str">
        <f>TEXT(tblCustomers[[#This Row],[JoinDate]], "YYYY-MM")</f>
        <v>2021-07</v>
      </c>
      <c r="N621" s="5">
        <f>tblCustomers[[#This Row],[TotalSpend]]</f>
        <v>4776.1400000000003</v>
      </c>
      <c r="O621" s="2" t="s">
        <v>3373</v>
      </c>
    </row>
    <row r="622" spans="1:15" ht="13.8" x14ac:dyDescent="0.25">
      <c r="A622" s="2" t="s">
        <v>631</v>
      </c>
      <c r="B622" s="2" t="s">
        <v>1664</v>
      </c>
      <c r="C622" s="2" t="s">
        <v>1864</v>
      </c>
      <c r="D622" s="5" t="s">
        <v>2414</v>
      </c>
      <c r="E622" s="5" t="s">
        <v>3148</v>
      </c>
      <c r="F622" s="9">
        <v>74</v>
      </c>
      <c r="G622" s="9">
        <v>60</v>
      </c>
      <c r="H622" s="7">
        <v>16559.400000000001</v>
      </c>
      <c r="I622" s="7">
        <v>275.99</v>
      </c>
      <c r="J622" s="2" t="s">
        <v>3371</v>
      </c>
      <c r="K622" s="5">
        <f ca="1">TODAY() - tblCustomers[[#This Row],[LastPurchaseDate]]</f>
        <v>363</v>
      </c>
      <c r="L622" s="5" t="str">
        <f ca="1">IF(tblCustomers[[#This Row],[LastPurchaseDate]] &lt;= (TODAY()-180), "Churned", "Active")</f>
        <v>Active</v>
      </c>
      <c r="M622" s="5" t="str">
        <f>TEXT(tblCustomers[[#This Row],[JoinDate]], "YYYY-MM")</f>
        <v>2018-08</v>
      </c>
      <c r="N622" s="5">
        <f>tblCustomers[[#This Row],[TotalSpend]]</f>
        <v>16559.400000000001</v>
      </c>
      <c r="O622" s="2" t="s">
        <v>3372</v>
      </c>
    </row>
    <row r="623" spans="1:15" ht="13.8" x14ac:dyDescent="0.25">
      <c r="A623" s="2" t="s">
        <v>632</v>
      </c>
      <c r="B623" s="2" t="s">
        <v>1526</v>
      </c>
      <c r="C623" s="2" t="s">
        <v>1861</v>
      </c>
      <c r="D623" s="5" t="s">
        <v>2415</v>
      </c>
      <c r="E623" s="5" t="s">
        <v>3149</v>
      </c>
      <c r="F623" s="9">
        <v>37</v>
      </c>
      <c r="G623" s="9">
        <v>31</v>
      </c>
      <c r="H623" s="7">
        <v>823.67</v>
      </c>
      <c r="I623" s="7">
        <v>26.57</v>
      </c>
      <c r="J623" s="2" t="s">
        <v>3370</v>
      </c>
      <c r="K623" s="5">
        <f ca="1">TODAY() - tblCustomers[[#This Row],[LastPurchaseDate]]</f>
        <v>84</v>
      </c>
      <c r="L623" s="5" t="str">
        <f ca="1">IF(tblCustomers[[#This Row],[LastPurchaseDate]] &lt;= (TODAY()-180), "Churned", "Active")</f>
        <v>Active</v>
      </c>
      <c r="M623" s="5" t="str">
        <f>TEXT(tblCustomers[[#This Row],[JoinDate]], "YYYY-MM")</f>
        <v>2022-07</v>
      </c>
      <c r="N623" s="5">
        <f>tblCustomers[[#This Row],[TotalSpend]]</f>
        <v>823.67</v>
      </c>
      <c r="O623" s="2" t="s">
        <v>3373</v>
      </c>
    </row>
    <row r="624" spans="1:15" ht="13.8" x14ac:dyDescent="0.25">
      <c r="A624" s="2" t="s">
        <v>633</v>
      </c>
      <c r="B624" s="2" t="s">
        <v>1665</v>
      </c>
      <c r="C624" s="2" t="s">
        <v>1863</v>
      </c>
      <c r="D624" s="5" t="s">
        <v>2416</v>
      </c>
      <c r="E624" s="5" t="s">
        <v>3042</v>
      </c>
      <c r="F624" s="9">
        <v>13</v>
      </c>
      <c r="G624" s="9">
        <v>8</v>
      </c>
      <c r="H624" s="7">
        <v>2731.68</v>
      </c>
      <c r="I624" s="7">
        <v>341.46</v>
      </c>
      <c r="J624" s="2" t="s">
        <v>3370</v>
      </c>
      <c r="K624" s="5">
        <f ca="1">TODAY() - tblCustomers[[#This Row],[LastPurchaseDate]]</f>
        <v>192</v>
      </c>
      <c r="L624" s="5" t="str">
        <f ca="1">IF(tblCustomers[[#This Row],[LastPurchaseDate]] &lt;= (TODAY()-180), "Churned", "Active")</f>
        <v>Active</v>
      </c>
      <c r="M624" s="5" t="str">
        <f>TEXT(tblCustomers[[#This Row],[JoinDate]], "YYYY-MM")</f>
        <v>2024-03</v>
      </c>
      <c r="N624" s="5">
        <f>tblCustomers[[#This Row],[TotalSpend]]</f>
        <v>2731.68</v>
      </c>
      <c r="O624" s="2" t="s">
        <v>3372</v>
      </c>
    </row>
    <row r="625" spans="1:15" ht="13.8" x14ac:dyDescent="0.25">
      <c r="A625" s="2" t="s">
        <v>634</v>
      </c>
      <c r="B625" s="2" t="s">
        <v>1666</v>
      </c>
      <c r="C625" s="2" t="s">
        <v>1862</v>
      </c>
      <c r="D625" s="5" t="s">
        <v>2014</v>
      </c>
      <c r="E625" s="5" t="s">
        <v>2702</v>
      </c>
      <c r="F625" s="9">
        <v>36</v>
      </c>
      <c r="G625" s="9">
        <v>31</v>
      </c>
      <c r="H625" s="7">
        <v>549.01</v>
      </c>
      <c r="I625" s="7">
        <v>17.71</v>
      </c>
      <c r="J625" s="2" t="s">
        <v>3370</v>
      </c>
      <c r="K625" s="5">
        <f ca="1">TODAY() - tblCustomers[[#This Row],[LastPurchaseDate]]</f>
        <v>1596</v>
      </c>
      <c r="L625" s="5" t="str">
        <f ca="1">IF(tblCustomers[[#This Row],[LastPurchaseDate]] &lt;= (TODAY()-180), "Churned", "Active")</f>
        <v>Active</v>
      </c>
      <c r="M625" s="5" t="str">
        <f>TEXT(tblCustomers[[#This Row],[JoinDate]], "YYYY-MM")</f>
        <v>2018-06</v>
      </c>
      <c r="N625" s="5">
        <f>tblCustomers[[#This Row],[TotalSpend]]</f>
        <v>549.01</v>
      </c>
      <c r="O625" s="2" t="s">
        <v>3372</v>
      </c>
    </row>
    <row r="626" spans="1:15" ht="13.8" x14ac:dyDescent="0.25">
      <c r="A626" s="2" t="s">
        <v>635</v>
      </c>
      <c r="B626" s="2" t="s">
        <v>1384</v>
      </c>
      <c r="C626" s="2" t="s">
        <v>1865</v>
      </c>
      <c r="D626" s="5" t="s">
        <v>2326</v>
      </c>
      <c r="E626" s="5" t="s">
        <v>3150</v>
      </c>
      <c r="F626" s="9">
        <v>46</v>
      </c>
      <c r="G626" s="9">
        <v>36</v>
      </c>
      <c r="H626" s="7">
        <v>1085.76</v>
      </c>
      <c r="I626" s="7">
        <v>30.16</v>
      </c>
      <c r="J626" s="2" t="s">
        <v>3370</v>
      </c>
      <c r="K626" s="5">
        <f ca="1">TODAY() - tblCustomers[[#This Row],[LastPurchaseDate]]</f>
        <v>701</v>
      </c>
      <c r="L626" s="5" t="str">
        <f ca="1">IF(tblCustomers[[#This Row],[LastPurchaseDate]] &lt;= (TODAY()-180), "Churned", "Active")</f>
        <v>Active</v>
      </c>
      <c r="M626" s="5" t="str">
        <f>TEXT(tblCustomers[[#This Row],[JoinDate]], "YYYY-MM")</f>
        <v>2020-01</v>
      </c>
      <c r="N626" s="5">
        <f>tblCustomers[[#This Row],[TotalSpend]]</f>
        <v>1085.76</v>
      </c>
      <c r="O626" s="2" t="s">
        <v>3372</v>
      </c>
    </row>
    <row r="627" spans="1:15" ht="13.8" x14ac:dyDescent="0.25">
      <c r="A627" s="2" t="s">
        <v>636</v>
      </c>
      <c r="B627" s="2" t="s">
        <v>1414</v>
      </c>
      <c r="C627" s="2" t="s">
        <v>1862</v>
      </c>
      <c r="D627" s="5" t="s">
        <v>2417</v>
      </c>
      <c r="E627" s="5" t="s">
        <v>3151</v>
      </c>
      <c r="F627" s="9">
        <v>24</v>
      </c>
      <c r="G627" s="9">
        <v>14</v>
      </c>
      <c r="H627" s="7">
        <v>2234.2600000000002</v>
      </c>
      <c r="I627" s="7">
        <v>159.59</v>
      </c>
      <c r="J627" s="2" t="s">
        <v>3370</v>
      </c>
      <c r="K627" s="5">
        <f ca="1">TODAY() - tblCustomers[[#This Row],[LastPurchaseDate]]</f>
        <v>848</v>
      </c>
      <c r="L627" s="5" t="str">
        <f ca="1">IF(tblCustomers[[#This Row],[LastPurchaseDate]] &lt;= (TODAY()-180), "Churned", "Active")</f>
        <v>Active</v>
      </c>
      <c r="M627" s="5" t="str">
        <f>TEXT(tblCustomers[[#This Row],[JoinDate]], "YYYY-MM")</f>
        <v>2021-06</v>
      </c>
      <c r="N627" s="5">
        <f>tblCustomers[[#This Row],[TotalSpend]]</f>
        <v>2234.2600000000002</v>
      </c>
      <c r="O627" s="2" t="s">
        <v>3372</v>
      </c>
    </row>
    <row r="628" spans="1:15" ht="13.8" x14ac:dyDescent="0.25">
      <c r="A628" s="2" t="s">
        <v>637</v>
      </c>
      <c r="B628" s="2" t="s">
        <v>1268</v>
      </c>
      <c r="C628" s="2" t="s">
        <v>1864</v>
      </c>
      <c r="D628" s="5" t="s">
        <v>2418</v>
      </c>
      <c r="E628" s="5" t="s">
        <v>3152</v>
      </c>
      <c r="F628" s="9">
        <v>1</v>
      </c>
      <c r="G628" s="9">
        <v>1</v>
      </c>
      <c r="H628" s="7">
        <v>104.37</v>
      </c>
      <c r="I628" s="7">
        <v>104.37</v>
      </c>
      <c r="J628" s="2" t="s">
        <v>3370</v>
      </c>
      <c r="K628" s="5">
        <f ca="1">TODAY() - tblCustomers[[#This Row],[LastPurchaseDate]]</f>
        <v>524</v>
      </c>
      <c r="L628" s="5" t="str">
        <f ca="1">IF(tblCustomers[[#This Row],[LastPurchaseDate]] &lt;= (TODAY()-180), "Churned", "Active")</f>
        <v>Active</v>
      </c>
      <c r="M628" s="5" t="str">
        <f>TEXT(tblCustomers[[#This Row],[JoinDate]], "YYYY-MM")</f>
        <v>2024-04</v>
      </c>
      <c r="N628" s="5">
        <f>tblCustomers[[#This Row],[TotalSpend]]</f>
        <v>104.37</v>
      </c>
      <c r="O628" s="2" t="s">
        <v>3372</v>
      </c>
    </row>
    <row r="629" spans="1:15" ht="13.8" x14ac:dyDescent="0.25">
      <c r="A629" s="2" t="s">
        <v>638</v>
      </c>
      <c r="B629" s="2" t="s">
        <v>1667</v>
      </c>
      <c r="C629" s="2" t="s">
        <v>1864</v>
      </c>
      <c r="D629" s="5" t="s">
        <v>2419</v>
      </c>
      <c r="E629" s="5" t="s">
        <v>3044</v>
      </c>
      <c r="F629" s="9">
        <v>58</v>
      </c>
      <c r="G629" s="9">
        <v>45</v>
      </c>
      <c r="H629" s="7">
        <v>1229.4000000000001</v>
      </c>
      <c r="I629" s="7">
        <v>27.32</v>
      </c>
      <c r="J629" s="2" t="s">
        <v>3370</v>
      </c>
      <c r="K629" s="5">
        <f ca="1">TODAY() - tblCustomers[[#This Row],[LastPurchaseDate]]</f>
        <v>944</v>
      </c>
      <c r="L629" s="5" t="str">
        <f ca="1">IF(tblCustomers[[#This Row],[LastPurchaseDate]] &lt;= (TODAY()-180), "Churned", "Active")</f>
        <v>Active</v>
      </c>
      <c r="M629" s="5" t="str">
        <f>TEXT(tblCustomers[[#This Row],[JoinDate]], "YYYY-MM")</f>
        <v>2018-05</v>
      </c>
      <c r="N629" s="5">
        <f>tblCustomers[[#This Row],[TotalSpend]]</f>
        <v>1229.4000000000001</v>
      </c>
      <c r="O629" s="2" t="s">
        <v>3372</v>
      </c>
    </row>
    <row r="630" spans="1:15" ht="13.8" x14ac:dyDescent="0.25">
      <c r="A630" s="2" t="s">
        <v>639</v>
      </c>
      <c r="B630" s="2" t="s">
        <v>1225</v>
      </c>
      <c r="C630" s="2" t="s">
        <v>1861</v>
      </c>
      <c r="D630" s="5" t="s">
        <v>2092</v>
      </c>
      <c r="E630" s="5" t="s">
        <v>1960</v>
      </c>
      <c r="F630" s="9">
        <v>14</v>
      </c>
      <c r="G630" s="9">
        <v>9</v>
      </c>
      <c r="H630" s="7">
        <v>1808.28</v>
      </c>
      <c r="I630" s="7">
        <v>200.92</v>
      </c>
      <c r="J630" s="2" t="s">
        <v>3370</v>
      </c>
      <c r="K630" s="5">
        <f ca="1">TODAY() - tblCustomers[[#This Row],[LastPurchaseDate]]</f>
        <v>316</v>
      </c>
      <c r="L630" s="5" t="str">
        <f ca="1">IF(tblCustomers[[#This Row],[LastPurchaseDate]] &lt;= (TODAY()-180), "Churned", "Active")</f>
        <v>Active</v>
      </c>
      <c r="M630" s="5" t="str">
        <f>TEXT(tblCustomers[[#This Row],[JoinDate]], "YYYY-MM")</f>
        <v>2023-10</v>
      </c>
      <c r="N630" s="5">
        <f>tblCustomers[[#This Row],[TotalSpend]]</f>
        <v>1808.28</v>
      </c>
      <c r="O630" s="2" t="s">
        <v>3372</v>
      </c>
    </row>
    <row r="631" spans="1:15" ht="13.8" x14ac:dyDescent="0.25">
      <c r="A631" s="2" t="s">
        <v>640</v>
      </c>
      <c r="B631" s="2" t="s">
        <v>1668</v>
      </c>
      <c r="C631" s="2" t="s">
        <v>1863</v>
      </c>
      <c r="D631" s="5" t="s">
        <v>2022</v>
      </c>
      <c r="E631" s="5" t="s">
        <v>2309</v>
      </c>
      <c r="F631" s="9">
        <v>10</v>
      </c>
      <c r="G631" s="9">
        <v>10</v>
      </c>
      <c r="H631" s="7">
        <v>578.6</v>
      </c>
      <c r="I631" s="7">
        <v>57.86</v>
      </c>
      <c r="J631" s="2" t="s">
        <v>3370</v>
      </c>
      <c r="K631" s="5">
        <f ca="1">TODAY() - tblCustomers[[#This Row],[LastPurchaseDate]]</f>
        <v>1733</v>
      </c>
      <c r="L631" s="5" t="str">
        <f ca="1">IF(tblCustomers[[#This Row],[LastPurchaseDate]] &lt;= (TODAY()-180), "Churned", "Active")</f>
        <v>Active</v>
      </c>
      <c r="M631" s="5" t="str">
        <f>TEXT(tblCustomers[[#This Row],[JoinDate]], "YYYY-MM")</f>
        <v>2020-03</v>
      </c>
      <c r="N631" s="5">
        <f>tblCustomers[[#This Row],[TotalSpend]]</f>
        <v>578.6</v>
      </c>
      <c r="O631" s="2" t="s">
        <v>3372</v>
      </c>
    </row>
    <row r="632" spans="1:15" ht="13.8" x14ac:dyDescent="0.25">
      <c r="A632" s="2" t="s">
        <v>641</v>
      </c>
      <c r="B632" s="2" t="s">
        <v>1612</v>
      </c>
      <c r="C632" s="2" t="s">
        <v>1862</v>
      </c>
      <c r="D632" s="5" t="s">
        <v>2420</v>
      </c>
      <c r="E632" s="5" t="s">
        <v>3153</v>
      </c>
      <c r="F632" s="9">
        <v>26</v>
      </c>
      <c r="G632" s="9">
        <v>21</v>
      </c>
      <c r="H632" s="7">
        <v>1743.21</v>
      </c>
      <c r="I632" s="7">
        <v>83.01</v>
      </c>
      <c r="J632" s="2" t="s">
        <v>3370</v>
      </c>
      <c r="K632" s="5">
        <f ca="1">TODAY() - tblCustomers[[#This Row],[LastPurchaseDate]]</f>
        <v>1643</v>
      </c>
      <c r="L632" s="5" t="str">
        <f ca="1">IF(tblCustomers[[#This Row],[LastPurchaseDate]] &lt;= (TODAY()-180), "Churned", "Active")</f>
        <v>Active</v>
      </c>
      <c r="M632" s="5" t="str">
        <f>TEXT(tblCustomers[[#This Row],[JoinDate]], "YYYY-MM")</f>
        <v>2019-02</v>
      </c>
      <c r="N632" s="5">
        <f>tblCustomers[[#This Row],[TotalSpend]]</f>
        <v>1743.21</v>
      </c>
      <c r="O632" s="2" t="s">
        <v>3372</v>
      </c>
    </row>
    <row r="633" spans="1:15" ht="13.8" x14ac:dyDescent="0.25">
      <c r="A633" s="2" t="s">
        <v>642</v>
      </c>
      <c r="B633" s="2" t="s">
        <v>1669</v>
      </c>
      <c r="C633" s="2" t="s">
        <v>1862</v>
      </c>
      <c r="D633" s="5" t="s">
        <v>2421</v>
      </c>
      <c r="E633" s="5" t="s">
        <v>3154</v>
      </c>
      <c r="F633" s="9">
        <v>28</v>
      </c>
      <c r="G633" s="9">
        <v>31</v>
      </c>
      <c r="H633" s="7">
        <v>3714.73</v>
      </c>
      <c r="I633" s="7">
        <v>119.83</v>
      </c>
      <c r="J633" s="2" t="s">
        <v>3370</v>
      </c>
      <c r="K633" s="5">
        <f ca="1">TODAY() - tblCustomers[[#This Row],[LastPurchaseDate]]</f>
        <v>168</v>
      </c>
      <c r="L633" s="5" t="str">
        <f ca="1">IF(tblCustomers[[#This Row],[LastPurchaseDate]] &lt;= (TODAY()-180), "Churned", "Active")</f>
        <v>Active</v>
      </c>
      <c r="M633" s="5" t="str">
        <f>TEXT(tblCustomers[[#This Row],[JoinDate]], "YYYY-MM")</f>
        <v>2023-01</v>
      </c>
      <c r="N633" s="5">
        <f>tblCustomers[[#This Row],[TotalSpend]]</f>
        <v>3714.73</v>
      </c>
      <c r="O633" s="2" t="s">
        <v>3373</v>
      </c>
    </row>
    <row r="634" spans="1:15" ht="13.8" x14ac:dyDescent="0.25">
      <c r="A634" s="2" t="s">
        <v>643</v>
      </c>
      <c r="B634" s="2" t="s">
        <v>1416</v>
      </c>
      <c r="C634" s="2" t="s">
        <v>1865</v>
      </c>
      <c r="D634" s="5" t="s">
        <v>2360</v>
      </c>
      <c r="E634" s="5" t="s">
        <v>2055</v>
      </c>
      <c r="F634" s="9">
        <v>24</v>
      </c>
      <c r="G634" s="9">
        <v>14</v>
      </c>
      <c r="H634" s="7">
        <v>427.7</v>
      </c>
      <c r="I634" s="7">
        <v>30.55</v>
      </c>
      <c r="J634" s="2" t="s">
        <v>3370</v>
      </c>
      <c r="K634" s="5">
        <f ca="1">TODAY() - tblCustomers[[#This Row],[LastPurchaseDate]]</f>
        <v>22</v>
      </c>
      <c r="L634" s="5" t="str">
        <f ca="1">IF(tblCustomers[[#This Row],[LastPurchaseDate]] &lt;= (TODAY()-180), "Churned", "Active")</f>
        <v>Active</v>
      </c>
      <c r="M634" s="5" t="str">
        <f>TEXT(tblCustomers[[#This Row],[JoinDate]], "YYYY-MM")</f>
        <v>2023-10</v>
      </c>
      <c r="N634" s="5">
        <f>tblCustomers[[#This Row],[TotalSpend]]</f>
        <v>427.7</v>
      </c>
      <c r="O634" s="2" t="s">
        <v>3373</v>
      </c>
    </row>
    <row r="635" spans="1:15" ht="13.8" x14ac:dyDescent="0.25">
      <c r="A635" s="2" t="s">
        <v>644</v>
      </c>
      <c r="B635" s="2" t="s">
        <v>1459</v>
      </c>
      <c r="C635" s="2" t="s">
        <v>1862</v>
      </c>
      <c r="D635" s="5" t="s">
        <v>2422</v>
      </c>
      <c r="E635" s="5" t="s">
        <v>3155</v>
      </c>
      <c r="F635" s="9">
        <v>56</v>
      </c>
      <c r="G635" s="9">
        <v>45</v>
      </c>
      <c r="H635" s="7">
        <v>1839.6</v>
      </c>
      <c r="I635" s="7">
        <v>40.880000000000003</v>
      </c>
      <c r="J635" s="2" t="s">
        <v>3370</v>
      </c>
      <c r="K635" s="5">
        <f ca="1">TODAY() - tblCustomers[[#This Row],[LastPurchaseDate]]</f>
        <v>1150</v>
      </c>
      <c r="L635" s="5" t="str">
        <f ca="1">IF(tblCustomers[[#This Row],[LastPurchaseDate]] &lt;= (TODAY()-180), "Churned", "Active")</f>
        <v>Active</v>
      </c>
      <c r="M635" s="5" t="str">
        <f>TEXT(tblCustomers[[#This Row],[JoinDate]], "YYYY-MM")</f>
        <v>2018-01</v>
      </c>
      <c r="N635" s="5">
        <f>tblCustomers[[#This Row],[TotalSpend]]</f>
        <v>1839.6</v>
      </c>
      <c r="O635" s="2" t="s">
        <v>3372</v>
      </c>
    </row>
    <row r="636" spans="1:15" ht="13.8" x14ac:dyDescent="0.25">
      <c r="A636" s="2" t="s">
        <v>645</v>
      </c>
      <c r="B636" s="2" t="s">
        <v>1366</v>
      </c>
      <c r="C636" s="2" t="s">
        <v>1863</v>
      </c>
      <c r="D636" s="5" t="s">
        <v>2423</v>
      </c>
      <c r="E636" s="5" t="s">
        <v>3156</v>
      </c>
      <c r="F636" s="9">
        <v>13</v>
      </c>
      <c r="G636" s="9">
        <v>14</v>
      </c>
      <c r="H636" s="7">
        <v>561.12</v>
      </c>
      <c r="I636" s="7">
        <v>40.08</v>
      </c>
      <c r="J636" s="2" t="s">
        <v>3370</v>
      </c>
      <c r="K636" s="5">
        <f ca="1">TODAY() - tblCustomers[[#This Row],[LastPurchaseDate]]</f>
        <v>259</v>
      </c>
      <c r="L636" s="5" t="str">
        <f ca="1">IF(tblCustomers[[#This Row],[LastPurchaseDate]] &lt;= (TODAY()-180), "Churned", "Active")</f>
        <v>Active</v>
      </c>
      <c r="M636" s="5" t="str">
        <f>TEXT(tblCustomers[[#This Row],[JoinDate]], "YYYY-MM")</f>
        <v>2024-01</v>
      </c>
      <c r="N636" s="5">
        <f>tblCustomers[[#This Row],[TotalSpend]]</f>
        <v>561.12</v>
      </c>
      <c r="O636" s="2" t="s">
        <v>3372</v>
      </c>
    </row>
    <row r="637" spans="1:15" ht="13.8" x14ac:dyDescent="0.25">
      <c r="A637" s="2" t="s">
        <v>646</v>
      </c>
      <c r="B637" s="2" t="s">
        <v>1670</v>
      </c>
      <c r="C637" s="2" t="s">
        <v>1864</v>
      </c>
      <c r="D637" s="5" t="s">
        <v>2227</v>
      </c>
      <c r="E637" s="5" t="s">
        <v>3157</v>
      </c>
      <c r="F637" s="9">
        <v>17</v>
      </c>
      <c r="G637" s="9">
        <v>17</v>
      </c>
      <c r="H637" s="7">
        <v>3061.7</v>
      </c>
      <c r="I637" s="7">
        <v>180.1</v>
      </c>
      <c r="J637" s="2" t="s">
        <v>3370</v>
      </c>
      <c r="K637" s="5">
        <f ca="1">TODAY() - tblCustomers[[#This Row],[LastPurchaseDate]]</f>
        <v>480</v>
      </c>
      <c r="L637" s="5" t="str">
        <f ca="1">IF(tblCustomers[[#This Row],[LastPurchaseDate]] &lt;= (TODAY()-180), "Churned", "Active")</f>
        <v>Active</v>
      </c>
      <c r="M637" s="5" t="str">
        <f>TEXT(tblCustomers[[#This Row],[JoinDate]], "YYYY-MM")</f>
        <v>2023-02</v>
      </c>
      <c r="N637" s="5">
        <f>tblCustomers[[#This Row],[TotalSpend]]</f>
        <v>3061.7</v>
      </c>
      <c r="O637" s="2" t="s">
        <v>3372</v>
      </c>
    </row>
    <row r="638" spans="1:15" ht="13.8" x14ac:dyDescent="0.25">
      <c r="A638" s="2" t="s">
        <v>647</v>
      </c>
      <c r="B638" s="2" t="s">
        <v>1637</v>
      </c>
      <c r="C638" s="2" t="s">
        <v>1863</v>
      </c>
      <c r="D638" s="5" t="s">
        <v>2424</v>
      </c>
      <c r="E638" s="5" t="s">
        <v>3158</v>
      </c>
      <c r="F638" s="9">
        <v>18</v>
      </c>
      <c r="G638" s="9">
        <v>17</v>
      </c>
      <c r="H638" s="7">
        <v>344.08</v>
      </c>
      <c r="I638" s="7">
        <v>20.239999999999998</v>
      </c>
      <c r="J638" s="2" t="s">
        <v>3370</v>
      </c>
      <c r="K638" s="5">
        <f ca="1">TODAY() - tblCustomers[[#This Row],[LastPurchaseDate]]</f>
        <v>558</v>
      </c>
      <c r="L638" s="5" t="str">
        <f ca="1">IF(tblCustomers[[#This Row],[LastPurchaseDate]] &lt;= (TODAY()-180), "Churned", "Active")</f>
        <v>Active</v>
      </c>
      <c r="M638" s="5" t="str">
        <f>TEXT(tblCustomers[[#This Row],[JoinDate]], "YYYY-MM")</f>
        <v>2022-10</v>
      </c>
      <c r="N638" s="5">
        <f>tblCustomers[[#This Row],[TotalSpend]]</f>
        <v>344.08</v>
      </c>
      <c r="O638" s="2" t="s">
        <v>3372</v>
      </c>
    </row>
    <row r="639" spans="1:15" ht="13.8" x14ac:dyDescent="0.25">
      <c r="A639" s="2" t="s">
        <v>648</v>
      </c>
      <c r="B639" s="2" t="s">
        <v>1367</v>
      </c>
      <c r="C639" s="2" t="s">
        <v>1862</v>
      </c>
      <c r="D639" s="5" t="s">
        <v>1994</v>
      </c>
      <c r="E639" s="5" t="s">
        <v>2883</v>
      </c>
      <c r="F639" s="9">
        <v>51</v>
      </c>
      <c r="G639" s="9">
        <v>52</v>
      </c>
      <c r="H639" s="7">
        <v>6230.12</v>
      </c>
      <c r="I639" s="7">
        <v>119.81</v>
      </c>
      <c r="J639" s="2" t="s">
        <v>3371</v>
      </c>
      <c r="K639" s="5">
        <f ca="1">TODAY() - tblCustomers[[#This Row],[LastPurchaseDate]]</f>
        <v>787</v>
      </c>
      <c r="L639" s="5" t="str">
        <f ca="1">IF(tblCustomers[[#This Row],[LastPurchaseDate]] &lt;= (TODAY()-180), "Churned", "Active")</f>
        <v>Active</v>
      </c>
      <c r="M639" s="5" t="str">
        <f>TEXT(tblCustomers[[#This Row],[JoinDate]], "YYYY-MM")</f>
        <v>2019-05</v>
      </c>
      <c r="N639" s="5">
        <f>tblCustomers[[#This Row],[TotalSpend]]</f>
        <v>6230.12</v>
      </c>
      <c r="O639" s="2" t="s">
        <v>3372</v>
      </c>
    </row>
    <row r="640" spans="1:15" ht="13.8" x14ac:dyDescent="0.25">
      <c r="A640" s="2" t="s">
        <v>649</v>
      </c>
      <c r="B640" s="2" t="s">
        <v>1671</v>
      </c>
      <c r="C640" s="2" t="s">
        <v>1861</v>
      </c>
      <c r="D640" s="5" t="s">
        <v>2425</v>
      </c>
      <c r="E640" s="5" t="s">
        <v>2551</v>
      </c>
      <c r="F640" s="9">
        <v>35</v>
      </c>
      <c r="G640" s="9">
        <v>28</v>
      </c>
      <c r="H640" s="7">
        <v>2173.08</v>
      </c>
      <c r="I640" s="7">
        <v>77.61</v>
      </c>
      <c r="J640" s="2" t="s">
        <v>3370</v>
      </c>
      <c r="K640" s="5">
        <f ca="1">TODAY() - tblCustomers[[#This Row],[LastPurchaseDate]]</f>
        <v>120</v>
      </c>
      <c r="L640" s="5" t="str">
        <f ca="1">IF(tblCustomers[[#This Row],[LastPurchaseDate]] &lt;= (TODAY()-180), "Churned", "Active")</f>
        <v>Active</v>
      </c>
      <c r="M640" s="5" t="str">
        <f>TEXT(tblCustomers[[#This Row],[JoinDate]], "YYYY-MM")</f>
        <v>2022-07</v>
      </c>
      <c r="N640" s="5">
        <f>tblCustomers[[#This Row],[TotalSpend]]</f>
        <v>2173.08</v>
      </c>
      <c r="O640" s="2" t="s">
        <v>3373</v>
      </c>
    </row>
    <row r="641" spans="1:15" ht="13.8" x14ac:dyDescent="0.25">
      <c r="A641" s="2" t="s">
        <v>650</v>
      </c>
      <c r="B641" s="2" t="s">
        <v>1672</v>
      </c>
      <c r="C641" s="2" t="s">
        <v>1861</v>
      </c>
      <c r="D641" s="5" t="s">
        <v>2426</v>
      </c>
      <c r="E641" s="5" t="s">
        <v>3159</v>
      </c>
      <c r="F641" s="9">
        <v>20</v>
      </c>
      <c r="G641" s="9">
        <v>21</v>
      </c>
      <c r="H641" s="7">
        <v>6456.24</v>
      </c>
      <c r="I641" s="7">
        <v>307.44</v>
      </c>
      <c r="J641" s="2" t="s">
        <v>3371</v>
      </c>
      <c r="K641" s="5">
        <f ca="1">TODAY() - tblCustomers[[#This Row],[LastPurchaseDate]]</f>
        <v>203</v>
      </c>
      <c r="L641" s="5" t="str">
        <f ca="1">IF(tblCustomers[[#This Row],[LastPurchaseDate]] &lt;= (TODAY()-180), "Churned", "Active")</f>
        <v>Active</v>
      </c>
      <c r="M641" s="5" t="str">
        <f>TEXT(tblCustomers[[#This Row],[JoinDate]], "YYYY-MM")</f>
        <v>2023-08</v>
      </c>
      <c r="N641" s="5">
        <f>tblCustomers[[#This Row],[TotalSpend]]</f>
        <v>6456.24</v>
      </c>
      <c r="O641" s="2" t="s">
        <v>3372</v>
      </c>
    </row>
    <row r="642" spans="1:15" ht="13.8" x14ac:dyDescent="0.25">
      <c r="A642" s="2" t="s">
        <v>651</v>
      </c>
      <c r="B642" s="2" t="s">
        <v>1673</v>
      </c>
      <c r="C642" s="2" t="s">
        <v>1864</v>
      </c>
      <c r="D642" s="5" t="s">
        <v>2159</v>
      </c>
      <c r="E642" s="5" t="s">
        <v>2234</v>
      </c>
      <c r="F642" s="9">
        <v>13</v>
      </c>
      <c r="G642" s="9">
        <v>14</v>
      </c>
      <c r="H642" s="7">
        <v>760.76</v>
      </c>
      <c r="I642" s="7">
        <v>54.34</v>
      </c>
      <c r="J642" s="2" t="s">
        <v>3370</v>
      </c>
      <c r="K642" s="5">
        <f ca="1">TODAY() - tblCustomers[[#This Row],[LastPurchaseDate]]</f>
        <v>1454</v>
      </c>
      <c r="L642" s="5" t="str">
        <f ca="1">IF(tblCustomers[[#This Row],[LastPurchaseDate]] &lt;= (TODAY()-180), "Churned", "Active")</f>
        <v>Active</v>
      </c>
      <c r="M642" s="5" t="str">
        <f>TEXT(tblCustomers[[#This Row],[JoinDate]], "YYYY-MM")</f>
        <v>2020-10</v>
      </c>
      <c r="N642" s="5">
        <f>tblCustomers[[#This Row],[TotalSpend]]</f>
        <v>760.76</v>
      </c>
      <c r="O642" s="2" t="s">
        <v>3372</v>
      </c>
    </row>
    <row r="643" spans="1:15" ht="13.8" x14ac:dyDescent="0.25">
      <c r="A643" s="2" t="s">
        <v>652</v>
      </c>
      <c r="B643" s="2" t="s">
        <v>1674</v>
      </c>
      <c r="C643" s="2" t="s">
        <v>1864</v>
      </c>
      <c r="D643" s="5" t="s">
        <v>2427</v>
      </c>
      <c r="E643" s="5" t="s">
        <v>3160</v>
      </c>
      <c r="F643" s="9">
        <v>20</v>
      </c>
      <c r="G643" s="9">
        <v>14</v>
      </c>
      <c r="H643" s="7">
        <v>307.72000000000003</v>
      </c>
      <c r="I643" s="7">
        <v>21.98</v>
      </c>
      <c r="J643" s="2" t="s">
        <v>3370</v>
      </c>
      <c r="K643" s="5">
        <f ca="1">TODAY() - tblCustomers[[#This Row],[LastPurchaseDate]]</f>
        <v>494</v>
      </c>
      <c r="L643" s="5" t="str">
        <f ca="1">IF(tblCustomers[[#This Row],[LastPurchaseDate]] &lt;= (TODAY()-180), "Churned", "Active")</f>
        <v>Active</v>
      </c>
      <c r="M643" s="5" t="str">
        <f>TEXT(tblCustomers[[#This Row],[JoinDate]], "YYYY-MM")</f>
        <v>2022-10</v>
      </c>
      <c r="N643" s="5">
        <f>tblCustomers[[#This Row],[TotalSpend]]</f>
        <v>307.72000000000003</v>
      </c>
      <c r="O643" s="2" t="s">
        <v>3372</v>
      </c>
    </row>
    <row r="644" spans="1:15" ht="13.8" x14ac:dyDescent="0.25">
      <c r="A644" s="2" t="s">
        <v>653</v>
      </c>
      <c r="B644" s="2" t="s">
        <v>1675</v>
      </c>
      <c r="C644" s="2" t="s">
        <v>1861</v>
      </c>
      <c r="D644" s="5" t="s">
        <v>1934</v>
      </c>
      <c r="E644" s="5" t="s">
        <v>2463</v>
      </c>
      <c r="F644" s="9">
        <v>12</v>
      </c>
      <c r="G644" s="9">
        <v>9</v>
      </c>
      <c r="H644" s="7">
        <v>7786.8</v>
      </c>
      <c r="I644" s="7">
        <v>865.2</v>
      </c>
      <c r="J644" s="2" t="s">
        <v>3371</v>
      </c>
      <c r="K644" s="5">
        <f ca="1">TODAY() - tblCustomers[[#This Row],[LastPurchaseDate]]</f>
        <v>64</v>
      </c>
      <c r="L644" s="5" t="str">
        <f ca="1">IF(tblCustomers[[#This Row],[LastPurchaseDate]] &lt;= (TODAY()-180), "Churned", "Active")</f>
        <v>Active</v>
      </c>
      <c r="M644" s="5" t="str">
        <f>TEXT(tblCustomers[[#This Row],[JoinDate]], "YYYY-MM")</f>
        <v>2024-08</v>
      </c>
      <c r="N644" s="5">
        <f>tblCustomers[[#This Row],[TotalSpend]]</f>
        <v>7786.8</v>
      </c>
      <c r="O644" s="2" t="s">
        <v>3373</v>
      </c>
    </row>
    <row r="645" spans="1:15" ht="13.8" x14ac:dyDescent="0.25">
      <c r="A645" s="2" t="s">
        <v>654</v>
      </c>
      <c r="B645" s="2" t="s">
        <v>1301</v>
      </c>
      <c r="C645" s="2" t="s">
        <v>1861</v>
      </c>
      <c r="D645" s="5" t="s">
        <v>1943</v>
      </c>
      <c r="E645" s="5" t="s">
        <v>2999</v>
      </c>
      <c r="F645" s="9">
        <v>25</v>
      </c>
      <c r="G645" s="9">
        <v>21</v>
      </c>
      <c r="H645" s="7">
        <v>1419.81</v>
      </c>
      <c r="I645" s="7">
        <v>67.61</v>
      </c>
      <c r="J645" s="2" t="s">
        <v>3370</v>
      </c>
      <c r="K645" s="5">
        <f ca="1">TODAY() - tblCustomers[[#This Row],[LastPurchaseDate]]</f>
        <v>465</v>
      </c>
      <c r="L645" s="5" t="str">
        <f ca="1">IF(tblCustomers[[#This Row],[LastPurchaseDate]] &lt;= (TODAY()-180), "Churned", "Active")</f>
        <v>Active</v>
      </c>
      <c r="M645" s="5" t="str">
        <f>TEXT(tblCustomers[[#This Row],[JoinDate]], "YYYY-MM")</f>
        <v>2022-06</v>
      </c>
      <c r="N645" s="5">
        <f>tblCustomers[[#This Row],[TotalSpend]]</f>
        <v>1419.81</v>
      </c>
      <c r="O645" s="2" t="s">
        <v>3372</v>
      </c>
    </row>
    <row r="646" spans="1:15" ht="13.8" x14ac:dyDescent="0.25">
      <c r="A646" s="2" t="s">
        <v>655</v>
      </c>
      <c r="B646" s="2" t="s">
        <v>1412</v>
      </c>
      <c r="C646" s="2" t="s">
        <v>1863</v>
      </c>
      <c r="D646" s="5" t="s">
        <v>2125</v>
      </c>
      <c r="E646" s="5" t="s">
        <v>2000</v>
      </c>
      <c r="F646" s="9">
        <v>25</v>
      </c>
      <c r="G646" s="9">
        <v>12</v>
      </c>
      <c r="H646" s="7">
        <v>1412.28</v>
      </c>
      <c r="I646" s="7">
        <v>117.69</v>
      </c>
      <c r="J646" s="2" t="s">
        <v>3370</v>
      </c>
      <c r="K646" s="5">
        <f ca="1">TODAY() - tblCustomers[[#This Row],[LastPurchaseDate]]</f>
        <v>119</v>
      </c>
      <c r="L646" s="5" t="str">
        <f ca="1">IF(tblCustomers[[#This Row],[LastPurchaseDate]] &lt;= (TODAY()-180), "Churned", "Active")</f>
        <v>Active</v>
      </c>
      <c r="M646" s="5" t="str">
        <f>TEXT(tblCustomers[[#This Row],[JoinDate]], "YYYY-MM")</f>
        <v>2023-05</v>
      </c>
      <c r="N646" s="5">
        <f>tblCustomers[[#This Row],[TotalSpend]]</f>
        <v>1412.28</v>
      </c>
      <c r="O646" s="2" t="s">
        <v>3373</v>
      </c>
    </row>
    <row r="647" spans="1:15" ht="13.8" x14ac:dyDescent="0.25">
      <c r="A647" s="2" t="s">
        <v>656</v>
      </c>
      <c r="B647" s="2" t="s">
        <v>1676</v>
      </c>
      <c r="C647" s="2" t="s">
        <v>1862</v>
      </c>
      <c r="D647" s="5" t="s">
        <v>2360</v>
      </c>
      <c r="E647" s="5" t="s">
        <v>3161</v>
      </c>
      <c r="F647" s="9">
        <v>4</v>
      </c>
      <c r="G647" s="9">
        <v>4</v>
      </c>
      <c r="H647" s="7">
        <v>1144.5999999999999</v>
      </c>
      <c r="I647" s="7">
        <v>286.14999999999998</v>
      </c>
      <c r="J647" s="2" t="s">
        <v>3370</v>
      </c>
      <c r="K647" s="5">
        <f ca="1">TODAY() - tblCustomers[[#This Row],[LastPurchaseDate]]</f>
        <v>629</v>
      </c>
      <c r="L647" s="5" t="str">
        <f ca="1">IF(tblCustomers[[#This Row],[LastPurchaseDate]] &lt;= (TODAY()-180), "Churned", "Active")</f>
        <v>Active</v>
      </c>
      <c r="M647" s="5" t="str">
        <f>TEXT(tblCustomers[[#This Row],[JoinDate]], "YYYY-MM")</f>
        <v>2023-10</v>
      </c>
      <c r="N647" s="5">
        <f>tblCustomers[[#This Row],[TotalSpend]]</f>
        <v>1144.5999999999999</v>
      </c>
      <c r="O647" s="2" t="s">
        <v>3372</v>
      </c>
    </row>
    <row r="648" spans="1:15" ht="13.8" x14ac:dyDescent="0.25">
      <c r="A648" s="2" t="s">
        <v>657</v>
      </c>
      <c r="B648" s="2" t="s">
        <v>1635</v>
      </c>
      <c r="C648" s="2" t="s">
        <v>1862</v>
      </c>
      <c r="D648" s="5" t="s">
        <v>2428</v>
      </c>
      <c r="E648" s="5" t="s">
        <v>2908</v>
      </c>
      <c r="F648" s="9">
        <v>9</v>
      </c>
      <c r="G648" s="9">
        <v>13</v>
      </c>
      <c r="H648" s="7">
        <v>505.31</v>
      </c>
      <c r="I648" s="7">
        <v>38.869999999999997</v>
      </c>
      <c r="J648" s="2" t="s">
        <v>3370</v>
      </c>
      <c r="K648" s="5">
        <f ca="1">TODAY() - tblCustomers[[#This Row],[LastPurchaseDate]]</f>
        <v>43</v>
      </c>
      <c r="L648" s="5" t="str">
        <f ca="1">IF(tblCustomers[[#This Row],[LastPurchaseDate]] &lt;= (TODAY()-180), "Churned", "Active")</f>
        <v>Active</v>
      </c>
      <c r="M648" s="5" t="str">
        <f>TEXT(tblCustomers[[#This Row],[JoinDate]], "YYYY-MM")</f>
        <v>2024-12</v>
      </c>
      <c r="N648" s="5">
        <f>tblCustomers[[#This Row],[TotalSpend]]</f>
        <v>505.31</v>
      </c>
      <c r="O648" s="2" t="s">
        <v>3373</v>
      </c>
    </row>
    <row r="649" spans="1:15" ht="13.8" x14ac:dyDescent="0.25">
      <c r="A649" s="2" t="s">
        <v>658</v>
      </c>
      <c r="B649" s="2" t="s">
        <v>1630</v>
      </c>
      <c r="C649" s="2" t="s">
        <v>1865</v>
      </c>
      <c r="D649" s="5" t="s">
        <v>2429</v>
      </c>
      <c r="E649" s="5" t="s">
        <v>3162</v>
      </c>
      <c r="F649" s="9">
        <v>61</v>
      </c>
      <c r="G649" s="9">
        <v>35</v>
      </c>
      <c r="H649" s="7">
        <v>1194.2</v>
      </c>
      <c r="I649" s="7">
        <v>34.119999999999997</v>
      </c>
      <c r="J649" s="2" t="s">
        <v>3370</v>
      </c>
      <c r="K649" s="5">
        <f ca="1">TODAY() - tblCustomers[[#This Row],[LastPurchaseDate]]</f>
        <v>221</v>
      </c>
      <c r="L649" s="5" t="str">
        <f ca="1">IF(tblCustomers[[#This Row],[LastPurchaseDate]] &lt;= (TODAY()-180), "Churned", "Active")</f>
        <v>Active</v>
      </c>
      <c r="M649" s="5" t="str">
        <f>TEXT(tblCustomers[[#This Row],[JoinDate]], "YYYY-MM")</f>
        <v>2020-02</v>
      </c>
      <c r="N649" s="5">
        <f>tblCustomers[[#This Row],[TotalSpend]]</f>
        <v>1194.2</v>
      </c>
      <c r="O649" s="2" t="s">
        <v>3372</v>
      </c>
    </row>
    <row r="650" spans="1:15" ht="13.8" x14ac:dyDescent="0.25">
      <c r="A650" s="2" t="s">
        <v>659</v>
      </c>
      <c r="B650" s="2" t="s">
        <v>1394</v>
      </c>
      <c r="C650" s="2" t="s">
        <v>1862</v>
      </c>
      <c r="D650" s="5" t="s">
        <v>2116</v>
      </c>
      <c r="E650" s="5" t="s">
        <v>1913</v>
      </c>
      <c r="F650" s="9">
        <v>32</v>
      </c>
      <c r="G650" s="9">
        <v>23</v>
      </c>
      <c r="H650" s="7">
        <v>2732.17</v>
      </c>
      <c r="I650" s="7">
        <v>118.79</v>
      </c>
      <c r="J650" s="2" t="s">
        <v>3370</v>
      </c>
      <c r="K650" s="5">
        <f ca="1">TODAY() - tblCustomers[[#This Row],[LastPurchaseDate]]</f>
        <v>136</v>
      </c>
      <c r="L650" s="5" t="str">
        <f ca="1">IF(tblCustomers[[#This Row],[LastPurchaseDate]] &lt;= (TODAY()-180), "Churned", "Active")</f>
        <v>Active</v>
      </c>
      <c r="M650" s="5" t="str">
        <f>TEXT(tblCustomers[[#This Row],[JoinDate]], "YYYY-MM")</f>
        <v>2022-10</v>
      </c>
      <c r="N650" s="5">
        <f>tblCustomers[[#This Row],[TotalSpend]]</f>
        <v>2732.17</v>
      </c>
      <c r="O650" s="2" t="s">
        <v>3373</v>
      </c>
    </row>
    <row r="651" spans="1:15" ht="13.8" x14ac:dyDescent="0.25">
      <c r="A651" s="2" t="s">
        <v>660</v>
      </c>
      <c r="B651" s="2" t="s">
        <v>1363</v>
      </c>
      <c r="C651" s="2" t="s">
        <v>1861</v>
      </c>
      <c r="D651" s="5" t="s">
        <v>2430</v>
      </c>
      <c r="E651" s="5" t="s">
        <v>3056</v>
      </c>
      <c r="F651" s="9">
        <v>63</v>
      </c>
      <c r="G651" s="9">
        <v>44</v>
      </c>
      <c r="H651" s="7">
        <v>5631.12</v>
      </c>
      <c r="I651" s="7">
        <v>127.98</v>
      </c>
      <c r="J651" s="2" t="s">
        <v>3371</v>
      </c>
      <c r="K651" s="5">
        <f ca="1">TODAY() - tblCustomers[[#This Row],[LastPurchaseDate]]</f>
        <v>595</v>
      </c>
      <c r="L651" s="5" t="str">
        <f ca="1">IF(tblCustomers[[#This Row],[LastPurchaseDate]] &lt;= (TODAY()-180), "Churned", "Active")</f>
        <v>Active</v>
      </c>
      <c r="M651" s="5" t="str">
        <f>TEXT(tblCustomers[[#This Row],[JoinDate]], "YYYY-MM")</f>
        <v>2018-12</v>
      </c>
      <c r="N651" s="5">
        <f>tblCustomers[[#This Row],[TotalSpend]]</f>
        <v>5631.12</v>
      </c>
      <c r="O651" s="2" t="s">
        <v>3372</v>
      </c>
    </row>
    <row r="652" spans="1:15" ht="13.8" x14ac:dyDescent="0.25">
      <c r="A652" s="2" t="s">
        <v>661</v>
      </c>
      <c r="B652" s="2" t="s">
        <v>1375</v>
      </c>
      <c r="C652" s="2" t="s">
        <v>1863</v>
      </c>
      <c r="D652" s="5" t="s">
        <v>2431</v>
      </c>
      <c r="E652" s="5" t="s">
        <v>3163</v>
      </c>
      <c r="F652" s="9">
        <v>1</v>
      </c>
      <c r="G652" s="9">
        <v>1</v>
      </c>
      <c r="H652" s="7">
        <v>257.45999999999998</v>
      </c>
      <c r="I652" s="7">
        <v>257.45999999999998</v>
      </c>
      <c r="J652" s="2" t="s">
        <v>3370</v>
      </c>
      <c r="K652" s="5">
        <f ca="1">TODAY() - tblCustomers[[#This Row],[LastPurchaseDate]]</f>
        <v>9</v>
      </c>
      <c r="L652" s="5" t="str">
        <f ca="1">IF(tblCustomers[[#This Row],[LastPurchaseDate]] &lt;= (TODAY()-180), "Churned", "Active")</f>
        <v>Active</v>
      </c>
      <c r="M652" s="5" t="str">
        <f>TEXT(tblCustomers[[#This Row],[JoinDate]], "YYYY-MM")</f>
        <v>2025-09</v>
      </c>
      <c r="N652" s="5">
        <f>tblCustomers[[#This Row],[TotalSpend]]</f>
        <v>257.45999999999998</v>
      </c>
      <c r="O652" s="2" t="s">
        <v>3373</v>
      </c>
    </row>
    <row r="653" spans="1:15" ht="13.8" x14ac:dyDescent="0.25">
      <c r="A653" s="2" t="s">
        <v>662</v>
      </c>
      <c r="B653" s="2" t="s">
        <v>1238</v>
      </c>
      <c r="C653" s="2" t="s">
        <v>1865</v>
      </c>
      <c r="D653" s="5" t="s">
        <v>2432</v>
      </c>
      <c r="E653" s="5" t="s">
        <v>2398</v>
      </c>
      <c r="F653" s="9">
        <v>8</v>
      </c>
      <c r="G653" s="9">
        <v>4</v>
      </c>
      <c r="H653" s="7">
        <v>395.64</v>
      </c>
      <c r="I653" s="7">
        <v>98.91</v>
      </c>
      <c r="J653" s="2" t="s">
        <v>3370</v>
      </c>
      <c r="K653" s="5">
        <f ca="1">TODAY() - tblCustomers[[#This Row],[LastPurchaseDate]]</f>
        <v>47</v>
      </c>
      <c r="L653" s="5" t="str">
        <f ca="1">IF(tblCustomers[[#This Row],[LastPurchaseDate]] &lt;= (TODAY()-180), "Churned", "Active")</f>
        <v>Active</v>
      </c>
      <c r="M653" s="5" t="str">
        <f>TEXT(tblCustomers[[#This Row],[JoinDate]], "YYYY-MM")</f>
        <v>2025-01</v>
      </c>
      <c r="N653" s="5">
        <f>tblCustomers[[#This Row],[TotalSpend]]</f>
        <v>395.64</v>
      </c>
      <c r="O653" s="2" t="s">
        <v>3373</v>
      </c>
    </row>
    <row r="654" spans="1:15" ht="13.8" x14ac:dyDescent="0.25">
      <c r="A654" s="2" t="s">
        <v>663</v>
      </c>
      <c r="B654" s="2" t="s">
        <v>1677</v>
      </c>
      <c r="C654" s="2" t="s">
        <v>1864</v>
      </c>
      <c r="D654" s="5" t="s">
        <v>2433</v>
      </c>
      <c r="E654" s="5" t="s">
        <v>3164</v>
      </c>
      <c r="F654" s="9">
        <v>60</v>
      </c>
      <c r="G654" s="9">
        <v>52</v>
      </c>
      <c r="H654" s="7">
        <v>1718.08</v>
      </c>
      <c r="I654" s="7">
        <v>33.04</v>
      </c>
      <c r="J654" s="2" t="s">
        <v>3370</v>
      </c>
      <c r="K654" s="5">
        <f ca="1">TODAY() - tblCustomers[[#This Row],[LastPurchaseDate]]</f>
        <v>267</v>
      </c>
      <c r="L654" s="5" t="str">
        <f ca="1">IF(tblCustomers[[#This Row],[LastPurchaseDate]] &lt;= (TODAY()-180), "Churned", "Active")</f>
        <v>Active</v>
      </c>
      <c r="M654" s="5" t="str">
        <f>TEXT(tblCustomers[[#This Row],[JoinDate]], "YYYY-MM")</f>
        <v>2020-02</v>
      </c>
      <c r="N654" s="5">
        <f>tblCustomers[[#This Row],[TotalSpend]]</f>
        <v>1718.08</v>
      </c>
      <c r="O654" s="2" t="s">
        <v>3372</v>
      </c>
    </row>
    <row r="655" spans="1:15" ht="13.8" x14ac:dyDescent="0.25">
      <c r="A655" s="2" t="s">
        <v>664</v>
      </c>
      <c r="B655" s="2" t="s">
        <v>1387</v>
      </c>
      <c r="C655" s="2" t="s">
        <v>1862</v>
      </c>
      <c r="D655" s="5" t="s">
        <v>2434</v>
      </c>
      <c r="E655" s="5" t="s">
        <v>3034</v>
      </c>
      <c r="F655" s="9">
        <v>34</v>
      </c>
      <c r="G655" s="9">
        <v>18</v>
      </c>
      <c r="H655" s="7">
        <v>5232.24</v>
      </c>
      <c r="I655" s="7">
        <v>290.68</v>
      </c>
      <c r="J655" s="2" t="s">
        <v>3371</v>
      </c>
      <c r="K655" s="5">
        <f ca="1">TODAY() - tblCustomers[[#This Row],[LastPurchaseDate]]</f>
        <v>295</v>
      </c>
      <c r="L655" s="5" t="str">
        <f ca="1">IF(tblCustomers[[#This Row],[LastPurchaseDate]] &lt;= (TODAY()-180), "Churned", "Active")</f>
        <v>Active</v>
      </c>
      <c r="M655" s="5" t="str">
        <f>TEXT(tblCustomers[[#This Row],[JoinDate]], "YYYY-MM")</f>
        <v>2022-03</v>
      </c>
      <c r="N655" s="5">
        <f>tblCustomers[[#This Row],[TotalSpend]]</f>
        <v>5232.24</v>
      </c>
      <c r="O655" s="2" t="s">
        <v>3372</v>
      </c>
    </row>
    <row r="656" spans="1:15" ht="13.8" x14ac:dyDescent="0.25">
      <c r="A656" s="2" t="s">
        <v>665</v>
      </c>
      <c r="B656" s="2" t="s">
        <v>1678</v>
      </c>
      <c r="C656" s="2" t="s">
        <v>1861</v>
      </c>
      <c r="D656" s="5" t="s">
        <v>2435</v>
      </c>
      <c r="E656" s="5" t="s">
        <v>2970</v>
      </c>
      <c r="F656" s="9">
        <v>3</v>
      </c>
      <c r="G656" s="9">
        <v>4</v>
      </c>
      <c r="H656" s="7">
        <v>311.12</v>
      </c>
      <c r="I656" s="7">
        <v>77.78</v>
      </c>
      <c r="J656" s="2" t="s">
        <v>3370</v>
      </c>
      <c r="K656" s="5">
        <f ca="1">TODAY() - tblCustomers[[#This Row],[LastPurchaseDate]]</f>
        <v>813</v>
      </c>
      <c r="L656" s="5" t="str">
        <f ca="1">IF(tblCustomers[[#This Row],[LastPurchaseDate]] &lt;= (TODAY()-180), "Churned", "Active")</f>
        <v>Active</v>
      </c>
      <c r="M656" s="5" t="str">
        <f>TEXT(tblCustomers[[#This Row],[JoinDate]], "YYYY-MM")</f>
        <v>2023-05</v>
      </c>
      <c r="N656" s="5">
        <f>tblCustomers[[#This Row],[TotalSpend]]</f>
        <v>311.12</v>
      </c>
      <c r="O656" s="2" t="s">
        <v>3372</v>
      </c>
    </row>
    <row r="657" spans="1:15" ht="13.8" x14ac:dyDescent="0.25">
      <c r="A657" s="2" t="s">
        <v>666</v>
      </c>
      <c r="B657" s="2" t="s">
        <v>1679</v>
      </c>
      <c r="C657" s="2" t="s">
        <v>1865</v>
      </c>
      <c r="D657" s="5" t="s">
        <v>2436</v>
      </c>
      <c r="E657" s="5" t="s">
        <v>3070</v>
      </c>
      <c r="F657" s="9">
        <v>11</v>
      </c>
      <c r="G657" s="9">
        <v>5</v>
      </c>
      <c r="H657" s="7">
        <v>245.45</v>
      </c>
      <c r="I657" s="7">
        <v>49.09</v>
      </c>
      <c r="J657" s="2" t="s">
        <v>3370</v>
      </c>
      <c r="K657" s="5">
        <f ca="1">TODAY() - tblCustomers[[#This Row],[LastPurchaseDate]]</f>
        <v>576</v>
      </c>
      <c r="L657" s="5" t="str">
        <f ca="1">IF(tblCustomers[[#This Row],[LastPurchaseDate]] &lt;= (TODAY()-180), "Churned", "Active")</f>
        <v>Active</v>
      </c>
      <c r="M657" s="5" t="str">
        <f>TEXT(tblCustomers[[#This Row],[JoinDate]], "YYYY-MM")</f>
        <v>2023-04</v>
      </c>
      <c r="N657" s="5">
        <f>tblCustomers[[#This Row],[TotalSpend]]</f>
        <v>245.45</v>
      </c>
      <c r="O657" s="2" t="s">
        <v>3372</v>
      </c>
    </row>
    <row r="658" spans="1:15" ht="13.8" x14ac:dyDescent="0.25">
      <c r="A658" s="2" t="s">
        <v>667</v>
      </c>
      <c r="B658" s="2" t="s">
        <v>1214</v>
      </c>
      <c r="C658" s="2" t="s">
        <v>1862</v>
      </c>
      <c r="D658" s="5" t="s">
        <v>2437</v>
      </c>
      <c r="E658" s="5" t="s">
        <v>2819</v>
      </c>
      <c r="F658" s="9">
        <v>23</v>
      </c>
      <c r="G658" s="9">
        <v>13</v>
      </c>
      <c r="H658" s="7">
        <v>515.32000000000005</v>
      </c>
      <c r="I658" s="7">
        <v>39.64</v>
      </c>
      <c r="J658" s="2" t="s">
        <v>3370</v>
      </c>
      <c r="K658" s="5">
        <f ca="1">TODAY() - tblCustomers[[#This Row],[LastPurchaseDate]]</f>
        <v>40</v>
      </c>
      <c r="L658" s="5" t="str">
        <f ca="1">IF(tblCustomers[[#This Row],[LastPurchaseDate]] &lt;= (TODAY()-180), "Churned", "Active")</f>
        <v>Active</v>
      </c>
      <c r="M658" s="5" t="str">
        <f>TEXT(tblCustomers[[#This Row],[JoinDate]], "YYYY-MM")</f>
        <v>2023-10</v>
      </c>
      <c r="N658" s="5">
        <f>tblCustomers[[#This Row],[TotalSpend]]</f>
        <v>515.32000000000005</v>
      </c>
      <c r="O658" s="2" t="s">
        <v>3373</v>
      </c>
    </row>
    <row r="659" spans="1:15" ht="13.8" x14ac:dyDescent="0.25">
      <c r="A659" s="2" t="s">
        <v>668</v>
      </c>
      <c r="B659" s="2" t="s">
        <v>1627</v>
      </c>
      <c r="C659" s="2" t="s">
        <v>1863</v>
      </c>
      <c r="D659" s="5" t="s">
        <v>2438</v>
      </c>
      <c r="E659" s="5" t="s">
        <v>3165</v>
      </c>
      <c r="F659" s="9">
        <v>41</v>
      </c>
      <c r="G659" s="9">
        <v>34</v>
      </c>
      <c r="H659" s="7">
        <v>4509.42</v>
      </c>
      <c r="I659" s="7">
        <v>132.63</v>
      </c>
      <c r="J659" s="2" t="s">
        <v>3370</v>
      </c>
      <c r="K659" s="5">
        <f ca="1">TODAY() - tblCustomers[[#This Row],[LastPurchaseDate]]</f>
        <v>1049</v>
      </c>
      <c r="L659" s="5" t="str">
        <f ca="1">IF(tblCustomers[[#This Row],[LastPurchaseDate]] &lt;= (TODAY()-180), "Churned", "Active")</f>
        <v>Active</v>
      </c>
      <c r="M659" s="5" t="str">
        <f>TEXT(tblCustomers[[#This Row],[JoinDate]], "YYYY-MM")</f>
        <v>2019-07</v>
      </c>
      <c r="N659" s="5">
        <f>tblCustomers[[#This Row],[TotalSpend]]</f>
        <v>4509.42</v>
      </c>
      <c r="O659" s="2" t="s">
        <v>3372</v>
      </c>
    </row>
    <row r="660" spans="1:15" ht="13.8" x14ac:dyDescent="0.25">
      <c r="A660" s="2" t="s">
        <v>669</v>
      </c>
      <c r="B660" s="2" t="s">
        <v>1566</v>
      </c>
      <c r="C660" s="2" t="s">
        <v>1861</v>
      </c>
      <c r="D660" s="5" t="s">
        <v>2439</v>
      </c>
      <c r="E660" s="5" t="s">
        <v>2416</v>
      </c>
      <c r="F660" s="9">
        <v>47</v>
      </c>
      <c r="G660" s="9">
        <v>45</v>
      </c>
      <c r="H660" s="7">
        <v>2900.25</v>
      </c>
      <c r="I660" s="7">
        <v>64.45</v>
      </c>
      <c r="J660" s="2" t="s">
        <v>3370</v>
      </c>
      <c r="K660" s="5">
        <f ca="1">TODAY() - tblCustomers[[#This Row],[LastPurchaseDate]]</f>
        <v>552</v>
      </c>
      <c r="L660" s="5" t="str">
        <f ca="1">IF(tblCustomers[[#This Row],[LastPurchaseDate]] &lt;= (TODAY()-180), "Churned", "Active")</f>
        <v>Active</v>
      </c>
      <c r="M660" s="5" t="str">
        <f>TEXT(tblCustomers[[#This Row],[JoinDate]], "YYYY-MM")</f>
        <v>2020-05</v>
      </c>
      <c r="N660" s="5">
        <f>tblCustomers[[#This Row],[TotalSpend]]</f>
        <v>2900.25</v>
      </c>
      <c r="O660" s="2" t="s">
        <v>3372</v>
      </c>
    </row>
    <row r="661" spans="1:15" ht="13.8" x14ac:dyDescent="0.25">
      <c r="A661" s="2" t="s">
        <v>670</v>
      </c>
      <c r="B661" s="2" t="s">
        <v>1463</v>
      </c>
      <c r="C661" s="2" t="s">
        <v>1864</v>
      </c>
      <c r="D661" s="5" t="s">
        <v>2440</v>
      </c>
      <c r="E661" s="5" t="s">
        <v>3166</v>
      </c>
      <c r="F661" s="9">
        <v>5</v>
      </c>
      <c r="G661" s="9">
        <v>2</v>
      </c>
      <c r="H661" s="7">
        <v>126.96</v>
      </c>
      <c r="I661" s="7">
        <v>63.48</v>
      </c>
      <c r="J661" s="2" t="s">
        <v>3370</v>
      </c>
      <c r="K661" s="5">
        <f ca="1">TODAY() - tblCustomers[[#This Row],[LastPurchaseDate]]</f>
        <v>2464</v>
      </c>
      <c r="L661" s="5" t="str">
        <f ca="1">IF(tblCustomers[[#This Row],[LastPurchaseDate]] &lt;= (TODAY()-180), "Churned", "Active")</f>
        <v>Active</v>
      </c>
      <c r="M661" s="5" t="str">
        <f>TEXT(tblCustomers[[#This Row],[JoinDate]], "YYYY-MM")</f>
        <v>2018-08</v>
      </c>
      <c r="N661" s="5">
        <f>tblCustomers[[#This Row],[TotalSpend]]</f>
        <v>126.96</v>
      </c>
      <c r="O661" s="2" t="s">
        <v>3372</v>
      </c>
    </row>
    <row r="662" spans="1:15" ht="13.8" x14ac:dyDescent="0.25">
      <c r="A662" s="2" t="s">
        <v>671</v>
      </c>
      <c r="B662" s="2" t="s">
        <v>1435</v>
      </c>
      <c r="C662" s="2" t="s">
        <v>1861</v>
      </c>
      <c r="D662" s="5" t="s">
        <v>2423</v>
      </c>
      <c r="E662" s="5" t="s">
        <v>2975</v>
      </c>
      <c r="F662" s="9">
        <v>12</v>
      </c>
      <c r="G662" s="9">
        <v>8</v>
      </c>
      <c r="H662" s="7">
        <v>696.88</v>
      </c>
      <c r="I662" s="7">
        <v>87.11</v>
      </c>
      <c r="J662" s="2" t="s">
        <v>3370</v>
      </c>
      <c r="K662" s="5">
        <f ca="1">TODAY() - tblCustomers[[#This Row],[LastPurchaseDate]]</f>
        <v>273</v>
      </c>
      <c r="L662" s="5" t="str">
        <f ca="1">IF(tblCustomers[[#This Row],[LastPurchaseDate]] &lt;= (TODAY()-180), "Churned", "Active")</f>
        <v>Active</v>
      </c>
      <c r="M662" s="5" t="str">
        <f>TEXT(tblCustomers[[#This Row],[JoinDate]], "YYYY-MM")</f>
        <v>2024-01</v>
      </c>
      <c r="N662" s="5">
        <f>tblCustomers[[#This Row],[TotalSpend]]</f>
        <v>696.88</v>
      </c>
      <c r="O662" s="2" t="s">
        <v>3372</v>
      </c>
    </row>
    <row r="663" spans="1:15" ht="13.8" x14ac:dyDescent="0.25">
      <c r="A663" s="2" t="s">
        <v>672</v>
      </c>
      <c r="B663" s="2" t="s">
        <v>1680</v>
      </c>
      <c r="C663" s="2" t="s">
        <v>1865</v>
      </c>
      <c r="D663" s="5" t="s">
        <v>2441</v>
      </c>
      <c r="E663" s="5" t="s">
        <v>3167</v>
      </c>
      <c r="F663" s="9">
        <v>34</v>
      </c>
      <c r="G663" s="9">
        <v>24</v>
      </c>
      <c r="H663" s="7">
        <v>10868.88</v>
      </c>
      <c r="I663" s="7">
        <v>452.87</v>
      </c>
      <c r="J663" s="2" t="s">
        <v>3371</v>
      </c>
      <c r="K663" s="5">
        <f ca="1">TODAY() - tblCustomers[[#This Row],[LastPurchaseDate]]</f>
        <v>970</v>
      </c>
      <c r="L663" s="5" t="str">
        <f ca="1">IF(tblCustomers[[#This Row],[LastPurchaseDate]] &lt;= (TODAY()-180), "Churned", "Active")</f>
        <v>Active</v>
      </c>
      <c r="M663" s="5" t="str">
        <f>TEXT(tblCustomers[[#This Row],[JoinDate]], "YYYY-MM")</f>
        <v>2020-04</v>
      </c>
      <c r="N663" s="5">
        <f>tblCustomers[[#This Row],[TotalSpend]]</f>
        <v>10868.88</v>
      </c>
      <c r="O663" s="2" t="s">
        <v>3372</v>
      </c>
    </row>
    <row r="664" spans="1:15" ht="13.8" x14ac:dyDescent="0.25">
      <c r="A664" s="2" t="s">
        <v>673</v>
      </c>
      <c r="B664" s="2" t="s">
        <v>1681</v>
      </c>
      <c r="C664" s="2" t="s">
        <v>1863</v>
      </c>
      <c r="D664" s="5" t="s">
        <v>2442</v>
      </c>
      <c r="E664" s="5" t="s">
        <v>2935</v>
      </c>
      <c r="F664" s="9">
        <v>4</v>
      </c>
      <c r="G664" s="9">
        <v>2</v>
      </c>
      <c r="H664" s="7">
        <v>172.22</v>
      </c>
      <c r="I664" s="7">
        <v>86.11</v>
      </c>
      <c r="J664" s="2" t="s">
        <v>3370</v>
      </c>
      <c r="K664" s="5">
        <f ca="1">TODAY() - tblCustomers[[#This Row],[LastPurchaseDate]]</f>
        <v>89</v>
      </c>
      <c r="L664" s="5" t="str">
        <f ca="1">IF(tblCustomers[[#This Row],[LastPurchaseDate]] &lt;= (TODAY()-180), "Churned", "Active")</f>
        <v>Active</v>
      </c>
      <c r="M664" s="5" t="str">
        <f>TEXT(tblCustomers[[#This Row],[JoinDate]], "YYYY-MM")</f>
        <v>2025-03</v>
      </c>
      <c r="N664" s="5">
        <f>tblCustomers[[#This Row],[TotalSpend]]</f>
        <v>172.22</v>
      </c>
      <c r="O664" s="2" t="s">
        <v>3373</v>
      </c>
    </row>
    <row r="665" spans="1:15" ht="13.8" x14ac:dyDescent="0.25">
      <c r="A665" s="2" t="s">
        <v>674</v>
      </c>
      <c r="B665" s="2" t="s">
        <v>1469</v>
      </c>
      <c r="C665" s="2" t="s">
        <v>1864</v>
      </c>
      <c r="D665" s="5" t="s">
        <v>2234</v>
      </c>
      <c r="E665" s="5" t="s">
        <v>2484</v>
      </c>
      <c r="F665" s="9">
        <v>17</v>
      </c>
      <c r="G665" s="9">
        <v>17</v>
      </c>
      <c r="H665" s="7">
        <v>1857.93</v>
      </c>
      <c r="I665" s="7">
        <v>109.29</v>
      </c>
      <c r="J665" s="2" t="s">
        <v>3370</v>
      </c>
      <c r="K665" s="5">
        <f ca="1">TODAY() - tblCustomers[[#This Row],[LastPurchaseDate]]</f>
        <v>956</v>
      </c>
      <c r="L665" s="5" t="str">
        <f ca="1">IF(tblCustomers[[#This Row],[LastPurchaseDate]] &lt;= (TODAY()-180), "Churned", "Active")</f>
        <v>Active</v>
      </c>
      <c r="M665" s="5" t="str">
        <f>TEXT(tblCustomers[[#This Row],[JoinDate]], "YYYY-MM")</f>
        <v>2021-10</v>
      </c>
      <c r="N665" s="5">
        <f>tblCustomers[[#This Row],[TotalSpend]]</f>
        <v>1857.93</v>
      </c>
      <c r="O665" s="2" t="s">
        <v>3372</v>
      </c>
    </row>
    <row r="666" spans="1:15" ht="13.8" x14ac:dyDescent="0.25">
      <c r="A666" s="2" t="s">
        <v>675</v>
      </c>
      <c r="B666" s="2" t="s">
        <v>1444</v>
      </c>
      <c r="C666" s="2" t="s">
        <v>1862</v>
      </c>
      <c r="D666" s="5" t="s">
        <v>2124</v>
      </c>
      <c r="E666" s="5" t="s">
        <v>2057</v>
      </c>
      <c r="F666" s="9">
        <v>31</v>
      </c>
      <c r="G666" s="9">
        <v>22</v>
      </c>
      <c r="H666" s="7">
        <v>2168.1</v>
      </c>
      <c r="I666" s="7">
        <v>98.55</v>
      </c>
      <c r="J666" s="2" t="s">
        <v>3370</v>
      </c>
      <c r="K666" s="5">
        <f ca="1">TODAY() - tblCustomers[[#This Row],[LastPurchaseDate]]</f>
        <v>438</v>
      </c>
      <c r="L666" s="5" t="str">
        <f ca="1">IF(tblCustomers[[#This Row],[LastPurchaseDate]] &lt;= (TODAY()-180), "Churned", "Active")</f>
        <v>Active</v>
      </c>
      <c r="M666" s="5" t="str">
        <f>TEXT(tblCustomers[[#This Row],[JoinDate]], "YYYY-MM")</f>
        <v>2022-01</v>
      </c>
      <c r="N666" s="5">
        <f>tblCustomers[[#This Row],[TotalSpend]]</f>
        <v>2168.1</v>
      </c>
      <c r="O666" s="2" t="s">
        <v>3372</v>
      </c>
    </row>
    <row r="667" spans="1:15" ht="13.8" x14ac:dyDescent="0.25">
      <c r="A667" s="2" t="s">
        <v>676</v>
      </c>
      <c r="B667" s="2" t="s">
        <v>1682</v>
      </c>
      <c r="C667" s="2" t="s">
        <v>1861</v>
      </c>
      <c r="D667" s="5" t="s">
        <v>2443</v>
      </c>
      <c r="E667" s="5" t="s">
        <v>3168</v>
      </c>
      <c r="F667" s="9">
        <v>39</v>
      </c>
      <c r="G667" s="9">
        <v>32</v>
      </c>
      <c r="H667" s="7">
        <v>2461.12</v>
      </c>
      <c r="I667" s="7">
        <v>76.91</v>
      </c>
      <c r="J667" s="2" t="s">
        <v>3370</v>
      </c>
      <c r="K667" s="5">
        <f ca="1">TODAY() - tblCustomers[[#This Row],[LastPurchaseDate]]</f>
        <v>1019</v>
      </c>
      <c r="L667" s="5" t="str">
        <f ca="1">IF(tblCustomers[[#This Row],[LastPurchaseDate]] &lt;= (TODAY()-180), "Churned", "Active")</f>
        <v>Active</v>
      </c>
      <c r="M667" s="5" t="str">
        <f>TEXT(tblCustomers[[#This Row],[JoinDate]], "YYYY-MM")</f>
        <v>2019-10</v>
      </c>
      <c r="N667" s="5">
        <f>tblCustomers[[#This Row],[TotalSpend]]</f>
        <v>2461.12</v>
      </c>
      <c r="O667" s="2" t="s">
        <v>3372</v>
      </c>
    </row>
    <row r="668" spans="1:15" ht="13.8" x14ac:dyDescent="0.25">
      <c r="A668" s="2" t="s">
        <v>677</v>
      </c>
      <c r="B668" s="2" t="s">
        <v>1590</v>
      </c>
      <c r="C668" s="2" t="s">
        <v>1863</v>
      </c>
      <c r="D668" s="5" t="s">
        <v>2134</v>
      </c>
      <c r="E668" s="5" t="s">
        <v>2953</v>
      </c>
      <c r="F668" s="9">
        <v>10</v>
      </c>
      <c r="G668" s="9">
        <v>7</v>
      </c>
      <c r="H668" s="7">
        <v>423.5</v>
      </c>
      <c r="I668" s="7">
        <v>60.5</v>
      </c>
      <c r="J668" s="2" t="s">
        <v>3370</v>
      </c>
      <c r="K668" s="5">
        <f ca="1">TODAY() - tblCustomers[[#This Row],[LastPurchaseDate]]</f>
        <v>639</v>
      </c>
      <c r="L668" s="5" t="str">
        <f ca="1">IF(tblCustomers[[#This Row],[LastPurchaseDate]] &lt;= (TODAY()-180), "Churned", "Active")</f>
        <v>Active</v>
      </c>
      <c r="M668" s="5" t="str">
        <f>TEXT(tblCustomers[[#This Row],[JoinDate]], "YYYY-MM")</f>
        <v>2023-03</v>
      </c>
      <c r="N668" s="5">
        <f>tblCustomers[[#This Row],[TotalSpend]]</f>
        <v>423.5</v>
      </c>
      <c r="O668" s="2" t="s">
        <v>3372</v>
      </c>
    </row>
    <row r="669" spans="1:15" ht="13.8" x14ac:dyDescent="0.25">
      <c r="A669" s="2" t="s">
        <v>678</v>
      </c>
      <c r="B669" s="2" t="s">
        <v>1476</v>
      </c>
      <c r="C669" s="2" t="s">
        <v>1862</v>
      </c>
      <c r="D669" s="5" t="s">
        <v>2444</v>
      </c>
      <c r="E669" s="5" t="s">
        <v>2551</v>
      </c>
      <c r="F669" s="9">
        <v>9</v>
      </c>
      <c r="G669" s="9">
        <v>6</v>
      </c>
      <c r="H669" s="7">
        <v>478.62</v>
      </c>
      <c r="I669" s="7">
        <v>79.77</v>
      </c>
      <c r="J669" s="2" t="s">
        <v>3370</v>
      </c>
      <c r="K669" s="5">
        <f ca="1">TODAY() - tblCustomers[[#This Row],[LastPurchaseDate]]</f>
        <v>120</v>
      </c>
      <c r="L669" s="5" t="str">
        <f ca="1">IF(tblCustomers[[#This Row],[LastPurchaseDate]] &lt;= (TODAY()-180), "Churned", "Active")</f>
        <v>Active</v>
      </c>
      <c r="M669" s="5" t="str">
        <f>TEXT(tblCustomers[[#This Row],[JoinDate]], "YYYY-MM")</f>
        <v>2024-09</v>
      </c>
      <c r="N669" s="5">
        <f>tblCustomers[[#This Row],[TotalSpend]]</f>
        <v>478.62</v>
      </c>
      <c r="O669" s="2" t="s">
        <v>3373</v>
      </c>
    </row>
    <row r="670" spans="1:15" ht="13.8" x14ac:dyDescent="0.25">
      <c r="A670" s="2" t="s">
        <v>679</v>
      </c>
      <c r="B670" s="2" t="s">
        <v>1655</v>
      </c>
      <c r="C670" s="2" t="s">
        <v>1864</v>
      </c>
      <c r="D670" s="5" t="s">
        <v>2445</v>
      </c>
      <c r="E670" s="5" t="s">
        <v>3169</v>
      </c>
      <c r="F670" s="9">
        <v>35</v>
      </c>
      <c r="G670" s="9">
        <v>27</v>
      </c>
      <c r="H670" s="7">
        <v>17001.36</v>
      </c>
      <c r="I670" s="7">
        <v>629.67999999999995</v>
      </c>
      <c r="J670" s="2" t="s">
        <v>3371</v>
      </c>
      <c r="K670" s="5">
        <f ca="1">TODAY() - tblCustomers[[#This Row],[LastPurchaseDate]]</f>
        <v>976</v>
      </c>
      <c r="L670" s="5" t="str">
        <f ca="1">IF(tblCustomers[[#This Row],[LastPurchaseDate]] &lt;= (TODAY()-180), "Churned", "Active")</f>
        <v>Active</v>
      </c>
      <c r="M670" s="5" t="str">
        <f>TEXT(tblCustomers[[#This Row],[JoinDate]], "YYYY-MM")</f>
        <v>2020-03</v>
      </c>
      <c r="N670" s="5">
        <f>tblCustomers[[#This Row],[TotalSpend]]</f>
        <v>17001.36</v>
      </c>
      <c r="O670" s="2" t="s">
        <v>3372</v>
      </c>
    </row>
    <row r="671" spans="1:15" ht="13.8" x14ac:dyDescent="0.25">
      <c r="A671" s="2" t="s">
        <v>680</v>
      </c>
      <c r="B671" s="2" t="s">
        <v>1227</v>
      </c>
      <c r="C671" s="2" t="s">
        <v>1863</v>
      </c>
      <c r="D671" s="5" t="s">
        <v>2446</v>
      </c>
      <c r="E671" s="5" t="s">
        <v>3170</v>
      </c>
      <c r="F671" s="9">
        <v>41</v>
      </c>
      <c r="G671" s="9">
        <v>23</v>
      </c>
      <c r="H671" s="7">
        <v>6063.03</v>
      </c>
      <c r="I671" s="7">
        <v>263.61</v>
      </c>
      <c r="J671" s="2" t="s">
        <v>3371</v>
      </c>
      <c r="K671" s="5">
        <f ca="1">TODAY() - tblCustomers[[#This Row],[LastPurchaseDate]]</f>
        <v>1476</v>
      </c>
      <c r="L671" s="5" t="str">
        <f ca="1">IF(tblCustomers[[#This Row],[LastPurchaseDate]] &lt;= (TODAY()-180), "Churned", "Active")</f>
        <v>Active</v>
      </c>
      <c r="M671" s="5" t="str">
        <f>TEXT(tblCustomers[[#This Row],[JoinDate]], "YYYY-MM")</f>
        <v>2018-05</v>
      </c>
      <c r="N671" s="5">
        <f>tblCustomers[[#This Row],[TotalSpend]]</f>
        <v>6063.03</v>
      </c>
      <c r="O671" s="2" t="s">
        <v>3372</v>
      </c>
    </row>
    <row r="672" spans="1:15" ht="13.8" x14ac:dyDescent="0.25">
      <c r="A672" s="2" t="s">
        <v>681</v>
      </c>
      <c r="B672" s="2" t="s">
        <v>1683</v>
      </c>
      <c r="C672" s="2" t="s">
        <v>1865</v>
      </c>
      <c r="D672" s="5" t="s">
        <v>2447</v>
      </c>
      <c r="E672" s="5" t="s">
        <v>3171</v>
      </c>
      <c r="F672" s="9">
        <v>45</v>
      </c>
      <c r="G672" s="9">
        <v>32</v>
      </c>
      <c r="H672" s="7">
        <v>1188.48</v>
      </c>
      <c r="I672" s="7">
        <v>37.14</v>
      </c>
      <c r="J672" s="2" t="s">
        <v>3370</v>
      </c>
      <c r="K672" s="5">
        <f ca="1">TODAY() - tblCustomers[[#This Row],[LastPurchaseDate]]</f>
        <v>1332</v>
      </c>
      <c r="L672" s="5" t="str">
        <f ca="1">IF(tblCustomers[[#This Row],[LastPurchaseDate]] &lt;= (TODAY()-180), "Churned", "Active")</f>
        <v>Active</v>
      </c>
      <c r="M672" s="5" t="str">
        <f>TEXT(tblCustomers[[#This Row],[JoinDate]], "YYYY-MM")</f>
        <v>2018-06</v>
      </c>
      <c r="N672" s="5">
        <f>tblCustomers[[#This Row],[TotalSpend]]</f>
        <v>1188.48</v>
      </c>
      <c r="O672" s="2" t="s">
        <v>3372</v>
      </c>
    </row>
    <row r="673" spans="1:15" ht="13.8" x14ac:dyDescent="0.25">
      <c r="A673" s="2" t="s">
        <v>682</v>
      </c>
      <c r="B673" s="2" t="s">
        <v>1389</v>
      </c>
      <c r="C673" s="2" t="s">
        <v>1863</v>
      </c>
      <c r="D673" s="5" t="s">
        <v>2448</v>
      </c>
      <c r="E673" s="5" t="s">
        <v>2922</v>
      </c>
      <c r="F673" s="9">
        <v>32</v>
      </c>
      <c r="G673" s="9">
        <v>25</v>
      </c>
      <c r="H673" s="7">
        <v>2025.25</v>
      </c>
      <c r="I673" s="7">
        <v>81.010000000000005</v>
      </c>
      <c r="J673" s="2" t="s">
        <v>3370</v>
      </c>
      <c r="K673" s="5">
        <f ca="1">TODAY() - tblCustomers[[#This Row],[LastPurchaseDate]]</f>
        <v>199</v>
      </c>
      <c r="L673" s="5" t="str">
        <f ca="1">IF(tblCustomers[[#This Row],[LastPurchaseDate]] &lt;= (TODAY()-180), "Churned", "Active")</f>
        <v>Active</v>
      </c>
      <c r="M673" s="5" t="str">
        <f>TEXT(tblCustomers[[#This Row],[JoinDate]], "YYYY-MM")</f>
        <v>2022-08</v>
      </c>
      <c r="N673" s="5">
        <f>tblCustomers[[#This Row],[TotalSpend]]</f>
        <v>2025.25</v>
      </c>
      <c r="O673" s="2" t="s">
        <v>3372</v>
      </c>
    </row>
    <row r="674" spans="1:15" ht="13.8" x14ac:dyDescent="0.25">
      <c r="A674" s="2" t="s">
        <v>683</v>
      </c>
      <c r="B674" s="2" t="s">
        <v>1585</v>
      </c>
      <c r="C674" s="2" t="s">
        <v>1865</v>
      </c>
      <c r="D674" s="5" t="s">
        <v>2449</v>
      </c>
      <c r="E674" s="5" t="s">
        <v>2150</v>
      </c>
      <c r="F674" s="9">
        <v>38</v>
      </c>
      <c r="G674" s="9">
        <v>34</v>
      </c>
      <c r="H674" s="7">
        <v>10908.56</v>
      </c>
      <c r="I674" s="7">
        <v>320.83999999999997</v>
      </c>
      <c r="J674" s="2" t="s">
        <v>3371</v>
      </c>
      <c r="K674" s="5">
        <f ca="1">TODAY() - tblCustomers[[#This Row],[LastPurchaseDate]]</f>
        <v>444</v>
      </c>
      <c r="L674" s="5" t="str">
        <f ca="1">IF(tblCustomers[[#This Row],[LastPurchaseDate]] &lt;= (TODAY()-180), "Churned", "Active")</f>
        <v>Active</v>
      </c>
      <c r="M674" s="5" t="str">
        <f>TEXT(tblCustomers[[#This Row],[JoinDate]], "YYYY-MM")</f>
        <v>2021-06</v>
      </c>
      <c r="N674" s="5">
        <f>tblCustomers[[#This Row],[TotalSpend]]</f>
        <v>10908.56</v>
      </c>
      <c r="O674" s="2" t="s">
        <v>3372</v>
      </c>
    </row>
    <row r="675" spans="1:15" ht="13.8" x14ac:dyDescent="0.25">
      <c r="A675" s="2" t="s">
        <v>684</v>
      </c>
      <c r="B675" s="2" t="s">
        <v>1568</v>
      </c>
      <c r="C675" s="2" t="s">
        <v>1862</v>
      </c>
      <c r="D675" s="5" t="s">
        <v>2450</v>
      </c>
      <c r="E675" s="5" t="s">
        <v>1923</v>
      </c>
      <c r="F675" s="9">
        <v>2</v>
      </c>
      <c r="G675" s="9">
        <v>5</v>
      </c>
      <c r="H675" s="7">
        <v>514.85</v>
      </c>
      <c r="I675" s="7">
        <v>102.97</v>
      </c>
      <c r="J675" s="2" t="s">
        <v>3370</v>
      </c>
      <c r="K675" s="5">
        <f ca="1">TODAY() - tblCustomers[[#This Row],[LastPurchaseDate]]</f>
        <v>430</v>
      </c>
      <c r="L675" s="5" t="str">
        <f ca="1">IF(tblCustomers[[#This Row],[LastPurchaseDate]] &lt;= (TODAY()-180), "Churned", "Active")</f>
        <v>Active</v>
      </c>
      <c r="M675" s="5" t="str">
        <f>TEXT(tblCustomers[[#This Row],[JoinDate]], "YYYY-MM")</f>
        <v>2024-06</v>
      </c>
      <c r="N675" s="5">
        <f>tblCustomers[[#This Row],[TotalSpend]]</f>
        <v>514.85</v>
      </c>
      <c r="O675" s="2" t="s">
        <v>3372</v>
      </c>
    </row>
    <row r="676" spans="1:15" ht="13.8" x14ac:dyDescent="0.25">
      <c r="A676" s="2" t="s">
        <v>685</v>
      </c>
      <c r="B676" s="2" t="s">
        <v>1500</v>
      </c>
      <c r="C676" s="2" t="s">
        <v>1864</v>
      </c>
      <c r="D676" s="5" t="s">
        <v>2451</v>
      </c>
      <c r="E676" s="5" t="s">
        <v>3172</v>
      </c>
      <c r="F676" s="9">
        <v>8</v>
      </c>
      <c r="G676" s="9">
        <v>11</v>
      </c>
      <c r="H676" s="7">
        <v>1302.4000000000001</v>
      </c>
      <c r="I676" s="7">
        <v>118.4</v>
      </c>
      <c r="J676" s="2" t="s">
        <v>3370</v>
      </c>
      <c r="K676" s="5">
        <f ca="1">TODAY() - tblCustomers[[#This Row],[LastPurchaseDate]]</f>
        <v>877</v>
      </c>
      <c r="L676" s="5" t="str">
        <f ca="1">IF(tblCustomers[[#This Row],[LastPurchaseDate]] &lt;= (TODAY()-180), "Churned", "Active")</f>
        <v>Active</v>
      </c>
      <c r="M676" s="5" t="str">
        <f>TEXT(tblCustomers[[#This Row],[JoinDate]], "YYYY-MM")</f>
        <v>2022-10</v>
      </c>
      <c r="N676" s="5">
        <f>tblCustomers[[#This Row],[TotalSpend]]</f>
        <v>1302.4000000000001</v>
      </c>
      <c r="O676" s="2" t="s">
        <v>3372</v>
      </c>
    </row>
    <row r="677" spans="1:15" ht="13.8" x14ac:dyDescent="0.25">
      <c r="A677" s="2" t="s">
        <v>686</v>
      </c>
      <c r="B677" s="2" t="s">
        <v>1622</v>
      </c>
      <c r="C677" s="2" t="s">
        <v>1863</v>
      </c>
      <c r="D677" s="5" t="s">
        <v>2452</v>
      </c>
      <c r="E677" s="5" t="s">
        <v>3173</v>
      </c>
      <c r="F677" s="9">
        <v>62</v>
      </c>
      <c r="G677" s="9">
        <v>44</v>
      </c>
      <c r="H677" s="7">
        <v>2577.08</v>
      </c>
      <c r="I677" s="7">
        <v>58.57</v>
      </c>
      <c r="J677" s="2" t="s">
        <v>3370</v>
      </c>
      <c r="K677" s="5">
        <f ca="1">TODAY() - tblCustomers[[#This Row],[LastPurchaseDate]]</f>
        <v>823</v>
      </c>
      <c r="L677" s="5" t="str">
        <f ca="1">IF(tblCustomers[[#This Row],[LastPurchaseDate]] &lt;= (TODAY()-180), "Churned", "Active")</f>
        <v>Active</v>
      </c>
      <c r="M677" s="5" t="str">
        <f>TEXT(tblCustomers[[#This Row],[JoinDate]], "YYYY-MM")</f>
        <v>2018-05</v>
      </c>
      <c r="N677" s="5">
        <f>tblCustomers[[#This Row],[TotalSpend]]</f>
        <v>2577.08</v>
      </c>
      <c r="O677" s="2" t="s">
        <v>3372</v>
      </c>
    </row>
    <row r="678" spans="1:15" ht="13.8" x14ac:dyDescent="0.25">
      <c r="A678" s="2" t="s">
        <v>687</v>
      </c>
      <c r="B678" s="2" t="s">
        <v>1684</v>
      </c>
      <c r="C678" s="2" t="s">
        <v>1861</v>
      </c>
      <c r="D678" s="5" t="s">
        <v>2372</v>
      </c>
      <c r="E678" s="5" t="s">
        <v>2986</v>
      </c>
      <c r="F678" s="9">
        <v>65</v>
      </c>
      <c r="G678" s="9">
        <v>53</v>
      </c>
      <c r="H678" s="7">
        <v>5381.09</v>
      </c>
      <c r="I678" s="7">
        <v>101.53</v>
      </c>
      <c r="J678" s="2" t="s">
        <v>3371</v>
      </c>
      <c r="K678" s="5">
        <f ca="1">TODAY() - tblCustomers[[#This Row],[LastPurchaseDate]]</f>
        <v>183</v>
      </c>
      <c r="L678" s="5" t="str">
        <f ca="1">IF(tblCustomers[[#This Row],[LastPurchaseDate]] &lt;= (TODAY()-180), "Churned", "Active")</f>
        <v>Active</v>
      </c>
      <c r="M678" s="5" t="str">
        <f>TEXT(tblCustomers[[#This Row],[JoinDate]], "YYYY-MM")</f>
        <v>2019-11</v>
      </c>
      <c r="N678" s="5">
        <f>tblCustomers[[#This Row],[TotalSpend]]</f>
        <v>5381.09</v>
      </c>
      <c r="O678" s="2" t="s">
        <v>3373</v>
      </c>
    </row>
    <row r="679" spans="1:15" ht="13.8" x14ac:dyDescent="0.25">
      <c r="A679" s="2" t="s">
        <v>688</v>
      </c>
      <c r="B679" s="2" t="s">
        <v>1685</v>
      </c>
      <c r="C679" s="2" t="s">
        <v>1862</v>
      </c>
      <c r="D679" s="5" t="s">
        <v>2453</v>
      </c>
      <c r="E679" s="5" t="s">
        <v>2385</v>
      </c>
      <c r="F679" s="9">
        <v>77</v>
      </c>
      <c r="G679" s="9">
        <v>60</v>
      </c>
      <c r="H679" s="7">
        <v>2047.2</v>
      </c>
      <c r="I679" s="7">
        <v>34.119999999999997</v>
      </c>
      <c r="J679" s="2" t="s">
        <v>3370</v>
      </c>
      <c r="K679" s="5">
        <f ca="1">TODAY() - tblCustomers[[#This Row],[LastPurchaseDate]]</f>
        <v>406</v>
      </c>
      <c r="L679" s="5" t="str">
        <f ca="1">IF(tblCustomers[[#This Row],[LastPurchaseDate]] &lt;= (TODAY()-180), "Churned", "Active")</f>
        <v>Active</v>
      </c>
      <c r="M679" s="5" t="str">
        <f>TEXT(tblCustomers[[#This Row],[JoinDate]], "YYYY-MM")</f>
        <v>2018-04</v>
      </c>
      <c r="N679" s="5">
        <f>tblCustomers[[#This Row],[TotalSpend]]</f>
        <v>2047.2</v>
      </c>
      <c r="O679" s="2" t="s">
        <v>3372</v>
      </c>
    </row>
    <row r="680" spans="1:15" ht="13.8" x14ac:dyDescent="0.25">
      <c r="A680" s="2" t="s">
        <v>689</v>
      </c>
      <c r="B680" s="2" t="s">
        <v>1555</v>
      </c>
      <c r="C680" s="2" t="s">
        <v>1865</v>
      </c>
      <c r="D680" s="5" t="s">
        <v>2454</v>
      </c>
      <c r="E680" s="5" t="s">
        <v>3158</v>
      </c>
      <c r="F680" s="9">
        <v>5</v>
      </c>
      <c r="G680" s="9">
        <v>6</v>
      </c>
      <c r="H680" s="7">
        <v>569.70000000000005</v>
      </c>
      <c r="I680" s="7">
        <v>94.95</v>
      </c>
      <c r="J680" s="2" t="s">
        <v>3370</v>
      </c>
      <c r="K680" s="5">
        <f ca="1">TODAY() - tblCustomers[[#This Row],[LastPurchaseDate]]</f>
        <v>558</v>
      </c>
      <c r="L680" s="5" t="str">
        <f ca="1">IF(tblCustomers[[#This Row],[LastPurchaseDate]] &lt;= (TODAY()-180), "Churned", "Active")</f>
        <v>Active</v>
      </c>
      <c r="M680" s="5" t="str">
        <f>TEXT(tblCustomers[[#This Row],[JoinDate]], "YYYY-MM")</f>
        <v>2023-11</v>
      </c>
      <c r="N680" s="5">
        <f>tblCustomers[[#This Row],[TotalSpend]]</f>
        <v>569.70000000000005</v>
      </c>
      <c r="O680" s="2" t="s">
        <v>3372</v>
      </c>
    </row>
    <row r="681" spans="1:15" ht="13.8" x14ac:dyDescent="0.25">
      <c r="A681" s="2" t="s">
        <v>690</v>
      </c>
      <c r="B681" s="2" t="s">
        <v>1686</v>
      </c>
      <c r="C681" s="2" t="s">
        <v>1861</v>
      </c>
      <c r="D681" s="5" t="s">
        <v>2455</v>
      </c>
      <c r="E681" s="5" t="s">
        <v>3174</v>
      </c>
      <c r="F681" s="9">
        <v>7</v>
      </c>
      <c r="G681" s="9">
        <v>9</v>
      </c>
      <c r="H681" s="7">
        <v>1043.82</v>
      </c>
      <c r="I681" s="7">
        <v>115.98</v>
      </c>
      <c r="J681" s="2" t="s">
        <v>3370</v>
      </c>
      <c r="K681" s="5">
        <f ca="1">TODAY() - tblCustomers[[#This Row],[LastPurchaseDate]]</f>
        <v>190</v>
      </c>
      <c r="L681" s="5" t="str">
        <f ca="1">IF(tblCustomers[[#This Row],[LastPurchaseDate]] &lt;= (TODAY()-180), "Churned", "Active")</f>
        <v>Active</v>
      </c>
      <c r="M681" s="5" t="str">
        <f>TEXT(tblCustomers[[#This Row],[JoinDate]], "YYYY-MM")</f>
        <v>2024-09</v>
      </c>
      <c r="N681" s="5">
        <f>tblCustomers[[#This Row],[TotalSpend]]</f>
        <v>1043.82</v>
      </c>
      <c r="O681" s="2" t="s">
        <v>3372</v>
      </c>
    </row>
    <row r="682" spans="1:15" ht="13.8" x14ac:dyDescent="0.25">
      <c r="A682" s="2" t="s">
        <v>691</v>
      </c>
      <c r="B682" s="2" t="s">
        <v>1687</v>
      </c>
      <c r="C682" s="2" t="s">
        <v>1861</v>
      </c>
      <c r="D682" s="5" t="s">
        <v>2456</v>
      </c>
      <c r="E682" s="5" t="s">
        <v>2345</v>
      </c>
      <c r="F682" s="9">
        <v>34</v>
      </c>
      <c r="G682" s="9">
        <v>27</v>
      </c>
      <c r="H682" s="7">
        <v>5553.63</v>
      </c>
      <c r="I682" s="7">
        <v>205.69</v>
      </c>
      <c r="J682" s="2" t="s">
        <v>3371</v>
      </c>
      <c r="K682" s="5">
        <f ca="1">TODAY() - tblCustomers[[#This Row],[LastPurchaseDate]]</f>
        <v>1620</v>
      </c>
      <c r="L682" s="5" t="str">
        <f ca="1">IF(tblCustomers[[#This Row],[LastPurchaseDate]] &lt;= (TODAY()-180), "Churned", "Active")</f>
        <v>Active</v>
      </c>
      <c r="M682" s="5" t="str">
        <f>TEXT(tblCustomers[[#This Row],[JoinDate]], "YYYY-MM")</f>
        <v>2018-07</v>
      </c>
      <c r="N682" s="5">
        <f>tblCustomers[[#This Row],[TotalSpend]]</f>
        <v>5553.63</v>
      </c>
      <c r="O682" s="2" t="s">
        <v>3372</v>
      </c>
    </row>
    <row r="683" spans="1:15" ht="13.8" x14ac:dyDescent="0.25">
      <c r="A683" s="2" t="s">
        <v>692</v>
      </c>
      <c r="B683" s="2" t="s">
        <v>1688</v>
      </c>
      <c r="C683" s="2" t="s">
        <v>1862</v>
      </c>
      <c r="D683" s="5" t="s">
        <v>2457</v>
      </c>
      <c r="E683" s="5" t="s">
        <v>3104</v>
      </c>
      <c r="F683" s="9">
        <v>46</v>
      </c>
      <c r="G683" s="9">
        <v>47</v>
      </c>
      <c r="H683" s="7">
        <v>1136.46</v>
      </c>
      <c r="I683" s="7">
        <v>24.18</v>
      </c>
      <c r="J683" s="2" t="s">
        <v>3370</v>
      </c>
      <c r="K683" s="5">
        <f ca="1">TODAY() - tblCustomers[[#This Row],[LastPurchaseDate]]</f>
        <v>234</v>
      </c>
      <c r="L683" s="5" t="str">
        <f ca="1">IF(tblCustomers[[#This Row],[LastPurchaseDate]] &lt;= (TODAY()-180), "Churned", "Active")</f>
        <v>Active</v>
      </c>
      <c r="M683" s="5" t="str">
        <f>TEXT(tblCustomers[[#This Row],[JoinDate]], "YYYY-MM")</f>
        <v>2021-05</v>
      </c>
      <c r="N683" s="5">
        <f>tblCustomers[[#This Row],[TotalSpend]]</f>
        <v>1136.46</v>
      </c>
      <c r="O683" s="2" t="s">
        <v>3372</v>
      </c>
    </row>
    <row r="684" spans="1:15" ht="13.8" x14ac:dyDescent="0.25">
      <c r="A684" s="2" t="s">
        <v>693</v>
      </c>
      <c r="B684" s="2" t="s">
        <v>1613</v>
      </c>
      <c r="C684" s="2" t="s">
        <v>1864</v>
      </c>
      <c r="D684" s="5" t="s">
        <v>1907</v>
      </c>
      <c r="E684" s="5" t="s">
        <v>2954</v>
      </c>
      <c r="F684" s="9">
        <v>17</v>
      </c>
      <c r="G684" s="9">
        <v>15</v>
      </c>
      <c r="H684" s="7">
        <v>808.65</v>
      </c>
      <c r="I684" s="7">
        <v>53.91</v>
      </c>
      <c r="J684" s="2" t="s">
        <v>3370</v>
      </c>
      <c r="K684" s="5">
        <f ca="1">TODAY() - tblCustomers[[#This Row],[LastPurchaseDate]]</f>
        <v>599</v>
      </c>
      <c r="L684" s="5" t="str">
        <f ca="1">IF(tblCustomers[[#This Row],[LastPurchaseDate]] &lt;= (TODAY()-180), "Churned", "Active")</f>
        <v>Active</v>
      </c>
      <c r="M684" s="5" t="str">
        <f>TEXT(tblCustomers[[#This Row],[JoinDate]], "YYYY-MM")</f>
        <v>2022-10</v>
      </c>
      <c r="N684" s="5">
        <f>tblCustomers[[#This Row],[TotalSpend]]</f>
        <v>808.65</v>
      </c>
      <c r="O684" s="2" t="s">
        <v>3372</v>
      </c>
    </row>
    <row r="685" spans="1:15" ht="13.8" x14ac:dyDescent="0.25">
      <c r="A685" s="2" t="s">
        <v>694</v>
      </c>
      <c r="B685" s="2" t="s">
        <v>1368</v>
      </c>
      <c r="C685" s="2" t="s">
        <v>1863</v>
      </c>
      <c r="D685" s="5" t="s">
        <v>2277</v>
      </c>
      <c r="E685" s="5" t="s">
        <v>2405</v>
      </c>
      <c r="F685" s="9">
        <v>30</v>
      </c>
      <c r="G685" s="9">
        <v>31</v>
      </c>
      <c r="H685" s="7">
        <v>7564.93</v>
      </c>
      <c r="I685" s="7">
        <v>244.03</v>
      </c>
      <c r="J685" s="2" t="s">
        <v>3371</v>
      </c>
      <c r="K685" s="5">
        <f ca="1">TODAY() - tblCustomers[[#This Row],[LastPurchaseDate]]</f>
        <v>71</v>
      </c>
      <c r="L685" s="5" t="str">
        <f ca="1">IF(tblCustomers[[#This Row],[LastPurchaseDate]] &lt;= (TODAY()-180), "Churned", "Active")</f>
        <v>Active</v>
      </c>
      <c r="M685" s="5" t="str">
        <f>TEXT(tblCustomers[[#This Row],[JoinDate]], "YYYY-MM")</f>
        <v>2023-02</v>
      </c>
      <c r="N685" s="5">
        <f>tblCustomers[[#This Row],[TotalSpend]]</f>
        <v>7564.93</v>
      </c>
      <c r="O685" s="2" t="s">
        <v>3373</v>
      </c>
    </row>
    <row r="686" spans="1:15" ht="13.8" x14ac:dyDescent="0.25">
      <c r="A686" s="2" t="s">
        <v>695</v>
      </c>
      <c r="B686" s="2" t="s">
        <v>1689</v>
      </c>
      <c r="C686" s="2" t="s">
        <v>1864</v>
      </c>
      <c r="D686" s="5" t="s">
        <v>2458</v>
      </c>
      <c r="E686" s="5" t="s">
        <v>3175</v>
      </c>
      <c r="F686" s="9">
        <v>33</v>
      </c>
      <c r="G686" s="9">
        <v>25</v>
      </c>
      <c r="H686" s="7">
        <v>1551</v>
      </c>
      <c r="I686" s="7">
        <v>62.04</v>
      </c>
      <c r="J686" s="2" t="s">
        <v>3370</v>
      </c>
      <c r="K686" s="5">
        <f ca="1">TODAY() - tblCustomers[[#This Row],[LastPurchaseDate]]</f>
        <v>402</v>
      </c>
      <c r="L686" s="5" t="str">
        <f ca="1">IF(tblCustomers[[#This Row],[LastPurchaseDate]] &lt;= (TODAY()-180), "Churned", "Active")</f>
        <v>Active</v>
      </c>
      <c r="M686" s="5" t="str">
        <f>TEXT(tblCustomers[[#This Row],[JoinDate]], "YYYY-MM")</f>
        <v>2021-12</v>
      </c>
      <c r="N686" s="5">
        <f>tblCustomers[[#This Row],[TotalSpend]]</f>
        <v>1551</v>
      </c>
      <c r="O686" s="2" t="s">
        <v>3372</v>
      </c>
    </row>
    <row r="687" spans="1:15" ht="13.8" x14ac:dyDescent="0.25">
      <c r="A687" s="2" t="s">
        <v>696</v>
      </c>
      <c r="B687" s="2" t="s">
        <v>1569</v>
      </c>
      <c r="C687" s="2" t="s">
        <v>1863</v>
      </c>
      <c r="D687" s="5" t="s">
        <v>2354</v>
      </c>
      <c r="E687" s="5" t="s">
        <v>3176</v>
      </c>
      <c r="F687" s="9">
        <v>2</v>
      </c>
      <c r="G687" s="9">
        <v>2</v>
      </c>
      <c r="H687" s="7">
        <v>117.14</v>
      </c>
      <c r="I687" s="7">
        <v>58.57</v>
      </c>
      <c r="J687" s="2" t="s">
        <v>3370</v>
      </c>
      <c r="K687" s="5">
        <f ca="1">TODAY() - tblCustomers[[#This Row],[LastPurchaseDate]]</f>
        <v>2192</v>
      </c>
      <c r="L687" s="5" t="str">
        <f ca="1">IF(tblCustomers[[#This Row],[LastPurchaseDate]] &lt;= (TODAY()-180), "Churned", "Active")</f>
        <v>Active</v>
      </c>
      <c r="M687" s="5" t="str">
        <f>TEXT(tblCustomers[[#This Row],[JoinDate]], "YYYY-MM")</f>
        <v>2019-08</v>
      </c>
      <c r="N687" s="5">
        <f>tblCustomers[[#This Row],[TotalSpend]]</f>
        <v>117.14</v>
      </c>
      <c r="O687" s="2" t="s">
        <v>3372</v>
      </c>
    </row>
    <row r="688" spans="1:15" ht="13.8" x14ac:dyDescent="0.25">
      <c r="A688" s="2" t="s">
        <v>697</v>
      </c>
      <c r="B688" s="2" t="s">
        <v>1690</v>
      </c>
      <c r="C688" s="2" t="s">
        <v>1861</v>
      </c>
      <c r="D688" s="5" t="s">
        <v>2459</v>
      </c>
      <c r="E688" s="5" t="s">
        <v>2843</v>
      </c>
      <c r="F688" s="9">
        <v>3</v>
      </c>
      <c r="G688" s="9">
        <v>5</v>
      </c>
      <c r="H688" s="7">
        <v>177.5</v>
      </c>
      <c r="I688" s="7">
        <v>35.5</v>
      </c>
      <c r="J688" s="2" t="s">
        <v>3370</v>
      </c>
      <c r="K688" s="5">
        <f ca="1">TODAY() - tblCustomers[[#This Row],[LastPurchaseDate]]</f>
        <v>1313</v>
      </c>
      <c r="L688" s="5" t="str">
        <f ca="1">IF(tblCustomers[[#This Row],[LastPurchaseDate]] &lt;= (TODAY()-180), "Churned", "Active")</f>
        <v>Active</v>
      </c>
      <c r="M688" s="5" t="str">
        <f>TEXT(tblCustomers[[#This Row],[JoinDate]], "YYYY-MM")</f>
        <v>2021-12</v>
      </c>
      <c r="N688" s="5">
        <f>tblCustomers[[#This Row],[TotalSpend]]</f>
        <v>177.5</v>
      </c>
      <c r="O688" s="2" t="s">
        <v>3372</v>
      </c>
    </row>
    <row r="689" spans="1:15" ht="13.8" x14ac:dyDescent="0.25">
      <c r="A689" s="2" t="s">
        <v>698</v>
      </c>
      <c r="B689" s="2" t="s">
        <v>1691</v>
      </c>
      <c r="C689" s="2" t="s">
        <v>1863</v>
      </c>
      <c r="D689" s="5" t="s">
        <v>2460</v>
      </c>
      <c r="E689" s="5" t="s">
        <v>3177</v>
      </c>
      <c r="F689" s="9">
        <v>5</v>
      </c>
      <c r="G689" s="9">
        <v>3</v>
      </c>
      <c r="H689" s="7">
        <v>705.84</v>
      </c>
      <c r="I689" s="7">
        <v>235.28</v>
      </c>
      <c r="J689" s="2" t="s">
        <v>3370</v>
      </c>
      <c r="K689" s="5">
        <f ca="1">TODAY() - tblCustomers[[#This Row],[LastPurchaseDate]]</f>
        <v>164</v>
      </c>
      <c r="L689" s="5" t="str">
        <f ca="1">IF(tblCustomers[[#This Row],[LastPurchaseDate]] &lt;= (TODAY()-180), "Churned", "Active")</f>
        <v>Active</v>
      </c>
      <c r="M689" s="5" t="str">
        <f>TEXT(tblCustomers[[#This Row],[JoinDate]], "YYYY-MM")</f>
        <v>2024-12</v>
      </c>
      <c r="N689" s="5">
        <f>tblCustomers[[#This Row],[TotalSpend]]</f>
        <v>705.84</v>
      </c>
      <c r="O689" s="2" t="s">
        <v>3373</v>
      </c>
    </row>
    <row r="690" spans="1:15" ht="13.8" x14ac:dyDescent="0.25">
      <c r="A690" s="2" t="s">
        <v>699</v>
      </c>
      <c r="B690" s="2" t="s">
        <v>1224</v>
      </c>
      <c r="C690" s="2" t="s">
        <v>1865</v>
      </c>
      <c r="D690" s="5" t="s">
        <v>2461</v>
      </c>
      <c r="E690" s="5" t="s">
        <v>2393</v>
      </c>
      <c r="F690" s="9">
        <v>38</v>
      </c>
      <c r="G690" s="9">
        <v>29</v>
      </c>
      <c r="H690" s="7">
        <v>3450.71</v>
      </c>
      <c r="I690" s="7">
        <v>118.99</v>
      </c>
      <c r="J690" s="2" t="s">
        <v>3370</v>
      </c>
      <c r="K690" s="5">
        <f ca="1">TODAY() - tblCustomers[[#This Row],[LastPurchaseDate]]</f>
        <v>794</v>
      </c>
      <c r="L690" s="5" t="str">
        <f ca="1">IF(tblCustomers[[#This Row],[LastPurchaseDate]] &lt;= (TODAY()-180), "Churned", "Active")</f>
        <v>Active</v>
      </c>
      <c r="M690" s="5" t="str">
        <f>TEXT(tblCustomers[[#This Row],[JoinDate]], "YYYY-MM")</f>
        <v>2020-06</v>
      </c>
      <c r="N690" s="5">
        <f>tblCustomers[[#This Row],[TotalSpend]]</f>
        <v>3450.71</v>
      </c>
      <c r="O690" s="2" t="s">
        <v>3372</v>
      </c>
    </row>
    <row r="691" spans="1:15" ht="13.8" x14ac:dyDescent="0.25">
      <c r="A691" s="2" t="s">
        <v>700</v>
      </c>
      <c r="B691" s="2" t="s">
        <v>1692</v>
      </c>
      <c r="C691" s="2" t="s">
        <v>1864</v>
      </c>
      <c r="D691" s="5" t="s">
        <v>2462</v>
      </c>
      <c r="E691" s="5" t="s">
        <v>2090</v>
      </c>
      <c r="F691" s="9">
        <v>10</v>
      </c>
      <c r="G691" s="9">
        <v>11</v>
      </c>
      <c r="H691" s="7">
        <v>4066.37</v>
      </c>
      <c r="I691" s="7">
        <v>369.67</v>
      </c>
      <c r="J691" s="2" t="s">
        <v>3370</v>
      </c>
      <c r="K691" s="5">
        <f ca="1">TODAY() - tblCustomers[[#This Row],[LastPurchaseDate]]</f>
        <v>1964</v>
      </c>
      <c r="L691" s="5" t="str">
        <f ca="1">IF(tblCustomers[[#This Row],[LastPurchaseDate]] &lt;= (TODAY()-180), "Churned", "Active")</f>
        <v>Active</v>
      </c>
      <c r="M691" s="5" t="str">
        <f>TEXT(tblCustomers[[#This Row],[JoinDate]], "YYYY-MM")</f>
        <v>2019-08</v>
      </c>
      <c r="N691" s="5">
        <f>tblCustomers[[#This Row],[TotalSpend]]</f>
        <v>4066.37</v>
      </c>
      <c r="O691" s="2" t="s">
        <v>3372</v>
      </c>
    </row>
    <row r="692" spans="1:15" ht="13.8" x14ac:dyDescent="0.25">
      <c r="A692" s="2" t="s">
        <v>701</v>
      </c>
      <c r="B692" s="2" t="s">
        <v>1311</v>
      </c>
      <c r="C692" s="2" t="s">
        <v>1864</v>
      </c>
      <c r="D692" s="5" t="s">
        <v>2463</v>
      </c>
      <c r="E692" s="5" t="s">
        <v>2950</v>
      </c>
      <c r="F692" s="9">
        <v>3</v>
      </c>
      <c r="G692" s="9">
        <v>4</v>
      </c>
      <c r="H692" s="7">
        <v>238.6</v>
      </c>
      <c r="I692" s="7">
        <v>59.65</v>
      </c>
      <c r="J692" s="2" t="s">
        <v>3370</v>
      </c>
      <c r="K692" s="5">
        <f ca="1">TODAY() - tblCustomers[[#This Row],[LastPurchaseDate]]</f>
        <v>11</v>
      </c>
      <c r="L692" s="5" t="str">
        <f ca="1">IF(tblCustomers[[#This Row],[LastPurchaseDate]] &lt;= (TODAY()-180), "Churned", "Active")</f>
        <v>Active</v>
      </c>
      <c r="M692" s="5" t="str">
        <f>TEXT(tblCustomers[[#This Row],[JoinDate]], "YYYY-MM")</f>
        <v>2025-07</v>
      </c>
      <c r="N692" s="5">
        <f>tblCustomers[[#This Row],[TotalSpend]]</f>
        <v>238.6</v>
      </c>
      <c r="O692" s="2" t="s">
        <v>3373</v>
      </c>
    </row>
    <row r="693" spans="1:15" ht="13.8" x14ac:dyDescent="0.25">
      <c r="A693" s="2" t="s">
        <v>702</v>
      </c>
      <c r="B693" s="2" t="s">
        <v>1276</v>
      </c>
      <c r="C693" s="2" t="s">
        <v>1865</v>
      </c>
      <c r="D693" s="5" t="s">
        <v>2464</v>
      </c>
      <c r="E693" s="5" t="s">
        <v>3178</v>
      </c>
      <c r="F693" s="9">
        <v>18</v>
      </c>
      <c r="G693" s="9">
        <v>21</v>
      </c>
      <c r="H693" s="7">
        <v>3187.17</v>
      </c>
      <c r="I693" s="7">
        <v>151.77000000000001</v>
      </c>
      <c r="J693" s="2" t="s">
        <v>3370</v>
      </c>
      <c r="K693" s="5">
        <f ca="1">TODAY() - tblCustomers[[#This Row],[LastPurchaseDate]]</f>
        <v>277</v>
      </c>
      <c r="L693" s="5" t="str">
        <f ca="1">IF(tblCustomers[[#This Row],[LastPurchaseDate]] &lt;= (TODAY()-180), "Churned", "Active")</f>
        <v>Active</v>
      </c>
      <c r="M693" s="5" t="str">
        <f>TEXT(tblCustomers[[#This Row],[JoinDate]], "YYYY-MM")</f>
        <v>2023-07</v>
      </c>
      <c r="N693" s="5">
        <f>tblCustomers[[#This Row],[TotalSpend]]</f>
        <v>3187.17</v>
      </c>
      <c r="O693" s="2" t="s">
        <v>3372</v>
      </c>
    </row>
    <row r="694" spans="1:15" ht="13.8" x14ac:dyDescent="0.25">
      <c r="A694" s="2" t="s">
        <v>703</v>
      </c>
      <c r="B694" s="2" t="s">
        <v>1664</v>
      </c>
      <c r="C694" s="2" t="s">
        <v>1863</v>
      </c>
      <c r="D694" s="5" t="s">
        <v>2465</v>
      </c>
      <c r="E694" s="5" t="s">
        <v>3179</v>
      </c>
      <c r="F694" s="9">
        <v>10</v>
      </c>
      <c r="G694" s="9">
        <v>8</v>
      </c>
      <c r="H694" s="7">
        <v>735.44</v>
      </c>
      <c r="I694" s="7">
        <v>91.93</v>
      </c>
      <c r="J694" s="2" t="s">
        <v>3370</v>
      </c>
      <c r="K694" s="5">
        <f ca="1">TODAY() - tblCustomers[[#This Row],[LastPurchaseDate]]</f>
        <v>298</v>
      </c>
      <c r="L694" s="5" t="str">
        <f ca="1">IF(tblCustomers[[#This Row],[LastPurchaseDate]] &lt;= (TODAY()-180), "Churned", "Active")</f>
        <v>Active</v>
      </c>
      <c r="M694" s="5" t="str">
        <f>TEXT(tblCustomers[[#This Row],[JoinDate]], "YYYY-MM")</f>
        <v>2024-03</v>
      </c>
      <c r="N694" s="5">
        <f>tblCustomers[[#This Row],[TotalSpend]]</f>
        <v>735.44</v>
      </c>
      <c r="O694" s="2" t="s">
        <v>3372</v>
      </c>
    </row>
    <row r="695" spans="1:15" ht="13.8" x14ac:dyDescent="0.25">
      <c r="A695" s="2" t="s">
        <v>704</v>
      </c>
      <c r="B695" s="2" t="s">
        <v>1573</v>
      </c>
      <c r="C695" s="2" t="s">
        <v>1862</v>
      </c>
      <c r="D695" s="5" t="s">
        <v>2358</v>
      </c>
      <c r="E695" s="5" t="s">
        <v>2891</v>
      </c>
      <c r="F695" s="9">
        <v>8</v>
      </c>
      <c r="G695" s="9">
        <v>7</v>
      </c>
      <c r="H695" s="7">
        <v>166.04</v>
      </c>
      <c r="I695" s="7">
        <v>23.72</v>
      </c>
      <c r="J695" s="2" t="s">
        <v>3370</v>
      </c>
      <c r="K695" s="5">
        <f ca="1">TODAY() - tblCustomers[[#This Row],[LastPurchaseDate]]</f>
        <v>39</v>
      </c>
      <c r="L695" s="5" t="str">
        <f ca="1">IF(tblCustomers[[#This Row],[LastPurchaseDate]] &lt;= (TODAY()-180), "Churned", "Active")</f>
        <v>Active</v>
      </c>
      <c r="M695" s="5" t="str">
        <f>TEXT(tblCustomers[[#This Row],[JoinDate]], "YYYY-MM")</f>
        <v>2025-01</v>
      </c>
      <c r="N695" s="5">
        <f>tblCustomers[[#This Row],[TotalSpend]]</f>
        <v>166.04</v>
      </c>
      <c r="O695" s="2" t="s">
        <v>3373</v>
      </c>
    </row>
    <row r="696" spans="1:15" ht="13.8" x14ac:dyDescent="0.25">
      <c r="A696" s="2" t="s">
        <v>705</v>
      </c>
      <c r="B696" s="2" t="s">
        <v>1362</v>
      </c>
      <c r="C696" s="2" t="s">
        <v>1864</v>
      </c>
      <c r="D696" s="5" t="s">
        <v>2345</v>
      </c>
      <c r="E696" s="5" t="s">
        <v>3031</v>
      </c>
      <c r="F696" s="9">
        <v>54</v>
      </c>
      <c r="G696" s="9">
        <v>45</v>
      </c>
      <c r="H696" s="7">
        <v>4036.05</v>
      </c>
      <c r="I696" s="7">
        <v>89.69</v>
      </c>
      <c r="J696" s="2" t="s">
        <v>3370</v>
      </c>
      <c r="K696" s="5">
        <f ca="1">TODAY() - tblCustomers[[#This Row],[LastPurchaseDate]]</f>
        <v>20</v>
      </c>
      <c r="L696" s="5" t="str">
        <f ca="1">IF(tblCustomers[[#This Row],[LastPurchaseDate]] &lt;= (TODAY()-180), "Churned", "Active")</f>
        <v>Active</v>
      </c>
      <c r="M696" s="5" t="str">
        <f>TEXT(tblCustomers[[#This Row],[JoinDate]], "YYYY-MM")</f>
        <v>2021-04</v>
      </c>
      <c r="N696" s="5">
        <f>tblCustomers[[#This Row],[TotalSpend]]</f>
        <v>4036.05</v>
      </c>
      <c r="O696" s="2" t="s">
        <v>3373</v>
      </c>
    </row>
    <row r="697" spans="1:15" ht="13.8" x14ac:dyDescent="0.25">
      <c r="A697" s="2" t="s">
        <v>706</v>
      </c>
      <c r="B697" s="2" t="s">
        <v>1219</v>
      </c>
      <c r="C697" s="2" t="s">
        <v>1862</v>
      </c>
      <c r="D697" s="5" t="s">
        <v>2044</v>
      </c>
      <c r="E697" s="5" t="s">
        <v>2998</v>
      </c>
      <c r="F697" s="9">
        <v>7</v>
      </c>
      <c r="G697" s="9">
        <v>8</v>
      </c>
      <c r="H697" s="7">
        <v>3007.04</v>
      </c>
      <c r="I697" s="7">
        <v>375.88</v>
      </c>
      <c r="J697" s="2" t="s">
        <v>3370</v>
      </c>
      <c r="K697" s="5">
        <f ca="1">TODAY() - tblCustomers[[#This Row],[LastPurchaseDate]]</f>
        <v>165</v>
      </c>
      <c r="L697" s="5" t="str">
        <f ca="1">IF(tblCustomers[[#This Row],[LastPurchaseDate]] &lt;= (TODAY()-180), "Churned", "Active")</f>
        <v>Active</v>
      </c>
      <c r="M697" s="5" t="str">
        <f>TEXT(tblCustomers[[#This Row],[JoinDate]], "YYYY-MM")</f>
        <v>2024-10</v>
      </c>
      <c r="N697" s="5">
        <f>tblCustomers[[#This Row],[TotalSpend]]</f>
        <v>3007.04</v>
      </c>
      <c r="O697" s="2" t="s">
        <v>3373</v>
      </c>
    </row>
    <row r="698" spans="1:15" ht="13.8" x14ac:dyDescent="0.25">
      <c r="A698" s="2" t="s">
        <v>707</v>
      </c>
      <c r="B698" s="2" t="s">
        <v>1496</v>
      </c>
      <c r="C698" s="2" t="s">
        <v>1862</v>
      </c>
      <c r="D698" s="5" t="s">
        <v>2466</v>
      </c>
      <c r="E698" s="5" t="s">
        <v>2711</v>
      </c>
      <c r="F698" s="9">
        <v>2</v>
      </c>
      <c r="G698" s="9">
        <v>2</v>
      </c>
      <c r="H698" s="7">
        <v>794.62</v>
      </c>
      <c r="I698" s="7">
        <v>397.31</v>
      </c>
      <c r="J698" s="2" t="s">
        <v>3370</v>
      </c>
      <c r="K698" s="5">
        <f ca="1">TODAY() - tblCustomers[[#This Row],[LastPurchaseDate]]</f>
        <v>261</v>
      </c>
      <c r="L698" s="5" t="str">
        <f ca="1">IF(tblCustomers[[#This Row],[LastPurchaseDate]] &lt;= (TODAY()-180), "Churned", "Active")</f>
        <v>Active</v>
      </c>
      <c r="M698" s="5" t="str">
        <f>TEXT(tblCustomers[[#This Row],[JoinDate]], "YYYY-MM")</f>
        <v>2024-12</v>
      </c>
      <c r="N698" s="5">
        <f>tblCustomers[[#This Row],[TotalSpend]]</f>
        <v>794.62</v>
      </c>
      <c r="O698" s="2" t="s">
        <v>3372</v>
      </c>
    </row>
    <row r="699" spans="1:15" ht="13.8" x14ac:dyDescent="0.25">
      <c r="A699" s="2" t="s">
        <v>708</v>
      </c>
      <c r="B699" s="2" t="s">
        <v>1528</v>
      </c>
      <c r="C699" s="2" t="s">
        <v>1861</v>
      </c>
      <c r="D699" s="5" t="s">
        <v>2467</v>
      </c>
      <c r="E699" s="5" t="s">
        <v>2929</v>
      </c>
      <c r="F699" s="9">
        <v>44</v>
      </c>
      <c r="G699" s="9">
        <v>34</v>
      </c>
      <c r="H699" s="7">
        <v>1376.66</v>
      </c>
      <c r="I699" s="7">
        <v>40.49</v>
      </c>
      <c r="J699" s="2" t="s">
        <v>3370</v>
      </c>
      <c r="K699" s="5">
        <f ca="1">TODAY() - tblCustomers[[#This Row],[LastPurchaseDate]]</f>
        <v>641</v>
      </c>
      <c r="L699" s="5" t="str">
        <f ca="1">IF(tblCustomers[[#This Row],[LastPurchaseDate]] &lt;= (TODAY()-180), "Churned", "Active")</f>
        <v>Active</v>
      </c>
      <c r="M699" s="5" t="str">
        <f>TEXT(tblCustomers[[#This Row],[JoinDate]], "YYYY-MM")</f>
        <v>2020-05</v>
      </c>
      <c r="N699" s="5">
        <f>tblCustomers[[#This Row],[TotalSpend]]</f>
        <v>1376.66</v>
      </c>
      <c r="O699" s="2" t="s">
        <v>3372</v>
      </c>
    </row>
    <row r="700" spans="1:15" ht="13.8" x14ac:dyDescent="0.25">
      <c r="A700" s="2" t="s">
        <v>709</v>
      </c>
      <c r="B700" s="2" t="s">
        <v>1426</v>
      </c>
      <c r="C700" s="2" t="s">
        <v>1864</v>
      </c>
      <c r="D700" s="5" t="s">
        <v>2468</v>
      </c>
      <c r="E700" s="5" t="s">
        <v>3180</v>
      </c>
      <c r="F700" s="9">
        <v>23</v>
      </c>
      <c r="G700" s="9">
        <v>26</v>
      </c>
      <c r="H700" s="7">
        <v>1348.1</v>
      </c>
      <c r="I700" s="7">
        <v>51.85</v>
      </c>
      <c r="J700" s="2" t="s">
        <v>3370</v>
      </c>
      <c r="K700" s="5">
        <f ca="1">TODAY() - tblCustomers[[#This Row],[LastPurchaseDate]]</f>
        <v>1629</v>
      </c>
      <c r="L700" s="5" t="str">
        <f ca="1">IF(tblCustomers[[#This Row],[LastPurchaseDate]] &lt;= (TODAY()-180), "Churned", "Active")</f>
        <v>Active</v>
      </c>
      <c r="M700" s="5" t="str">
        <f>TEXT(tblCustomers[[#This Row],[JoinDate]], "YYYY-MM")</f>
        <v>2019-06</v>
      </c>
      <c r="N700" s="5">
        <f>tblCustomers[[#This Row],[TotalSpend]]</f>
        <v>1348.1</v>
      </c>
      <c r="O700" s="2" t="s">
        <v>3372</v>
      </c>
    </row>
    <row r="701" spans="1:15" ht="13.8" x14ac:dyDescent="0.25">
      <c r="A701" s="2" t="s">
        <v>710</v>
      </c>
      <c r="B701" s="2" t="s">
        <v>1216</v>
      </c>
      <c r="C701" s="2" t="s">
        <v>1864</v>
      </c>
      <c r="D701" s="5" t="s">
        <v>2326</v>
      </c>
      <c r="E701" s="5" t="s">
        <v>2693</v>
      </c>
      <c r="F701" s="9">
        <v>62</v>
      </c>
      <c r="G701" s="9">
        <v>51</v>
      </c>
      <c r="H701" s="7">
        <v>5248.41</v>
      </c>
      <c r="I701" s="7">
        <v>102.91</v>
      </c>
      <c r="J701" s="2" t="s">
        <v>3371</v>
      </c>
      <c r="K701" s="5">
        <f ca="1">TODAY() - tblCustomers[[#This Row],[LastPurchaseDate]]</f>
        <v>220</v>
      </c>
      <c r="L701" s="5" t="str">
        <f ca="1">IF(tblCustomers[[#This Row],[LastPurchaseDate]] &lt;= (TODAY()-180), "Churned", "Active")</f>
        <v>Active</v>
      </c>
      <c r="M701" s="5" t="str">
        <f>TEXT(tblCustomers[[#This Row],[JoinDate]], "YYYY-MM")</f>
        <v>2020-01</v>
      </c>
      <c r="N701" s="5">
        <f>tblCustomers[[#This Row],[TotalSpend]]</f>
        <v>5248.41</v>
      </c>
      <c r="O701" s="2" t="s">
        <v>3372</v>
      </c>
    </row>
    <row r="702" spans="1:15" ht="13.8" x14ac:dyDescent="0.25">
      <c r="A702" s="2" t="s">
        <v>711</v>
      </c>
      <c r="B702" s="2" t="s">
        <v>1316</v>
      </c>
      <c r="C702" s="2" t="s">
        <v>1865</v>
      </c>
      <c r="D702" s="5" t="s">
        <v>2469</v>
      </c>
      <c r="E702" s="5" t="s">
        <v>3181</v>
      </c>
      <c r="F702" s="9">
        <v>1</v>
      </c>
      <c r="G702" s="9">
        <v>1</v>
      </c>
      <c r="H702" s="7">
        <v>90.62</v>
      </c>
      <c r="I702" s="7">
        <v>90.62</v>
      </c>
      <c r="J702" s="2" t="s">
        <v>3370</v>
      </c>
      <c r="K702" s="5">
        <f ca="1">TODAY() - tblCustomers[[#This Row],[LastPurchaseDate]]</f>
        <v>32</v>
      </c>
      <c r="L702" s="5" t="str">
        <f ca="1">IF(tblCustomers[[#This Row],[LastPurchaseDate]] &lt;= (TODAY()-180), "Churned", "Active")</f>
        <v>Active</v>
      </c>
      <c r="M702" s="5" t="str">
        <f>TEXT(tblCustomers[[#This Row],[JoinDate]], "YYYY-MM")</f>
        <v>2025-08</v>
      </c>
      <c r="N702" s="5">
        <f>tblCustomers[[#This Row],[TotalSpend]]</f>
        <v>90.62</v>
      </c>
      <c r="O702" s="2" t="s">
        <v>3373</v>
      </c>
    </row>
    <row r="703" spans="1:15" ht="13.8" x14ac:dyDescent="0.25">
      <c r="A703" s="2" t="s">
        <v>712</v>
      </c>
      <c r="B703" s="2" t="s">
        <v>1519</v>
      </c>
      <c r="C703" s="2" t="s">
        <v>1865</v>
      </c>
      <c r="D703" s="5" t="s">
        <v>2470</v>
      </c>
      <c r="E703" s="5" t="s">
        <v>3066</v>
      </c>
      <c r="F703" s="9">
        <v>45</v>
      </c>
      <c r="G703" s="9">
        <v>40</v>
      </c>
      <c r="H703" s="7">
        <v>4288</v>
      </c>
      <c r="I703" s="7">
        <v>107.2</v>
      </c>
      <c r="J703" s="2" t="s">
        <v>3370</v>
      </c>
      <c r="K703" s="5">
        <f ca="1">TODAY() - tblCustomers[[#This Row],[LastPurchaseDate]]</f>
        <v>73</v>
      </c>
      <c r="L703" s="5" t="str">
        <f ca="1">IF(tblCustomers[[#This Row],[LastPurchaseDate]] &lt;= (TODAY()-180), "Churned", "Active")</f>
        <v>Active</v>
      </c>
      <c r="M703" s="5" t="str">
        <f>TEXT(tblCustomers[[#This Row],[JoinDate]], "YYYY-MM")</f>
        <v>2021-11</v>
      </c>
      <c r="N703" s="5">
        <f>tblCustomers[[#This Row],[TotalSpend]]</f>
        <v>4288</v>
      </c>
      <c r="O703" s="2" t="s">
        <v>3373</v>
      </c>
    </row>
    <row r="704" spans="1:15" ht="13.8" x14ac:dyDescent="0.25">
      <c r="A704" s="2" t="s">
        <v>713</v>
      </c>
      <c r="B704" s="2" t="s">
        <v>1693</v>
      </c>
      <c r="C704" s="2" t="s">
        <v>1864</v>
      </c>
      <c r="D704" s="5" t="s">
        <v>2471</v>
      </c>
      <c r="E704" s="5" t="s">
        <v>2011</v>
      </c>
      <c r="F704" s="9">
        <v>83</v>
      </c>
      <c r="G704" s="9">
        <v>60</v>
      </c>
      <c r="H704" s="7">
        <v>20044.8</v>
      </c>
      <c r="I704" s="7">
        <v>334.08</v>
      </c>
      <c r="J704" s="2" t="s">
        <v>3371</v>
      </c>
      <c r="K704" s="5">
        <f ca="1">TODAY() - tblCustomers[[#This Row],[LastPurchaseDate]]</f>
        <v>138</v>
      </c>
      <c r="L704" s="5" t="str">
        <f ca="1">IF(tblCustomers[[#This Row],[LastPurchaseDate]] &lt;= (TODAY()-180), "Churned", "Active")</f>
        <v>Active</v>
      </c>
      <c r="M704" s="5" t="str">
        <f>TEXT(tblCustomers[[#This Row],[JoinDate]], "YYYY-MM")</f>
        <v>2018-07</v>
      </c>
      <c r="N704" s="5">
        <f>tblCustomers[[#This Row],[TotalSpend]]</f>
        <v>20044.8</v>
      </c>
      <c r="O704" s="2" t="s">
        <v>3373</v>
      </c>
    </row>
    <row r="705" spans="1:15" ht="13.8" x14ac:dyDescent="0.25">
      <c r="A705" s="2" t="s">
        <v>714</v>
      </c>
      <c r="B705" s="2" t="s">
        <v>1312</v>
      </c>
      <c r="C705" s="2" t="s">
        <v>1862</v>
      </c>
      <c r="D705" s="5" t="s">
        <v>2223</v>
      </c>
      <c r="E705" s="5" t="s">
        <v>3182</v>
      </c>
      <c r="F705" s="9">
        <v>5</v>
      </c>
      <c r="G705" s="9">
        <v>7</v>
      </c>
      <c r="H705" s="7">
        <v>6394.99</v>
      </c>
      <c r="I705" s="7">
        <v>913.57</v>
      </c>
      <c r="J705" s="2" t="s">
        <v>3371</v>
      </c>
      <c r="K705" s="5">
        <f ca="1">TODAY() - tblCustomers[[#This Row],[LastPurchaseDate]]</f>
        <v>878</v>
      </c>
      <c r="L705" s="5" t="str">
        <f ca="1">IF(tblCustomers[[#This Row],[LastPurchaseDate]] &lt;= (TODAY()-180), "Churned", "Active")</f>
        <v>Active</v>
      </c>
      <c r="M705" s="5" t="str">
        <f>TEXT(tblCustomers[[#This Row],[JoinDate]], "YYYY-MM")</f>
        <v>2023-01</v>
      </c>
      <c r="N705" s="5">
        <f>tblCustomers[[#This Row],[TotalSpend]]</f>
        <v>6394.99</v>
      </c>
      <c r="O705" s="2" t="s">
        <v>3372</v>
      </c>
    </row>
    <row r="706" spans="1:15" ht="13.8" x14ac:dyDescent="0.25">
      <c r="A706" s="2" t="s">
        <v>715</v>
      </c>
      <c r="B706" s="2" t="s">
        <v>1694</v>
      </c>
      <c r="C706" s="2" t="s">
        <v>1862</v>
      </c>
      <c r="D706" s="5" t="s">
        <v>2176</v>
      </c>
      <c r="E706" s="5" t="s">
        <v>3183</v>
      </c>
      <c r="F706" s="9">
        <v>10</v>
      </c>
      <c r="G706" s="9">
        <v>11</v>
      </c>
      <c r="H706" s="7">
        <v>1004.19</v>
      </c>
      <c r="I706" s="7">
        <v>91.29</v>
      </c>
      <c r="J706" s="2" t="s">
        <v>3370</v>
      </c>
      <c r="K706" s="5">
        <f ca="1">TODAY() - tblCustomers[[#This Row],[LastPurchaseDate]]</f>
        <v>770</v>
      </c>
      <c r="L706" s="5" t="str">
        <f ca="1">IF(tblCustomers[[#This Row],[LastPurchaseDate]] &lt;= (TODAY()-180), "Churned", "Active")</f>
        <v>Active</v>
      </c>
      <c r="M706" s="5" t="str">
        <f>TEXT(tblCustomers[[#This Row],[JoinDate]], "YYYY-MM")</f>
        <v>2022-11</v>
      </c>
      <c r="N706" s="5">
        <f>tblCustomers[[#This Row],[TotalSpend]]</f>
        <v>1004.19</v>
      </c>
      <c r="O706" s="2" t="s">
        <v>3372</v>
      </c>
    </row>
    <row r="707" spans="1:15" ht="13.8" x14ac:dyDescent="0.25">
      <c r="A707" s="2" t="s">
        <v>716</v>
      </c>
      <c r="B707" s="2" t="s">
        <v>1695</v>
      </c>
      <c r="C707" s="2" t="s">
        <v>1864</v>
      </c>
      <c r="D707" s="5" t="s">
        <v>2083</v>
      </c>
      <c r="E707" s="5" t="s">
        <v>3184</v>
      </c>
      <c r="F707" s="9">
        <v>47</v>
      </c>
      <c r="G707" s="9">
        <v>36</v>
      </c>
      <c r="H707" s="7">
        <v>1642.68</v>
      </c>
      <c r="I707" s="7">
        <v>45.63</v>
      </c>
      <c r="J707" s="2" t="s">
        <v>3370</v>
      </c>
      <c r="K707" s="5">
        <f ca="1">TODAY() - tblCustomers[[#This Row],[LastPurchaseDate]]</f>
        <v>1045</v>
      </c>
      <c r="L707" s="5" t="str">
        <f ca="1">IF(tblCustomers[[#This Row],[LastPurchaseDate]] &lt;= (TODAY()-180), "Churned", "Active")</f>
        <v>Active</v>
      </c>
      <c r="M707" s="5" t="str">
        <f>TEXT(tblCustomers[[#This Row],[JoinDate]], "YYYY-MM")</f>
        <v>2019-01</v>
      </c>
      <c r="N707" s="5">
        <f>tblCustomers[[#This Row],[TotalSpend]]</f>
        <v>1642.68</v>
      </c>
      <c r="O707" s="2" t="s">
        <v>3372</v>
      </c>
    </row>
    <row r="708" spans="1:15" ht="13.8" x14ac:dyDescent="0.25">
      <c r="A708" s="2" t="s">
        <v>717</v>
      </c>
      <c r="B708" s="2" t="s">
        <v>1290</v>
      </c>
      <c r="C708" s="2" t="s">
        <v>1864</v>
      </c>
      <c r="D708" s="5" t="s">
        <v>2472</v>
      </c>
      <c r="E708" s="5" t="s">
        <v>3185</v>
      </c>
      <c r="F708" s="9">
        <v>12</v>
      </c>
      <c r="G708" s="9">
        <v>7</v>
      </c>
      <c r="H708" s="7">
        <v>475.3</v>
      </c>
      <c r="I708" s="7">
        <v>67.900000000000006</v>
      </c>
      <c r="J708" s="2" t="s">
        <v>3370</v>
      </c>
      <c r="K708" s="5">
        <f ca="1">TODAY() - tblCustomers[[#This Row],[LastPurchaseDate]]</f>
        <v>2080</v>
      </c>
      <c r="L708" s="5" t="str">
        <f ca="1">IF(tblCustomers[[#This Row],[LastPurchaseDate]] &lt;= (TODAY()-180), "Churned", "Active")</f>
        <v>Active</v>
      </c>
      <c r="M708" s="5" t="str">
        <f>TEXT(tblCustomers[[#This Row],[JoinDate]], "YYYY-MM")</f>
        <v>2019-02</v>
      </c>
      <c r="N708" s="5">
        <f>tblCustomers[[#This Row],[TotalSpend]]</f>
        <v>475.3</v>
      </c>
      <c r="O708" s="2" t="s">
        <v>3372</v>
      </c>
    </row>
    <row r="709" spans="1:15" ht="13.8" x14ac:dyDescent="0.25">
      <c r="A709" s="2" t="s">
        <v>718</v>
      </c>
      <c r="B709" s="2" t="s">
        <v>1696</v>
      </c>
      <c r="C709" s="2" t="s">
        <v>1864</v>
      </c>
      <c r="D709" s="5" t="s">
        <v>2473</v>
      </c>
      <c r="E709" s="5" t="s">
        <v>1948</v>
      </c>
      <c r="F709" s="9">
        <v>17</v>
      </c>
      <c r="G709" s="9">
        <v>12</v>
      </c>
      <c r="H709" s="7">
        <v>1334.88</v>
      </c>
      <c r="I709" s="7">
        <v>111.24</v>
      </c>
      <c r="J709" s="2" t="s">
        <v>3370</v>
      </c>
      <c r="K709" s="5">
        <f ca="1">TODAY() - tblCustomers[[#This Row],[LastPurchaseDate]]</f>
        <v>2169</v>
      </c>
      <c r="L709" s="5" t="str">
        <f ca="1">IF(tblCustomers[[#This Row],[LastPurchaseDate]] &lt;= (TODAY()-180), "Churned", "Active")</f>
        <v>Active</v>
      </c>
      <c r="M709" s="5" t="str">
        <f>TEXT(tblCustomers[[#This Row],[JoinDate]], "YYYY-MM")</f>
        <v>2018-06</v>
      </c>
      <c r="N709" s="5">
        <f>tblCustomers[[#This Row],[TotalSpend]]</f>
        <v>1334.88</v>
      </c>
      <c r="O709" s="2" t="s">
        <v>3372</v>
      </c>
    </row>
    <row r="710" spans="1:15" ht="13.8" x14ac:dyDescent="0.25">
      <c r="A710" s="2" t="s">
        <v>719</v>
      </c>
      <c r="B710" s="2" t="s">
        <v>1697</v>
      </c>
      <c r="C710" s="2" t="s">
        <v>1862</v>
      </c>
      <c r="D710" s="5" t="s">
        <v>2474</v>
      </c>
      <c r="E710" s="5" t="s">
        <v>3186</v>
      </c>
      <c r="F710" s="9">
        <v>9</v>
      </c>
      <c r="G710" s="9">
        <v>8</v>
      </c>
      <c r="H710" s="7">
        <v>954.08</v>
      </c>
      <c r="I710" s="7">
        <v>119.26</v>
      </c>
      <c r="J710" s="2" t="s">
        <v>3370</v>
      </c>
      <c r="K710" s="5">
        <f ca="1">TODAY() - tblCustomers[[#This Row],[LastPurchaseDate]]</f>
        <v>506</v>
      </c>
      <c r="L710" s="5" t="str">
        <f ca="1">IF(tblCustomers[[#This Row],[LastPurchaseDate]] &lt;= (TODAY()-180), "Churned", "Active")</f>
        <v>Active</v>
      </c>
      <c r="M710" s="5" t="str">
        <f>TEXT(tblCustomers[[#This Row],[JoinDate]], "YYYY-MM")</f>
        <v>2023-09</v>
      </c>
      <c r="N710" s="5">
        <f>tblCustomers[[#This Row],[TotalSpend]]</f>
        <v>954.08</v>
      </c>
      <c r="O710" s="2" t="s">
        <v>3372</v>
      </c>
    </row>
    <row r="711" spans="1:15" ht="13.8" x14ac:dyDescent="0.25">
      <c r="A711" s="2" t="s">
        <v>720</v>
      </c>
      <c r="B711" s="2" t="s">
        <v>1587</v>
      </c>
      <c r="C711" s="2" t="s">
        <v>1863</v>
      </c>
      <c r="D711" s="5" t="s">
        <v>2475</v>
      </c>
      <c r="E711" s="5" t="s">
        <v>3139</v>
      </c>
      <c r="F711" s="9">
        <v>61</v>
      </c>
      <c r="G711" s="9">
        <v>44</v>
      </c>
      <c r="H711" s="7">
        <v>1995.84</v>
      </c>
      <c r="I711" s="7">
        <v>45.36</v>
      </c>
      <c r="J711" s="2" t="s">
        <v>3370</v>
      </c>
      <c r="K711" s="5">
        <f ca="1">TODAY() - tblCustomers[[#This Row],[LastPurchaseDate]]</f>
        <v>560</v>
      </c>
      <c r="L711" s="5" t="str">
        <f ca="1">IF(tblCustomers[[#This Row],[LastPurchaseDate]] &lt;= (TODAY()-180), "Churned", "Active")</f>
        <v>Active</v>
      </c>
      <c r="M711" s="5" t="str">
        <f>TEXT(tblCustomers[[#This Row],[JoinDate]], "YYYY-MM")</f>
        <v>2019-03</v>
      </c>
      <c r="N711" s="5">
        <f>tblCustomers[[#This Row],[TotalSpend]]</f>
        <v>1995.84</v>
      </c>
      <c r="O711" s="2" t="s">
        <v>3372</v>
      </c>
    </row>
    <row r="712" spans="1:15" ht="13.8" x14ac:dyDescent="0.25">
      <c r="A712" s="2" t="s">
        <v>721</v>
      </c>
      <c r="B712" s="2" t="s">
        <v>1258</v>
      </c>
      <c r="C712" s="2" t="s">
        <v>1864</v>
      </c>
      <c r="D712" s="5" t="s">
        <v>1961</v>
      </c>
      <c r="E712" s="5" t="s">
        <v>3187</v>
      </c>
      <c r="F712" s="9">
        <v>10</v>
      </c>
      <c r="G712" s="9">
        <v>10</v>
      </c>
      <c r="H712" s="7">
        <v>458.5</v>
      </c>
      <c r="I712" s="7">
        <v>45.85</v>
      </c>
      <c r="J712" s="2" t="s">
        <v>3370</v>
      </c>
      <c r="K712" s="5">
        <f ca="1">TODAY() - tblCustomers[[#This Row],[LastPurchaseDate]]</f>
        <v>523</v>
      </c>
      <c r="L712" s="5" t="str">
        <f ca="1">IF(tblCustomers[[#This Row],[LastPurchaseDate]] &lt;= (TODAY()-180), "Churned", "Active")</f>
        <v>Active</v>
      </c>
      <c r="M712" s="5" t="str">
        <f>TEXT(tblCustomers[[#This Row],[JoinDate]], "YYYY-MM")</f>
        <v>2023-07</v>
      </c>
      <c r="N712" s="5">
        <f>tblCustomers[[#This Row],[TotalSpend]]</f>
        <v>458.5</v>
      </c>
      <c r="O712" s="2" t="s">
        <v>3372</v>
      </c>
    </row>
    <row r="713" spans="1:15" ht="13.8" x14ac:dyDescent="0.25">
      <c r="A713" s="2" t="s">
        <v>722</v>
      </c>
      <c r="B713" s="2" t="s">
        <v>1698</v>
      </c>
      <c r="C713" s="2" t="s">
        <v>1862</v>
      </c>
      <c r="D713" s="5" t="s">
        <v>2476</v>
      </c>
      <c r="E713" s="5" t="s">
        <v>3188</v>
      </c>
      <c r="F713" s="9">
        <v>4</v>
      </c>
      <c r="G713" s="9">
        <v>3</v>
      </c>
      <c r="H713" s="7">
        <v>273.66000000000003</v>
      </c>
      <c r="I713" s="7">
        <v>91.22</v>
      </c>
      <c r="J713" s="2" t="s">
        <v>3370</v>
      </c>
      <c r="K713" s="5">
        <f ca="1">TODAY() - tblCustomers[[#This Row],[LastPurchaseDate]]</f>
        <v>336</v>
      </c>
      <c r="L713" s="5" t="str">
        <f ca="1">IF(tblCustomers[[#This Row],[LastPurchaseDate]] &lt;= (TODAY()-180), "Churned", "Active")</f>
        <v>Active</v>
      </c>
      <c r="M713" s="5" t="str">
        <f>TEXT(tblCustomers[[#This Row],[JoinDate]], "YYYY-MM")</f>
        <v>2024-07</v>
      </c>
      <c r="N713" s="5">
        <f>tblCustomers[[#This Row],[TotalSpend]]</f>
        <v>273.66000000000003</v>
      </c>
      <c r="O713" s="2" t="s">
        <v>3372</v>
      </c>
    </row>
    <row r="714" spans="1:15" ht="13.8" x14ac:dyDescent="0.25">
      <c r="A714" s="2" t="s">
        <v>723</v>
      </c>
      <c r="B714" s="2" t="s">
        <v>1222</v>
      </c>
      <c r="C714" s="2" t="s">
        <v>1863</v>
      </c>
      <c r="D714" s="5" t="s">
        <v>2477</v>
      </c>
      <c r="E714" s="5" t="s">
        <v>2105</v>
      </c>
      <c r="F714" s="9">
        <v>4</v>
      </c>
      <c r="G714" s="9">
        <v>5</v>
      </c>
      <c r="H714" s="7">
        <v>282.35000000000002</v>
      </c>
      <c r="I714" s="7">
        <v>56.47</v>
      </c>
      <c r="J714" s="2" t="s">
        <v>3370</v>
      </c>
      <c r="K714" s="5">
        <f ca="1">TODAY() - tblCustomers[[#This Row],[LastPurchaseDate]]</f>
        <v>1739</v>
      </c>
      <c r="L714" s="5" t="str">
        <f ca="1">IF(tblCustomers[[#This Row],[LastPurchaseDate]] &lt;= (TODAY()-180), "Churned", "Active")</f>
        <v>Active</v>
      </c>
      <c r="M714" s="5" t="str">
        <f>TEXT(tblCustomers[[#This Row],[JoinDate]], "YYYY-MM")</f>
        <v>2020-09</v>
      </c>
      <c r="N714" s="5">
        <f>tblCustomers[[#This Row],[TotalSpend]]</f>
        <v>282.35000000000002</v>
      </c>
      <c r="O714" s="2" t="s">
        <v>3372</v>
      </c>
    </row>
    <row r="715" spans="1:15" ht="13.8" x14ac:dyDescent="0.25">
      <c r="A715" s="2" t="s">
        <v>724</v>
      </c>
      <c r="B715" s="2" t="s">
        <v>1449</v>
      </c>
      <c r="C715" s="2" t="s">
        <v>1861</v>
      </c>
      <c r="D715" s="5" t="s">
        <v>2478</v>
      </c>
      <c r="E715" s="5" t="s">
        <v>3189</v>
      </c>
      <c r="F715" s="9">
        <v>5</v>
      </c>
      <c r="G715" s="9">
        <v>1</v>
      </c>
      <c r="H715" s="7">
        <v>382.97</v>
      </c>
      <c r="I715" s="7">
        <v>382.97</v>
      </c>
      <c r="J715" s="2" t="s">
        <v>3370</v>
      </c>
      <c r="K715" s="5">
        <f ca="1">TODAY() - tblCustomers[[#This Row],[LastPurchaseDate]]</f>
        <v>653</v>
      </c>
      <c r="L715" s="5" t="str">
        <f ca="1">IF(tblCustomers[[#This Row],[LastPurchaseDate]] &lt;= (TODAY()-180), "Churned", "Active")</f>
        <v>Active</v>
      </c>
      <c r="M715" s="5" t="str">
        <f>TEXT(tblCustomers[[#This Row],[JoinDate]], "YYYY-MM")</f>
        <v>2023-08</v>
      </c>
      <c r="N715" s="5">
        <f>tblCustomers[[#This Row],[TotalSpend]]</f>
        <v>382.97</v>
      </c>
      <c r="O715" s="2" t="s">
        <v>3372</v>
      </c>
    </row>
    <row r="716" spans="1:15" ht="13.8" x14ac:dyDescent="0.25">
      <c r="A716" s="2" t="s">
        <v>725</v>
      </c>
      <c r="B716" s="2" t="s">
        <v>1590</v>
      </c>
      <c r="C716" s="2" t="s">
        <v>1862</v>
      </c>
      <c r="D716" s="5" t="s">
        <v>2479</v>
      </c>
      <c r="E716" s="5" t="s">
        <v>3190</v>
      </c>
      <c r="F716" s="9">
        <v>47</v>
      </c>
      <c r="G716" s="9">
        <v>38</v>
      </c>
      <c r="H716" s="7">
        <v>3095.48</v>
      </c>
      <c r="I716" s="7">
        <v>81.459999999999994</v>
      </c>
      <c r="J716" s="2" t="s">
        <v>3370</v>
      </c>
      <c r="K716" s="5">
        <f ca="1">TODAY() - tblCustomers[[#This Row],[LastPurchaseDate]]</f>
        <v>1412</v>
      </c>
      <c r="L716" s="5" t="str">
        <f ca="1">IF(tblCustomers[[#This Row],[LastPurchaseDate]] &lt;= (TODAY()-180), "Churned", "Active")</f>
        <v>Active</v>
      </c>
      <c r="M716" s="5" t="str">
        <f>TEXT(tblCustomers[[#This Row],[JoinDate]], "YYYY-MM")</f>
        <v>2018-01</v>
      </c>
      <c r="N716" s="5">
        <f>tblCustomers[[#This Row],[TotalSpend]]</f>
        <v>3095.48</v>
      </c>
      <c r="O716" s="2" t="s">
        <v>3372</v>
      </c>
    </row>
    <row r="717" spans="1:15" ht="13.8" x14ac:dyDescent="0.25">
      <c r="A717" s="2" t="s">
        <v>726</v>
      </c>
      <c r="B717" s="2" t="s">
        <v>1699</v>
      </c>
      <c r="C717" s="2" t="s">
        <v>1862</v>
      </c>
      <c r="D717" s="5" t="s">
        <v>2480</v>
      </c>
      <c r="E717" s="5" t="s">
        <v>2870</v>
      </c>
      <c r="F717" s="9">
        <v>3</v>
      </c>
      <c r="G717" s="9">
        <v>2</v>
      </c>
      <c r="H717" s="7">
        <v>115.58</v>
      </c>
      <c r="I717" s="7">
        <v>57.79</v>
      </c>
      <c r="J717" s="2" t="s">
        <v>3370</v>
      </c>
      <c r="K717" s="5">
        <f ca="1">TODAY() - tblCustomers[[#This Row],[LastPurchaseDate]]</f>
        <v>85</v>
      </c>
      <c r="L717" s="5" t="str">
        <f ca="1">IF(tblCustomers[[#This Row],[LastPurchaseDate]] &lt;= (TODAY()-180), "Churned", "Active")</f>
        <v>Active</v>
      </c>
      <c r="M717" s="5" t="str">
        <f>TEXT(tblCustomers[[#This Row],[JoinDate]], "YYYY-MM")</f>
        <v>2025-05</v>
      </c>
      <c r="N717" s="5">
        <f>tblCustomers[[#This Row],[TotalSpend]]</f>
        <v>115.58</v>
      </c>
      <c r="O717" s="2" t="s">
        <v>3373</v>
      </c>
    </row>
    <row r="718" spans="1:15" ht="13.8" x14ac:dyDescent="0.25">
      <c r="A718" s="2" t="s">
        <v>727</v>
      </c>
      <c r="B718" s="2" t="s">
        <v>1410</v>
      </c>
      <c r="C718" s="2" t="s">
        <v>1862</v>
      </c>
      <c r="D718" s="5" t="s">
        <v>2481</v>
      </c>
      <c r="E718" s="5" t="s">
        <v>3191</v>
      </c>
      <c r="F718" s="9">
        <v>55</v>
      </c>
      <c r="G718" s="9">
        <v>49</v>
      </c>
      <c r="H718" s="7">
        <v>12943.35</v>
      </c>
      <c r="I718" s="7">
        <v>264.14999999999998</v>
      </c>
      <c r="J718" s="2" t="s">
        <v>3371</v>
      </c>
      <c r="K718" s="5">
        <f ca="1">TODAY() - tblCustomers[[#This Row],[LastPurchaseDate]]</f>
        <v>531</v>
      </c>
      <c r="L718" s="5" t="str">
        <f ca="1">IF(tblCustomers[[#This Row],[LastPurchaseDate]] &lt;= (TODAY()-180), "Churned", "Active")</f>
        <v>Active</v>
      </c>
      <c r="M718" s="5" t="str">
        <f>TEXT(tblCustomers[[#This Row],[JoinDate]], "YYYY-MM")</f>
        <v>2019-10</v>
      </c>
      <c r="N718" s="5">
        <f>tblCustomers[[#This Row],[TotalSpend]]</f>
        <v>12943.35</v>
      </c>
      <c r="O718" s="2" t="s">
        <v>3372</v>
      </c>
    </row>
    <row r="719" spans="1:15" ht="13.8" x14ac:dyDescent="0.25">
      <c r="A719" s="2" t="s">
        <v>728</v>
      </c>
      <c r="B719" s="2" t="s">
        <v>1305</v>
      </c>
      <c r="C719" s="2" t="s">
        <v>1863</v>
      </c>
      <c r="D719" s="5" t="s">
        <v>2482</v>
      </c>
      <c r="E719" s="5" t="s">
        <v>3192</v>
      </c>
      <c r="F719" s="9">
        <v>8</v>
      </c>
      <c r="G719" s="9">
        <v>7</v>
      </c>
      <c r="H719" s="7">
        <v>1870.96</v>
      </c>
      <c r="I719" s="7">
        <v>267.27999999999997</v>
      </c>
      <c r="J719" s="2" t="s">
        <v>3370</v>
      </c>
      <c r="K719" s="5">
        <f ca="1">TODAY() - tblCustomers[[#This Row],[LastPurchaseDate]]</f>
        <v>282</v>
      </c>
      <c r="L719" s="5" t="str">
        <f ca="1">IF(tblCustomers[[#This Row],[LastPurchaseDate]] &lt;= (TODAY()-180), "Churned", "Active")</f>
        <v>Active</v>
      </c>
      <c r="M719" s="5" t="str">
        <f>TEXT(tblCustomers[[#This Row],[JoinDate]], "YYYY-MM")</f>
        <v>2024-05</v>
      </c>
      <c r="N719" s="5">
        <f>tblCustomers[[#This Row],[TotalSpend]]</f>
        <v>1870.96</v>
      </c>
      <c r="O719" s="2" t="s">
        <v>3372</v>
      </c>
    </row>
    <row r="720" spans="1:15" ht="13.8" x14ac:dyDescent="0.25">
      <c r="A720" s="2" t="s">
        <v>729</v>
      </c>
      <c r="B720" s="2" t="s">
        <v>1428</v>
      </c>
      <c r="C720" s="2" t="s">
        <v>1861</v>
      </c>
      <c r="D720" s="5" t="s">
        <v>1878</v>
      </c>
      <c r="E720" s="5" t="s">
        <v>2540</v>
      </c>
      <c r="F720" s="9">
        <v>9</v>
      </c>
      <c r="G720" s="9">
        <v>6</v>
      </c>
      <c r="H720" s="7">
        <v>1883.64</v>
      </c>
      <c r="I720" s="7">
        <v>313.94</v>
      </c>
      <c r="J720" s="2" t="s">
        <v>3370</v>
      </c>
      <c r="K720" s="5">
        <f ca="1">TODAY() - tblCustomers[[#This Row],[LastPurchaseDate]]</f>
        <v>2481</v>
      </c>
      <c r="L720" s="5" t="str">
        <f ca="1">IF(tblCustomers[[#This Row],[LastPurchaseDate]] &lt;= (TODAY()-180), "Churned", "Active")</f>
        <v>Active</v>
      </c>
      <c r="M720" s="5" t="str">
        <f>TEXT(tblCustomers[[#This Row],[JoinDate]], "YYYY-MM")</f>
        <v>2018-04</v>
      </c>
      <c r="N720" s="5">
        <f>tblCustomers[[#This Row],[TotalSpend]]</f>
        <v>1883.64</v>
      </c>
      <c r="O720" s="2" t="s">
        <v>3372</v>
      </c>
    </row>
    <row r="721" spans="1:15" ht="13.8" x14ac:dyDescent="0.25">
      <c r="A721" s="2" t="s">
        <v>730</v>
      </c>
      <c r="B721" s="2" t="s">
        <v>1369</v>
      </c>
      <c r="C721" s="2" t="s">
        <v>1864</v>
      </c>
      <c r="D721" s="5" t="s">
        <v>2483</v>
      </c>
      <c r="E721" s="5" t="s">
        <v>2825</v>
      </c>
      <c r="F721" s="9">
        <v>32</v>
      </c>
      <c r="G721" s="9">
        <v>17</v>
      </c>
      <c r="H721" s="7">
        <v>5998.79</v>
      </c>
      <c r="I721" s="7">
        <v>352.87</v>
      </c>
      <c r="J721" s="2" t="s">
        <v>3371</v>
      </c>
      <c r="K721" s="5">
        <f ca="1">TODAY() - tblCustomers[[#This Row],[LastPurchaseDate]]</f>
        <v>417</v>
      </c>
      <c r="L721" s="5" t="str">
        <f ca="1">IF(tblCustomers[[#This Row],[LastPurchaseDate]] &lt;= (TODAY()-180), "Churned", "Active")</f>
        <v>Active</v>
      </c>
      <c r="M721" s="5" t="str">
        <f>TEXT(tblCustomers[[#This Row],[JoinDate]], "YYYY-MM")</f>
        <v>2022-01</v>
      </c>
      <c r="N721" s="5">
        <f>tblCustomers[[#This Row],[TotalSpend]]</f>
        <v>5998.79</v>
      </c>
      <c r="O721" s="2" t="s">
        <v>3372</v>
      </c>
    </row>
    <row r="722" spans="1:15" ht="13.8" x14ac:dyDescent="0.25">
      <c r="A722" s="2" t="s">
        <v>731</v>
      </c>
      <c r="B722" s="2" t="s">
        <v>1700</v>
      </c>
      <c r="C722" s="2" t="s">
        <v>1863</v>
      </c>
      <c r="D722" s="5" t="s">
        <v>2484</v>
      </c>
      <c r="E722" s="5" t="s">
        <v>3144</v>
      </c>
      <c r="F722" s="9">
        <v>22</v>
      </c>
      <c r="G722" s="9">
        <v>18</v>
      </c>
      <c r="H722" s="7">
        <v>2813.4</v>
      </c>
      <c r="I722" s="7">
        <v>156.30000000000001</v>
      </c>
      <c r="J722" s="2" t="s">
        <v>3370</v>
      </c>
      <c r="K722" s="5">
        <f ca="1">TODAY() - tblCustomers[[#This Row],[LastPurchaseDate]]</f>
        <v>311</v>
      </c>
      <c r="L722" s="5" t="str">
        <f ca="1">IF(tblCustomers[[#This Row],[LastPurchaseDate]] &lt;= (TODAY()-180), "Churned", "Active")</f>
        <v>Active</v>
      </c>
      <c r="M722" s="5" t="str">
        <f>TEXT(tblCustomers[[#This Row],[JoinDate]], "YYYY-MM")</f>
        <v>2023-02</v>
      </c>
      <c r="N722" s="5">
        <f>tblCustomers[[#This Row],[TotalSpend]]</f>
        <v>2813.4</v>
      </c>
      <c r="O722" s="2" t="s">
        <v>3372</v>
      </c>
    </row>
    <row r="723" spans="1:15" ht="13.8" x14ac:dyDescent="0.25">
      <c r="A723" s="2" t="s">
        <v>732</v>
      </c>
      <c r="B723" s="2" t="s">
        <v>1398</v>
      </c>
      <c r="C723" s="2" t="s">
        <v>1865</v>
      </c>
      <c r="D723" s="5" t="s">
        <v>2485</v>
      </c>
      <c r="E723" s="5" t="s">
        <v>3193</v>
      </c>
      <c r="F723" s="9">
        <v>74</v>
      </c>
      <c r="G723" s="9">
        <v>54</v>
      </c>
      <c r="H723" s="7">
        <v>5061.96</v>
      </c>
      <c r="I723" s="7">
        <v>93.74</v>
      </c>
      <c r="J723" s="2" t="s">
        <v>3371</v>
      </c>
      <c r="K723" s="5">
        <f ca="1">TODAY() - tblCustomers[[#This Row],[LastPurchaseDate]]</f>
        <v>561</v>
      </c>
      <c r="L723" s="5" t="str">
        <f ca="1">IF(tblCustomers[[#This Row],[LastPurchaseDate]] &lt;= (TODAY()-180), "Churned", "Active")</f>
        <v>Active</v>
      </c>
      <c r="M723" s="5" t="str">
        <f>TEXT(tblCustomers[[#This Row],[JoinDate]], "YYYY-MM")</f>
        <v>2018-02</v>
      </c>
      <c r="N723" s="5">
        <f>tblCustomers[[#This Row],[TotalSpend]]</f>
        <v>5061.96</v>
      </c>
      <c r="O723" s="2" t="s">
        <v>3372</v>
      </c>
    </row>
    <row r="724" spans="1:15" ht="13.8" x14ac:dyDescent="0.25">
      <c r="A724" s="2" t="s">
        <v>733</v>
      </c>
      <c r="B724" s="2" t="s">
        <v>1649</v>
      </c>
      <c r="C724" s="2" t="s">
        <v>1865</v>
      </c>
      <c r="D724" s="5" t="s">
        <v>2486</v>
      </c>
      <c r="E724" s="5" t="s">
        <v>2972</v>
      </c>
      <c r="F724" s="9">
        <v>20</v>
      </c>
      <c r="G724" s="9">
        <v>12</v>
      </c>
      <c r="H724" s="7">
        <v>1320.12</v>
      </c>
      <c r="I724" s="7">
        <v>110.01</v>
      </c>
      <c r="J724" s="2" t="s">
        <v>3370</v>
      </c>
      <c r="K724" s="5">
        <f ca="1">TODAY() - tblCustomers[[#This Row],[LastPurchaseDate]]</f>
        <v>362</v>
      </c>
      <c r="L724" s="5" t="str">
        <f ca="1">IF(tblCustomers[[#This Row],[LastPurchaseDate]] &lt;= (TODAY()-180), "Churned", "Active")</f>
        <v>Active</v>
      </c>
      <c r="M724" s="5" t="str">
        <f>TEXT(tblCustomers[[#This Row],[JoinDate]], "YYYY-MM")</f>
        <v>2023-02</v>
      </c>
      <c r="N724" s="5">
        <f>tblCustomers[[#This Row],[TotalSpend]]</f>
        <v>1320.12</v>
      </c>
      <c r="O724" s="2" t="s">
        <v>3372</v>
      </c>
    </row>
    <row r="725" spans="1:15" ht="13.8" x14ac:dyDescent="0.25">
      <c r="A725" s="2" t="s">
        <v>734</v>
      </c>
      <c r="B725" s="2" t="s">
        <v>1317</v>
      </c>
      <c r="C725" s="2" t="s">
        <v>1861</v>
      </c>
      <c r="D725" s="5" t="s">
        <v>2232</v>
      </c>
      <c r="E725" s="5" t="s">
        <v>3194</v>
      </c>
      <c r="F725" s="9">
        <v>3</v>
      </c>
      <c r="G725" s="9">
        <v>7</v>
      </c>
      <c r="H725" s="7">
        <v>481.39</v>
      </c>
      <c r="I725" s="7">
        <v>68.77</v>
      </c>
      <c r="J725" s="2" t="s">
        <v>3370</v>
      </c>
      <c r="K725" s="5">
        <f ca="1">TODAY() - tblCustomers[[#This Row],[LastPurchaseDate]]</f>
        <v>1439</v>
      </c>
      <c r="L725" s="5" t="str">
        <f ca="1">IF(tblCustomers[[#This Row],[LastPurchaseDate]] &lt;= (TODAY()-180), "Churned", "Active")</f>
        <v>Active</v>
      </c>
      <c r="M725" s="5" t="str">
        <f>TEXT(tblCustomers[[#This Row],[JoinDate]], "YYYY-MM")</f>
        <v>2021-08</v>
      </c>
      <c r="N725" s="5">
        <f>tblCustomers[[#This Row],[TotalSpend]]</f>
        <v>481.39</v>
      </c>
      <c r="O725" s="2" t="s">
        <v>3372</v>
      </c>
    </row>
    <row r="726" spans="1:15" ht="13.8" x14ac:dyDescent="0.25">
      <c r="A726" s="2" t="s">
        <v>735</v>
      </c>
      <c r="B726" s="2" t="s">
        <v>1557</v>
      </c>
      <c r="C726" s="2" t="s">
        <v>1861</v>
      </c>
      <c r="D726" s="5" t="s">
        <v>2487</v>
      </c>
      <c r="E726" s="5" t="s">
        <v>3195</v>
      </c>
      <c r="F726" s="9">
        <v>33</v>
      </c>
      <c r="G726" s="9">
        <v>31</v>
      </c>
      <c r="H726" s="7">
        <v>1744.06</v>
      </c>
      <c r="I726" s="7">
        <v>56.26</v>
      </c>
      <c r="J726" s="2" t="s">
        <v>3370</v>
      </c>
      <c r="K726" s="5">
        <f ca="1">TODAY() - tblCustomers[[#This Row],[LastPurchaseDate]]</f>
        <v>1217</v>
      </c>
      <c r="L726" s="5" t="str">
        <f ca="1">IF(tblCustomers[[#This Row],[LastPurchaseDate]] &lt;= (TODAY()-180), "Churned", "Active")</f>
        <v>Active</v>
      </c>
      <c r="M726" s="5" t="str">
        <f>TEXT(tblCustomers[[#This Row],[JoinDate]], "YYYY-MM")</f>
        <v>2019-09</v>
      </c>
      <c r="N726" s="5">
        <f>tblCustomers[[#This Row],[TotalSpend]]</f>
        <v>1744.06</v>
      </c>
      <c r="O726" s="2" t="s">
        <v>3372</v>
      </c>
    </row>
    <row r="727" spans="1:15" ht="13.8" x14ac:dyDescent="0.25">
      <c r="A727" s="2" t="s">
        <v>736</v>
      </c>
      <c r="B727" s="2" t="s">
        <v>1261</v>
      </c>
      <c r="C727" s="2" t="s">
        <v>1864</v>
      </c>
      <c r="D727" s="5" t="s">
        <v>2488</v>
      </c>
      <c r="E727" s="5" t="s">
        <v>2676</v>
      </c>
      <c r="F727" s="9">
        <v>6</v>
      </c>
      <c r="G727" s="9">
        <v>4</v>
      </c>
      <c r="H727" s="7">
        <v>115.72</v>
      </c>
      <c r="I727" s="7">
        <v>28.93</v>
      </c>
      <c r="J727" s="2" t="s">
        <v>3370</v>
      </c>
      <c r="K727" s="5">
        <f ca="1">TODAY() - tblCustomers[[#This Row],[LastPurchaseDate]]</f>
        <v>791</v>
      </c>
      <c r="L727" s="5" t="str">
        <f ca="1">IF(tblCustomers[[#This Row],[LastPurchaseDate]] &lt;= (TODAY()-180), "Churned", "Active")</f>
        <v>Active</v>
      </c>
      <c r="M727" s="5" t="str">
        <f>TEXT(tblCustomers[[#This Row],[JoinDate]], "YYYY-MM")</f>
        <v>2023-02</v>
      </c>
      <c r="N727" s="5">
        <f>tblCustomers[[#This Row],[TotalSpend]]</f>
        <v>115.72</v>
      </c>
      <c r="O727" s="2" t="s">
        <v>3372</v>
      </c>
    </row>
    <row r="728" spans="1:15" ht="13.8" x14ac:dyDescent="0.25">
      <c r="A728" s="2" t="s">
        <v>737</v>
      </c>
      <c r="B728" s="2" t="s">
        <v>1701</v>
      </c>
      <c r="C728" s="2" t="s">
        <v>1864</v>
      </c>
      <c r="D728" s="5" t="s">
        <v>2489</v>
      </c>
      <c r="E728" s="5" t="s">
        <v>3025</v>
      </c>
      <c r="F728" s="9">
        <v>69</v>
      </c>
      <c r="G728" s="9">
        <v>51</v>
      </c>
      <c r="H728" s="7">
        <v>4795.53</v>
      </c>
      <c r="I728" s="7">
        <v>94.03</v>
      </c>
      <c r="J728" s="2" t="s">
        <v>3370</v>
      </c>
      <c r="K728" s="5">
        <f ca="1">TODAY() - tblCustomers[[#This Row],[LastPurchaseDate]]</f>
        <v>99</v>
      </c>
      <c r="L728" s="5" t="str">
        <f ca="1">IF(tblCustomers[[#This Row],[LastPurchaseDate]] &lt;= (TODAY()-180), "Churned", "Active")</f>
        <v>Active</v>
      </c>
      <c r="M728" s="5" t="str">
        <f>TEXT(tblCustomers[[#This Row],[JoinDate]], "YYYY-MM")</f>
        <v>2019-10</v>
      </c>
      <c r="N728" s="5">
        <f>tblCustomers[[#This Row],[TotalSpend]]</f>
        <v>4795.53</v>
      </c>
      <c r="O728" s="2" t="s">
        <v>3373</v>
      </c>
    </row>
    <row r="729" spans="1:15" ht="13.8" x14ac:dyDescent="0.25">
      <c r="A729" s="2" t="s">
        <v>738</v>
      </c>
      <c r="B729" s="2" t="s">
        <v>1398</v>
      </c>
      <c r="C729" s="2" t="s">
        <v>1864</v>
      </c>
      <c r="D729" s="5" t="s">
        <v>2490</v>
      </c>
      <c r="E729" s="5" t="s">
        <v>2716</v>
      </c>
      <c r="F729" s="9">
        <v>5</v>
      </c>
      <c r="G729" s="9">
        <v>4</v>
      </c>
      <c r="H729" s="7">
        <v>285.08</v>
      </c>
      <c r="I729" s="7">
        <v>71.27</v>
      </c>
      <c r="J729" s="2" t="s">
        <v>3370</v>
      </c>
      <c r="K729" s="5">
        <f ca="1">TODAY() - tblCustomers[[#This Row],[LastPurchaseDate]]</f>
        <v>525</v>
      </c>
      <c r="L729" s="5" t="str">
        <f ca="1">IF(tblCustomers[[#This Row],[LastPurchaseDate]] &lt;= (TODAY()-180), "Churned", "Active")</f>
        <v>Active</v>
      </c>
      <c r="M729" s="5" t="str">
        <f>TEXT(tblCustomers[[#This Row],[JoinDate]], "YYYY-MM")</f>
        <v>2023-12</v>
      </c>
      <c r="N729" s="5">
        <f>tblCustomers[[#This Row],[TotalSpend]]</f>
        <v>285.08</v>
      </c>
      <c r="O729" s="2" t="s">
        <v>3372</v>
      </c>
    </row>
    <row r="730" spans="1:15" ht="13.8" x14ac:dyDescent="0.25">
      <c r="A730" s="2" t="s">
        <v>739</v>
      </c>
      <c r="B730" s="2" t="s">
        <v>1702</v>
      </c>
      <c r="C730" s="2" t="s">
        <v>1864</v>
      </c>
      <c r="D730" s="5" t="s">
        <v>2231</v>
      </c>
      <c r="E730" s="5" t="s">
        <v>2581</v>
      </c>
      <c r="F730" s="9">
        <v>6</v>
      </c>
      <c r="G730" s="9">
        <v>6</v>
      </c>
      <c r="H730" s="7">
        <v>1891.2</v>
      </c>
      <c r="I730" s="7">
        <v>315.2</v>
      </c>
      <c r="J730" s="2" t="s">
        <v>3370</v>
      </c>
      <c r="K730" s="5">
        <f ca="1">TODAY() - tblCustomers[[#This Row],[LastPurchaseDate]]</f>
        <v>565</v>
      </c>
      <c r="L730" s="5" t="str">
        <f ca="1">IF(tblCustomers[[#This Row],[LastPurchaseDate]] &lt;= (TODAY()-180), "Churned", "Active")</f>
        <v>Active</v>
      </c>
      <c r="M730" s="5" t="str">
        <f>TEXT(tblCustomers[[#This Row],[JoinDate]], "YYYY-MM")</f>
        <v>2023-10</v>
      </c>
      <c r="N730" s="5">
        <f>tblCustomers[[#This Row],[TotalSpend]]</f>
        <v>1891.2</v>
      </c>
      <c r="O730" s="2" t="s">
        <v>3372</v>
      </c>
    </row>
    <row r="731" spans="1:15" ht="13.8" x14ac:dyDescent="0.25">
      <c r="A731" s="2" t="s">
        <v>740</v>
      </c>
      <c r="B731" s="2" t="s">
        <v>1703</v>
      </c>
      <c r="C731" s="2" t="s">
        <v>1865</v>
      </c>
      <c r="D731" s="5" t="s">
        <v>2491</v>
      </c>
      <c r="E731" s="5" t="s">
        <v>2519</v>
      </c>
      <c r="F731" s="9">
        <v>11</v>
      </c>
      <c r="G731" s="9">
        <v>9</v>
      </c>
      <c r="H731" s="7">
        <v>699.03</v>
      </c>
      <c r="I731" s="7">
        <v>77.67</v>
      </c>
      <c r="J731" s="2" t="s">
        <v>3370</v>
      </c>
      <c r="K731" s="5">
        <f ca="1">TODAY() - tblCustomers[[#This Row],[LastPurchaseDate]]</f>
        <v>283</v>
      </c>
      <c r="L731" s="5" t="str">
        <f ca="1">IF(tblCustomers[[#This Row],[LastPurchaseDate]] &lt;= (TODAY()-180), "Churned", "Active")</f>
        <v>Active</v>
      </c>
      <c r="M731" s="5" t="str">
        <f>TEXT(tblCustomers[[#This Row],[JoinDate]], "YYYY-MM")</f>
        <v>2024-02</v>
      </c>
      <c r="N731" s="5">
        <f>tblCustomers[[#This Row],[TotalSpend]]</f>
        <v>699.03</v>
      </c>
      <c r="O731" s="2" t="s">
        <v>3372</v>
      </c>
    </row>
    <row r="732" spans="1:15" ht="13.8" x14ac:dyDescent="0.25">
      <c r="A732" s="2" t="s">
        <v>741</v>
      </c>
      <c r="B732" s="2" t="s">
        <v>1531</v>
      </c>
      <c r="C732" s="2" t="s">
        <v>1865</v>
      </c>
      <c r="D732" s="5" t="s">
        <v>1895</v>
      </c>
      <c r="E732" s="5" t="s">
        <v>2025</v>
      </c>
      <c r="F732" s="9">
        <v>11</v>
      </c>
      <c r="G732" s="9">
        <v>13</v>
      </c>
      <c r="H732" s="7">
        <v>640.64</v>
      </c>
      <c r="I732" s="7">
        <v>49.28</v>
      </c>
      <c r="J732" s="2" t="s">
        <v>3370</v>
      </c>
      <c r="K732" s="5">
        <f ca="1">TODAY() - tblCustomers[[#This Row],[LastPurchaseDate]]</f>
        <v>38</v>
      </c>
      <c r="L732" s="5" t="str">
        <f ca="1">IF(tblCustomers[[#This Row],[LastPurchaseDate]] &lt;= (TODAY()-180), "Churned", "Active")</f>
        <v>Active</v>
      </c>
      <c r="M732" s="5" t="str">
        <f>TEXT(tblCustomers[[#This Row],[JoinDate]], "YYYY-MM")</f>
        <v>2024-10</v>
      </c>
      <c r="N732" s="5">
        <f>tblCustomers[[#This Row],[TotalSpend]]</f>
        <v>640.64</v>
      </c>
      <c r="O732" s="2" t="s">
        <v>3373</v>
      </c>
    </row>
    <row r="733" spans="1:15" ht="13.8" x14ac:dyDescent="0.25">
      <c r="A733" s="2" t="s">
        <v>742</v>
      </c>
      <c r="B733" s="2" t="s">
        <v>1704</v>
      </c>
      <c r="C733" s="2" t="s">
        <v>1861</v>
      </c>
      <c r="D733" s="5" t="s">
        <v>2492</v>
      </c>
      <c r="E733" s="5" t="s">
        <v>3196</v>
      </c>
      <c r="F733" s="9">
        <v>14</v>
      </c>
      <c r="G733" s="9">
        <v>12</v>
      </c>
      <c r="H733" s="7">
        <v>537.6</v>
      </c>
      <c r="I733" s="7">
        <v>44.8</v>
      </c>
      <c r="J733" s="2" t="s">
        <v>3370</v>
      </c>
      <c r="K733" s="5">
        <f ca="1">TODAY() - tblCustomers[[#This Row],[LastPurchaseDate]]</f>
        <v>1345</v>
      </c>
      <c r="L733" s="5" t="str">
        <f ca="1">IF(tblCustomers[[#This Row],[LastPurchaseDate]] &lt;= (TODAY()-180), "Churned", "Active")</f>
        <v>Active</v>
      </c>
      <c r="M733" s="5" t="str">
        <f>TEXT(tblCustomers[[#This Row],[JoinDate]], "YYYY-MM")</f>
        <v>2020-12</v>
      </c>
      <c r="N733" s="5">
        <f>tblCustomers[[#This Row],[TotalSpend]]</f>
        <v>537.6</v>
      </c>
      <c r="O733" s="2" t="s">
        <v>3372</v>
      </c>
    </row>
    <row r="734" spans="1:15" ht="13.8" x14ac:dyDescent="0.25">
      <c r="A734" s="2" t="s">
        <v>743</v>
      </c>
      <c r="B734" s="2" t="s">
        <v>1585</v>
      </c>
      <c r="C734" s="2" t="s">
        <v>1862</v>
      </c>
      <c r="D734" s="5" t="s">
        <v>2493</v>
      </c>
      <c r="E734" s="5" t="s">
        <v>3197</v>
      </c>
      <c r="F734" s="9">
        <v>18</v>
      </c>
      <c r="G734" s="9">
        <v>16</v>
      </c>
      <c r="H734" s="7">
        <v>616.32000000000005</v>
      </c>
      <c r="I734" s="7">
        <v>38.520000000000003</v>
      </c>
      <c r="J734" s="2" t="s">
        <v>3370</v>
      </c>
      <c r="K734" s="5">
        <f ca="1">TODAY() - tblCustomers[[#This Row],[LastPurchaseDate]]</f>
        <v>695</v>
      </c>
      <c r="L734" s="5" t="str">
        <f ca="1">IF(tblCustomers[[#This Row],[LastPurchaseDate]] &lt;= (TODAY()-180), "Churned", "Active")</f>
        <v>Active</v>
      </c>
      <c r="M734" s="5" t="str">
        <f>TEXT(tblCustomers[[#This Row],[JoinDate]], "YYYY-MM")</f>
        <v>2022-05</v>
      </c>
      <c r="N734" s="5">
        <f>tblCustomers[[#This Row],[TotalSpend]]</f>
        <v>616.32000000000005</v>
      </c>
      <c r="O734" s="2" t="s">
        <v>3372</v>
      </c>
    </row>
    <row r="735" spans="1:15" ht="13.8" x14ac:dyDescent="0.25">
      <c r="A735" s="2" t="s">
        <v>744</v>
      </c>
      <c r="B735" s="2" t="s">
        <v>1626</v>
      </c>
      <c r="C735" s="2" t="s">
        <v>1864</v>
      </c>
      <c r="D735" s="5" t="s">
        <v>2494</v>
      </c>
      <c r="E735" s="5" t="s">
        <v>1953</v>
      </c>
      <c r="F735" s="9">
        <v>32</v>
      </c>
      <c r="G735" s="9">
        <v>25</v>
      </c>
      <c r="H735" s="7">
        <v>1683.75</v>
      </c>
      <c r="I735" s="7">
        <v>67.349999999999994</v>
      </c>
      <c r="J735" s="2" t="s">
        <v>3370</v>
      </c>
      <c r="K735" s="5">
        <f ca="1">TODAY() - tblCustomers[[#This Row],[LastPurchaseDate]]</f>
        <v>193</v>
      </c>
      <c r="L735" s="5" t="str">
        <f ca="1">IF(tblCustomers[[#This Row],[LastPurchaseDate]] &lt;= (TODAY()-180), "Churned", "Active")</f>
        <v>Active</v>
      </c>
      <c r="M735" s="5" t="str">
        <f>TEXT(tblCustomers[[#This Row],[JoinDate]], "YYYY-MM")</f>
        <v>2022-08</v>
      </c>
      <c r="N735" s="5">
        <f>tblCustomers[[#This Row],[TotalSpend]]</f>
        <v>1683.75</v>
      </c>
      <c r="O735" s="2" t="s">
        <v>3372</v>
      </c>
    </row>
    <row r="736" spans="1:15" ht="13.8" x14ac:dyDescent="0.25">
      <c r="A736" s="2" t="s">
        <v>745</v>
      </c>
      <c r="B736" s="2" t="s">
        <v>1540</v>
      </c>
      <c r="C736" s="2" t="s">
        <v>1864</v>
      </c>
      <c r="D736" s="5" t="s">
        <v>2279</v>
      </c>
      <c r="E736" s="5" t="s">
        <v>2092</v>
      </c>
      <c r="F736" s="9">
        <v>35</v>
      </c>
      <c r="G736" s="9">
        <v>26</v>
      </c>
      <c r="H736" s="7">
        <v>936.78</v>
      </c>
      <c r="I736" s="7">
        <v>36.03</v>
      </c>
      <c r="J736" s="2" t="s">
        <v>3370</v>
      </c>
      <c r="K736" s="5">
        <f ca="1">TODAY() - tblCustomers[[#This Row],[LastPurchaseDate]]</f>
        <v>702</v>
      </c>
      <c r="L736" s="5" t="str">
        <f ca="1">IF(tblCustomers[[#This Row],[LastPurchaseDate]] &lt;= (TODAY()-180), "Churned", "Active")</f>
        <v>Active</v>
      </c>
      <c r="M736" s="5" t="str">
        <f>TEXT(tblCustomers[[#This Row],[JoinDate]], "YYYY-MM")</f>
        <v>2020-12</v>
      </c>
      <c r="N736" s="5">
        <f>tblCustomers[[#This Row],[TotalSpend]]</f>
        <v>936.78</v>
      </c>
      <c r="O736" s="2" t="s">
        <v>3372</v>
      </c>
    </row>
    <row r="737" spans="1:15" ht="13.8" x14ac:dyDescent="0.25">
      <c r="A737" s="2" t="s">
        <v>746</v>
      </c>
      <c r="B737" s="2" t="s">
        <v>1705</v>
      </c>
      <c r="C737" s="2" t="s">
        <v>1861</v>
      </c>
      <c r="D737" s="5" t="s">
        <v>2495</v>
      </c>
      <c r="E737" s="5" t="s">
        <v>2987</v>
      </c>
      <c r="F737" s="9">
        <v>41</v>
      </c>
      <c r="G737" s="9">
        <v>44</v>
      </c>
      <c r="H737" s="7">
        <v>15547.84</v>
      </c>
      <c r="I737" s="7">
        <v>353.36</v>
      </c>
      <c r="J737" s="2" t="s">
        <v>3371</v>
      </c>
      <c r="K737" s="5">
        <f ca="1">TODAY() - tblCustomers[[#This Row],[LastPurchaseDate]]</f>
        <v>484</v>
      </c>
      <c r="L737" s="5" t="str">
        <f ca="1">IF(tblCustomers[[#This Row],[LastPurchaseDate]] &lt;= (TODAY()-180), "Churned", "Active")</f>
        <v>Active</v>
      </c>
      <c r="M737" s="5" t="str">
        <f>TEXT(tblCustomers[[#This Row],[JoinDate]], "YYYY-MM")</f>
        <v>2021-01</v>
      </c>
      <c r="N737" s="5">
        <f>tblCustomers[[#This Row],[TotalSpend]]</f>
        <v>15547.84</v>
      </c>
      <c r="O737" s="2" t="s">
        <v>3372</v>
      </c>
    </row>
    <row r="738" spans="1:15" ht="13.8" x14ac:dyDescent="0.25">
      <c r="A738" s="2" t="s">
        <v>747</v>
      </c>
      <c r="B738" s="2" t="s">
        <v>1412</v>
      </c>
      <c r="C738" s="2" t="s">
        <v>1862</v>
      </c>
      <c r="D738" s="5" t="s">
        <v>2496</v>
      </c>
      <c r="E738" s="5" t="s">
        <v>2655</v>
      </c>
      <c r="F738" s="9">
        <v>19</v>
      </c>
      <c r="G738" s="9">
        <v>18</v>
      </c>
      <c r="H738" s="7">
        <v>3650.76</v>
      </c>
      <c r="I738" s="7">
        <v>202.82</v>
      </c>
      <c r="J738" s="2" t="s">
        <v>3370</v>
      </c>
      <c r="K738" s="5">
        <f ca="1">TODAY() - tblCustomers[[#This Row],[LastPurchaseDate]]</f>
        <v>2274</v>
      </c>
      <c r="L738" s="5" t="str">
        <f ca="1">IF(tblCustomers[[#This Row],[LastPurchaseDate]] &lt;= (TODAY()-180), "Churned", "Active")</f>
        <v>Active</v>
      </c>
      <c r="M738" s="5" t="str">
        <f>TEXT(tblCustomers[[#This Row],[JoinDate]], "YYYY-MM")</f>
        <v>2018-01</v>
      </c>
      <c r="N738" s="5">
        <f>tblCustomers[[#This Row],[TotalSpend]]</f>
        <v>3650.76</v>
      </c>
      <c r="O738" s="2" t="s">
        <v>3372</v>
      </c>
    </row>
    <row r="739" spans="1:15" ht="13.8" x14ac:dyDescent="0.25">
      <c r="A739" s="2" t="s">
        <v>748</v>
      </c>
      <c r="B739" s="2" t="s">
        <v>1218</v>
      </c>
      <c r="C739" s="2" t="s">
        <v>1863</v>
      </c>
      <c r="D739" s="5" t="s">
        <v>2497</v>
      </c>
      <c r="E739" s="5" t="s">
        <v>2250</v>
      </c>
      <c r="F739" s="9">
        <v>2</v>
      </c>
      <c r="G739" s="9">
        <v>1</v>
      </c>
      <c r="H739" s="7">
        <v>55.61</v>
      </c>
      <c r="I739" s="7">
        <v>55.61</v>
      </c>
      <c r="J739" s="2" t="s">
        <v>3370</v>
      </c>
      <c r="K739" s="5">
        <f ca="1">TODAY() - tblCustomers[[#This Row],[LastPurchaseDate]]</f>
        <v>654</v>
      </c>
      <c r="L739" s="5" t="str">
        <f ca="1">IF(tblCustomers[[#This Row],[LastPurchaseDate]] &lt;= (TODAY()-180), "Churned", "Active")</f>
        <v>Active</v>
      </c>
      <c r="M739" s="5" t="str">
        <f>TEXT(tblCustomers[[#This Row],[JoinDate]], "YYYY-MM")</f>
        <v>2023-11</v>
      </c>
      <c r="N739" s="5">
        <f>tblCustomers[[#This Row],[TotalSpend]]</f>
        <v>55.61</v>
      </c>
      <c r="O739" s="2" t="s">
        <v>3372</v>
      </c>
    </row>
    <row r="740" spans="1:15" ht="13.8" x14ac:dyDescent="0.25">
      <c r="A740" s="2" t="s">
        <v>749</v>
      </c>
      <c r="B740" s="2" t="s">
        <v>1706</v>
      </c>
      <c r="C740" s="2" t="s">
        <v>1862</v>
      </c>
      <c r="D740" s="5" t="s">
        <v>2498</v>
      </c>
      <c r="E740" s="5" t="s">
        <v>2956</v>
      </c>
      <c r="F740" s="9">
        <v>86</v>
      </c>
      <c r="G740" s="9">
        <v>60</v>
      </c>
      <c r="H740" s="7">
        <v>11958.6</v>
      </c>
      <c r="I740" s="7">
        <v>199.31</v>
      </c>
      <c r="J740" s="2" t="s">
        <v>3371</v>
      </c>
      <c r="K740" s="5">
        <f ca="1">TODAY() - tblCustomers[[#This Row],[LastPurchaseDate]]</f>
        <v>61</v>
      </c>
      <c r="L740" s="5" t="str">
        <f ca="1">IF(tblCustomers[[#This Row],[LastPurchaseDate]] &lt;= (TODAY()-180), "Churned", "Active")</f>
        <v>Active</v>
      </c>
      <c r="M740" s="5" t="str">
        <f>TEXT(tblCustomers[[#This Row],[JoinDate]], "YYYY-MM")</f>
        <v>2018-06</v>
      </c>
      <c r="N740" s="5">
        <f>tblCustomers[[#This Row],[TotalSpend]]</f>
        <v>11958.6</v>
      </c>
      <c r="O740" s="2" t="s">
        <v>3373</v>
      </c>
    </row>
    <row r="741" spans="1:15" ht="13.8" x14ac:dyDescent="0.25">
      <c r="A741" s="2" t="s">
        <v>750</v>
      </c>
      <c r="B741" s="2" t="s">
        <v>1707</v>
      </c>
      <c r="C741" s="2" t="s">
        <v>1862</v>
      </c>
      <c r="D741" s="5" t="s">
        <v>2499</v>
      </c>
      <c r="E741" s="5" t="s">
        <v>3198</v>
      </c>
      <c r="F741" s="9">
        <v>2</v>
      </c>
      <c r="G741" s="9">
        <v>2</v>
      </c>
      <c r="H741" s="7">
        <v>52.42</v>
      </c>
      <c r="I741" s="7">
        <v>26.21</v>
      </c>
      <c r="J741" s="2" t="s">
        <v>3370</v>
      </c>
      <c r="K741" s="5">
        <f ca="1">TODAY() - tblCustomers[[#This Row],[LastPurchaseDate]]</f>
        <v>1832</v>
      </c>
      <c r="L741" s="5" t="str">
        <f ca="1">IF(tblCustomers[[#This Row],[LastPurchaseDate]] &lt;= (TODAY()-180), "Churned", "Active")</f>
        <v>Active</v>
      </c>
      <c r="M741" s="5" t="str">
        <f>TEXT(tblCustomers[[#This Row],[JoinDate]], "YYYY-MM")</f>
        <v>2020-08</v>
      </c>
      <c r="N741" s="5">
        <f>tblCustomers[[#This Row],[TotalSpend]]</f>
        <v>52.42</v>
      </c>
      <c r="O741" s="2" t="s">
        <v>3372</v>
      </c>
    </row>
    <row r="742" spans="1:15" ht="13.8" x14ac:dyDescent="0.25">
      <c r="A742" s="2" t="s">
        <v>751</v>
      </c>
      <c r="B742" s="2" t="s">
        <v>1708</v>
      </c>
      <c r="C742" s="2" t="s">
        <v>1862</v>
      </c>
      <c r="D742" s="5" t="s">
        <v>2500</v>
      </c>
      <c r="E742" s="5" t="s">
        <v>3005</v>
      </c>
      <c r="F742" s="9">
        <v>41</v>
      </c>
      <c r="G742" s="9">
        <v>39</v>
      </c>
      <c r="H742" s="7">
        <v>817.05</v>
      </c>
      <c r="I742" s="7">
        <v>20.95</v>
      </c>
      <c r="J742" s="2" t="s">
        <v>3370</v>
      </c>
      <c r="K742" s="5">
        <f ca="1">TODAY() - tblCustomers[[#This Row],[LastPurchaseDate]]</f>
        <v>416</v>
      </c>
      <c r="L742" s="5" t="str">
        <f ca="1">IF(tblCustomers[[#This Row],[LastPurchaseDate]] &lt;= (TODAY()-180), "Churned", "Active")</f>
        <v>Active</v>
      </c>
      <c r="M742" s="5" t="str">
        <f>TEXT(tblCustomers[[#This Row],[JoinDate]], "YYYY-MM")</f>
        <v>2021-04</v>
      </c>
      <c r="N742" s="5">
        <f>tblCustomers[[#This Row],[TotalSpend]]</f>
        <v>817.05</v>
      </c>
      <c r="O742" s="2" t="s">
        <v>3372</v>
      </c>
    </row>
    <row r="743" spans="1:15" ht="13.8" x14ac:dyDescent="0.25">
      <c r="A743" s="2" t="s">
        <v>752</v>
      </c>
      <c r="B743" s="2" t="s">
        <v>1709</v>
      </c>
      <c r="C743" s="2" t="s">
        <v>1865</v>
      </c>
      <c r="D743" s="5" t="s">
        <v>2501</v>
      </c>
      <c r="E743" s="5" t="s">
        <v>2670</v>
      </c>
      <c r="F743" s="9">
        <v>3</v>
      </c>
      <c r="G743" s="9">
        <v>6</v>
      </c>
      <c r="H743" s="7">
        <v>1801.38</v>
      </c>
      <c r="I743" s="7">
        <v>300.23</v>
      </c>
      <c r="J743" s="2" t="s">
        <v>3370</v>
      </c>
      <c r="K743" s="5">
        <f ca="1">TODAY() - tblCustomers[[#This Row],[LastPurchaseDate]]</f>
        <v>334</v>
      </c>
      <c r="L743" s="5" t="str">
        <f ca="1">IF(tblCustomers[[#This Row],[LastPurchaseDate]] &lt;= (TODAY()-180), "Churned", "Active")</f>
        <v>Active</v>
      </c>
      <c r="M743" s="5" t="str">
        <f>TEXT(tblCustomers[[#This Row],[JoinDate]], "YYYY-MM")</f>
        <v>2024-08</v>
      </c>
      <c r="N743" s="5">
        <f>tblCustomers[[#This Row],[TotalSpend]]</f>
        <v>1801.38</v>
      </c>
      <c r="O743" s="2" t="s">
        <v>3372</v>
      </c>
    </row>
    <row r="744" spans="1:15" ht="13.8" x14ac:dyDescent="0.25">
      <c r="A744" s="2" t="s">
        <v>753</v>
      </c>
      <c r="B744" s="2" t="s">
        <v>1426</v>
      </c>
      <c r="C744" s="2" t="s">
        <v>1863</v>
      </c>
      <c r="D744" s="5" t="s">
        <v>2502</v>
      </c>
      <c r="E744" s="5" t="s">
        <v>2604</v>
      </c>
      <c r="F744" s="9">
        <v>63</v>
      </c>
      <c r="G744" s="9">
        <v>48</v>
      </c>
      <c r="H744" s="7">
        <v>2681.28</v>
      </c>
      <c r="I744" s="7">
        <v>55.86</v>
      </c>
      <c r="J744" s="2" t="s">
        <v>3370</v>
      </c>
      <c r="K744" s="5">
        <f ca="1">TODAY() - tblCustomers[[#This Row],[LastPurchaseDate]]</f>
        <v>49</v>
      </c>
      <c r="L744" s="5" t="str">
        <f ca="1">IF(tblCustomers[[#This Row],[LastPurchaseDate]] &lt;= (TODAY()-180), "Churned", "Active")</f>
        <v>Active</v>
      </c>
      <c r="M744" s="5" t="str">
        <f>TEXT(tblCustomers[[#This Row],[JoinDate]], "YYYY-MM")</f>
        <v>2020-06</v>
      </c>
      <c r="N744" s="5">
        <f>tblCustomers[[#This Row],[TotalSpend]]</f>
        <v>2681.28</v>
      </c>
      <c r="O744" s="2" t="s">
        <v>3373</v>
      </c>
    </row>
    <row r="745" spans="1:15" ht="13.8" x14ac:dyDescent="0.25">
      <c r="A745" s="2" t="s">
        <v>754</v>
      </c>
      <c r="B745" s="2" t="s">
        <v>1286</v>
      </c>
      <c r="C745" s="2" t="s">
        <v>1865</v>
      </c>
      <c r="D745" s="5" t="s">
        <v>2503</v>
      </c>
      <c r="E745" s="5" t="s">
        <v>3199</v>
      </c>
      <c r="F745" s="9">
        <v>6</v>
      </c>
      <c r="G745" s="9">
        <v>7</v>
      </c>
      <c r="H745" s="7">
        <v>335.51</v>
      </c>
      <c r="I745" s="7">
        <v>47.93</v>
      </c>
      <c r="J745" s="2" t="s">
        <v>3370</v>
      </c>
      <c r="K745" s="5">
        <f ca="1">TODAY() - tblCustomers[[#This Row],[LastPurchaseDate]]</f>
        <v>699</v>
      </c>
      <c r="L745" s="5" t="str">
        <f ca="1">IF(tblCustomers[[#This Row],[LastPurchaseDate]] &lt;= (TODAY()-180), "Churned", "Active")</f>
        <v>Active</v>
      </c>
      <c r="M745" s="5" t="str">
        <f>TEXT(tblCustomers[[#This Row],[JoinDate]], "YYYY-MM")</f>
        <v>2023-05</v>
      </c>
      <c r="N745" s="5">
        <f>tblCustomers[[#This Row],[TotalSpend]]</f>
        <v>335.51</v>
      </c>
      <c r="O745" s="2" t="s">
        <v>3372</v>
      </c>
    </row>
    <row r="746" spans="1:15" ht="13.8" x14ac:dyDescent="0.25">
      <c r="A746" s="2" t="s">
        <v>755</v>
      </c>
      <c r="B746" s="2" t="s">
        <v>1213</v>
      </c>
      <c r="C746" s="2" t="s">
        <v>1861</v>
      </c>
      <c r="D746" s="5" t="s">
        <v>2504</v>
      </c>
      <c r="E746" s="5" t="s">
        <v>2987</v>
      </c>
      <c r="F746" s="9">
        <v>17</v>
      </c>
      <c r="G746" s="9">
        <v>14</v>
      </c>
      <c r="H746" s="7">
        <v>850.78</v>
      </c>
      <c r="I746" s="7">
        <v>60.77</v>
      </c>
      <c r="J746" s="2" t="s">
        <v>3370</v>
      </c>
      <c r="K746" s="5">
        <f ca="1">TODAY() - tblCustomers[[#This Row],[LastPurchaseDate]]</f>
        <v>484</v>
      </c>
      <c r="L746" s="5" t="str">
        <f ca="1">IF(tblCustomers[[#This Row],[LastPurchaseDate]] &lt;= (TODAY()-180), "Churned", "Active")</f>
        <v>Active</v>
      </c>
      <c r="M746" s="5" t="str">
        <f>TEXT(tblCustomers[[#This Row],[JoinDate]], "YYYY-MM")</f>
        <v>2023-01</v>
      </c>
      <c r="N746" s="5">
        <f>tblCustomers[[#This Row],[TotalSpend]]</f>
        <v>850.78</v>
      </c>
      <c r="O746" s="2" t="s">
        <v>3372</v>
      </c>
    </row>
    <row r="747" spans="1:15" ht="13.8" x14ac:dyDescent="0.25">
      <c r="A747" s="2" t="s">
        <v>756</v>
      </c>
      <c r="B747" s="2" t="s">
        <v>1710</v>
      </c>
      <c r="C747" s="2" t="s">
        <v>1861</v>
      </c>
      <c r="D747" s="5" t="s">
        <v>2391</v>
      </c>
      <c r="E747" s="5" t="s">
        <v>3200</v>
      </c>
      <c r="F747" s="9">
        <v>14</v>
      </c>
      <c r="G747" s="9">
        <v>14</v>
      </c>
      <c r="H747" s="7">
        <v>1169.56</v>
      </c>
      <c r="I747" s="7">
        <v>83.54</v>
      </c>
      <c r="J747" s="2" t="s">
        <v>3370</v>
      </c>
      <c r="K747" s="5">
        <f ca="1">TODAY() - tblCustomers[[#This Row],[LastPurchaseDate]]</f>
        <v>1692</v>
      </c>
      <c r="L747" s="5" t="str">
        <f ca="1">IF(tblCustomers[[#This Row],[LastPurchaseDate]] &lt;= (TODAY()-180), "Churned", "Active")</f>
        <v>Active</v>
      </c>
      <c r="M747" s="5" t="str">
        <f>TEXT(tblCustomers[[#This Row],[JoinDate]], "YYYY-MM")</f>
        <v>2020-01</v>
      </c>
      <c r="N747" s="5">
        <f>tblCustomers[[#This Row],[TotalSpend]]</f>
        <v>1169.56</v>
      </c>
      <c r="O747" s="2" t="s">
        <v>3372</v>
      </c>
    </row>
    <row r="748" spans="1:15" ht="13.8" x14ac:dyDescent="0.25">
      <c r="A748" s="2" t="s">
        <v>757</v>
      </c>
      <c r="B748" s="2" t="s">
        <v>1711</v>
      </c>
      <c r="C748" s="2" t="s">
        <v>1861</v>
      </c>
      <c r="D748" s="5" t="s">
        <v>2505</v>
      </c>
      <c r="E748" s="5" t="s">
        <v>2253</v>
      </c>
      <c r="F748" s="9">
        <v>2</v>
      </c>
      <c r="G748" s="9">
        <v>2</v>
      </c>
      <c r="H748" s="7">
        <v>180.86</v>
      </c>
      <c r="I748" s="7">
        <v>90.43</v>
      </c>
      <c r="J748" s="2" t="s">
        <v>3370</v>
      </c>
      <c r="K748" s="5">
        <f ca="1">TODAY() - tblCustomers[[#This Row],[LastPurchaseDate]]</f>
        <v>368</v>
      </c>
      <c r="L748" s="5" t="str">
        <f ca="1">IF(tblCustomers[[#This Row],[LastPurchaseDate]] &lt;= (TODAY()-180), "Churned", "Active")</f>
        <v>Active</v>
      </c>
      <c r="M748" s="5" t="str">
        <f>TEXT(tblCustomers[[#This Row],[JoinDate]], "YYYY-MM")</f>
        <v>2024-08</v>
      </c>
      <c r="N748" s="5">
        <f>tblCustomers[[#This Row],[TotalSpend]]</f>
        <v>180.86</v>
      </c>
      <c r="O748" s="2" t="s">
        <v>3372</v>
      </c>
    </row>
    <row r="749" spans="1:15" ht="13.8" x14ac:dyDescent="0.25">
      <c r="A749" s="2" t="s">
        <v>758</v>
      </c>
      <c r="B749" s="2" t="s">
        <v>1418</v>
      </c>
      <c r="C749" s="2" t="s">
        <v>1865</v>
      </c>
      <c r="D749" s="5" t="s">
        <v>2506</v>
      </c>
      <c r="E749" s="5" t="s">
        <v>3201</v>
      </c>
      <c r="F749" s="9">
        <v>31</v>
      </c>
      <c r="G749" s="9">
        <v>24</v>
      </c>
      <c r="H749" s="7">
        <v>2550.7199999999998</v>
      </c>
      <c r="I749" s="7">
        <v>106.28</v>
      </c>
      <c r="J749" s="2" t="s">
        <v>3370</v>
      </c>
      <c r="K749" s="5">
        <f ca="1">TODAY() - tblCustomers[[#This Row],[LastPurchaseDate]]</f>
        <v>1477</v>
      </c>
      <c r="L749" s="5" t="str">
        <f ca="1">IF(tblCustomers[[#This Row],[LastPurchaseDate]] &lt;= (TODAY()-180), "Churned", "Active")</f>
        <v>Active</v>
      </c>
      <c r="M749" s="5" t="str">
        <f>TEXT(tblCustomers[[#This Row],[JoinDate]], "YYYY-MM")</f>
        <v>2019-03</v>
      </c>
      <c r="N749" s="5">
        <f>tblCustomers[[#This Row],[TotalSpend]]</f>
        <v>2550.7199999999998</v>
      </c>
      <c r="O749" s="2" t="s">
        <v>3372</v>
      </c>
    </row>
    <row r="750" spans="1:15" ht="13.8" x14ac:dyDescent="0.25">
      <c r="A750" s="2" t="s">
        <v>759</v>
      </c>
      <c r="B750" s="2" t="s">
        <v>1568</v>
      </c>
      <c r="C750" s="2" t="s">
        <v>1865</v>
      </c>
      <c r="D750" s="5" t="s">
        <v>2507</v>
      </c>
      <c r="E750" s="5" t="s">
        <v>2460</v>
      </c>
      <c r="F750" s="9">
        <v>14</v>
      </c>
      <c r="G750" s="9">
        <v>12</v>
      </c>
      <c r="H750" s="7">
        <v>553.79999999999995</v>
      </c>
      <c r="I750" s="7">
        <v>46.15</v>
      </c>
      <c r="J750" s="2" t="s">
        <v>3370</v>
      </c>
      <c r="K750" s="5">
        <f ca="1">TODAY() - tblCustomers[[#This Row],[LastPurchaseDate]]</f>
        <v>292</v>
      </c>
      <c r="L750" s="5" t="str">
        <f ca="1">IF(tblCustomers[[#This Row],[LastPurchaseDate]] &lt;= (TODAY()-180), "Churned", "Active")</f>
        <v>Active</v>
      </c>
      <c r="M750" s="5" t="str">
        <f>TEXT(tblCustomers[[#This Row],[JoinDate]], "YYYY-MM")</f>
        <v>2023-11</v>
      </c>
      <c r="N750" s="5">
        <f>tblCustomers[[#This Row],[TotalSpend]]</f>
        <v>553.79999999999995</v>
      </c>
      <c r="O750" s="2" t="s">
        <v>3372</v>
      </c>
    </row>
    <row r="751" spans="1:15" ht="13.8" x14ac:dyDescent="0.25">
      <c r="A751" s="2" t="s">
        <v>760</v>
      </c>
      <c r="B751" s="2" t="s">
        <v>1484</v>
      </c>
      <c r="C751" s="2" t="s">
        <v>1863</v>
      </c>
      <c r="D751" s="5" t="s">
        <v>2508</v>
      </c>
      <c r="E751" s="5" t="s">
        <v>3197</v>
      </c>
      <c r="F751" s="9">
        <v>28</v>
      </c>
      <c r="G751" s="9">
        <v>23</v>
      </c>
      <c r="H751" s="7">
        <v>776.25</v>
      </c>
      <c r="I751" s="7">
        <v>33.75</v>
      </c>
      <c r="J751" s="2" t="s">
        <v>3370</v>
      </c>
      <c r="K751" s="5">
        <f ca="1">TODAY() - tblCustomers[[#This Row],[LastPurchaseDate]]</f>
        <v>695</v>
      </c>
      <c r="L751" s="5" t="str">
        <f ca="1">IF(tblCustomers[[#This Row],[LastPurchaseDate]] &lt;= (TODAY()-180), "Churned", "Active")</f>
        <v>Active</v>
      </c>
      <c r="M751" s="5" t="str">
        <f>TEXT(tblCustomers[[#This Row],[JoinDate]], "YYYY-MM")</f>
        <v>2021-07</v>
      </c>
      <c r="N751" s="5">
        <f>tblCustomers[[#This Row],[TotalSpend]]</f>
        <v>776.25</v>
      </c>
      <c r="O751" s="2" t="s">
        <v>3372</v>
      </c>
    </row>
    <row r="752" spans="1:15" ht="13.8" x14ac:dyDescent="0.25">
      <c r="A752" s="2" t="s">
        <v>761</v>
      </c>
      <c r="B752" s="2" t="s">
        <v>1251</v>
      </c>
      <c r="C752" s="2" t="s">
        <v>1865</v>
      </c>
      <c r="D752" s="5" t="s">
        <v>2481</v>
      </c>
      <c r="E752" s="5" t="s">
        <v>3202</v>
      </c>
      <c r="F752" s="9">
        <v>20</v>
      </c>
      <c r="G752" s="9">
        <v>14</v>
      </c>
      <c r="H752" s="7">
        <v>925.82</v>
      </c>
      <c r="I752" s="7">
        <v>66.13</v>
      </c>
      <c r="J752" s="2" t="s">
        <v>3370</v>
      </c>
      <c r="K752" s="5">
        <f ca="1">TODAY() - tblCustomers[[#This Row],[LastPurchaseDate]]</f>
        <v>1580</v>
      </c>
      <c r="L752" s="5" t="str">
        <f ca="1">IF(tblCustomers[[#This Row],[LastPurchaseDate]] &lt;= (TODAY()-180), "Churned", "Active")</f>
        <v>Active</v>
      </c>
      <c r="M752" s="5" t="str">
        <f>TEXT(tblCustomers[[#This Row],[JoinDate]], "YYYY-MM")</f>
        <v>2019-10</v>
      </c>
      <c r="N752" s="5">
        <f>tblCustomers[[#This Row],[TotalSpend]]</f>
        <v>925.82</v>
      </c>
      <c r="O752" s="2" t="s">
        <v>3372</v>
      </c>
    </row>
    <row r="753" spans="1:15" ht="13.8" x14ac:dyDescent="0.25">
      <c r="A753" s="2" t="s">
        <v>762</v>
      </c>
      <c r="B753" s="2" t="s">
        <v>1574</v>
      </c>
      <c r="C753" s="2" t="s">
        <v>1863</v>
      </c>
      <c r="D753" s="5" t="s">
        <v>2509</v>
      </c>
      <c r="E753" s="5" t="s">
        <v>3203</v>
      </c>
      <c r="F753" s="9">
        <v>50</v>
      </c>
      <c r="G753" s="9">
        <v>38</v>
      </c>
      <c r="H753" s="7">
        <v>4929.74</v>
      </c>
      <c r="I753" s="7">
        <v>129.72999999999999</v>
      </c>
      <c r="J753" s="2" t="s">
        <v>3370</v>
      </c>
      <c r="K753" s="5">
        <f ca="1">TODAY() - tblCustomers[[#This Row],[LastPurchaseDate]]</f>
        <v>918</v>
      </c>
      <c r="L753" s="5" t="str">
        <f ca="1">IF(tblCustomers[[#This Row],[LastPurchaseDate]] &lt;= (TODAY()-180), "Churned", "Active")</f>
        <v>Active</v>
      </c>
      <c r="M753" s="5" t="str">
        <f>TEXT(tblCustomers[[#This Row],[JoinDate]], "YYYY-MM")</f>
        <v>2019-02</v>
      </c>
      <c r="N753" s="5">
        <f>tblCustomers[[#This Row],[TotalSpend]]</f>
        <v>4929.74</v>
      </c>
      <c r="O753" s="2" t="s">
        <v>3372</v>
      </c>
    </row>
    <row r="754" spans="1:15" ht="13.8" x14ac:dyDescent="0.25">
      <c r="A754" s="2" t="s">
        <v>763</v>
      </c>
      <c r="B754" s="2" t="s">
        <v>1564</v>
      </c>
      <c r="C754" s="2" t="s">
        <v>1862</v>
      </c>
      <c r="D754" s="5" t="s">
        <v>2254</v>
      </c>
      <c r="E754" s="5" t="s">
        <v>2163</v>
      </c>
      <c r="F754" s="9">
        <v>13</v>
      </c>
      <c r="G754" s="9">
        <v>11</v>
      </c>
      <c r="H754" s="7">
        <v>830.94</v>
      </c>
      <c r="I754" s="7">
        <v>75.540000000000006</v>
      </c>
      <c r="J754" s="2" t="s">
        <v>3370</v>
      </c>
      <c r="K754" s="5">
        <f ca="1">TODAY() - tblCustomers[[#This Row],[LastPurchaseDate]]</f>
        <v>1494</v>
      </c>
      <c r="L754" s="5" t="str">
        <f ca="1">IF(tblCustomers[[#This Row],[LastPurchaseDate]] &lt;= (TODAY()-180), "Churned", "Active")</f>
        <v>Active</v>
      </c>
      <c r="M754" s="5" t="str">
        <f>TEXT(tblCustomers[[#This Row],[JoinDate]], "YYYY-MM")</f>
        <v>2020-08</v>
      </c>
      <c r="N754" s="5">
        <f>tblCustomers[[#This Row],[TotalSpend]]</f>
        <v>830.94</v>
      </c>
      <c r="O754" s="2" t="s">
        <v>3372</v>
      </c>
    </row>
    <row r="755" spans="1:15" ht="13.8" x14ac:dyDescent="0.25">
      <c r="A755" s="2" t="s">
        <v>764</v>
      </c>
      <c r="B755" s="2" t="s">
        <v>1394</v>
      </c>
      <c r="C755" s="2" t="s">
        <v>1862</v>
      </c>
      <c r="D755" s="5" t="s">
        <v>2510</v>
      </c>
      <c r="E755" s="5" t="s">
        <v>3204</v>
      </c>
      <c r="F755" s="9">
        <v>69</v>
      </c>
      <c r="G755" s="9">
        <v>58</v>
      </c>
      <c r="H755" s="7">
        <v>4894.04</v>
      </c>
      <c r="I755" s="7">
        <v>84.38</v>
      </c>
      <c r="J755" s="2" t="s">
        <v>3370</v>
      </c>
      <c r="K755" s="5">
        <f ca="1">TODAY() - tblCustomers[[#This Row],[LastPurchaseDate]]</f>
        <v>360</v>
      </c>
      <c r="L755" s="5" t="str">
        <f ca="1">IF(tblCustomers[[#This Row],[LastPurchaseDate]] &lt;= (TODAY()-180), "Churned", "Active")</f>
        <v>Active</v>
      </c>
      <c r="M755" s="5" t="str">
        <f>TEXT(tblCustomers[[#This Row],[JoinDate]], "YYYY-MM")</f>
        <v>2019-01</v>
      </c>
      <c r="N755" s="5">
        <f>tblCustomers[[#This Row],[TotalSpend]]</f>
        <v>4894.04</v>
      </c>
      <c r="O755" s="2" t="s">
        <v>3372</v>
      </c>
    </row>
    <row r="756" spans="1:15" ht="13.8" x14ac:dyDescent="0.25">
      <c r="A756" s="2" t="s">
        <v>765</v>
      </c>
      <c r="B756" s="2" t="s">
        <v>1644</v>
      </c>
      <c r="C756" s="2" t="s">
        <v>1864</v>
      </c>
      <c r="D756" s="5" t="s">
        <v>2511</v>
      </c>
      <c r="E756" s="5" t="s">
        <v>2763</v>
      </c>
      <c r="F756" s="9">
        <v>39</v>
      </c>
      <c r="G756" s="9">
        <v>34</v>
      </c>
      <c r="H756" s="7">
        <v>8264.7199999999993</v>
      </c>
      <c r="I756" s="7">
        <v>243.08</v>
      </c>
      <c r="J756" s="2" t="s">
        <v>3371</v>
      </c>
      <c r="K756" s="5">
        <f ca="1">TODAY() - tblCustomers[[#This Row],[LastPurchaseDate]]</f>
        <v>569</v>
      </c>
      <c r="L756" s="5" t="str">
        <f ca="1">IF(tblCustomers[[#This Row],[LastPurchaseDate]] &lt;= (TODAY()-180), "Churned", "Active")</f>
        <v>Active</v>
      </c>
      <c r="M756" s="5" t="str">
        <f>TEXT(tblCustomers[[#This Row],[JoinDate]], "YYYY-MM")</f>
        <v>2021-01</v>
      </c>
      <c r="N756" s="5">
        <f>tblCustomers[[#This Row],[TotalSpend]]</f>
        <v>8264.7199999999993</v>
      </c>
      <c r="O756" s="2" t="s">
        <v>3372</v>
      </c>
    </row>
    <row r="757" spans="1:15" ht="13.8" x14ac:dyDescent="0.25">
      <c r="A757" s="2" t="s">
        <v>766</v>
      </c>
      <c r="B757" s="2" t="s">
        <v>1712</v>
      </c>
      <c r="C757" s="2" t="s">
        <v>1865</v>
      </c>
      <c r="D757" s="5" t="s">
        <v>2512</v>
      </c>
      <c r="E757" s="5" t="s">
        <v>2007</v>
      </c>
      <c r="F757" s="9">
        <v>3</v>
      </c>
      <c r="G757" s="9">
        <v>2</v>
      </c>
      <c r="H757" s="7">
        <v>68.739999999999995</v>
      </c>
      <c r="I757" s="7">
        <v>34.369999999999997</v>
      </c>
      <c r="J757" s="2" t="s">
        <v>3370</v>
      </c>
      <c r="K757" s="5">
        <f ca="1">TODAY() - tblCustomers[[#This Row],[LastPurchaseDate]]</f>
        <v>1894</v>
      </c>
      <c r="L757" s="5" t="str">
        <f ca="1">IF(tblCustomers[[#This Row],[LastPurchaseDate]] &lt;= (TODAY()-180), "Churned", "Active")</f>
        <v>Active</v>
      </c>
      <c r="M757" s="5" t="str">
        <f>TEXT(tblCustomers[[#This Row],[JoinDate]], "YYYY-MM")</f>
        <v>2020-05</v>
      </c>
      <c r="N757" s="5">
        <f>tblCustomers[[#This Row],[TotalSpend]]</f>
        <v>68.739999999999995</v>
      </c>
      <c r="O757" s="2" t="s">
        <v>3372</v>
      </c>
    </row>
    <row r="758" spans="1:15" ht="13.8" x14ac:dyDescent="0.25">
      <c r="A758" s="2" t="s">
        <v>767</v>
      </c>
      <c r="B758" s="2" t="s">
        <v>1600</v>
      </c>
      <c r="C758" s="2" t="s">
        <v>1861</v>
      </c>
      <c r="D758" s="5" t="s">
        <v>2513</v>
      </c>
      <c r="E758" s="5" t="s">
        <v>3205</v>
      </c>
      <c r="F758" s="9">
        <v>7</v>
      </c>
      <c r="G758" s="9">
        <v>6</v>
      </c>
      <c r="H758" s="7">
        <v>2329.1999999999998</v>
      </c>
      <c r="I758" s="7">
        <v>388.2</v>
      </c>
      <c r="J758" s="2" t="s">
        <v>3370</v>
      </c>
      <c r="K758" s="5">
        <f ca="1">TODAY() - tblCustomers[[#This Row],[LastPurchaseDate]]</f>
        <v>2089</v>
      </c>
      <c r="L758" s="5" t="str">
        <f ca="1">IF(tblCustomers[[#This Row],[LastPurchaseDate]] &lt;= (TODAY()-180), "Churned", "Active")</f>
        <v>Active</v>
      </c>
      <c r="M758" s="5" t="str">
        <f>TEXT(tblCustomers[[#This Row],[JoinDate]], "YYYY-MM")</f>
        <v>2019-07</v>
      </c>
      <c r="N758" s="5">
        <f>tblCustomers[[#This Row],[TotalSpend]]</f>
        <v>2329.1999999999998</v>
      </c>
      <c r="O758" s="2" t="s">
        <v>3372</v>
      </c>
    </row>
    <row r="759" spans="1:15" ht="13.8" x14ac:dyDescent="0.25">
      <c r="A759" s="2" t="s">
        <v>768</v>
      </c>
      <c r="B759" s="2" t="s">
        <v>1676</v>
      </c>
      <c r="C759" s="2" t="s">
        <v>1861</v>
      </c>
      <c r="D759" s="5" t="s">
        <v>2514</v>
      </c>
      <c r="E759" s="5" t="s">
        <v>3206</v>
      </c>
      <c r="F759" s="9">
        <v>15</v>
      </c>
      <c r="G759" s="9">
        <v>18</v>
      </c>
      <c r="H759" s="7">
        <v>1396.26</v>
      </c>
      <c r="I759" s="7">
        <v>77.569999999999993</v>
      </c>
      <c r="J759" s="2" t="s">
        <v>3370</v>
      </c>
      <c r="K759" s="5">
        <f ca="1">TODAY() - tblCustomers[[#This Row],[LastPurchaseDate]]</f>
        <v>1187</v>
      </c>
      <c r="L759" s="5" t="str">
        <f ca="1">IF(tblCustomers[[#This Row],[LastPurchaseDate]] &lt;= (TODAY()-180), "Churned", "Active")</f>
        <v>Active</v>
      </c>
      <c r="M759" s="5" t="str">
        <f>TEXT(tblCustomers[[#This Row],[JoinDate]], "YYYY-MM")</f>
        <v>2021-04</v>
      </c>
      <c r="N759" s="5">
        <f>tblCustomers[[#This Row],[TotalSpend]]</f>
        <v>1396.26</v>
      </c>
      <c r="O759" s="2" t="s">
        <v>3372</v>
      </c>
    </row>
    <row r="760" spans="1:15" ht="13.8" x14ac:dyDescent="0.25">
      <c r="A760" s="2" t="s">
        <v>769</v>
      </c>
      <c r="B760" s="2" t="s">
        <v>1686</v>
      </c>
      <c r="C760" s="2" t="s">
        <v>1864</v>
      </c>
      <c r="D760" s="5" t="s">
        <v>2515</v>
      </c>
      <c r="E760" s="5" t="s">
        <v>2816</v>
      </c>
      <c r="F760" s="9">
        <v>87</v>
      </c>
      <c r="G760" s="9">
        <v>60</v>
      </c>
      <c r="H760" s="7">
        <v>13722.6</v>
      </c>
      <c r="I760" s="7">
        <v>228.71</v>
      </c>
      <c r="J760" s="2" t="s">
        <v>3371</v>
      </c>
      <c r="K760" s="5">
        <f ca="1">TODAY() - tblCustomers[[#This Row],[LastPurchaseDate]]</f>
        <v>106</v>
      </c>
      <c r="L760" s="5" t="str">
        <f ca="1">IF(tblCustomers[[#This Row],[LastPurchaseDate]] &lt;= (TODAY()-180), "Churned", "Active")</f>
        <v>Active</v>
      </c>
      <c r="M760" s="5" t="str">
        <f>TEXT(tblCustomers[[#This Row],[JoinDate]], "YYYY-MM")</f>
        <v>2018-04</v>
      </c>
      <c r="N760" s="5">
        <f>tblCustomers[[#This Row],[TotalSpend]]</f>
        <v>13722.6</v>
      </c>
      <c r="O760" s="2" t="s">
        <v>3373</v>
      </c>
    </row>
    <row r="761" spans="1:15" ht="13.8" x14ac:dyDescent="0.25">
      <c r="A761" s="2" t="s">
        <v>770</v>
      </c>
      <c r="B761" s="2" t="s">
        <v>1428</v>
      </c>
      <c r="C761" s="2" t="s">
        <v>1864</v>
      </c>
      <c r="D761" s="5" t="s">
        <v>2320</v>
      </c>
      <c r="E761" s="5" t="s">
        <v>2934</v>
      </c>
      <c r="F761" s="9">
        <v>35</v>
      </c>
      <c r="G761" s="9">
        <v>35</v>
      </c>
      <c r="H761" s="7">
        <v>3743.25</v>
      </c>
      <c r="I761" s="7">
        <v>106.95</v>
      </c>
      <c r="J761" s="2" t="s">
        <v>3370</v>
      </c>
      <c r="K761" s="5">
        <f ca="1">TODAY() - tblCustomers[[#This Row],[LastPurchaseDate]]</f>
        <v>1034</v>
      </c>
      <c r="L761" s="5" t="str">
        <f ca="1">IF(tblCustomers[[#This Row],[LastPurchaseDate]] &lt;= (TODAY()-180), "Churned", "Active")</f>
        <v>Active</v>
      </c>
      <c r="M761" s="5" t="str">
        <f>TEXT(tblCustomers[[#This Row],[JoinDate]], "YYYY-MM")</f>
        <v>2020-01</v>
      </c>
      <c r="N761" s="5">
        <f>tblCustomers[[#This Row],[TotalSpend]]</f>
        <v>3743.25</v>
      </c>
      <c r="O761" s="2" t="s">
        <v>3372</v>
      </c>
    </row>
    <row r="762" spans="1:15" ht="13.8" x14ac:dyDescent="0.25">
      <c r="A762" s="2" t="s">
        <v>771</v>
      </c>
      <c r="B762" s="2" t="s">
        <v>1713</v>
      </c>
      <c r="C762" s="2" t="s">
        <v>1863</v>
      </c>
      <c r="D762" s="5" t="s">
        <v>2516</v>
      </c>
      <c r="E762" s="5" t="s">
        <v>1905</v>
      </c>
      <c r="F762" s="9">
        <v>2</v>
      </c>
      <c r="G762" s="9">
        <v>3</v>
      </c>
      <c r="H762" s="7">
        <v>816.66</v>
      </c>
      <c r="I762" s="7">
        <v>272.22000000000003</v>
      </c>
      <c r="J762" s="2" t="s">
        <v>3370</v>
      </c>
      <c r="K762" s="5">
        <f ca="1">TODAY() - tblCustomers[[#This Row],[LastPurchaseDate]]</f>
        <v>126</v>
      </c>
      <c r="L762" s="5" t="str">
        <f ca="1">IF(tblCustomers[[#This Row],[LastPurchaseDate]] &lt;= (TODAY()-180), "Churned", "Active")</f>
        <v>Active</v>
      </c>
      <c r="M762" s="5" t="str">
        <f>TEXT(tblCustomers[[#This Row],[JoinDate]], "YYYY-MM")</f>
        <v>2025-04</v>
      </c>
      <c r="N762" s="5">
        <f>tblCustomers[[#This Row],[TotalSpend]]</f>
        <v>816.66</v>
      </c>
      <c r="O762" s="2" t="s">
        <v>3373</v>
      </c>
    </row>
    <row r="763" spans="1:15" ht="13.8" x14ac:dyDescent="0.25">
      <c r="A763" s="2" t="s">
        <v>772</v>
      </c>
      <c r="B763" s="2" t="s">
        <v>1714</v>
      </c>
      <c r="C763" s="2" t="s">
        <v>1861</v>
      </c>
      <c r="D763" s="5" t="s">
        <v>2517</v>
      </c>
      <c r="E763" s="5" t="s">
        <v>3207</v>
      </c>
      <c r="F763" s="9">
        <v>2</v>
      </c>
      <c r="G763" s="9">
        <v>2</v>
      </c>
      <c r="H763" s="7">
        <v>105.08</v>
      </c>
      <c r="I763" s="7">
        <v>52.54</v>
      </c>
      <c r="J763" s="2" t="s">
        <v>3370</v>
      </c>
      <c r="K763" s="5">
        <f ca="1">TODAY() - tblCustomers[[#This Row],[LastPurchaseDate]]</f>
        <v>59</v>
      </c>
      <c r="L763" s="5" t="str">
        <f ca="1">IF(tblCustomers[[#This Row],[LastPurchaseDate]] &lt;= (TODAY()-180), "Churned", "Active")</f>
        <v>Active</v>
      </c>
      <c r="M763" s="5" t="str">
        <f>TEXT(tblCustomers[[#This Row],[JoinDate]], "YYYY-MM")</f>
        <v>2025-06</v>
      </c>
      <c r="N763" s="5">
        <f>tblCustomers[[#This Row],[TotalSpend]]</f>
        <v>105.08</v>
      </c>
      <c r="O763" s="2" t="s">
        <v>3373</v>
      </c>
    </row>
    <row r="764" spans="1:15" ht="13.8" x14ac:dyDescent="0.25">
      <c r="A764" s="2" t="s">
        <v>773</v>
      </c>
      <c r="B764" s="2" t="s">
        <v>1715</v>
      </c>
      <c r="C764" s="2" t="s">
        <v>1864</v>
      </c>
      <c r="D764" s="5" t="s">
        <v>2518</v>
      </c>
      <c r="E764" s="5" t="s">
        <v>3168</v>
      </c>
      <c r="F764" s="9">
        <v>54</v>
      </c>
      <c r="G764" s="9">
        <v>42</v>
      </c>
      <c r="H764" s="7">
        <v>4464.18</v>
      </c>
      <c r="I764" s="7">
        <v>106.29</v>
      </c>
      <c r="J764" s="2" t="s">
        <v>3370</v>
      </c>
      <c r="K764" s="5">
        <f ca="1">TODAY() - tblCustomers[[#This Row],[LastPurchaseDate]]</f>
        <v>1019</v>
      </c>
      <c r="L764" s="5" t="str">
        <f ca="1">IF(tblCustomers[[#This Row],[LastPurchaseDate]] &lt;= (TODAY()-180), "Churned", "Active")</f>
        <v>Active</v>
      </c>
      <c r="M764" s="5" t="str">
        <f>TEXT(tblCustomers[[#This Row],[JoinDate]], "YYYY-MM")</f>
        <v>2018-07</v>
      </c>
      <c r="N764" s="5">
        <f>tblCustomers[[#This Row],[TotalSpend]]</f>
        <v>4464.18</v>
      </c>
      <c r="O764" s="2" t="s">
        <v>3372</v>
      </c>
    </row>
    <row r="765" spans="1:15" ht="13.8" x14ac:dyDescent="0.25">
      <c r="A765" s="2" t="s">
        <v>774</v>
      </c>
      <c r="B765" s="2" t="s">
        <v>1563</v>
      </c>
      <c r="C765" s="2" t="s">
        <v>1861</v>
      </c>
      <c r="D765" s="5" t="s">
        <v>1961</v>
      </c>
      <c r="E765" s="5" t="s">
        <v>3208</v>
      </c>
      <c r="F765" s="9">
        <v>17</v>
      </c>
      <c r="G765" s="9">
        <v>11</v>
      </c>
      <c r="H765" s="7">
        <v>2423.08</v>
      </c>
      <c r="I765" s="7">
        <v>220.28</v>
      </c>
      <c r="J765" s="2" t="s">
        <v>3370</v>
      </c>
      <c r="K765" s="5">
        <f ca="1">TODAY() - tblCustomers[[#This Row],[LastPurchaseDate]]</f>
        <v>300</v>
      </c>
      <c r="L765" s="5" t="str">
        <f ca="1">IF(tblCustomers[[#This Row],[LastPurchaseDate]] &lt;= (TODAY()-180), "Churned", "Active")</f>
        <v>Active</v>
      </c>
      <c r="M765" s="5" t="str">
        <f>TEXT(tblCustomers[[#This Row],[JoinDate]], "YYYY-MM")</f>
        <v>2023-07</v>
      </c>
      <c r="N765" s="5">
        <f>tblCustomers[[#This Row],[TotalSpend]]</f>
        <v>2423.08</v>
      </c>
      <c r="O765" s="2" t="s">
        <v>3372</v>
      </c>
    </row>
    <row r="766" spans="1:15" ht="13.8" x14ac:dyDescent="0.25">
      <c r="A766" s="2" t="s">
        <v>775</v>
      </c>
      <c r="B766" s="2" t="s">
        <v>1636</v>
      </c>
      <c r="C766" s="2" t="s">
        <v>1863</v>
      </c>
      <c r="D766" s="5" t="s">
        <v>2519</v>
      </c>
      <c r="E766" s="5" t="s">
        <v>2909</v>
      </c>
      <c r="F766" s="9">
        <v>4</v>
      </c>
      <c r="G766" s="9">
        <v>3</v>
      </c>
      <c r="H766" s="7">
        <v>265.05</v>
      </c>
      <c r="I766" s="7">
        <v>88.35</v>
      </c>
      <c r="J766" s="2" t="s">
        <v>3370</v>
      </c>
      <c r="K766" s="5">
        <f ca="1">TODAY() - tblCustomers[[#This Row],[LastPurchaseDate]]</f>
        <v>180</v>
      </c>
      <c r="L766" s="5" t="str">
        <f ca="1">IF(tblCustomers[[#This Row],[LastPurchaseDate]] &lt;= (TODAY()-180), "Churned", "Active")</f>
        <v>Active</v>
      </c>
      <c r="M766" s="5" t="str">
        <f>TEXT(tblCustomers[[#This Row],[JoinDate]], "YYYY-MM")</f>
        <v>2024-12</v>
      </c>
      <c r="N766" s="5">
        <f>tblCustomers[[#This Row],[TotalSpend]]</f>
        <v>265.05</v>
      </c>
      <c r="O766" s="2" t="s">
        <v>3373</v>
      </c>
    </row>
    <row r="767" spans="1:15" ht="13.8" x14ac:dyDescent="0.25">
      <c r="A767" s="2" t="s">
        <v>776</v>
      </c>
      <c r="B767" s="2" t="s">
        <v>1657</v>
      </c>
      <c r="C767" s="2" t="s">
        <v>1862</v>
      </c>
      <c r="D767" s="5" t="s">
        <v>2520</v>
      </c>
      <c r="E767" s="5" t="s">
        <v>3042</v>
      </c>
      <c r="F767" s="9">
        <v>6</v>
      </c>
      <c r="G767" s="9">
        <v>7</v>
      </c>
      <c r="H767" s="7">
        <v>402.99</v>
      </c>
      <c r="I767" s="7">
        <v>57.57</v>
      </c>
      <c r="J767" s="2" t="s">
        <v>3370</v>
      </c>
      <c r="K767" s="5">
        <f ca="1">TODAY() - tblCustomers[[#This Row],[LastPurchaseDate]]</f>
        <v>192</v>
      </c>
      <c r="L767" s="5" t="str">
        <f ca="1">IF(tblCustomers[[#This Row],[LastPurchaseDate]] &lt;= (TODAY()-180), "Churned", "Active")</f>
        <v>Active</v>
      </c>
      <c r="M767" s="5" t="str">
        <f>TEXT(tblCustomers[[#This Row],[JoinDate]], "YYYY-MM")</f>
        <v>2024-10</v>
      </c>
      <c r="N767" s="5">
        <f>tblCustomers[[#This Row],[TotalSpend]]</f>
        <v>402.99</v>
      </c>
      <c r="O767" s="2" t="s">
        <v>3372</v>
      </c>
    </row>
    <row r="768" spans="1:15" ht="13.8" x14ac:dyDescent="0.25">
      <c r="A768" s="2" t="s">
        <v>777</v>
      </c>
      <c r="B768" s="2" t="s">
        <v>1516</v>
      </c>
      <c r="C768" s="2" t="s">
        <v>1861</v>
      </c>
      <c r="D768" s="5" t="s">
        <v>2521</v>
      </c>
      <c r="E768" s="5" t="s">
        <v>2941</v>
      </c>
      <c r="F768" s="9">
        <v>4</v>
      </c>
      <c r="G768" s="9">
        <v>3</v>
      </c>
      <c r="H768" s="7">
        <v>248.97</v>
      </c>
      <c r="I768" s="7">
        <v>82.99</v>
      </c>
      <c r="J768" s="2" t="s">
        <v>3370</v>
      </c>
      <c r="K768" s="5">
        <f ca="1">TODAY() - tblCustomers[[#This Row],[LastPurchaseDate]]</f>
        <v>18</v>
      </c>
      <c r="L768" s="5" t="str">
        <f ca="1">IF(tblCustomers[[#This Row],[LastPurchaseDate]] &lt;= (TODAY()-180), "Churned", "Active")</f>
        <v>Active</v>
      </c>
      <c r="M768" s="5" t="str">
        <f>TEXT(tblCustomers[[#This Row],[JoinDate]], "YYYY-MM")</f>
        <v>2025-06</v>
      </c>
      <c r="N768" s="5">
        <f>tblCustomers[[#This Row],[TotalSpend]]</f>
        <v>248.97</v>
      </c>
      <c r="O768" s="2" t="s">
        <v>3373</v>
      </c>
    </row>
    <row r="769" spans="1:15" ht="13.8" x14ac:dyDescent="0.25">
      <c r="A769" s="2" t="s">
        <v>778</v>
      </c>
      <c r="B769" s="2" t="s">
        <v>1686</v>
      </c>
      <c r="C769" s="2" t="s">
        <v>1862</v>
      </c>
      <c r="D769" s="5" t="s">
        <v>2522</v>
      </c>
      <c r="E769" s="5" t="s">
        <v>2654</v>
      </c>
      <c r="F769" s="9">
        <v>13</v>
      </c>
      <c r="G769" s="9">
        <v>16</v>
      </c>
      <c r="H769" s="7">
        <v>1416.48</v>
      </c>
      <c r="I769" s="7">
        <v>88.53</v>
      </c>
      <c r="J769" s="2" t="s">
        <v>3370</v>
      </c>
      <c r="K769" s="5">
        <f ca="1">TODAY() - tblCustomers[[#This Row],[LastPurchaseDate]]</f>
        <v>763</v>
      </c>
      <c r="L769" s="5" t="str">
        <f ca="1">IF(tblCustomers[[#This Row],[LastPurchaseDate]] &lt;= (TODAY()-180), "Churned", "Active")</f>
        <v>Active</v>
      </c>
      <c r="M769" s="5" t="str">
        <f>TEXT(tblCustomers[[#This Row],[JoinDate]], "YYYY-MM")</f>
        <v>2022-08</v>
      </c>
      <c r="N769" s="5">
        <f>tblCustomers[[#This Row],[TotalSpend]]</f>
        <v>1416.48</v>
      </c>
      <c r="O769" s="2" t="s">
        <v>3372</v>
      </c>
    </row>
    <row r="770" spans="1:15" ht="13.8" x14ac:dyDescent="0.25">
      <c r="A770" s="2" t="s">
        <v>779</v>
      </c>
      <c r="B770" s="2" t="s">
        <v>1716</v>
      </c>
      <c r="C770" s="2" t="s">
        <v>1861</v>
      </c>
      <c r="D770" s="5" t="s">
        <v>2523</v>
      </c>
      <c r="E770" s="5" t="s">
        <v>3209</v>
      </c>
      <c r="F770" s="9">
        <v>59</v>
      </c>
      <c r="G770" s="9">
        <v>60</v>
      </c>
      <c r="H770" s="7">
        <v>10630.8</v>
      </c>
      <c r="I770" s="7">
        <v>177.18</v>
      </c>
      <c r="J770" s="2" t="s">
        <v>3371</v>
      </c>
      <c r="K770" s="5">
        <f ca="1">TODAY() - tblCustomers[[#This Row],[LastPurchaseDate]]</f>
        <v>333</v>
      </c>
      <c r="L770" s="5" t="str">
        <f ca="1">IF(tblCustomers[[#This Row],[LastPurchaseDate]] &lt;= (TODAY()-180), "Churned", "Active")</f>
        <v>Active</v>
      </c>
      <c r="M770" s="5" t="str">
        <f>TEXT(tblCustomers[[#This Row],[JoinDate]], "YYYY-MM")</f>
        <v>2019-12</v>
      </c>
      <c r="N770" s="5">
        <f>tblCustomers[[#This Row],[TotalSpend]]</f>
        <v>10630.8</v>
      </c>
      <c r="O770" s="2" t="s">
        <v>3372</v>
      </c>
    </row>
    <row r="771" spans="1:15" ht="13.8" x14ac:dyDescent="0.25">
      <c r="A771" s="2" t="s">
        <v>780</v>
      </c>
      <c r="B771" s="2" t="s">
        <v>1490</v>
      </c>
      <c r="C771" s="2" t="s">
        <v>1864</v>
      </c>
      <c r="D771" s="5" t="s">
        <v>2524</v>
      </c>
      <c r="E771" s="5" t="s">
        <v>3210</v>
      </c>
      <c r="F771" s="9">
        <v>3</v>
      </c>
      <c r="G771" s="9">
        <v>6</v>
      </c>
      <c r="H771" s="7">
        <v>102.06</v>
      </c>
      <c r="I771" s="7">
        <v>17.010000000000002</v>
      </c>
      <c r="J771" s="2" t="s">
        <v>3370</v>
      </c>
      <c r="K771" s="5">
        <f ca="1">TODAY() - tblCustomers[[#This Row],[LastPurchaseDate]]</f>
        <v>1234</v>
      </c>
      <c r="L771" s="5" t="str">
        <f ca="1">IF(tblCustomers[[#This Row],[LastPurchaseDate]] &lt;= (TODAY()-180), "Churned", "Active")</f>
        <v>Active</v>
      </c>
      <c r="M771" s="5" t="str">
        <f>TEXT(tblCustomers[[#This Row],[JoinDate]], "YYYY-MM")</f>
        <v>2022-03</v>
      </c>
      <c r="N771" s="5">
        <f>tblCustomers[[#This Row],[TotalSpend]]</f>
        <v>102.06</v>
      </c>
      <c r="O771" s="2" t="s">
        <v>3372</v>
      </c>
    </row>
    <row r="772" spans="1:15" ht="13.8" x14ac:dyDescent="0.25">
      <c r="A772" s="2" t="s">
        <v>781</v>
      </c>
      <c r="B772" s="2" t="s">
        <v>1717</v>
      </c>
      <c r="C772" s="2" t="s">
        <v>1861</v>
      </c>
      <c r="D772" s="5" t="s">
        <v>2525</v>
      </c>
      <c r="E772" s="5" t="s">
        <v>2895</v>
      </c>
      <c r="F772" s="9">
        <v>32</v>
      </c>
      <c r="G772" s="9">
        <v>24</v>
      </c>
      <c r="H772" s="7">
        <v>1195.44</v>
      </c>
      <c r="I772" s="7">
        <v>49.81</v>
      </c>
      <c r="J772" s="2" t="s">
        <v>3370</v>
      </c>
      <c r="K772" s="5">
        <f ca="1">TODAY() - tblCustomers[[#This Row],[LastPurchaseDate]]</f>
        <v>521</v>
      </c>
      <c r="L772" s="5" t="str">
        <f ca="1">IF(tblCustomers[[#This Row],[LastPurchaseDate]] &lt;= (TODAY()-180), "Churned", "Active")</f>
        <v>Active</v>
      </c>
      <c r="M772" s="5" t="str">
        <f>TEXT(tblCustomers[[#This Row],[JoinDate]], "YYYY-MM")</f>
        <v>2021-09</v>
      </c>
      <c r="N772" s="5">
        <f>tblCustomers[[#This Row],[TotalSpend]]</f>
        <v>1195.44</v>
      </c>
      <c r="O772" s="2" t="s">
        <v>3372</v>
      </c>
    </row>
    <row r="773" spans="1:15" ht="13.8" x14ac:dyDescent="0.25">
      <c r="A773" s="2" t="s">
        <v>782</v>
      </c>
      <c r="B773" s="2" t="s">
        <v>1675</v>
      </c>
      <c r="C773" s="2" t="s">
        <v>1864</v>
      </c>
      <c r="D773" s="5" t="s">
        <v>2526</v>
      </c>
      <c r="E773" s="5" t="s">
        <v>3211</v>
      </c>
      <c r="F773" s="9">
        <v>16</v>
      </c>
      <c r="G773" s="9">
        <v>18</v>
      </c>
      <c r="H773" s="7">
        <v>2017.8</v>
      </c>
      <c r="I773" s="7">
        <v>112.1</v>
      </c>
      <c r="J773" s="2" t="s">
        <v>3370</v>
      </c>
      <c r="K773" s="5">
        <f ca="1">TODAY() - tblCustomers[[#This Row],[LastPurchaseDate]]</f>
        <v>352</v>
      </c>
      <c r="L773" s="5" t="str">
        <f ca="1">IF(tblCustomers[[#This Row],[LastPurchaseDate]] &lt;= (TODAY()-180), "Churned", "Active")</f>
        <v>Active</v>
      </c>
      <c r="M773" s="5" t="str">
        <f>TEXT(tblCustomers[[#This Row],[JoinDate]], "YYYY-MM")</f>
        <v>2023-07</v>
      </c>
      <c r="N773" s="5">
        <f>tblCustomers[[#This Row],[TotalSpend]]</f>
        <v>2017.8</v>
      </c>
      <c r="O773" s="2" t="s">
        <v>3372</v>
      </c>
    </row>
    <row r="774" spans="1:15" ht="13.8" x14ac:dyDescent="0.25">
      <c r="A774" s="2" t="s">
        <v>783</v>
      </c>
      <c r="B774" s="2" t="s">
        <v>1233</v>
      </c>
      <c r="C774" s="2" t="s">
        <v>1864</v>
      </c>
      <c r="D774" s="5" t="s">
        <v>2527</v>
      </c>
      <c r="E774" s="5" t="s">
        <v>3017</v>
      </c>
      <c r="F774" s="9">
        <v>3</v>
      </c>
      <c r="G774" s="9">
        <v>3</v>
      </c>
      <c r="H774" s="7">
        <v>183.51</v>
      </c>
      <c r="I774" s="7">
        <v>61.17</v>
      </c>
      <c r="J774" s="2" t="s">
        <v>3370</v>
      </c>
      <c r="K774" s="5">
        <f ca="1">TODAY() - tblCustomers[[#This Row],[LastPurchaseDate]]</f>
        <v>321</v>
      </c>
      <c r="L774" s="5" t="str">
        <f ca="1">IF(tblCustomers[[#This Row],[LastPurchaseDate]] &lt;= (TODAY()-180), "Churned", "Active")</f>
        <v>Active</v>
      </c>
      <c r="M774" s="5" t="str">
        <f>TEXT(tblCustomers[[#This Row],[JoinDate]], "YYYY-MM")</f>
        <v>2024-09</v>
      </c>
      <c r="N774" s="5">
        <f>tblCustomers[[#This Row],[TotalSpend]]</f>
        <v>183.51</v>
      </c>
      <c r="O774" s="2" t="s">
        <v>3372</v>
      </c>
    </row>
    <row r="775" spans="1:15" ht="13.8" x14ac:dyDescent="0.25">
      <c r="A775" s="2" t="s">
        <v>784</v>
      </c>
      <c r="B775" s="2" t="s">
        <v>1593</v>
      </c>
      <c r="C775" s="2" t="s">
        <v>1861</v>
      </c>
      <c r="D775" s="5" t="s">
        <v>2515</v>
      </c>
      <c r="E775" s="5" t="s">
        <v>3212</v>
      </c>
      <c r="F775" s="9">
        <v>54</v>
      </c>
      <c r="G775" s="9">
        <v>42</v>
      </c>
      <c r="H775" s="7">
        <v>3456.18</v>
      </c>
      <c r="I775" s="7">
        <v>82.29</v>
      </c>
      <c r="J775" s="2" t="s">
        <v>3370</v>
      </c>
      <c r="K775" s="5">
        <f ca="1">TODAY() - tblCustomers[[#This Row],[LastPurchaseDate]]</f>
        <v>1112</v>
      </c>
      <c r="L775" s="5" t="str">
        <f ca="1">IF(tblCustomers[[#This Row],[LastPurchaseDate]] &lt;= (TODAY()-180), "Churned", "Active")</f>
        <v>Active</v>
      </c>
      <c r="M775" s="5" t="str">
        <f>TEXT(tblCustomers[[#This Row],[JoinDate]], "YYYY-MM")</f>
        <v>2018-04</v>
      </c>
      <c r="N775" s="5">
        <f>tblCustomers[[#This Row],[TotalSpend]]</f>
        <v>3456.18</v>
      </c>
      <c r="O775" s="2" t="s">
        <v>3372</v>
      </c>
    </row>
    <row r="776" spans="1:15" ht="13.8" x14ac:dyDescent="0.25">
      <c r="A776" s="2" t="s">
        <v>785</v>
      </c>
      <c r="B776" s="2" t="s">
        <v>1718</v>
      </c>
      <c r="C776" s="2" t="s">
        <v>1865</v>
      </c>
      <c r="D776" s="5" t="s">
        <v>2528</v>
      </c>
      <c r="E776" s="5" t="s">
        <v>3213</v>
      </c>
      <c r="F776" s="9">
        <v>37</v>
      </c>
      <c r="G776" s="9">
        <v>24</v>
      </c>
      <c r="H776" s="7">
        <v>1099.44</v>
      </c>
      <c r="I776" s="7">
        <v>45.81</v>
      </c>
      <c r="J776" s="2" t="s">
        <v>3370</v>
      </c>
      <c r="K776" s="5">
        <f ca="1">TODAY() - tblCustomers[[#This Row],[LastPurchaseDate]]</f>
        <v>100</v>
      </c>
      <c r="L776" s="5" t="str">
        <f ca="1">IF(tblCustomers[[#This Row],[LastPurchaseDate]] &lt;= (TODAY()-180), "Churned", "Active")</f>
        <v>Active</v>
      </c>
      <c r="M776" s="5" t="str">
        <f>TEXT(tblCustomers[[#This Row],[JoinDate]], "YYYY-MM")</f>
        <v>2022-06</v>
      </c>
      <c r="N776" s="5">
        <f>tblCustomers[[#This Row],[TotalSpend]]</f>
        <v>1099.44</v>
      </c>
      <c r="O776" s="2" t="s">
        <v>3373</v>
      </c>
    </row>
    <row r="777" spans="1:15" ht="13.8" x14ac:dyDescent="0.25">
      <c r="A777" s="2" t="s">
        <v>786</v>
      </c>
      <c r="B777" s="2" t="s">
        <v>1389</v>
      </c>
      <c r="C777" s="2" t="s">
        <v>1862</v>
      </c>
      <c r="D777" s="5" t="s">
        <v>2474</v>
      </c>
      <c r="E777" s="5" t="s">
        <v>2428</v>
      </c>
      <c r="F777" s="9">
        <v>16</v>
      </c>
      <c r="G777" s="9">
        <v>16</v>
      </c>
      <c r="H777" s="7">
        <v>204.32</v>
      </c>
      <c r="I777" s="7">
        <v>12.77</v>
      </c>
      <c r="J777" s="2" t="s">
        <v>3370</v>
      </c>
      <c r="K777" s="5">
        <f ca="1">TODAY() - tblCustomers[[#This Row],[LastPurchaseDate]]</f>
        <v>276</v>
      </c>
      <c r="L777" s="5" t="str">
        <f ca="1">IF(tblCustomers[[#This Row],[LastPurchaseDate]] &lt;= (TODAY()-180), "Churned", "Active")</f>
        <v>Active</v>
      </c>
      <c r="M777" s="5" t="str">
        <f>TEXT(tblCustomers[[#This Row],[JoinDate]], "YYYY-MM")</f>
        <v>2023-09</v>
      </c>
      <c r="N777" s="5">
        <f>tblCustomers[[#This Row],[TotalSpend]]</f>
        <v>204.32</v>
      </c>
      <c r="O777" s="2" t="s">
        <v>3372</v>
      </c>
    </row>
    <row r="778" spans="1:15" ht="13.8" x14ac:dyDescent="0.25">
      <c r="A778" s="2" t="s">
        <v>787</v>
      </c>
      <c r="B778" s="2" t="s">
        <v>1664</v>
      </c>
      <c r="C778" s="2" t="s">
        <v>1865</v>
      </c>
      <c r="D778" s="5" t="s">
        <v>2372</v>
      </c>
      <c r="E778" s="5" t="s">
        <v>3214</v>
      </c>
      <c r="F778" s="9">
        <v>9</v>
      </c>
      <c r="G778" s="9">
        <v>11</v>
      </c>
      <c r="H778" s="7">
        <v>970.64</v>
      </c>
      <c r="I778" s="7">
        <v>88.24</v>
      </c>
      <c r="J778" s="2" t="s">
        <v>3370</v>
      </c>
      <c r="K778" s="5">
        <f ca="1">TODAY() - tblCustomers[[#This Row],[LastPurchaseDate]]</f>
        <v>1906</v>
      </c>
      <c r="L778" s="5" t="str">
        <f ca="1">IF(tblCustomers[[#This Row],[LastPurchaseDate]] &lt;= (TODAY()-180), "Churned", "Active")</f>
        <v>Active</v>
      </c>
      <c r="M778" s="5" t="str">
        <f>TEXT(tblCustomers[[#This Row],[JoinDate]], "YYYY-MM")</f>
        <v>2019-11</v>
      </c>
      <c r="N778" s="5">
        <f>tblCustomers[[#This Row],[TotalSpend]]</f>
        <v>970.64</v>
      </c>
      <c r="O778" s="2" t="s">
        <v>3372</v>
      </c>
    </row>
    <row r="779" spans="1:15" ht="13.8" x14ac:dyDescent="0.25">
      <c r="A779" s="2" t="s">
        <v>788</v>
      </c>
      <c r="B779" s="2" t="s">
        <v>1656</v>
      </c>
      <c r="C779" s="2" t="s">
        <v>1864</v>
      </c>
      <c r="D779" s="5" t="s">
        <v>2529</v>
      </c>
      <c r="E779" s="5" t="s">
        <v>3110</v>
      </c>
      <c r="F779" s="9">
        <v>59</v>
      </c>
      <c r="G779" s="9">
        <v>54</v>
      </c>
      <c r="H779" s="7">
        <v>8777.7000000000007</v>
      </c>
      <c r="I779" s="7">
        <v>162.55000000000001</v>
      </c>
      <c r="J779" s="2" t="s">
        <v>3371</v>
      </c>
      <c r="K779" s="5">
        <f ca="1">TODAY() - tblCustomers[[#This Row],[LastPurchaseDate]]</f>
        <v>19</v>
      </c>
      <c r="L779" s="5" t="str">
        <f ca="1">IF(tblCustomers[[#This Row],[LastPurchaseDate]] &lt;= (TODAY()-180), "Churned", "Active")</f>
        <v>Active</v>
      </c>
      <c r="M779" s="5" t="str">
        <f>TEXT(tblCustomers[[#This Row],[JoinDate]], "YYYY-MM")</f>
        <v>2020-11</v>
      </c>
      <c r="N779" s="5">
        <f>tblCustomers[[#This Row],[TotalSpend]]</f>
        <v>8777.7000000000007</v>
      </c>
      <c r="O779" s="2" t="s">
        <v>3373</v>
      </c>
    </row>
    <row r="780" spans="1:15" ht="13.8" x14ac:dyDescent="0.25">
      <c r="A780" s="2" t="s">
        <v>789</v>
      </c>
      <c r="B780" s="2" t="s">
        <v>1677</v>
      </c>
      <c r="C780" s="2" t="s">
        <v>1865</v>
      </c>
      <c r="D780" s="5" t="s">
        <v>1958</v>
      </c>
      <c r="E780" s="5" t="s">
        <v>1932</v>
      </c>
      <c r="F780" s="9">
        <v>30</v>
      </c>
      <c r="G780" s="9">
        <v>25</v>
      </c>
      <c r="H780" s="7">
        <v>7668.25</v>
      </c>
      <c r="I780" s="7">
        <v>306.73</v>
      </c>
      <c r="J780" s="2" t="s">
        <v>3371</v>
      </c>
      <c r="K780" s="5">
        <f ca="1">TODAY() - tblCustomers[[#This Row],[LastPurchaseDate]]</f>
        <v>1201</v>
      </c>
      <c r="L780" s="5" t="str">
        <f ca="1">IF(tblCustomers[[#This Row],[LastPurchaseDate]] &lt;= (TODAY()-180), "Churned", "Active")</f>
        <v>Active</v>
      </c>
      <c r="M780" s="5" t="str">
        <f>TEXT(tblCustomers[[#This Row],[JoinDate]], "YYYY-MM")</f>
        <v>2020-01</v>
      </c>
      <c r="N780" s="5">
        <f>tblCustomers[[#This Row],[TotalSpend]]</f>
        <v>7668.25</v>
      </c>
      <c r="O780" s="2" t="s">
        <v>3372</v>
      </c>
    </row>
    <row r="781" spans="1:15" ht="13.8" x14ac:dyDescent="0.25">
      <c r="A781" s="2" t="s">
        <v>790</v>
      </c>
      <c r="B781" s="2" t="s">
        <v>1600</v>
      </c>
      <c r="C781" s="2" t="s">
        <v>1861</v>
      </c>
      <c r="D781" s="5" t="s">
        <v>2530</v>
      </c>
      <c r="E781" s="5" t="s">
        <v>2973</v>
      </c>
      <c r="F781" s="9">
        <v>19</v>
      </c>
      <c r="G781" s="9">
        <v>14</v>
      </c>
      <c r="H781" s="7">
        <v>1275.4000000000001</v>
      </c>
      <c r="I781" s="7">
        <v>91.1</v>
      </c>
      <c r="J781" s="2" t="s">
        <v>3370</v>
      </c>
      <c r="K781" s="5">
        <f ca="1">TODAY() - tblCustomers[[#This Row],[LastPurchaseDate]]</f>
        <v>80</v>
      </c>
      <c r="L781" s="5" t="str">
        <f ca="1">IF(tblCustomers[[#This Row],[LastPurchaseDate]] &lt;= (TODAY()-180), "Churned", "Active")</f>
        <v>Active</v>
      </c>
      <c r="M781" s="5" t="str">
        <f>TEXT(tblCustomers[[#This Row],[JoinDate]], "YYYY-MM")</f>
        <v>2024-01</v>
      </c>
      <c r="N781" s="5">
        <f>tblCustomers[[#This Row],[TotalSpend]]</f>
        <v>1275.4000000000001</v>
      </c>
      <c r="O781" s="2" t="s">
        <v>3373</v>
      </c>
    </row>
    <row r="782" spans="1:15" ht="13.8" x14ac:dyDescent="0.25">
      <c r="A782" s="2" t="s">
        <v>791</v>
      </c>
      <c r="B782" s="2" t="s">
        <v>1401</v>
      </c>
      <c r="C782" s="2" t="s">
        <v>1865</v>
      </c>
      <c r="D782" s="5" t="s">
        <v>2090</v>
      </c>
      <c r="E782" s="5" t="s">
        <v>3215</v>
      </c>
      <c r="F782" s="9">
        <v>44</v>
      </c>
      <c r="G782" s="9">
        <v>30</v>
      </c>
      <c r="H782" s="7">
        <v>1838.7</v>
      </c>
      <c r="I782" s="7">
        <v>61.29</v>
      </c>
      <c r="J782" s="2" t="s">
        <v>3370</v>
      </c>
      <c r="K782" s="5">
        <f ca="1">TODAY() - tblCustomers[[#This Row],[LastPurchaseDate]]</f>
        <v>660</v>
      </c>
      <c r="L782" s="5" t="str">
        <f ca="1">IF(tblCustomers[[#This Row],[LastPurchaseDate]] &lt;= (TODAY()-180), "Churned", "Active")</f>
        <v>Active</v>
      </c>
      <c r="M782" s="5" t="str">
        <f>TEXT(tblCustomers[[#This Row],[JoinDate]], "YYYY-MM")</f>
        <v>2020-05</v>
      </c>
      <c r="N782" s="5">
        <f>tblCustomers[[#This Row],[TotalSpend]]</f>
        <v>1838.7</v>
      </c>
      <c r="O782" s="2" t="s">
        <v>3372</v>
      </c>
    </row>
    <row r="783" spans="1:15" ht="13.8" x14ac:dyDescent="0.25">
      <c r="A783" s="2" t="s">
        <v>792</v>
      </c>
      <c r="B783" s="2" t="s">
        <v>1719</v>
      </c>
      <c r="C783" s="2" t="s">
        <v>1863</v>
      </c>
      <c r="D783" s="5" t="s">
        <v>2531</v>
      </c>
      <c r="E783" s="5" t="s">
        <v>3066</v>
      </c>
      <c r="F783" s="9">
        <v>21</v>
      </c>
      <c r="G783" s="9">
        <v>20</v>
      </c>
      <c r="H783" s="7">
        <v>2105</v>
      </c>
      <c r="I783" s="7">
        <v>105.25</v>
      </c>
      <c r="J783" s="2" t="s">
        <v>3370</v>
      </c>
      <c r="K783" s="5">
        <f ca="1">TODAY() - tblCustomers[[#This Row],[LastPurchaseDate]]</f>
        <v>73</v>
      </c>
      <c r="L783" s="5" t="str">
        <f ca="1">IF(tblCustomers[[#This Row],[LastPurchaseDate]] &lt;= (TODAY()-180), "Churned", "Active")</f>
        <v>Active</v>
      </c>
      <c r="M783" s="5" t="str">
        <f>TEXT(tblCustomers[[#This Row],[JoinDate]], "YYYY-MM")</f>
        <v>2023-11</v>
      </c>
      <c r="N783" s="5">
        <f>tblCustomers[[#This Row],[TotalSpend]]</f>
        <v>2105</v>
      </c>
      <c r="O783" s="2" t="s">
        <v>3373</v>
      </c>
    </row>
    <row r="784" spans="1:15" ht="13.8" x14ac:dyDescent="0.25">
      <c r="A784" s="2" t="s">
        <v>793</v>
      </c>
      <c r="B784" s="2" t="s">
        <v>1720</v>
      </c>
      <c r="C784" s="2" t="s">
        <v>1865</v>
      </c>
      <c r="D784" s="5" t="s">
        <v>2532</v>
      </c>
      <c r="E784" s="5" t="s">
        <v>2095</v>
      </c>
      <c r="F784" s="9">
        <v>10</v>
      </c>
      <c r="G784" s="9">
        <v>9</v>
      </c>
      <c r="H784" s="7">
        <v>1584.72</v>
      </c>
      <c r="I784" s="7">
        <v>176.08</v>
      </c>
      <c r="J784" s="2" t="s">
        <v>3370</v>
      </c>
      <c r="K784" s="5">
        <f ca="1">TODAY() - tblCustomers[[#This Row],[LastPurchaseDate]]</f>
        <v>1066</v>
      </c>
      <c r="L784" s="5" t="str">
        <f ca="1">IF(tblCustomers[[#This Row],[LastPurchaseDate]] &lt;= (TODAY()-180), "Churned", "Active")</f>
        <v>Active</v>
      </c>
      <c r="M784" s="5" t="str">
        <f>TEXT(tblCustomers[[#This Row],[JoinDate]], "YYYY-MM")</f>
        <v>2022-01</v>
      </c>
      <c r="N784" s="5">
        <f>tblCustomers[[#This Row],[TotalSpend]]</f>
        <v>1584.72</v>
      </c>
      <c r="O784" s="2" t="s">
        <v>3372</v>
      </c>
    </row>
    <row r="785" spans="1:15" ht="13.8" x14ac:dyDescent="0.25">
      <c r="A785" s="2" t="s">
        <v>794</v>
      </c>
      <c r="B785" s="2" t="s">
        <v>1721</v>
      </c>
      <c r="C785" s="2" t="s">
        <v>1861</v>
      </c>
      <c r="D785" s="5" t="s">
        <v>2533</v>
      </c>
      <c r="E785" s="5" t="s">
        <v>2221</v>
      </c>
      <c r="F785" s="9">
        <v>2</v>
      </c>
      <c r="G785" s="9">
        <v>1</v>
      </c>
      <c r="H785" s="7">
        <v>10.53</v>
      </c>
      <c r="I785" s="7">
        <v>10.53</v>
      </c>
      <c r="J785" s="2" t="s">
        <v>3370</v>
      </c>
      <c r="K785" s="5">
        <f ca="1">TODAY() - tblCustomers[[#This Row],[LastPurchaseDate]]</f>
        <v>145</v>
      </c>
      <c r="L785" s="5" t="str">
        <f ca="1">IF(tblCustomers[[#This Row],[LastPurchaseDate]] &lt;= (TODAY()-180), "Churned", "Active")</f>
        <v>Active</v>
      </c>
      <c r="M785" s="5" t="str">
        <f>TEXT(tblCustomers[[#This Row],[JoinDate]], "YYYY-MM")</f>
        <v>2025-04</v>
      </c>
      <c r="N785" s="5">
        <f>tblCustomers[[#This Row],[TotalSpend]]</f>
        <v>10.53</v>
      </c>
      <c r="O785" s="2" t="s">
        <v>3373</v>
      </c>
    </row>
    <row r="786" spans="1:15" ht="13.8" x14ac:dyDescent="0.25">
      <c r="A786" s="2" t="s">
        <v>795</v>
      </c>
      <c r="B786" s="2" t="s">
        <v>1722</v>
      </c>
      <c r="C786" s="2" t="s">
        <v>1862</v>
      </c>
      <c r="D786" s="5" t="s">
        <v>1955</v>
      </c>
      <c r="E786" s="5" t="s">
        <v>2604</v>
      </c>
      <c r="F786" s="9">
        <v>45</v>
      </c>
      <c r="G786" s="9">
        <v>29</v>
      </c>
      <c r="H786" s="7">
        <v>2933.93</v>
      </c>
      <c r="I786" s="7">
        <v>101.17</v>
      </c>
      <c r="J786" s="2" t="s">
        <v>3370</v>
      </c>
      <c r="K786" s="5">
        <f ca="1">TODAY() - tblCustomers[[#This Row],[LastPurchaseDate]]</f>
        <v>49</v>
      </c>
      <c r="L786" s="5" t="str">
        <f ca="1">IF(tblCustomers[[#This Row],[LastPurchaseDate]] &lt;= (TODAY()-180), "Churned", "Active")</f>
        <v>Active</v>
      </c>
      <c r="M786" s="5" t="str">
        <f>TEXT(tblCustomers[[#This Row],[JoinDate]], "YYYY-MM")</f>
        <v>2021-12</v>
      </c>
      <c r="N786" s="5">
        <f>tblCustomers[[#This Row],[TotalSpend]]</f>
        <v>2933.93</v>
      </c>
      <c r="O786" s="2" t="s">
        <v>3373</v>
      </c>
    </row>
    <row r="787" spans="1:15" ht="13.8" x14ac:dyDescent="0.25">
      <c r="A787" s="2" t="s">
        <v>796</v>
      </c>
      <c r="B787" s="2" t="s">
        <v>1259</v>
      </c>
      <c r="C787" s="2" t="s">
        <v>1862</v>
      </c>
      <c r="D787" s="5" t="s">
        <v>2534</v>
      </c>
      <c r="E787" s="5" t="s">
        <v>1894</v>
      </c>
      <c r="F787" s="9">
        <v>6</v>
      </c>
      <c r="G787" s="9">
        <v>5</v>
      </c>
      <c r="H787" s="7">
        <v>180.5</v>
      </c>
      <c r="I787" s="7">
        <v>36.1</v>
      </c>
      <c r="J787" s="2" t="s">
        <v>3370</v>
      </c>
      <c r="K787" s="5">
        <f ca="1">TODAY() - tblCustomers[[#This Row],[LastPurchaseDate]]</f>
        <v>284</v>
      </c>
      <c r="L787" s="5" t="str">
        <f ca="1">IF(tblCustomers[[#This Row],[LastPurchaseDate]] &lt;= (TODAY()-180), "Churned", "Active")</f>
        <v>Active</v>
      </c>
      <c r="M787" s="5" t="str">
        <f>TEXT(tblCustomers[[#This Row],[JoinDate]], "YYYY-MM")</f>
        <v>2024-07</v>
      </c>
      <c r="N787" s="5">
        <f>tblCustomers[[#This Row],[TotalSpend]]</f>
        <v>180.5</v>
      </c>
      <c r="O787" s="2" t="s">
        <v>3372</v>
      </c>
    </row>
    <row r="788" spans="1:15" ht="13.8" x14ac:dyDescent="0.25">
      <c r="A788" s="2" t="s">
        <v>797</v>
      </c>
      <c r="B788" s="2" t="s">
        <v>1293</v>
      </c>
      <c r="C788" s="2" t="s">
        <v>1861</v>
      </c>
      <c r="D788" s="5" t="s">
        <v>2535</v>
      </c>
      <c r="E788" s="5" t="s">
        <v>2129</v>
      </c>
      <c r="F788" s="9">
        <v>4</v>
      </c>
      <c r="G788" s="9">
        <v>2</v>
      </c>
      <c r="H788" s="7">
        <v>2097.48</v>
      </c>
      <c r="I788" s="7">
        <v>1048.74</v>
      </c>
      <c r="J788" s="2" t="s">
        <v>3370</v>
      </c>
      <c r="K788" s="5">
        <f ca="1">TODAY() - tblCustomers[[#This Row],[LastPurchaseDate]]</f>
        <v>997</v>
      </c>
      <c r="L788" s="5" t="str">
        <f ca="1">IF(tblCustomers[[#This Row],[LastPurchaseDate]] &lt;= (TODAY()-180), "Churned", "Active")</f>
        <v>Active</v>
      </c>
      <c r="M788" s="5" t="str">
        <f>TEXT(tblCustomers[[#This Row],[JoinDate]], "YYYY-MM")</f>
        <v>2022-10</v>
      </c>
      <c r="N788" s="5">
        <f>tblCustomers[[#This Row],[TotalSpend]]</f>
        <v>2097.48</v>
      </c>
      <c r="O788" s="2" t="s">
        <v>3372</v>
      </c>
    </row>
    <row r="789" spans="1:15" ht="13.8" x14ac:dyDescent="0.25">
      <c r="A789" s="2" t="s">
        <v>798</v>
      </c>
      <c r="B789" s="2" t="s">
        <v>1238</v>
      </c>
      <c r="C789" s="2" t="s">
        <v>1865</v>
      </c>
      <c r="D789" s="5" t="s">
        <v>1897</v>
      </c>
      <c r="E789" s="5" t="s">
        <v>3216</v>
      </c>
      <c r="F789" s="9">
        <v>47</v>
      </c>
      <c r="G789" s="9">
        <v>37</v>
      </c>
      <c r="H789" s="7">
        <v>2640.69</v>
      </c>
      <c r="I789" s="7">
        <v>71.37</v>
      </c>
      <c r="J789" s="2" t="s">
        <v>3370</v>
      </c>
      <c r="K789" s="5">
        <f ca="1">TODAY() - tblCustomers[[#This Row],[LastPurchaseDate]]</f>
        <v>1020</v>
      </c>
      <c r="L789" s="5" t="str">
        <f ca="1">IF(tblCustomers[[#This Row],[LastPurchaseDate]] &lt;= (TODAY()-180), "Churned", "Active")</f>
        <v>Active</v>
      </c>
      <c r="M789" s="5" t="str">
        <f>TEXT(tblCustomers[[#This Row],[JoinDate]], "YYYY-MM")</f>
        <v>2019-02</v>
      </c>
      <c r="N789" s="5">
        <f>tblCustomers[[#This Row],[TotalSpend]]</f>
        <v>2640.69</v>
      </c>
      <c r="O789" s="2" t="s">
        <v>3372</v>
      </c>
    </row>
    <row r="790" spans="1:15" ht="13.8" x14ac:dyDescent="0.25">
      <c r="A790" s="2" t="s">
        <v>799</v>
      </c>
      <c r="B790" s="2" t="s">
        <v>1662</v>
      </c>
      <c r="C790" s="2" t="s">
        <v>1861</v>
      </c>
      <c r="D790" s="5" t="s">
        <v>2078</v>
      </c>
      <c r="E790" s="5" t="s">
        <v>3217</v>
      </c>
      <c r="F790" s="9">
        <v>30</v>
      </c>
      <c r="G790" s="9">
        <v>19</v>
      </c>
      <c r="H790" s="7">
        <v>2886.1</v>
      </c>
      <c r="I790" s="7">
        <v>151.9</v>
      </c>
      <c r="J790" s="2" t="s">
        <v>3370</v>
      </c>
      <c r="K790" s="5">
        <f ca="1">TODAY() - tblCustomers[[#This Row],[LastPurchaseDate]]</f>
        <v>697</v>
      </c>
      <c r="L790" s="5" t="str">
        <f ca="1">IF(tblCustomers[[#This Row],[LastPurchaseDate]] &lt;= (TODAY()-180), "Churned", "Active")</f>
        <v>Active</v>
      </c>
      <c r="M790" s="5" t="str">
        <f>TEXT(tblCustomers[[#This Row],[JoinDate]], "YYYY-MM")</f>
        <v>2021-05</v>
      </c>
      <c r="N790" s="5">
        <f>tblCustomers[[#This Row],[TotalSpend]]</f>
        <v>2886.1</v>
      </c>
      <c r="O790" s="2" t="s">
        <v>3372</v>
      </c>
    </row>
    <row r="791" spans="1:15" ht="13.8" x14ac:dyDescent="0.25">
      <c r="A791" s="2" t="s">
        <v>800</v>
      </c>
      <c r="B791" s="2" t="s">
        <v>1224</v>
      </c>
      <c r="C791" s="2" t="s">
        <v>1865</v>
      </c>
      <c r="D791" s="5" t="s">
        <v>2536</v>
      </c>
      <c r="E791" s="5" t="s">
        <v>2730</v>
      </c>
      <c r="F791" s="9">
        <v>9</v>
      </c>
      <c r="G791" s="9">
        <v>3</v>
      </c>
      <c r="H791" s="7">
        <v>601.71</v>
      </c>
      <c r="I791" s="7">
        <v>200.57</v>
      </c>
      <c r="J791" s="2" t="s">
        <v>3370</v>
      </c>
      <c r="K791" s="5">
        <f ca="1">TODAY() - tblCustomers[[#This Row],[LastPurchaseDate]]</f>
        <v>1408</v>
      </c>
      <c r="L791" s="5" t="str">
        <f ca="1">IF(tblCustomers[[#This Row],[LastPurchaseDate]] &lt;= (TODAY()-180), "Churned", "Active")</f>
        <v>Active</v>
      </c>
      <c r="M791" s="5" t="str">
        <f>TEXT(tblCustomers[[#This Row],[JoinDate]], "YYYY-MM")</f>
        <v>2021-03</v>
      </c>
      <c r="N791" s="5">
        <f>tblCustomers[[#This Row],[TotalSpend]]</f>
        <v>601.71</v>
      </c>
      <c r="O791" s="2" t="s">
        <v>3372</v>
      </c>
    </row>
    <row r="792" spans="1:15" ht="13.8" x14ac:dyDescent="0.25">
      <c r="A792" s="2" t="s">
        <v>801</v>
      </c>
      <c r="B792" s="2" t="s">
        <v>1723</v>
      </c>
      <c r="C792" s="2" t="s">
        <v>1861</v>
      </c>
      <c r="D792" s="5" t="s">
        <v>2537</v>
      </c>
      <c r="E792" s="5" t="s">
        <v>3218</v>
      </c>
      <c r="F792" s="9">
        <v>15</v>
      </c>
      <c r="G792" s="9">
        <v>11</v>
      </c>
      <c r="H792" s="7">
        <v>335.06</v>
      </c>
      <c r="I792" s="7">
        <v>30.46</v>
      </c>
      <c r="J792" s="2" t="s">
        <v>3370</v>
      </c>
      <c r="K792" s="5">
        <f ca="1">TODAY() - tblCustomers[[#This Row],[LastPurchaseDate]]</f>
        <v>112</v>
      </c>
      <c r="L792" s="5" t="str">
        <f ca="1">IF(tblCustomers[[#This Row],[LastPurchaseDate]] &lt;= (TODAY()-180), "Churned", "Active")</f>
        <v>Active</v>
      </c>
      <c r="M792" s="5" t="str">
        <f>TEXT(tblCustomers[[#This Row],[JoinDate]], "YYYY-MM")</f>
        <v>2024-04</v>
      </c>
      <c r="N792" s="5">
        <f>tblCustomers[[#This Row],[TotalSpend]]</f>
        <v>335.06</v>
      </c>
      <c r="O792" s="2" t="s">
        <v>3373</v>
      </c>
    </row>
    <row r="793" spans="1:15" ht="13.8" x14ac:dyDescent="0.25">
      <c r="A793" s="2" t="s">
        <v>802</v>
      </c>
      <c r="B793" s="2" t="s">
        <v>1582</v>
      </c>
      <c r="C793" s="2" t="s">
        <v>1865</v>
      </c>
      <c r="D793" s="5" t="s">
        <v>2538</v>
      </c>
      <c r="E793" s="5" t="s">
        <v>3219</v>
      </c>
      <c r="F793" s="9">
        <v>26</v>
      </c>
      <c r="G793" s="9">
        <v>19</v>
      </c>
      <c r="H793" s="7">
        <v>7344.83</v>
      </c>
      <c r="I793" s="7">
        <v>386.57</v>
      </c>
      <c r="J793" s="2" t="s">
        <v>3371</v>
      </c>
      <c r="K793" s="5">
        <f ca="1">TODAY() - tblCustomers[[#This Row],[LastPurchaseDate]]</f>
        <v>1403</v>
      </c>
      <c r="L793" s="5" t="str">
        <f ca="1">IF(tblCustomers[[#This Row],[LastPurchaseDate]] &lt;= (TODAY()-180), "Churned", "Active")</f>
        <v>Active</v>
      </c>
      <c r="M793" s="5" t="str">
        <f>TEXT(tblCustomers[[#This Row],[JoinDate]], "YYYY-MM")</f>
        <v>2019-10</v>
      </c>
      <c r="N793" s="5">
        <f>tblCustomers[[#This Row],[TotalSpend]]</f>
        <v>7344.83</v>
      </c>
      <c r="O793" s="2" t="s">
        <v>3372</v>
      </c>
    </row>
    <row r="794" spans="1:15" ht="13.8" x14ac:dyDescent="0.25">
      <c r="A794" s="2" t="s">
        <v>803</v>
      </c>
      <c r="B794" s="2" t="s">
        <v>1724</v>
      </c>
      <c r="C794" s="2" t="s">
        <v>1861</v>
      </c>
      <c r="D794" s="5" t="s">
        <v>2153</v>
      </c>
      <c r="E794" s="5" t="s">
        <v>2153</v>
      </c>
      <c r="F794" s="9">
        <v>1</v>
      </c>
      <c r="G794" s="9">
        <v>1</v>
      </c>
      <c r="H794" s="7">
        <v>83.15</v>
      </c>
      <c r="I794" s="7">
        <v>83.15</v>
      </c>
      <c r="J794" s="2" t="s">
        <v>3370</v>
      </c>
      <c r="K794" s="5">
        <f ca="1">TODAY() - tblCustomers[[#This Row],[LastPurchaseDate]]</f>
        <v>45</v>
      </c>
      <c r="L794" s="5" t="str">
        <f ca="1">IF(tblCustomers[[#This Row],[LastPurchaseDate]] &lt;= (TODAY()-180), "Churned", "Active")</f>
        <v>Active</v>
      </c>
      <c r="M794" s="5" t="str">
        <f>TEXT(tblCustomers[[#This Row],[JoinDate]], "YYYY-MM")</f>
        <v>2025-08</v>
      </c>
      <c r="N794" s="5">
        <f>tblCustomers[[#This Row],[TotalSpend]]</f>
        <v>83.15</v>
      </c>
      <c r="O794" s="2" t="s">
        <v>3373</v>
      </c>
    </row>
    <row r="795" spans="1:15" ht="13.8" x14ac:dyDescent="0.25">
      <c r="A795" s="2" t="s">
        <v>804</v>
      </c>
      <c r="B795" s="2" t="s">
        <v>1270</v>
      </c>
      <c r="C795" s="2" t="s">
        <v>1861</v>
      </c>
      <c r="D795" s="5" t="s">
        <v>2539</v>
      </c>
      <c r="E795" s="5" t="s">
        <v>3220</v>
      </c>
      <c r="F795" s="9">
        <v>68</v>
      </c>
      <c r="G795" s="9">
        <v>58</v>
      </c>
      <c r="H795" s="7">
        <v>4521.1000000000004</v>
      </c>
      <c r="I795" s="7">
        <v>77.95</v>
      </c>
      <c r="J795" s="2" t="s">
        <v>3370</v>
      </c>
      <c r="K795" s="5">
        <f ca="1">TODAY() - tblCustomers[[#This Row],[LastPurchaseDate]]</f>
        <v>723</v>
      </c>
      <c r="L795" s="5" t="str">
        <f ca="1">IF(tblCustomers[[#This Row],[LastPurchaseDate]] &lt;= (TODAY()-180), "Churned", "Active")</f>
        <v>Active</v>
      </c>
      <c r="M795" s="5" t="str">
        <f>TEXT(tblCustomers[[#This Row],[JoinDate]], "YYYY-MM")</f>
        <v>2018-03</v>
      </c>
      <c r="N795" s="5">
        <f>tblCustomers[[#This Row],[TotalSpend]]</f>
        <v>4521.1000000000004</v>
      </c>
      <c r="O795" s="2" t="s">
        <v>3372</v>
      </c>
    </row>
    <row r="796" spans="1:15" ht="13.8" x14ac:dyDescent="0.25">
      <c r="A796" s="2" t="s">
        <v>805</v>
      </c>
      <c r="B796" s="2" t="s">
        <v>1303</v>
      </c>
      <c r="C796" s="2" t="s">
        <v>1865</v>
      </c>
      <c r="D796" s="5" t="s">
        <v>2540</v>
      </c>
      <c r="E796" s="5" t="s">
        <v>2868</v>
      </c>
      <c r="F796" s="9">
        <v>51</v>
      </c>
      <c r="G796" s="9">
        <v>44</v>
      </c>
      <c r="H796" s="7">
        <v>4885.76</v>
      </c>
      <c r="I796" s="7">
        <v>111.04</v>
      </c>
      <c r="J796" s="2" t="s">
        <v>3370</v>
      </c>
      <c r="K796" s="5">
        <f ca="1">TODAY() - tblCustomers[[#This Row],[LastPurchaseDate]]</f>
        <v>959</v>
      </c>
      <c r="L796" s="5" t="str">
        <f ca="1">IF(tblCustomers[[#This Row],[LastPurchaseDate]] &lt;= (TODAY()-180), "Churned", "Active")</f>
        <v>Active</v>
      </c>
      <c r="M796" s="5" t="str">
        <f>TEXT(tblCustomers[[#This Row],[JoinDate]], "YYYY-MM")</f>
        <v>2018-12</v>
      </c>
      <c r="N796" s="5">
        <f>tblCustomers[[#This Row],[TotalSpend]]</f>
        <v>4885.76</v>
      </c>
      <c r="O796" s="2" t="s">
        <v>3372</v>
      </c>
    </row>
    <row r="797" spans="1:15" ht="13.8" x14ac:dyDescent="0.25">
      <c r="A797" s="2" t="s">
        <v>806</v>
      </c>
      <c r="B797" s="2" t="s">
        <v>1384</v>
      </c>
      <c r="C797" s="2" t="s">
        <v>1865</v>
      </c>
      <c r="D797" s="5" t="s">
        <v>1952</v>
      </c>
      <c r="E797" s="5" t="s">
        <v>3221</v>
      </c>
      <c r="F797" s="9">
        <v>22</v>
      </c>
      <c r="G797" s="9">
        <v>13</v>
      </c>
      <c r="H797" s="7">
        <v>777.66</v>
      </c>
      <c r="I797" s="7">
        <v>59.82</v>
      </c>
      <c r="J797" s="2" t="s">
        <v>3370</v>
      </c>
      <c r="K797" s="5">
        <f ca="1">TODAY() - tblCustomers[[#This Row],[LastPurchaseDate]]</f>
        <v>1051</v>
      </c>
      <c r="L797" s="5" t="str">
        <f ca="1">IF(tblCustomers[[#This Row],[LastPurchaseDate]] &lt;= (TODAY()-180), "Churned", "Active")</f>
        <v>Active</v>
      </c>
      <c r="M797" s="5" t="str">
        <f>TEXT(tblCustomers[[#This Row],[JoinDate]], "YYYY-MM")</f>
        <v>2021-02</v>
      </c>
      <c r="N797" s="5">
        <f>tblCustomers[[#This Row],[TotalSpend]]</f>
        <v>777.66</v>
      </c>
      <c r="O797" s="2" t="s">
        <v>3372</v>
      </c>
    </row>
    <row r="798" spans="1:15" ht="13.8" x14ac:dyDescent="0.25">
      <c r="A798" s="2" t="s">
        <v>807</v>
      </c>
      <c r="B798" s="2" t="s">
        <v>1562</v>
      </c>
      <c r="C798" s="2" t="s">
        <v>1865</v>
      </c>
      <c r="D798" s="5" t="s">
        <v>2541</v>
      </c>
      <c r="E798" s="5" t="s">
        <v>3222</v>
      </c>
      <c r="F798" s="9">
        <v>23</v>
      </c>
      <c r="G798" s="9">
        <v>18</v>
      </c>
      <c r="H798" s="7">
        <v>4342.5</v>
      </c>
      <c r="I798" s="7">
        <v>241.25</v>
      </c>
      <c r="J798" s="2" t="s">
        <v>3370</v>
      </c>
      <c r="K798" s="5">
        <f ca="1">TODAY() - tblCustomers[[#This Row],[LastPurchaseDate]]</f>
        <v>1079</v>
      </c>
      <c r="L798" s="5" t="str">
        <f ca="1">IF(tblCustomers[[#This Row],[LastPurchaseDate]] &lt;= (TODAY()-180), "Churned", "Active")</f>
        <v>Active</v>
      </c>
      <c r="M798" s="5" t="str">
        <f>TEXT(tblCustomers[[#This Row],[JoinDate]], "YYYY-MM")</f>
        <v>2020-12</v>
      </c>
      <c r="N798" s="5">
        <f>tblCustomers[[#This Row],[TotalSpend]]</f>
        <v>4342.5</v>
      </c>
      <c r="O798" s="2" t="s">
        <v>3372</v>
      </c>
    </row>
    <row r="799" spans="1:15" ht="13.8" x14ac:dyDescent="0.25">
      <c r="A799" s="2" t="s">
        <v>808</v>
      </c>
      <c r="B799" s="2" t="s">
        <v>1623</v>
      </c>
      <c r="C799" s="2" t="s">
        <v>1863</v>
      </c>
      <c r="D799" s="5" t="s">
        <v>2542</v>
      </c>
      <c r="E799" s="5" t="s">
        <v>3194</v>
      </c>
      <c r="F799" s="9">
        <v>7</v>
      </c>
      <c r="G799" s="9">
        <v>6</v>
      </c>
      <c r="H799" s="7">
        <v>1882.74</v>
      </c>
      <c r="I799" s="7">
        <v>313.79000000000002</v>
      </c>
      <c r="J799" s="2" t="s">
        <v>3370</v>
      </c>
      <c r="K799" s="5">
        <f ca="1">TODAY() - tblCustomers[[#This Row],[LastPurchaseDate]]</f>
        <v>1439</v>
      </c>
      <c r="L799" s="5" t="str">
        <f ca="1">IF(tblCustomers[[#This Row],[LastPurchaseDate]] &lt;= (TODAY()-180), "Churned", "Active")</f>
        <v>Active</v>
      </c>
      <c r="M799" s="5" t="str">
        <f>TEXT(tblCustomers[[#This Row],[JoinDate]], "YYYY-MM")</f>
        <v>2021-04</v>
      </c>
      <c r="N799" s="5">
        <f>tblCustomers[[#This Row],[TotalSpend]]</f>
        <v>1882.74</v>
      </c>
      <c r="O799" s="2" t="s">
        <v>3372</v>
      </c>
    </row>
    <row r="800" spans="1:15" ht="13.8" x14ac:dyDescent="0.25">
      <c r="A800" s="2" t="s">
        <v>809</v>
      </c>
      <c r="B800" s="2" t="s">
        <v>1721</v>
      </c>
      <c r="C800" s="2" t="s">
        <v>1861</v>
      </c>
      <c r="D800" s="5" t="s">
        <v>2543</v>
      </c>
      <c r="E800" s="5" t="s">
        <v>3223</v>
      </c>
      <c r="F800" s="9">
        <v>2</v>
      </c>
      <c r="G800" s="9">
        <v>4</v>
      </c>
      <c r="H800" s="7">
        <v>1171.44</v>
      </c>
      <c r="I800" s="7">
        <v>292.86</v>
      </c>
      <c r="J800" s="2" t="s">
        <v>3370</v>
      </c>
      <c r="K800" s="5">
        <f ca="1">TODAY() - tblCustomers[[#This Row],[LastPurchaseDate]]</f>
        <v>88</v>
      </c>
      <c r="L800" s="5" t="str">
        <f ca="1">IF(tblCustomers[[#This Row],[LastPurchaseDate]] &lt;= (TODAY()-180), "Churned", "Active")</f>
        <v>Active</v>
      </c>
      <c r="M800" s="5" t="str">
        <f>TEXT(tblCustomers[[#This Row],[JoinDate]], "YYYY-MM")</f>
        <v>2025-05</v>
      </c>
      <c r="N800" s="5">
        <f>tblCustomers[[#This Row],[TotalSpend]]</f>
        <v>1171.44</v>
      </c>
      <c r="O800" s="2" t="s">
        <v>3373</v>
      </c>
    </row>
    <row r="801" spans="1:15" ht="13.8" x14ac:dyDescent="0.25">
      <c r="A801" s="2" t="s">
        <v>810</v>
      </c>
      <c r="B801" s="2" t="s">
        <v>1725</v>
      </c>
      <c r="C801" s="2" t="s">
        <v>1862</v>
      </c>
      <c r="D801" s="5" t="s">
        <v>2200</v>
      </c>
      <c r="E801" s="5" t="s">
        <v>2153</v>
      </c>
      <c r="F801" s="9">
        <v>2</v>
      </c>
      <c r="G801" s="9">
        <v>4</v>
      </c>
      <c r="H801" s="7">
        <v>709.32</v>
      </c>
      <c r="I801" s="7">
        <v>177.33</v>
      </c>
      <c r="J801" s="2" t="s">
        <v>3370</v>
      </c>
      <c r="K801" s="5">
        <f ca="1">TODAY() - tblCustomers[[#This Row],[LastPurchaseDate]]</f>
        <v>45</v>
      </c>
      <c r="L801" s="5" t="str">
        <f ca="1">IF(tblCustomers[[#This Row],[LastPurchaseDate]] &lt;= (TODAY()-180), "Churned", "Active")</f>
        <v>Active</v>
      </c>
      <c r="M801" s="5" t="str">
        <f>TEXT(tblCustomers[[#This Row],[JoinDate]], "YYYY-MM")</f>
        <v>2025-07</v>
      </c>
      <c r="N801" s="5">
        <f>tblCustomers[[#This Row],[TotalSpend]]</f>
        <v>709.32</v>
      </c>
      <c r="O801" s="2" t="s">
        <v>3373</v>
      </c>
    </row>
    <row r="802" spans="1:15" ht="13.8" x14ac:dyDescent="0.25">
      <c r="A802" s="2" t="s">
        <v>811</v>
      </c>
      <c r="B802" s="2" t="s">
        <v>1310</v>
      </c>
      <c r="C802" s="2" t="s">
        <v>1862</v>
      </c>
      <c r="D802" s="5" t="s">
        <v>2140</v>
      </c>
      <c r="E802" s="5" t="s">
        <v>3224</v>
      </c>
      <c r="F802" s="9">
        <v>53</v>
      </c>
      <c r="G802" s="9">
        <v>47</v>
      </c>
      <c r="H802" s="7">
        <v>4351.7299999999996</v>
      </c>
      <c r="I802" s="7">
        <v>92.59</v>
      </c>
      <c r="J802" s="2" t="s">
        <v>3370</v>
      </c>
      <c r="K802" s="5">
        <f ca="1">TODAY() - tblCustomers[[#This Row],[LastPurchaseDate]]</f>
        <v>156</v>
      </c>
      <c r="L802" s="5" t="str">
        <f ca="1">IF(tblCustomers[[#This Row],[LastPurchaseDate]] &lt;= (TODAY()-180), "Churned", "Active")</f>
        <v>Active</v>
      </c>
      <c r="M802" s="5" t="str">
        <f>TEXT(tblCustomers[[#This Row],[JoinDate]], "YYYY-MM")</f>
        <v>2020-12</v>
      </c>
      <c r="N802" s="5">
        <f>tblCustomers[[#This Row],[TotalSpend]]</f>
        <v>4351.7299999999996</v>
      </c>
      <c r="O802" s="2" t="s">
        <v>3373</v>
      </c>
    </row>
    <row r="803" spans="1:15" ht="13.8" x14ac:dyDescent="0.25">
      <c r="A803" s="2" t="s">
        <v>812</v>
      </c>
      <c r="B803" s="2" t="s">
        <v>1726</v>
      </c>
      <c r="C803" s="2" t="s">
        <v>1863</v>
      </c>
      <c r="D803" s="5" t="s">
        <v>2544</v>
      </c>
      <c r="E803" s="5" t="s">
        <v>2402</v>
      </c>
      <c r="F803" s="9">
        <v>35</v>
      </c>
      <c r="G803" s="9">
        <v>22</v>
      </c>
      <c r="H803" s="7">
        <v>983.4</v>
      </c>
      <c r="I803" s="7">
        <v>44.7</v>
      </c>
      <c r="J803" s="2" t="s">
        <v>3370</v>
      </c>
      <c r="K803" s="5">
        <f ca="1">TODAY() - tblCustomers[[#This Row],[LastPurchaseDate]]</f>
        <v>613</v>
      </c>
      <c r="L803" s="5" t="str">
        <f ca="1">IF(tblCustomers[[#This Row],[LastPurchaseDate]] &lt;= (TODAY()-180), "Churned", "Active")</f>
        <v>Active</v>
      </c>
      <c r="M803" s="5" t="str">
        <f>TEXT(tblCustomers[[#This Row],[JoinDate]], "YYYY-MM")</f>
        <v>2021-03</v>
      </c>
      <c r="N803" s="5">
        <f>tblCustomers[[#This Row],[TotalSpend]]</f>
        <v>983.4</v>
      </c>
      <c r="O803" s="2" t="s">
        <v>3372</v>
      </c>
    </row>
    <row r="804" spans="1:15" ht="13.8" x14ac:dyDescent="0.25">
      <c r="A804" s="2" t="s">
        <v>813</v>
      </c>
      <c r="B804" s="2" t="s">
        <v>1727</v>
      </c>
      <c r="C804" s="2" t="s">
        <v>1863</v>
      </c>
      <c r="D804" s="5" t="s">
        <v>2545</v>
      </c>
      <c r="E804" s="5" t="s">
        <v>2645</v>
      </c>
      <c r="F804" s="9">
        <v>66</v>
      </c>
      <c r="G804" s="9">
        <v>51</v>
      </c>
      <c r="H804" s="7">
        <v>17918.34</v>
      </c>
      <c r="I804" s="7">
        <v>351.34</v>
      </c>
      <c r="J804" s="2" t="s">
        <v>3371</v>
      </c>
      <c r="K804" s="5">
        <f ca="1">TODAY() - tblCustomers[[#This Row],[LastPurchaseDate]]</f>
        <v>197</v>
      </c>
      <c r="L804" s="5" t="str">
        <f ca="1">IF(tblCustomers[[#This Row],[LastPurchaseDate]] &lt;= (TODAY()-180), "Churned", "Active")</f>
        <v>Active</v>
      </c>
      <c r="M804" s="5" t="str">
        <f>TEXT(tblCustomers[[#This Row],[JoinDate]], "YYYY-MM")</f>
        <v>2019-10</v>
      </c>
      <c r="N804" s="5">
        <f>tblCustomers[[#This Row],[TotalSpend]]</f>
        <v>17918.34</v>
      </c>
      <c r="O804" s="2" t="s">
        <v>3372</v>
      </c>
    </row>
    <row r="805" spans="1:15" ht="13.8" x14ac:dyDescent="0.25">
      <c r="A805" s="2" t="s">
        <v>814</v>
      </c>
      <c r="B805" s="2" t="s">
        <v>1728</v>
      </c>
      <c r="C805" s="2" t="s">
        <v>1863</v>
      </c>
      <c r="D805" s="5" t="s">
        <v>2546</v>
      </c>
      <c r="E805" s="5" t="s">
        <v>2222</v>
      </c>
      <c r="F805" s="9">
        <v>88</v>
      </c>
      <c r="G805" s="9">
        <v>60</v>
      </c>
      <c r="H805" s="7">
        <v>1045.8</v>
      </c>
      <c r="I805" s="7">
        <v>17.43</v>
      </c>
      <c r="J805" s="2" t="s">
        <v>3370</v>
      </c>
      <c r="K805" s="5">
        <f ca="1">TODAY() - tblCustomers[[#This Row],[LastPurchaseDate]]</f>
        <v>21</v>
      </c>
      <c r="L805" s="5" t="str">
        <f ca="1">IF(tblCustomers[[#This Row],[LastPurchaseDate]] &lt;= (TODAY()-180), "Churned", "Active")</f>
        <v>Active</v>
      </c>
      <c r="M805" s="5" t="str">
        <f>TEXT(tblCustomers[[#This Row],[JoinDate]], "YYYY-MM")</f>
        <v>2018-06</v>
      </c>
      <c r="N805" s="5">
        <f>tblCustomers[[#This Row],[TotalSpend]]</f>
        <v>1045.8</v>
      </c>
      <c r="O805" s="2" t="s">
        <v>3373</v>
      </c>
    </row>
    <row r="806" spans="1:15" ht="13.8" x14ac:dyDescent="0.25">
      <c r="A806" s="2" t="s">
        <v>815</v>
      </c>
      <c r="B806" s="2" t="s">
        <v>1472</v>
      </c>
      <c r="C806" s="2" t="s">
        <v>1863</v>
      </c>
      <c r="D806" s="5" t="s">
        <v>2547</v>
      </c>
      <c r="E806" s="5" t="s">
        <v>3225</v>
      </c>
      <c r="F806" s="9">
        <v>51</v>
      </c>
      <c r="G806" s="9">
        <v>48</v>
      </c>
      <c r="H806" s="7">
        <v>4748.16</v>
      </c>
      <c r="I806" s="7">
        <v>98.92</v>
      </c>
      <c r="J806" s="2" t="s">
        <v>3370</v>
      </c>
      <c r="K806" s="5">
        <f ca="1">TODAY() - tblCustomers[[#This Row],[LastPurchaseDate]]</f>
        <v>1136</v>
      </c>
      <c r="L806" s="5" t="str">
        <f ca="1">IF(tblCustomers[[#This Row],[LastPurchaseDate]] &lt;= (TODAY()-180), "Churned", "Active")</f>
        <v>Active</v>
      </c>
      <c r="M806" s="5" t="str">
        <f>TEXT(tblCustomers[[#This Row],[JoinDate]], "YYYY-MM")</f>
        <v>2018-06</v>
      </c>
      <c r="N806" s="5">
        <f>tblCustomers[[#This Row],[TotalSpend]]</f>
        <v>4748.16</v>
      </c>
      <c r="O806" s="2" t="s">
        <v>3372</v>
      </c>
    </row>
    <row r="807" spans="1:15" ht="13.8" x14ac:dyDescent="0.25">
      <c r="A807" s="2" t="s">
        <v>816</v>
      </c>
      <c r="B807" s="2" t="s">
        <v>1729</v>
      </c>
      <c r="C807" s="2" t="s">
        <v>1865</v>
      </c>
      <c r="D807" s="5" t="s">
        <v>2548</v>
      </c>
      <c r="E807" s="5" t="s">
        <v>3226</v>
      </c>
      <c r="F807" s="9">
        <v>23</v>
      </c>
      <c r="G807" s="9">
        <v>26</v>
      </c>
      <c r="H807" s="7">
        <v>7081.36</v>
      </c>
      <c r="I807" s="7">
        <v>272.36</v>
      </c>
      <c r="J807" s="2" t="s">
        <v>3371</v>
      </c>
      <c r="K807" s="5">
        <f ca="1">TODAY() - tblCustomers[[#This Row],[LastPurchaseDate]]</f>
        <v>176</v>
      </c>
      <c r="L807" s="5" t="str">
        <f ca="1">IF(tblCustomers[[#This Row],[LastPurchaseDate]] &lt;= (TODAY()-180), "Churned", "Active")</f>
        <v>Active</v>
      </c>
      <c r="M807" s="5" t="str">
        <f>TEXT(tblCustomers[[#This Row],[JoinDate]], "YYYY-MM")</f>
        <v>2023-06</v>
      </c>
      <c r="N807" s="5">
        <f>tblCustomers[[#This Row],[TotalSpend]]</f>
        <v>7081.36</v>
      </c>
      <c r="O807" s="2" t="s">
        <v>3373</v>
      </c>
    </row>
    <row r="808" spans="1:15" ht="13.8" x14ac:dyDescent="0.25">
      <c r="A808" s="2" t="s">
        <v>817</v>
      </c>
      <c r="B808" s="2" t="s">
        <v>1601</v>
      </c>
      <c r="C808" s="2" t="s">
        <v>1862</v>
      </c>
      <c r="D808" s="5" t="s">
        <v>2549</v>
      </c>
      <c r="E808" s="5" t="s">
        <v>3227</v>
      </c>
      <c r="F808" s="9">
        <v>10</v>
      </c>
      <c r="G808" s="9">
        <v>10</v>
      </c>
      <c r="H808" s="7">
        <v>3669.5</v>
      </c>
      <c r="I808" s="7">
        <v>366.95</v>
      </c>
      <c r="J808" s="2" t="s">
        <v>3370</v>
      </c>
      <c r="K808" s="5">
        <f ca="1">TODAY() - tblCustomers[[#This Row],[LastPurchaseDate]]</f>
        <v>1752</v>
      </c>
      <c r="L808" s="5" t="str">
        <f ca="1">IF(tblCustomers[[#This Row],[LastPurchaseDate]] &lt;= (TODAY()-180), "Churned", "Active")</f>
        <v>Active</v>
      </c>
      <c r="M808" s="5" t="str">
        <f>TEXT(tblCustomers[[#This Row],[JoinDate]], "YYYY-MM")</f>
        <v>2020-03</v>
      </c>
      <c r="N808" s="5">
        <f>tblCustomers[[#This Row],[TotalSpend]]</f>
        <v>3669.5</v>
      </c>
      <c r="O808" s="2" t="s">
        <v>3372</v>
      </c>
    </row>
    <row r="809" spans="1:15" ht="13.8" x14ac:dyDescent="0.25">
      <c r="A809" s="2" t="s">
        <v>818</v>
      </c>
      <c r="B809" s="2" t="s">
        <v>1522</v>
      </c>
      <c r="C809" s="2" t="s">
        <v>1864</v>
      </c>
      <c r="D809" s="5" t="s">
        <v>2107</v>
      </c>
      <c r="E809" s="5" t="s">
        <v>3207</v>
      </c>
      <c r="F809" s="9">
        <v>1</v>
      </c>
      <c r="G809" s="9">
        <v>1</v>
      </c>
      <c r="H809" s="7">
        <v>43.16</v>
      </c>
      <c r="I809" s="7">
        <v>43.16</v>
      </c>
      <c r="J809" s="2" t="s">
        <v>3370</v>
      </c>
      <c r="K809" s="5">
        <f ca="1">TODAY() - tblCustomers[[#This Row],[LastPurchaseDate]]</f>
        <v>59</v>
      </c>
      <c r="L809" s="5" t="str">
        <f ca="1">IF(tblCustomers[[#This Row],[LastPurchaseDate]] &lt;= (TODAY()-180), "Churned", "Active")</f>
        <v>Active</v>
      </c>
      <c r="M809" s="5" t="str">
        <f>TEXT(tblCustomers[[#This Row],[JoinDate]], "YYYY-MM")</f>
        <v>2025-07</v>
      </c>
      <c r="N809" s="5">
        <f>tblCustomers[[#This Row],[TotalSpend]]</f>
        <v>43.16</v>
      </c>
      <c r="O809" s="2" t="s">
        <v>3373</v>
      </c>
    </row>
    <row r="810" spans="1:15" ht="13.8" x14ac:dyDescent="0.25">
      <c r="A810" s="2" t="s">
        <v>819</v>
      </c>
      <c r="B810" s="2" t="s">
        <v>1267</v>
      </c>
      <c r="C810" s="2" t="s">
        <v>1864</v>
      </c>
      <c r="D810" s="5" t="s">
        <v>2550</v>
      </c>
      <c r="E810" s="5" t="s">
        <v>3228</v>
      </c>
      <c r="F810" s="9">
        <v>8</v>
      </c>
      <c r="G810" s="9">
        <v>9</v>
      </c>
      <c r="H810" s="7">
        <v>793.44</v>
      </c>
      <c r="I810" s="7">
        <v>88.16</v>
      </c>
      <c r="J810" s="2" t="s">
        <v>3370</v>
      </c>
      <c r="K810" s="5">
        <f ca="1">TODAY() - tblCustomers[[#This Row],[LastPurchaseDate]]</f>
        <v>445</v>
      </c>
      <c r="L810" s="5" t="str">
        <f ca="1">IF(tblCustomers[[#This Row],[LastPurchaseDate]] &lt;= (TODAY()-180), "Churned", "Active")</f>
        <v>Active</v>
      </c>
      <c r="M810" s="5" t="str">
        <f>TEXT(tblCustomers[[#This Row],[JoinDate]], "YYYY-MM")</f>
        <v>2023-12</v>
      </c>
      <c r="N810" s="5">
        <f>tblCustomers[[#This Row],[TotalSpend]]</f>
        <v>793.44</v>
      </c>
      <c r="O810" s="2" t="s">
        <v>3372</v>
      </c>
    </row>
    <row r="811" spans="1:15" ht="13.8" x14ac:dyDescent="0.25">
      <c r="A811" s="2" t="s">
        <v>820</v>
      </c>
      <c r="B811" s="2" t="s">
        <v>1730</v>
      </c>
      <c r="C811" s="2" t="s">
        <v>1865</v>
      </c>
      <c r="D811" s="5" t="s">
        <v>1952</v>
      </c>
      <c r="E811" s="5" t="s">
        <v>2290</v>
      </c>
      <c r="F811" s="9">
        <v>3</v>
      </c>
      <c r="G811" s="9">
        <v>6</v>
      </c>
      <c r="H811" s="7">
        <v>169.14</v>
      </c>
      <c r="I811" s="7">
        <v>28.19</v>
      </c>
      <c r="J811" s="2" t="s">
        <v>3370</v>
      </c>
      <c r="K811" s="5">
        <f ca="1">TODAY() - tblCustomers[[#This Row],[LastPurchaseDate]]</f>
        <v>1609</v>
      </c>
      <c r="L811" s="5" t="str">
        <f ca="1">IF(tblCustomers[[#This Row],[LastPurchaseDate]] &lt;= (TODAY()-180), "Churned", "Active")</f>
        <v>Active</v>
      </c>
      <c r="M811" s="5" t="str">
        <f>TEXT(tblCustomers[[#This Row],[JoinDate]], "YYYY-MM")</f>
        <v>2021-02</v>
      </c>
      <c r="N811" s="5">
        <f>tblCustomers[[#This Row],[TotalSpend]]</f>
        <v>169.14</v>
      </c>
      <c r="O811" s="2" t="s">
        <v>3372</v>
      </c>
    </row>
    <row r="812" spans="1:15" ht="13.8" x14ac:dyDescent="0.25">
      <c r="A812" s="2" t="s">
        <v>821</v>
      </c>
      <c r="B812" s="2" t="s">
        <v>1429</v>
      </c>
      <c r="C812" s="2" t="s">
        <v>1864</v>
      </c>
      <c r="D812" s="5" t="s">
        <v>2551</v>
      </c>
      <c r="E812" s="5" t="s">
        <v>2352</v>
      </c>
      <c r="F812" s="9">
        <v>1</v>
      </c>
      <c r="G812" s="9">
        <v>1</v>
      </c>
      <c r="H812" s="7">
        <v>64.650000000000006</v>
      </c>
      <c r="I812" s="7">
        <v>64.650000000000006</v>
      </c>
      <c r="J812" s="2" t="s">
        <v>3370</v>
      </c>
      <c r="K812" s="5">
        <f ca="1">TODAY() - tblCustomers[[#This Row],[LastPurchaseDate]]</f>
        <v>118</v>
      </c>
      <c r="L812" s="5" t="str">
        <f ca="1">IF(tblCustomers[[#This Row],[LastPurchaseDate]] &lt;= (TODAY()-180), "Churned", "Active")</f>
        <v>Active</v>
      </c>
      <c r="M812" s="5" t="str">
        <f>TEXT(tblCustomers[[#This Row],[JoinDate]], "YYYY-MM")</f>
        <v>2025-05</v>
      </c>
      <c r="N812" s="5">
        <f>tblCustomers[[#This Row],[TotalSpend]]</f>
        <v>64.650000000000006</v>
      </c>
      <c r="O812" s="2" t="s">
        <v>3373</v>
      </c>
    </row>
    <row r="813" spans="1:15" ht="13.8" x14ac:dyDescent="0.25">
      <c r="A813" s="2" t="s">
        <v>822</v>
      </c>
      <c r="B813" s="2" t="s">
        <v>1214</v>
      </c>
      <c r="C813" s="2" t="s">
        <v>1863</v>
      </c>
      <c r="D813" s="5" t="s">
        <v>2552</v>
      </c>
      <c r="E813" s="5" t="s">
        <v>2480</v>
      </c>
      <c r="F813" s="9">
        <v>21</v>
      </c>
      <c r="G813" s="9">
        <v>25</v>
      </c>
      <c r="H813" s="7">
        <v>9209</v>
      </c>
      <c r="I813" s="7">
        <v>368.36</v>
      </c>
      <c r="J813" s="2" t="s">
        <v>3371</v>
      </c>
      <c r="K813" s="5">
        <f ca="1">TODAY() - tblCustomers[[#This Row],[LastPurchaseDate]]</f>
        <v>125</v>
      </c>
      <c r="L813" s="5" t="str">
        <f ca="1">IF(tblCustomers[[#This Row],[LastPurchaseDate]] &lt;= (TODAY()-180), "Churned", "Active")</f>
        <v>Active</v>
      </c>
      <c r="M813" s="5" t="str">
        <f>TEXT(tblCustomers[[#This Row],[JoinDate]], "YYYY-MM")</f>
        <v>2023-09</v>
      </c>
      <c r="N813" s="5">
        <f>tblCustomers[[#This Row],[TotalSpend]]</f>
        <v>9209</v>
      </c>
      <c r="O813" s="2" t="s">
        <v>3373</v>
      </c>
    </row>
    <row r="814" spans="1:15" ht="13.8" x14ac:dyDescent="0.25">
      <c r="A814" s="2" t="s">
        <v>823</v>
      </c>
      <c r="B814" s="2" t="s">
        <v>1715</v>
      </c>
      <c r="C814" s="2" t="s">
        <v>1861</v>
      </c>
      <c r="D814" s="5" t="s">
        <v>2553</v>
      </c>
      <c r="E814" s="5" t="s">
        <v>2398</v>
      </c>
      <c r="F814" s="9">
        <v>63</v>
      </c>
      <c r="G814" s="9">
        <v>44</v>
      </c>
      <c r="H814" s="7">
        <v>46978.36</v>
      </c>
      <c r="I814" s="7">
        <v>1067.69</v>
      </c>
      <c r="J814" s="2" t="s">
        <v>3371</v>
      </c>
      <c r="K814" s="5">
        <f ca="1">TODAY() - tblCustomers[[#This Row],[LastPurchaseDate]]</f>
        <v>47</v>
      </c>
      <c r="L814" s="5" t="str">
        <f ca="1">IF(tblCustomers[[#This Row],[LastPurchaseDate]] &lt;= (TODAY()-180), "Churned", "Active")</f>
        <v>Active</v>
      </c>
      <c r="M814" s="5" t="str">
        <f>TEXT(tblCustomers[[#This Row],[JoinDate]], "YYYY-MM")</f>
        <v>2020-06</v>
      </c>
      <c r="N814" s="5">
        <f>tblCustomers[[#This Row],[TotalSpend]]</f>
        <v>46978.36</v>
      </c>
      <c r="O814" s="2" t="s">
        <v>3373</v>
      </c>
    </row>
    <row r="815" spans="1:15" ht="13.8" x14ac:dyDescent="0.25">
      <c r="A815" s="2" t="s">
        <v>824</v>
      </c>
      <c r="B815" s="2" t="s">
        <v>1582</v>
      </c>
      <c r="C815" s="2" t="s">
        <v>1861</v>
      </c>
      <c r="D815" s="5" t="s">
        <v>2554</v>
      </c>
      <c r="E815" s="5" t="s">
        <v>3229</v>
      </c>
      <c r="F815" s="9">
        <v>56</v>
      </c>
      <c r="G815" s="9">
        <v>43</v>
      </c>
      <c r="H815" s="7">
        <v>796.79</v>
      </c>
      <c r="I815" s="7">
        <v>18.53</v>
      </c>
      <c r="J815" s="2" t="s">
        <v>3370</v>
      </c>
      <c r="K815" s="5">
        <f ca="1">TODAY() - tblCustomers[[#This Row],[LastPurchaseDate]]</f>
        <v>564</v>
      </c>
      <c r="L815" s="5" t="str">
        <f ca="1">IF(tblCustomers[[#This Row],[LastPurchaseDate]] &lt;= (TODAY()-180), "Churned", "Active")</f>
        <v>Active</v>
      </c>
      <c r="M815" s="5" t="str">
        <f>TEXT(tblCustomers[[#This Row],[JoinDate]], "YYYY-MM")</f>
        <v>2019-08</v>
      </c>
      <c r="N815" s="5">
        <f>tblCustomers[[#This Row],[TotalSpend]]</f>
        <v>796.79</v>
      </c>
      <c r="O815" s="2" t="s">
        <v>3372</v>
      </c>
    </row>
    <row r="816" spans="1:15" ht="13.8" x14ac:dyDescent="0.25">
      <c r="A816" s="2" t="s">
        <v>825</v>
      </c>
      <c r="B816" s="2" t="s">
        <v>1691</v>
      </c>
      <c r="C816" s="2" t="s">
        <v>1862</v>
      </c>
      <c r="D816" s="5" t="s">
        <v>2555</v>
      </c>
      <c r="E816" s="5" t="s">
        <v>2867</v>
      </c>
      <c r="F816" s="9">
        <v>5</v>
      </c>
      <c r="G816" s="9">
        <v>4</v>
      </c>
      <c r="H816" s="7">
        <v>42.24</v>
      </c>
      <c r="I816" s="7">
        <v>10.56</v>
      </c>
      <c r="J816" s="2" t="s">
        <v>3370</v>
      </c>
      <c r="K816" s="5">
        <f ca="1">TODAY() - tblCustomers[[#This Row],[LastPurchaseDate]]</f>
        <v>208</v>
      </c>
      <c r="L816" s="5" t="str">
        <f ca="1">IF(tblCustomers[[#This Row],[LastPurchaseDate]] &lt;= (TODAY()-180), "Churned", "Active")</f>
        <v>Active</v>
      </c>
      <c r="M816" s="5" t="str">
        <f>TEXT(tblCustomers[[#This Row],[JoinDate]], "YYYY-MM")</f>
        <v>2024-11</v>
      </c>
      <c r="N816" s="5">
        <f>tblCustomers[[#This Row],[TotalSpend]]</f>
        <v>42.24</v>
      </c>
      <c r="O816" s="2" t="s">
        <v>3372</v>
      </c>
    </row>
    <row r="817" spans="1:15" ht="13.8" x14ac:dyDescent="0.25">
      <c r="A817" s="2" t="s">
        <v>826</v>
      </c>
      <c r="B817" s="2" t="s">
        <v>1731</v>
      </c>
      <c r="C817" s="2" t="s">
        <v>1863</v>
      </c>
      <c r="D817" s="5" t="s">
        <v>1871</v>
      </c>
      <c r="E817" s="5" t="s">
        <v>2904</v>
      </c>
      <c r="F817" s="9">
        <v>58</v>
      </c>
      <c r="G817" s="9">
        <v>54</v>
      </c>
      <c r="H817" s="7">
        <v>5673.24</v>
      </c>
      <c r="I817" s="7">
        <v>105.06</v>
      </c>
      <c r="J817" s="2" t="s">
        <v>3371</v>
      </c>
      <c r="K817" s="5">
        <f ca="1">TODAY() - tblCustomers[[#This Row],[LastPurchaseDate]]</f>
        <v>991</v>
      </c>
      <c r="L817" s="5" t="str">
        <f ca="1">IF(tblCustomers[[#This Row],[LastPurchaseDate]] &lt;= (TODAY()-180), "Churned", "Active")</f>
        <v>Active</v>
      </c>
      <c r="M817" s="5" t="str">
        <f>TEXT(tblCustomers[[#This Row],[JoinDate]], "YYYY-MM")</f>
        <v>2018-04</v>
      </c>
      <c r="N817" s="5">
        <f>tblCustomers[[#This Row],[TotalSpend]]</f>
        <v>5673.24</v>
      </c>
      <c r="O817" s="2" t="s">
        <v>3372</v>
      </c>
    </row>
    <row r="818" spans="1:15" ht="13.8" x14ac:dyDescent="0.25">
      <c r="A818" s="2" t="s">
        <v>827</v>
      </c>
      <c r="B818" s="2" t="s">
        <v>1319</v>
      </c>
      <c r="C818" s="2" t="s">
        <v>1862</v>
      </c>
      <c r="D818" s="5" t="s">
        <v>2360</v>
      </c>
      <c r="E818" s="5" t="s">
        <v>3230</v>
      </c>
      <c r="F818" s="9">
        <v>14</v>
      </c>
      <c r="G818" s="9">
        <v>8</v>
      </c>
      <c r="H818" s="7">
        <v>585.67999999999995</v>
      </c>
      <c r="I818" s="7">
        <v>73.209999999999994</v>
      </c>
      <c r="J818" s="2" t="s">
        <v>3370</v>
      </c>
      <c r="K818" s="5">
        <f ca="1">TODAY() - tblCustomers[[#This Row],[LastPurchaseDate]]</f>
        <v>315</v>
      </c>
      <c r="L818" s="5" t="str">
        <f ca="1">IF(tblCustomers[[#This Row],[LastPurchaseDate]] &lt;= (TODAY()-180), "Churned", "Active")</f>
        <v>Active</v>
      </c>
      <c r="M818" s="5" t="str">
        <f>TEXT(tblCustomers[[#This Row],[JoinDate]], "YYYY-MM")</f>
        <v>2023-10</v>
      </c>
      <c r="N818" s="5">
        <f>tblCustomers[[#This Row],[TotalSpend]]</f>
        <v>585.67999999999995</v>
      </c>
      <c r="O818" s="2" t="s">
        <v>3372</v>
      </c>
    </row>
    <row r="819" spans="1:15" ht="13.8" x14ac:dyDescent="0.25">
      <c r="A819" s="2" t="s">
        <v>828</v>
      </c>
      <c r="B819" s="2" t="s">
        <v>1732</v>
      </c>
      <c r="C819" s="2" t="s">
        <v>1862</v>
      </c>
      <c r="D819" s="5" t="s">
        <v>2556</v>
      </c>
      <c r="E819" s="5" t="s">
        <v>3078</v>
      </c>
      <c r="F819" s="9">
        <v>35</v>
      </c>
      <c r="G819" s="9">
        <v>39</v>
      </c>
      <c r="H819" s="7">
        <v>2558.79</v>
      </c>
      <c r="I819" s="7">
        <v>65.61</v>
      </c>
      <c r="J819" s="2" t="s">
        <v>3370</v>
      </c>
      <c r="K819" s="5">
        <f ca="1">TODAY() - tblCustomers[[#This Row],[LastPurchaseDate]]</f>
        <v>1504</v>
      </c>
      <c r="L819" s="5" t="str">
        <f ca="1">IF(tblCustomers[[#This Row],[LastPurchaseDate]] &lt;= (TODAY()-180), "Churned", "Active")</f>
        <v>Active</v>
      </c>
      <c r="M819" s="5" t="str">
        <f>TEXT(tblCustomers[[#This Row],[JoinDate]], "YYYY-MM")</f>
        <v>2018-10</v>
      </c>
      <c r="N819" s="5">
        <f>tblCustomers[[#This Row],[TotalSpend]]</f>
        <v>2558.79</v>
      </c>
      <c r="O819" s="2" t="s">
        <v>3372</v>
      </c>
    </row>
    <row r="820" spans="1:15" ht="13.8" x14ac:dyDescent="0.25">
      <c r="A820" s="2" t="s">
        <v>829</v>
      </c>
      <c r="B820" s="2" t="s">
        <v>1704</v>
      </c>
      <c r="C820" s="2" t="s">
        <v>1862</v>
      </c>
      <c r="D820" s="5" t="s">
        <v>2000</v>
      </c>
      <c r="E820" s="5" t="s">
        <v>3110</v>
      </c>
      <c r="F820" s="9">
        <v>5</v>
      </c>
      <c r="G820" s="9">
        <v>3</v>
      </c>
      <c r="H820" s="7">
        <v>80.58</v>
      </c>
      <c r="I820" s="7">
        <v>26.86</v>
      </c>
      <c r="J820" s="2" t="s">
        <v>3370</v>
      </c>
      <c r="K820" s="5">
        <f ca="1">TODAY() - tblCustomers[[#This Row],[LastPurchaseDate]]</f>
        <v>19</v>
      </c>
      <c r="L820" s="5" t="str">
        <f ca="1">IF(tblCustomers[[#This Row],[LastPurchaseDate]] &lt;= (TODAY()-180), "Churned", "Active")</f>
        <v>Active</v>
      </c>
      <c r="M820" s="5" t="str">
        <f>TEXT(tblCustomers[[#This Row],[JoinDate]], "YYYY-MM")</f>
        <v>2025-05</v>
      </c>
      <c r="N820" s="5">
        <f>tblCustomers[[#This Row],[TotalSpend]]</f>
        <v>80.58</v>
      </c>
      <c r="O820" s="2" t="s">
        <v>3373</v>
      </c>
    </row>
    <row r="821" spans="1:15" ht="13.8" x14ac:dyDescent="0.25">
      <c r="A821" s="2" t="s">
        <v>830</v>
      </c>
      <c r="B821" s="2" t="s">
        <v>1723</v>
      </c>
      <c r="C821" s="2" t="s">
        <v>1861</v>
      </c>
      <c r="D821" s="5" t="s">
        <v>2557</v>
      </c>
      <c r="E821" s="5" t="s">
        <v>2476</v>
      </c>
      <c r="F821" s="9">
        <v>62</v>
      </c>
      <c r="G821" s="9">
        <v>52</v>
      </c>
      <c r="H821" s="7">
        <v>863.72</v>
      </c>
      <c r="I821" s="7">
        <v>16.61</v>
      </c>
      <c r="J821" s="2" t="s">
        <v>3370</v>
      </c>
      <c r="K821" s="5">
        <f ca="1">TODAY() - tblCustomers[[#This Row],[LastPurchaseDate]]</f>
        <v>431</v>
      </c>
      <c r="L821" s="5" t="str">
        <f ca="1">IF(tblCustomers[[#This Row],[LastPurchaseDate]] &lt;= (TODAY()-180), "Churned", "Active")</f>
        <v>Active</v>
      </c>
      <c r="M821" s="5" t="str">
        <f>TEXT(tblCustomers[[#This Row],[JoinDate]], "YYYY-MM")</f>
        <v>2019-06</v>
      </c>
      <c r="N821" s="5">
        <f>tblCustomers[[#This Row],[TotalSpend]]</f>
        <v>863.72</v>
      </c>
      <c r="O821" s="2" t="s">
        <v>3372</v>
      </c>
    </row>
    <row r="822" spans="1:15" ht="13.8" x14ac:dyDescent="0.25">
      <c r="A822" s="2" t="s">
        <v>831</v>
      </c>
      <c r="B822" s="2" t="s">
        <v>1604</v>
      </c>
      <c r="C822" s="2" t="s">
        <v>1861</v>
      </c>
      <c r="D822" s="5" t="s">
        <v>2558</v>
      </c>
      <c r="E822" s="5" t="s">
        <v>2329</v>
      </c>
      <c r="F822" s="9">
        <v>12</v>
      </c>
      <c r="G822" s="9">
        <v>11</v>
      </c>
      <c r="H822" s="7">
        <v>1316.04</v>
      </c>
      <c r="I822" s="7">
        <v>119.64</v>
      </c>
      <c r="J822" s="2" t="s">
        <v>3370</v>
      </c>
      <c r="K822" s="5">
        <f ca="1">TODAY() - tblCustomers[[#This Row],[LastPurchaseDate]]</f>
        <v>74</v>
      </c>
      <c r="L822" s="5" t="str">
        <f ca="1">IF(tblCustomers[[#This Row],[LastPurchaseDate]] &lt;= (TODAY()-180), "Churned", "Active")</f>
        <v>Active</v>
      </c>
      <c r="M822" s="5" t="str">
        <f>TEXT(tblCustomers[[#This Row],[JoinDate]], "YYYY-MM")</f>
        <v>2024-08</v>
      </c>
      <c r="N822" s="5">
        <f>tblCustomers[[#This Row],[TotalSpend]]</f>
        <v>1316.04</v>
      </c>
      <c r="O822" s="2" t="s">
        <v>3373</v>
      </c>
    </row>
    <row r="823" spans="1:15" ht="13.8" x14ac:dyDescent="0.25">
      <c r="A823" s="2" t="s">
        <v>832</v>
      </c>
      <c r="B823" s="2" t="s">
        <v>1450</v>
      </c>
      <c r="C823" s="2" t="s">
        <v>1861</v>
      </c>
      <c r="D823" s="5" t="s">
        <v>2559</v>
      </c>
      <c r="E823" s="5" t="s">
        <v>2158</v>
      </c>
      <c r="F823" s="9">
        <v>36</v>
      </c>
      <c r="G823" s="9">
        <v>22</v>
      </c>
      <c r="H823" s="7">
        <v>1346.18</v>
      </c>
      <c r="I823" s="7">
        <v>61.19</v>
      </c>
      <c r="J823" s="2" t="s">
        <v>3370</v>
      </c>
      <c r="K823" s="5">
        <f ca="1">TODAY() - tblCustomers[[#This Row],[LastPurchaseDate]]</f>
        <v>659</v>
      </c>
      <c r="L823" s="5" t="str">
        <f ca="1">IF(tblCustomers[[#This Row],[LastPurchaseDate]] &lt;= (TODAY()-180), "Churned", "Active")</f>
        <v>Active</v>
      </c>
      <c r="M823" s="5" t="str">
        <f>TEXT(tblCustomers[[#This Row],[JoinDate]], "YYYY-MM")</f>
        <v>2021-01</v>
      </c>
      <c r="N823" s="5">
        <f>tblCustomers[[#This Row],[TotalSpend]]</f>
        <v>1346.18</v>
      </c>
      <c r="O823" s="2" t="s">
        <v>3372</v>
      </c>
    </row>
    <row r="824" spans="1:15" ht="13.8" x14ac:dyDescent="0.25">
      <c r="A824" s="2" t="s">
        <v>833</v>
      </c>
      <c r="B824" s="2" t="s">
        <v>1733</v>
      </c>
      <c r="C824" s="2" t="s">
        <v>1864</v>
      </c>
      <c r="D824" s="5" t="s">
        <v>2560</v>
      </c>
      <c r="E824" s="5" t="s">
        <v>2815</v>
      </c>
      <c r="F824" s="9">
        <v>42</v>
      </c>
      <c r="G824" s="9">
        <v>33</v>
      </c>
      <c r="H824" s="7">
        <v>3605.91</v>
      </c>
      <c r="I824" s="7">
        <v>109.27</v>
      </c>
      <c r="J824" s="2" t="s">
        <v>3370</v>
      </c>
      <c r="K824" s="5">
        <f ca="1">TODAY() - tblCustomers[[#This Row],[LastPurchaseDate]]</f>
        <v>117</v>
      </c>
      <c r="L824" s="5" t="str">
        <f ca="1">IF(tblCustomers[[#This Row],[LastPurchaseDate]] &lt;= (TODAY()-180), "Churned", "Active")</f>
        <v>Active</v>
      </c>
      <c r="M824" s="5" t="str">
        <f>TEXT(tblCustomers[[#This Row],[JoinDate]], "YYYY-MM")</f>
        <v>2021-12</v>
      </c>
      <c r="N824" s="5">
        <f>tblCustomers[[#This Row],[TotalSpend]]</f>
        <v>3605.91</v>
      </c>
      <c r="O824" s="2" t="s">
        <v>3373</v>
      </c>
    </row>
    <row r="825" spans="1:15" ht="13.8" x14ac:dyDescent="0.25">
      <c r="A825" s="2" t="s">
        <v>834</v>
      </c>
      <c r="B825" s="2" t="s">
        <v>1583</v>
      </c>
      <c r="C825" s="2" t="s">
        <v>1865</v>
      </c>
      <c r="D825" s="5" t="s">
        <v>2079</v>
      </c>
      <c r="E825" s="5" t="s">
        <v>2024</v>
      </c>
      <c r="F825" s="9">
        <v>1</v>
      </c>
      <c r="G825" s="9">
        <v>4</v>
      </c>
      <c r="H825" s="7">
        <v>509.16</v>
      </c>
      <c r="I825" s="7">
        <v>127.29</v>
      </c>
      <c r="J825" s="2" t="s">
        <v>3370</v>
      </c>
      <c r="K825" s="5">
        <f ca="1">TODAY() - tblCustomers[[#This Row],[LastPurchaseDate]]</f>
        <v>562</v>
      </c>
      <c r="L825" s="5" t="str">
        <f ca="1">IF(tblCustomers[[#This Row],[LastPurchaseDate]] &lt;= (TODAY()-180), "Churned", "Active")</f>
        <v>Active</v>
      </c>
      <c r="M825" s="5" t="str">
        <f>TEXT(tblCustomers[[#This Row],[JoinDate]], "YYYY-MM")</f>
        <v>2024-03</v>
      </c>
      <c r="N825" s="5">
        <f>tblCustomers[[#This Row],[TotalSpend]]</f>
        <v>509.16</v>
      </c>
      <c r="O825" s="2" t="s">
        <v>3372</v>
      </c>
    </row>
    <row r="826" spans="1:15" ht="13.8" x14ac:dyDescent="0.25">
      <c r="A826" s="2" t="s">
        <v>835</v>
      </c>
      <c r="B826" s="2" t="s">
        <v>1444</v>
      </c>
      <c r="C826" s="2" t="s">
        <v>1863</v>
      </c>
      <c r="D826" s="5" t="s">
        <v>2561</v>
      </c>
      <c r="E826" s="5" t="s">
        <v>3231</v>
      </c>
      <c r="F826" s="9">
        <v>47</v>
      </c>
      <c r="G826" s="9">
        <v>45</v>
      </c>
      <c r="H826" s="7">
        <v>1440.45</v>
      </c>
      <c r="I826" s="7">
        <v>32.01</v>
      </c>
      <c r="J826" s="2" t="s">
        <v>3370</v>
      </c>
      <c r="K826" s="5">
        <f ca="1">TODAY() - tblCustomers[[#This Row],[LastPurchaseDate]]</f>
        <v>668</v>
      </c>
      <c r="L826" s="5" t="str">
        <f ca="1">IF(tblCustomers[[#This Row],[LastPurchaseDate]] &lt;= (TODAY()-180), "Churned", "Active")</f>
        <v>Active</v>
      </c>
      <c r="M826" s="5" t="str">
        <f>TEXT(tblCustomers[[#This Row],[JoinDate]], "YYYY-MM")</f>
        <v>2020-01</v>
      </c>
      <c r="N826" s="5">
        <f>tblCustomers[[#This Row],[TotalSpend]]</f>
        <v>1440.45</v>
      </c>
      <c r="O826" s="2" t="s">
        <v>3372</v>
      </c>
    </row>
    <row r="827" spans="1:15" ht="13.8" x14ac:dyDescent="0.25">
      <c r="A827" s="2" t="s">
        <v>836</v>
      </c>
      <c r="B827" s="2" t="s">
        <v>1676</v>
      </c>
      <c r="C827" s="2" t="s">
        <v>1865</v>
      </c>
      <c r="D827" s="5" t="s">
        <v>2562</v>
      </c>
      <c r="E827" s="5" t="s">
        <v>3184</v>
      </c>
      <c r="F827" s="9">
        <v>37</v>
      </c>
      <c r="G827" s="9">
        <v>31</v>
      </c>
      <c r="H827" s="7">
        <v>1709.65</v>
      </c>
      <c r="I827" s="7">
        <v>55.15</v>
      </c>
      <c r="J827" s="2" t="s">
        <v>3370</v>
      </c>
      <c r="K827" s="5">
        <f ca="1">TODAY() - tblCustomers[[#This Row],[LastPurchaseDate]]</f>
        <v>1045</v>
      </c>
      <c r="L827" s="5" t="str">
        <f ca="1">IF(tblCustomers[[#This Row],[LastPurchaseDate]] &lt;= (TODAY()-180), "Churned", "Active")</f>
        <v>Active</v>
      </c>
      <c r="M827" s="5" t="str">
        <f>TEXT(tblCustomers[[#This Row],[JoinDate]], "YYYY-MM")</f>
        <v>2019-11</v>
      </c>
      <c r="N827" s="5">
        <f>tblCustomers[[#This Row],[TotalSpend]]</f>
        <v>1709.65</v>
      </c>
      <c r="O827" s="2" t="s">
        <v>3372</v>
      </c>
    </row>
    <row r="828" spans="1:15" ht="13.8" x14ac:dyDescent="0.25">
      <c r="A828" s="2" t="s">
        <v>837</v>
      </c>
      <c r="B828" s="2" t="s">
        <v>1734</v>
      </c>
      <c r="C828" s="2" t="s">
        <v>1861</v>
      </c>
      <c r="D828" s="5" t="s">
        <v>2563</v>
      </c>
      <c r="E828" s="5" t="s">
        <v>3232</v>
      </c>
      <c r="F828" s="9">
        <v>31</v>
      </c>
      <c r="G828" s="9">
        <v>20</v>
      </c>
      <c r="H828" s="7">
        <v>1615.4</v>
      </c>
      <c r="I828" s="7">
        <v>80.77</v>
      </c>
      <c r="J828" s="2" t="s">
        <v>3370</v>
      </c>
      <c r="K828" s="5">
        <f ca="1">TODAY() - tblCustomers[[#This Row],[LastPurchaseDate]]</f>
        <v>1171</v>
      </c>
      <c r="L828" s="5" t="str">
        <f ca="1">IF(tblCustomers[[#This Row],[LastPurchaseDate]] &lt;= (TODAY()-180), "Churned", "Active")</f>
        <v>Active</v>
      </c>
      <c r="M828" s="5" t="str">
        <f>TEXT(tblCustomers[[#This Row],[JoinDate]], "YYYY-MM")</f>
        <v>2020-01</v>
      </c>
      <c r="N828" s="5">
        <f>tblCustomers[[#This Row],[TotalSpend]]</f>
        <v>1615.4</v>
      </c>
      <c r="O828" s="2" t="s">
        <v>3372</v>
      </c>
    </row>
    <row r="829" spans="1:15" ht="13.8" x14ac:dyDescent="0.25">
      <c r="A829" s="2" t="s">
        <v>838</v>
      </c>
      <c r="B829" s="2" t="s">
        <v>1303</v>
      </c>
      <c r="C829" s="2" t="s">
        <v>1865</v>
      </c>
      <c r="D829" s="5" t="s">
        <v>2564</v>
      </c>
      <c r="E829" s="5" t="s">
        <v>2938</v>
      </c>
      <c r="F829" s="9">
        <v>15</v>
      </c>
      <c r="G829" s="9">
        <v>14</v>
      </c>
      <c r="H829" s="7">
        <v>1480.5</v>
      </c>
      <c r="I829" s="7">
        <v>105.75</v>
      </c>
      <c r="J829" s="2" t="s">
        <v>3370</v>
      </c>
      <c r="K829" s="5">
        <f ca="1">TODAY() - tblCustomers[[#This Row],[LastPurchaseDate]]</f>
        <v>260</v>
      </c>
      <c r="L829" s="5" t="str">
        <f ca="1">IF(tblCustomers[[#This Row],[LastPurchaseDate]] &lt;= (TODAY()-180), "Churned", "Active")</f>
        <v>Active</v>
      </c>
      <c r="M829" s="5" t="str">
        <f>TEXT(tblCustomers[[#This Row],[JoinDate]], "YYYY-MM")</f>
        <v>2023-11</v>
      </c>
      <c r="N829" s="5">
        <f>tblCustomers[[#This Row],[TotalSpend]]</f>
        <v>1480.5</v>
      </c>
      <c r="O829" s="2" t="s">
        <v>3372</v>
      </c>
    </row>
    <row r="830" spans="1:15" ht="13.8" x14ac:dyDescent="0.25">
      <c r="A830" s="2" t="s">
        <v>839</v>
      </c>
      <c r="B830" s="2" t="s">
        <v>1340</v>
      </c>
      <c r="C830" s="2" t="s">
        <v>1865</v>
      </c>
      <c r="D830" s="5" t="s">
        <v>2522</v>
      </c>
      <c r="E830" s="5" t="s">
        <v>3233</v>
      </c>
      <c r="F830" s="9">
        <v>15</v>
      </c>
      <c r="G830" s="9">
        <v>18</v>
      </c>
      <c r="H830" s="7">
        <v>805.32</v>
      </c>
      <c r="I830" s="7">
        <v>44.74</v>
      </c>
      <c r="J830" s="2" t="s">
        <v>3370</v>
      </c>
      <c r="K830" s="5">
        <f ca="1">TODAY() - tblCustomers[[#This Row],[LastPurchaseDate]]</f>
        <v>722</v>
      </c>
      <c r="L830" s="5" t="str">
        <f ca="1">IF(tblCustomers[[#This Row],[LastPurchaseDate]] &lt;= (TODAY()-180), "Churned", "Active")</f>
        <v>Active</v>
      </c>
      <c r="M830" s="5" t="str">
        <f>TEXT(tblCustomers[[#This Row],[JoinDate]], "YYYY-MM")</f>
        <v>2022-08</v>
      </c>
      <c r="N830" s="5">
        <f>tblCustomers[[#This Row],[TotalSpend]]</f>
        <v>805.32</v>
      </c>
      <c r="O830" s="2" t="s">
        <v>3372</v>
      </c>
    </row>
    <row r="831" spans="1:15" ht="13.8" x14ac:dyDescent="0.25">
      <c r="A831" s="2" t="s">
        <v>840</v>
      </c>
      <c r="B831" s="2" t="s">
        <v>1735</v>
      </c>
      <c r="C831" s="2" t="s">
        <v>1861</v>
      </c>
      <c r="D831" s="5" t="s">
        <v>2565</v>
      </c>
      <c r="E831" s="5" t="s">
        <v>2113</v>
      </c>
      <c r="F831" s="9">
        <v>9</v>
      </c>
      <c r="G831" s="9">
        <v>5</v>
      </c>
      <c r="H831" s="7">
        <v>75.55</v>
      </c>
      <c r="I831" s="7">
        <v>15.11</v>
      </c>
      <c r="J831" s="2" t="s">
        <v>3370</v>
      </c>
      <c r="K831" s="5">
        <f ca="1">TODAY() - tblCustomers[[#This Row],[LastPurchaseDate]]</f>
        <v>496</v>
      </c>
      <c r="L831" s="5" t="str">
        <f ca="1">IF(tblCustomers[[#This Row],[LastPurchaseDate]] &lt;= (TODAY()-180), "Churned", "Active")</f>
        <v>Active</v>
      </c>
      <c r="M831" s="5" t="str">
        <f>TEXT(tblCustomers[[#This Row],[JoinDate]], "YYYY-MM")</f>
        <v>2023-09</v>
      </c>
      <c r="N831" s="5">
        <f>tblCustomers[[#This Row],[TotalSpend]]</f>
        <v>75.55</v>
      </c>
      <c r="O831" s="2" t="s">
        <v>3372</v>
      </c>
    </row>
    <row r="832" spans="1:15" ht="13.8" x14ac:dyDescent="0.25">
      <c r="A832" s="2" t="s">
        <v>841</v>
      </c>
      <c r="B832" s="2" t="s">
        <v>1736</v>
      </c>
      <c r="C832" s="2" t="s">
        <v>1863</v>
      </c>
      <c r="D832" s="5" t="s">
        <v>2566</v>
      </c>
      <c r="E832" s="5" t="s">
        <v>3234</v>
      </c>
      <c r="F832" s="9">
        <v>13</v>
      </c>
      <c r="G832" s="9">
        <v>13</v>
      </c>
      <c r="H832" s="7">
        <v>1257.49</v>
      </c>
      <c r="I832" s="7">
        <v>96.73</v>
      </c>
      <c r="J832" s="2" t="s">
        <v>3370</v>
      </c>
      <c r="K832" s="5">
        <f ca="1">TODAY() - tblCustomers[[#This Row],[LastPurchaseDate]]</f>
        <v>2110</v>
      </c>
      <c r="L832" s="5" t="str">
        <f ca="1">IF(tblCustomers[[#This Row],[LastPurchaseDate]] &lt;= (TODAY()-180), "Churned", "Active")</f>
        <v>Active</v>
      </c>
      <c r="M832" s="5" t="str">
        <f>TEXT(tblCustomers[[#This Row],[JoinDate]], "YYYY-MM")</f>
        <v>2018-12</v>
      </c>
      <c r="N832" s="5">
        <f>tblCustomers[[#This Row],[TotalSpend]]</f>
        <v>1257.49</v>
      </c>
      <c r="O832" s="2" t="s">
        <v>3372</v>
      </c>
    </row>
    <row r="833" spans="1:15" ht="13.8" x14ac:dyDescent="0.25">
      <c r="A833" s="2" t="s">
        <v>842</v>
      </c>
      <c r="B833" s="2" t="s">
        <v>1429</v>
      </c>
      <c r="C833" s="2" t="s">
        <v>1865</v>
      </c>
      <c r="D833" s="5" t="s">
        <v>2567</v>
      </c>
      <c r="E833" s="5" t="s">
        <v>3036</v>
      </c>
      <c r="F833" s="9">
        <v>29</v>
      </c>
      <c r="G833" s="9">
        <v>23</v>
      </c>
      <c r="H833" s="7">
        <v>9665.52</v>
      </c>
      <c r="I833" s="7">
        <v>420.24</v>
      </c>
      <c r="J833" s="2" t="s">
        <v>3371</v>
      </c>
      <c r="K833" s="5">
        <f ca="1">TODAY() - tblCustomers[[#This Row],[LastPurchaseDate]]</f>
        <v>727</v>
      </c>
      <c r="L833" s="5" t="str">
        <f ca="1">IF(tblCustomers[[#This Row],[LastPurchaseDate]] &lt;= (TODAY()-180), "Churned", "Active")</f>
        <v>Active</v>
      </c>
      <c r="M833" s="5" t="str">
        <f>TEXT(tblCustomers[[#This Row],[JoinDate]], "YYYY-MM")</f>
        <v>2021-05</v>
      </c>
      <c r="N833" s="5">
        <f>tblCustomers[[#This Row],[TotalSpend]]</f>
        <v>9665.52</v>
      </c>
      <c r="O833" s="2" t="s">
        <v>3372</v>
      </c>
    </row>
    <row r="834" spans="1:15" ht="13.8" x14ac:dyDescent="0.25">
      <c r="A834" s="2" t="s">
        <v>843</v>
      </c>
      <c r="B834" s="2" t="s">
        <v>1282</v>
      </c>
      <c r="C834" s="2" t="s">
        <v>1862</v>
      </c>
      <c r="D834" s="5" t="s">
        <v>2037</v>
      </c>
      <c r="E834" s="5" t="s">
        <v>3235</v>
      </c>
      <c r="F834" s="9">
        <v>9</v>
      </c>
      <c r="G834" s="9">
        <v>9</v>
      </c>
      <c r="H834" s="7">
        <v>646.38</v>
      </c>
      <c r="I834" s="7">
        <v>71.819999999999993</v>
      </c>
      <c r="J834" s="2" t="s">
        <v>3370</v>
      </c>
      <c r="K834" s="5">
        <f ca="1">TODAY() - tblCustomers[[#This Row],[LastPurchaseDate]]</f>
        <v>1646</v>
      </c>
      <c r="L834" s="5" t="str">
        <f ca="1">IF(tblCustomers[[#This Row],[LastPurchaseDate]] &lt;= (TODAY()-180), "Churned", "Active")</f>
        <v>Active</v>
      </c>
      <c r="M834" s="5" t="str">
        <f>TEXT(tblCustomers[[#This Row],[JoinDate]], "YYYY-MM")</f>
        <v>2020-07</v>
      </c>
      <c r="N834" s="5">
        <f>tblCustomers[[#This Row],[TotalSpend]]</f>
        <v>646.38</v>
      </c>
      <c r="O834" s="2" t="s">
        <v>3372</v>
      </c>
    </row>
    <row r="835" spans="1:15" ht="13.8" x14ac:dyDescent="0.25">
      <c r="A835" s="2" t="s">
        <v>844</v>
      </c>
      <c r="B835" s="2" t="s">
        <v>1327</v>
      </c>
      <c r="C835" s="2" t="s">
        <v>1862</v>
      </c>
      <c r="D835" s="5" t="s">
        <v>2568</v>
      </c>
      <c r="E835" s="5" t="s">
        <v>3236</v>
      </c>
      <c r="F835" s="9">
        <v>26</v>
      </c>
      <c r="G835" s="9">
        <v>29</v>
      </c>
      <c r="H835" s="7">
        <v>1794.81</v>
      </c>
      <c r="I835" s="7">
        <v>61.89</v>
      </c>
      <c r="J835" s="2" t="s">
        <v>3370</v>
      </c>
      <c r="K835" s="5">
        <f ca="1">TODAY() - tblCustomers[[#This Row],[LastPurchaseDate]]</f>
        <v>1141</v>
      </c>
      <c r="L835" s="5" t="str">
        <f ca="1">IF(tblCustomers[[#This Row],[LastPurchaseDate]] &lt;= (TODAY()-180), "Churned", "Active")</f>
        <v>Active</v>
      </c>
      <c r="M835" s="5" t="str">
        <f>TEXT(tblCustomers[[#This Row],[JoinDate]], "YYYY-MM")</f>
        <v>2020-07</v>
      </c>
      <c r="N835" s="5">
        <f>tblCustomers[[#This Row],[TotalSpend]]</f>
        <v>1794.81</v>
      </c>
      <c r="O835" s="2" t="s">
        <v>3372</v>
      </c>
    </row>
    <row r="836" spans="1:15" ht="13.8" x14ac:dyDescent="0.25">
      <c r="A836" s="2" t="s">
        <v>845</v>
      </c>
      <c r="B836" s="2" t="s">
        <v>1737</v>
      </c>
      <c r="C836" s="2" t="s">
        <v>1864</v>
      </c>
      <c r="D836" s="5" t="s">
        <v>2569</v>
      </c>
      <c r="E836" s="5" t="s">
        <v>3237</v>
      </c>
      <c r="F836" s="9">
        <v>13</v>
      </c>
      <c r="G836" s="9">
        <v>10</v>
      </c>
      <c r="H836" s="7">
        <v>456.6</v>
      </c>
      <c r="I836" s="7">
        <v>45.66</v>
      </c>
      <c r="J836" s="2" t="s">
        <v>3370</v>
      </c>
      <c r="K836" s="5">
        <f ca="1">TODAY() - tblCustomers[[#This Row],[LastPurchaseDate]]</f>
        <v>1416</v>
      </c>
      <c r="L836" s="5" t="str">
        <f ca="1">IF(tblCustomers[[#This Row],[LastPurchaseDate]] &lt;= (TODAY()-180), "Churned", "Active")</f>
        <v>Active</v>
      </c>
      <c r="M836" s="5" t="str">
        <f>TEXT(tblCustomers[[#This Row],[JoinDate]], "YYYY-MM")</f>
        <v>2020-11</v>
      </c>
      <c r="N836" s="5">
        <f>tblCustomers[[#This Row],[TotalSpend]]</f>
        <v>456.6</v>
      </c>
      <c r="O836" s="2" t="s">
        <v>3372</v>
      </c>
    </row>
    <row r="837" spans="1:15" ht="13.8" x14ac:dyDescent="0.25">
      <c r="A837" s="2" t="s">
        <v>846</v>
      </c>
      <c r="B837" s="2" t="s">
        <v>1738</v>
      </c>
      <c r="C837" s="2" t="s">
        <v>1861</v>
      </c>
      <c r="D837" s="5" t="s">
        <v>2570</v>
      </c>
      <c r="E837" s="5" t="s">
        <v>3093</v>
      </c>
      <c r="F837" s="9">
        <v>19</v>
      </c>
      <c r="G837" s="9">
        <v>19</v>
      </c>
      <c r="H837" s="7">
        <v>5452.62</v>
      </c>
      <c r="I837" s="7">
        <v>286.98</v>
      </c>
      <c r="J837" s="2" t="s">
        <v>3371</v>
      </c>
      <c r="K837" s="5">
        <f ca="1">TODAY() - tblCustomers[[#This Row],[LastPurchaseDate]]</f>
        <v>1396</v>
      </c>
      <c r="L837" s="5" t="str">
        <f ca="1">IF(tblCustomers[[#This Row],[LastPurchaseDate]] &lt;= (TODAY()-180), "Churned", "Active")</f>
        <v>Active</v>
      </c>
      <c r="M837" s="5" t="str">
        <f>TEXT(tblCustomers[[#This Row],[JoinDate]], "YYYY-MM")</f>
        <v>2020-05</v>
      </c>
      <c r="N837" s="5">
        <f>tblCustomers[[#This Row],[TotalSpend]]</f>
        <v>5452.62</v>
      </c>
      <c r="O837" s="2" t="s">
        <v>3372</v>
      </c>
    </row>
    <row r="838" spans="1:15" ht="13.8" x14ac:dyDescent="0.25">
      <c r="A838" s="2" t="s">
        <v>847</v>
      </c>
      <c r="B838" s="2" t="s">
        <v>1451</v>
      </c>
      <c r="C838" s="2" t="s">
        <v>1862</v>
      </c>
      <c r="D838" s="5" t="s">
        <v>2571</v>
      </c>
      <c r="E838" s="5" t="s">
        <v>3177</v>
      </c>
      <c r="F838" s="9">
        <v>77</v>
      </c>
      <c r="G838" s="9">
        <v>59</v>
      </c>
      <c r="H838" s="7">
        <v>2147.6</v>
      </c>
      <c r="I838" s="7">
        <v>36.4</v>
      </c>
      <c r="J838" s="2" t="s">
        <v>3370</v>
      </c>
      <c r="K838" s="5">
        <f ca="1">TODAY() - tblCustomers[[#This Row],[LastPurchaseDate]]</f>
        <v>164</v>
      </c>
      <c r="L838" s="5" t="str">
        <f ca="1">IF(tblCustomers[[#This Row],[LastPurchaseDate]] &lt;= (TODAY()-180), "Churned", "Active")</f>
        <v>Active</v>
      </c>
      <c r="M838" s="5" t="str">
        <f>TEXT(tblCustomers[[#This Row],[JoinDate]], "YYYY-MM")</f>
        <v>2018-12</v>
      </c>
      <c r="N838" s="5">
        <f>tblCustomers[[#This Row],[TotalSpend]]</f>
        <v>2147.6</v>
      </c>
      <c r="O838" s="2" t="s">
        <v>3373</v>
      </c>
    </row>
    <row r="839" spans="1:15" ht="13.8" x14ac:dyDescent="0.25">
      <c r="A839" s="2" t="s">
        <v>848</v>
      </c>
      <c r="B839" s="2" t="s">
        <v>1313</v>
      </c>
      <c r="C839" s="2" t="s">
        <v>1862</v>
      </c>
      <c r="D839" s="5" t="s">
        <v>2572</v>
      </c>
      <c r="E839" s="5" t="s">
        <v>3238</v>
      </c>
      <c r="F839" s="9">
        <v>11</v>
      </c>
      <c r="G839" s="9">
        <v>11</v>
      </c>
      <c r="H839" s="7">
        <v>1030.3699999999999</v>
      </c>
      <c r="I839" s="7">
        <v>93.67</v>
      </c>
      <c r="J839" s="2" t="s">
        <v>3370</v>
      </c>
      <c r="K839" s="5">
        <f ca="1">TODAY() - tblCustomers[[#This Row],[LastPurchaseDate]]</f>
        <v>2090</v>
      </c>
      <c r="L839" s="5" t="str">
        <f ca="1">IF(tblCustomers[[#This Row],[LastPurchaseDate]] &lt;= (TODAY()-180), "Churned", "Active")</f>
        <v>Active</v>
      </c>
      <c r="M839" s="5" t="str">
        <f>TEXT(tblCustomers[[#This Row],[JoinDate]], "YYYY-MM")</f>
        <v>2019-03</v>
      </c>
      <c r="N839" s="5">
        <f>tblCustomers[[#This Row],[TotalSpend]]</f>
        <v>1030.3699999999999</v>
      </c>
      <c r="O839" s="2" t="s">
        <v>3372</v>
      </c>
    </row>
    <row r="840" spans="1:15" ht="13.8" x14ac:dyDescent="0.25">
      <c r="A840" s="2" t="s">
        <v>849</v>
      </c>
      <c r="B840" s="2" t="s">
        <v>1651</v>
      </c>
      <c r="C840" s="2" t="s">
        <v>1865</v>
      </c>
      <c r="D840" s="5" t="s">
        <v>2573</v>
      </c>
      <c r="E840" s="5" t="s">
        <v>3239</v>
      </c>
      <c r="F840" s="9">
        <v>24</v>
      </c>
      <c r="G840" s="9">
        <v>24</v>
      </c>
      <c r="H840" s="7">
        <v>2003.76</v>
      </c>
      <c r="I840" s="7">
        <v>83.49</v>
      </c>
      <c r="J840" s="2" t="s">
        <v>3370</v>
      </c>
      <c r="K840" s="5">
        <f ca="1">TODAY() - tblCustomers[[#This Row],[LastPurchaseDate]]</f>
        <v>2091</v>
      </c>
      <c r="L840" s="5" t="str">
        <f ca="1">IF(tblCustomers[[#This Row],[LastPurchaseDate]] &lt;= (TODAY()-180), "Churned", "Active")</f>
        <v>Active</v>
      </c>
      <c r="M840" s="5" t="str">
        <f>TEXT(tblCustomers[[#This Row],[JoinDate]], "YYYY-MM")</f>
        <v>2018-02</v>
      </c>
      <c r="N840" s="5">
        <f>tblCustomers[[#This Row],[TotalSpend]]</f>
        <v>2003.76</v>
      </c>
      <c r="O840" s="2" t="s">
        <v>3372</v>
      </c>
    </row>
    <row r="841" spans="1:15" ht="13.8" x14ac:dyDescent="0.25">
      <c r="A841" s="2" t="s">
        <v>850</v>
      </c>
      <c r="B841" s="2" t="s">
        <v>1393</v>
      </c>
      <c r="C841" s="2" t="s">
        <v>1865</v>
      </c>
      <c r="D841" s="5" t="s">
        <v>2321</v>
      </c>
      <c r="E841" s="5" t="s">
        <v>3240</v>
      </c>
      <c r="F841" s="9">
        <v>4</v>
      </c>
      <c r="G841" s="9">
        <v>5</v>
      </c>
      <c r="H841" s="7">
        <v>1738.95</v>
      </c>
      <c r="I841" s="7">
        <v>347.79</v>
      </c>
      <c r="J841" s="2" t="s">
        <v>3370</v>
      </c>
      <c r="K841" s="5">
        <f ca="1">TODAY() - tblCustomers[[#This Row],[LastPurchaseDate]]</f>
        <v>1764</v>
      </c>
      <c r="L841" s="5" t="str">
        <f ca="1">IF(tblCustomers[[#This Row],[LastPurchaseDate]] &lt;= (TODAY()-180), "Churned", "Active")</f>
        <v>Active</v>
      </c>
      <c r="M841" s="5" t="str">
        <f>TEXT(tblCustomers[[#This Row],[JoinDate]], "YYYY-MM")</f>
        <v>2020-08</v>
      </c>
      <c r="N841" s="5">
        <f>tblCustomers[[#This Row],[TotalSpend]]</f>
        <v>1738.95</v>
      </c>
      <c r="O841" s="2" t="s">
        <v>3372</v>
      </c>
    </row>
    <row r="842" spans="1:15" ht="13.8" x14ac:dyDescent="0.25">
      <c r="A842" s="2" t="s">
        <v>851</v>
      </c>
      <c r="B842" s="2" t="s">
        <v>1739</v>
      </c>
      <c r="C842" s="2" t="s">
        <v>1865</v>
      </c>
      <c r="D842" s="5" t="s">
        <v>2574</v>
      </c>
      <c r="E842" s="5" t="s">
        <v>2544</v>
      </c>
      <c r="F842" s="9">
        <v>22</v>
      </c>
      <c r="G842" s="9">
        <v>25</v>
      </c>
      <c r="H842" s="7">
        <v>14069</v>
      </c>
      <c r="I842" s="7">
        <v>562.76</v>
      </c>
      <c r="J842" s="2" t="s">
        <v>3371</v>
      </c>
      <c r="K842" s="5">
        <f ca="1">TODAY() - tblCustomers[[#This Row],[LastPurchaseDate]]</f>
        <v>1657</v>
      </c>
      <c r="L842" s="5" t="str">
        <f ca="1">IF(tblCustomers[[#This Row],[LastPurchaseDate]] &lt;= (TODAY()-180), "Churned", "Active")</f>
        <v>Active</v>
      </c>
      <c r="M842" s="5" t="str">
        <f>TEXT(tblCustomers[[#This Row],[JoinDate]], "YYYY-MM")</f>
        <v>2019-06</v>
      </c>
      <c r="N842" s="5">
        <f>tblCustomers[[#This Row],[TotalSpend]]</f>
        <v>14069</v>
      </c>
      <c r="O842" s="2" t="s">
        <v>3372</v>
      </c>
    </row>
    <row r="843" spans="1:15" ht="13.8" x14ac:dyDescent="0.25">
      <c r="A843" s="2" t="s">
        <v>852</v>
      </c>
      <c r="B843" s="2" t="s">
        <v>1740</v>
      </c>
      <c r="C843" s="2" t="s">
        <v>1861</v>
      </c>
      <c r="D843" s="5" t="s">
        <v>2575</v>
      </c>
      <c r="E843" s="5" t="s">
        <v>2720</v>
      </c>
      <c r="F843" s="9">
        <v>12</v>
      </c>
      <c r="G843" s="9">
        <v>14</v>
      </c>
      <c r="H843" s="7">
        <v>1090.18</v>
      </c>
      <c r="I843" s="7">
        <v>77.87</v>
      </c>
      <c r="J843" s="2" t="s">
        <v>3370</v>
      </c>
      <c r="K843" s="5">
        <f ca="1">TODAY() - tblCustomers[[#This Row],[LastPurchaseDate]]</f>
        <v>110</v>
      </c>
      <c r="L843" s="5" t="str">
        <f ca="1">IF(tblCustomers[[#This Row],[LastPurchaseDate]] &lt;= (TODAY()-180), "Churned", "Active")</f>
        <v>Active</v>
      </c>
      <c r="M843" s="5" t="str">
        <f>TEXT(tblCustomers[[#This Row],[JoinDate]], "YYYY-MM")</f>
        <v>2024-07</v>
      </c>
      <c r="N843" s="5">
        <f>tblCustomers[[#This Row],[TotalSpend]]</f>
        <v>1090.18</v>
      </c>
      <c r="O843" s="2" t="s">
        <v>3373</v>
      </c>
    </row>
    <row r="844" spans="1:15" ht="13.8" x14ac:dyDescent="0.25">
      <c r="A844" s="2" t="s">
        <v>853</v>
      </c>
      <c r="B844" s="2" t="s">
        <v>1625</v>
      </c>
      <c r="C844" s="2" t="s">
        <v>1861</v>
      </c>
      <c r="D844" s="5" t="s">
        <v>2576</v>
      </c>
      <c r="E844" s="5" t="s">
        <v>3241</v>
      </c>
      <c r="F844" s="9">
        <v>18</v>
      </c>
      <c r="G844" s="9">
        <v>12</v>
      </c>
      <c r="H844" s="7">
        <v>1350.48</v>
      </c>
      <c r="I844" s="7">
        <v>112.54</v>
      </c>
      <c r="J844" s="2" t="s">
        <v>3370</v>
      </c>
      <c r="K844" s="5">
        <f ca="1">TODAY() - tblCustomers[[#This Row],[LastPurchaseDate]]</f>
        <v>2168</v>
      </c>
      <c r="L844" s="5" t="str">
        <f ca="1">IF(tblCustomers[[#This Row],[LastPurchaseDate]] &lt;= (TODAY()-180), "Churned", "Active")</f>
        <v>Active</v>
      </c>
      <c r="M844" s="5" t="str">
        <f>TEXT(tblCustomers[[#This Row],[JoinDate]], "YYYY-MM")</f>
        <v>2018-05</v>
      </c>
      <c r="N844" s="5">
        <f>tblCustomers[[#This Row],[TotalSpend]]</f>
        <v>1350.48</v>
      </c>
      <c r="O844" s="2" t="s">
        <v>3372</v>
      </c>
    </row>
    <row r="845" spans="1:15" ht="13.8" x14ac:dyDescent="0.25">
      <c r="A845" s="2" t="s">
        <v>854</v>
      </c>
      <c r="B845" s="2" t="s">
        <v>1375</v>
      </c>
      <c r="C845" s="2" t="s">
        <v>1864</v>
      </c>
      <c r="D845" s="5" t="s">
        <v>2577</v>
      </c>
      <c r="E845" s="5" t="s">
        <v>2564</v>
      </c>
      <c r="F845" s="9">
        <v>8</v>
      </c>
      <c r="G845" s="9">
        <v>5</v>
      </c>
      <c r="H845" s="7">
        <v>399.2</v>
      </c>
      <c r="I845" s="7">
        <v>79.84</v>
      </c>
      <c r="J845" s="2" t="s">
        <v>3370</v>
      </c>
      <c r="K845" s="5">
        <f ca="1">TODAY() - tblCustomers[[#This Row],[LastPurchaseDate]]</f>
        <v>677</v>
      </c>
      <c r="L845" s="5" t="str">
        <f ca="1">IF(tblCustomers[[#This Row],[LastPurchaseDate]] &lt;= (TODAY()-180), "Churned", "Active")</f>
        <v>Active</v>
      </c>
      <c r="M845" s="5" t="str">
        <f>TEXT(tblCustomers[[#This Row],[JoinDate]], "YYYY-MM")</f>
        <v>2023-04</v>
      </c>
      <c r="N845" s="5">
        <f>tblCustomers[[#This Row],[TotalSpend]]</f>
        <v>399.2</v>
      </c>
      <c r="O845" s="2" t="s">
        <v>3372</v>
      </c>
    </row>
    <row r="846" spans="1:15" ht="13.8" x14ac:dyDescent="0.25">
      <c r="A846" s="2" t="s">
        <v>855</v>
      </c>
      <c r="B846" s="2" t="s">
        <v>1741</v>
      </c>
      <c r="C846" s="2" t="s">
        <v>1862</v>
      </c>
      <c r="D846" s="5" t="s">
        <v>2578</v>
      </c>
      <c r="E846" s="5" t="s">
        <v>2754</v>
      </c>
      <c r="F846" s="9">
        <v>9</v>
      </c>
      <c r="G846" s="9">
        <v>9</v>
      </c>
      <c r="H846" s="7">
        <v>170.19</v>
      </c>
      <c r="I846" s="7">
        <v>18.91</v>
      </c>
      <c r="J846" s="2" t="s">
        <v>3370</v>
      </c>
      <c r="K846" s="5">
        <f ca="1">TODAY() - tblCustomers[[#This Row],[LastPurchaseDate]]</f>
        <v>2494</v>
      </c>
      <c r="L846" s="5" t="str">
        <f ca="1">IF(tblCustomers[[#This Row],[LastPurchaseDate]] &lt;= (TODAY()-180), "Churned", "Active")</f>
        <v>Active</v>
      </c>
      <c r="M846" s="5" t="str">
        <f>TEXT(tblCustomers[[#This Row],[JoinDate]], "YYYY-MM")</f>
        <v>2018-03</v>
      </c>
      <c r="N846" s="5">
        <f>tblCustomers[[#This Row],[TotalSpend]]</f>
        <v>170.19</v>
      </c>
      <c r="O846" s="2" t="s">
        <v>3372</v>
      </c>
    </row>
    <row r="847" spans="1:15" ht="13.8" x14ac:dyDescent="0.25">
      <c r="A847" s="2" t="s">
        <v>856</v>
      </c>
      <c r="B847" s="2" t="s">
        <v>1742</v>
      </c>
      <c r="C847" s="2" t="s">
        <v>1863</v>
      </c>
      <c r="D847" s="5" t="s">
        <v>2579</v>
      </c>
      <c r="E847" s="5" t="s">
        <v>2925</v>
      </c>
      <c r="F847" s="9">
        <v>14</v>
      </c>
      <c r="G847" s="9">
        <v>3</v>
      </c>
      <c r="H847" s="7">
        <v>172.65</v>
      </c>
      <c r="I847" s="7">
        <v>57.55</v>
      </c>
      <c r="J847" s="2" t="s">
        <v>3370</v>
      </c>
      <c r="K847" s="5">
        <f ca="1">TODAY() - tblCustomers[[#This Row],[LastPurchaseDate]]</f>
        <v>140</v>
      </c>
      <c r="L847" s="5" t="str">
        <f ca="1">IF(tblCustomers[[#This Row],[LastPurchaseDate]] &lt;= (TODAY()-180), "Churned", "Active")</f>
        <v>Active</v>
      </c>
      <c r="M847" s="5" t="str">
        <f>TEXT(tblCustomers[[#This Row],[JoinDate]], "YYYY-MM")</f>
        <v>2024-04</v>
      </c>
      <c r="N847" s="5">
        <f>tblCustomers[[#This Row],[TotalSpend]]</f>
        <v>172.65</v>
      </c>
      <c r="O847" s="2" t="s">
        <v>3373</v>
      </c>
    </row>
    <row r="848" spans="1:15" ht="13.8" x14ac:dyDescent="0.25">
      <c r="A848" s="2" t="s">
        <v>857</v>
      </c>
      <c r="B848" s="2" t="s">
        <v>1543</v>
      </c>
      <c r="C848" s="2" t="s">
        <v>1865</v>
      </c>
      <c r="D848" s="5" t="s">
        <v>1947</v>
      </c>
      <c r="E848" s="5" t="s">
        <v>2979</v>
      </c>
      <c r="F848" s="9">
        <v>34</v>
      </c>
      <c r="G848" s="9">
        <v>31</v>
      </c>
      <c r="H848" s="7">
        <v>1788.7</v>
      </c>
      <c r="I848" s="7">
        <v>57.7</v>
      </c>
      <c r="J848" s="2" t="s">
        <v>3370</v>
      </c>
      <c r="K848" s="5">
        <f ca="1">TODAY() - tblCustomers[[#This Row],[LastPurchaseDate]]</f>
        <v>53</v>
      </c>
      <c r="L848" s="5" t="str">
        <f ca="1">IF(tblCustomers[[#This Row],[LastPurchaseDate]] &lt;= (TODAY()-180), "Churned", "Active")</f>
        <v>Active</v>
      </c>
      <c r="M848" s="5" t="str">
        <f>TEXT(tblCustomers[[#This Row],[JoinDate]], "YYYY-MM")</f>
        <v>2022-11</v>
      </c>
      <c r="N848" s="5">
        <f>tblCustomers[[#This Row],[TotalSpend]]</f>
        <v>1788.7</v>
      </c>
      <c r="O848" s="2" t="s">
        <v>3373</v>
      </c>
    </row>
    <row r="849" spans="1:15" ht="13.8" x14ac:dyDescent="0.25">
      <c r="A849" s="2" t="s">
        <v>858</v>
      </c>
      <c r="B849" s="2" t="s">
        <v>1743</v>
      </c>
      <c r="C849" s="2" t="s">
        <v>1862</v>
      </c>
      <c r="D849" s="5" t="s">
        <v>2580</v>
      </c>
      <c r="E849" s="5" t="s">
        <v>2883</v>
      </c>
      <c r="F849" s="9">
        <v>12</v>
      </c>
      <c r="G849" s="9">
        <v>10</v>
      </c>
      <c r="H849" s="7">
        <v>3941</v>
      </c>
      <c r="I849" s="7">
        <v>394.1</v>
      </c>
      <c r="J849" s="2" t="s">
        <v>3370</v>
      </c>
      <c r="K849" s="5">
        <f ca="1">TODAY() - tblCustomers[[#This Row],[LastPurchaseDate]]</f>
        <v>787</v>
      </c>
      <c r="L849" s="5" t="str">
        <f ca="1">IF(tblCustomers[[#This Row],[LastPurchaseDate]] &lt;= (TODAY()-180), "Churned", "Active")</f>
        <v>Active</v>
      </c>
      <c r="M849" s="5" t="str">
        <f>TEXT(tblCustomers[[#This Row],[JoinDate]], "YYYY-MM")</f>
        <v>2022-08</v>
      </c>
      <c r="N849" s="5">
        <f>tblCustomers[[#This Row],[TotalSpend]]</f>
        <v>3941</v>
      </c>
      <c r="O849" s="2" t="s">
        <v>3372</v>
      </c>
    </row>
    <row r="850" spans="1:15" ht="13.8" x14ac:dyDescent="0.25">
      <c r="A850" s="2" t="s">
        <v>859</v>
      </c>
      <c r="B850" s="2" t="s">
        <v>1379</v>
      </c>
      <c r="C850" s="2" t="s">
        <v>1863</v>
      </c>
      <c r="D850" s="5" t="s">
        <v>2581</v>
      </c>
      <c r="E850" s="5" t="s">
        <v>3149</v>
      </c>
      <c r="F850" s="9">
        <v>17</v>
      </c>
      <c r="G850" s="9">
        <v>13</v>
      </c>
      <c r="H850" s="7">
        <v>216.06</v>
      </c>
      <c r="I850" s="7">
        <v>16.62</v>
      </c>
      <c r="J850" s="2" t="s">
        <v>3370</v>
      </c>
      <c r="K850" s="5">
        <f ca="1">TODAY() - tblCustomers[[#This Row],[LastPurchaseDate]]</f>
        <v>84</v>
      </c>
      <c r="L850" s="5" t="str">
        <f ca="1">IF(tblCustomers[[#This Row],[LastPurchaseDate]] &lt;= (TODAY()-180), "Churned", "Active")</f>
        <v>Active</v>
      </c>
      <c r="M850" s="5" t="str">
        <f>TEXT(tblCustomers[[#This Row],[JoinDate]], "YYYY-MM")</f>
        <v>2024-03</v>
      </c>
      <c r="N850" s="5">
        <f>tblCustomers[[#This Row],[TotalSpend]]</f>
        <v>216.06</v>
      </c>
      <c r="O850" s="2" t="s">
        <v>3373</v>
      </c>
    </row>
    <row r="851" spans="1:15" ht="13.8" x14ac:dyDescent="0.25">
      <c r="A851" s="2" t="s">
        <v>860</v>
      </c>
      <c r="B851" s="2" t="s">
        <v>1744</v>
      </c>
      <c r="C851" s="2" t="s">
        <v>1865</v>
      </c>
      <c r="D851" s="5" t="s">
        <v>2582</v>
      </c>
      <c r="E851" s="5" t="s">
        <v>3242</v>
      </c>
      <c r="F851" s="9">
        <v>6</v>
      </c>
      <c r="G851" s="9">
        <v>6</v>
      </c>
      <c r="H851" s="7">
        <v>1492.32</v>
      </c>
      <c r="I851" s="7">
        <v>248.72</v>
      </c>
      <c r="J851" s="2" t="s">
        <v>3370</v>
      </c>
      <c r="K851" s="5">
        <f ca="1">TODAY() - tblCustomers[[#This Row],[LastPurchaseDate]]</f>
        <v>1185</v>
      </c>
      <c r="L851" s="5" t="str">
        <f ca="1">IF(tblCustomers[[#This Row],[LastPurchaseDate]] &lt;= (TODAY()-180), "Churned", "Active")</f>
        <v>Active</v>
      </c>
      <c r="M851" s="5" t="str">
        <f>TEXT(tblCustomers[[#This Row],[JoinDate]], "YYYY-MM")</f>
        <v>2022-01</v>
      </c>
      <c r="N851" s="5">
        <f>tblCustomers[[#This Row],[TotalSpend]]</f>
        <v>1492.32</v>
      </c>
      <c r="O851" s="2" t="s">
        <v>3372</v>
      </c>
    </row>
    <row r="852" spans="1:15" ht="13.8" x14ac:dyDescent="0.25">
      <c r="A852" s="2" t="s">
        <v>861</v>
      </c>
      <c r="B852" s="2" t="s">
        <v>1345</v>
      </c>
      <c r="C852" s="2" t="s">
        <v>1865</v>
      </c>
      <c r="D852" s="5" t="s">
        <v>2217</v>
      </c>
      <c r="E852" s="5" t="s">
        <v>3243</v>
      </c>
      <c r="F852" s="9">
        <v>2</v>
      </c>
      <c r="G852" s="9">
        <v>2</v>
      </c>
      <c r="H852" s="7">
        <v>176.94</v>
      </c>
      <c r="I852" s="7">
        <v>88.47</v>
      </c>
      <c r="J852" s="2" t="s">
        <v>3370</v>
      </c>
      <c r="K852" s="5">
        <f ca="1">TODAY() - tblCustomers[[#This Row],[LastPurchaseDate]]</f>
        <v>82</v>
      </c>
      <c r="L852" s="5" t="str">
        <f ca="1">IF(tblCustomers[[#This Row],[LastPurchaseDate]] &lt;= (TODAY()-180), "Churned", "Active")</f>
        <v>Active</v>
      </c>
      <c r="M852" s="5" t="str">
        <f>TEXT(tblCustomers[[#This Row],[JoinDate]], "YYYY-MM")</f>
        <v>2025-06</v>
      </c>
      <c r="N852" s="5">
        <f>tblCustomers[[#This Row],[TotalSpend]]</f>
        <v>176.94</v>
      </c>
      <c r="O852" s="2" t="s">
        <v>3373</v>
      </c>
    </row>
    <row r="853" spans="1:15" ht="13.8" x14ac:dyDescent="0.25">
      <c r="A853" s="2" t="s">
        <v>862</v>
      </c>
      <c r="B853" s="2" t="s">
        <v>1745</v>
      </c>
      <c r="C853" s="2" t="s">
        <v>1861</v>
      </c>
      <c r="D853" s="5" t="s">
        <v>2494</v>
      </c>
      <c r="E853" s="5" t="s">
        <v>3244</v>
      </c>
      <c r="F853" s="9">
        <v>37</v>
      </c>
      <c r="G853" s="9">
        <v>31</v>
      </c>
      <c r="H853" s="7">
        <v>3463.32</v>
      </c>
      <c r="I853" s="7">
        <v>111.72</v>
      </c>
      <c r="J853" s="2" t="s">
        <v>3370</v>
      </c>
      <c r="K853" s="5">
        <f ca="1">TODAY() - tblCustomers[[#This Row],[LastPurchaseDate]]</f>
        <v>41</v>
      </c>
      <c r="L853" s="5" t="str">
        <f ca="1">IF(tblCustomers[[#This Row],[LastPurchaseDate]] &lt;= (TODAY()-180), "Churned", "Active")</f>
        <v>Active</v>
      </c>
      <c r="M853" s="5" t="str">
        <f>TEXT(tblCustomers[[#This Row],[JoinDate]], "YYYY-MM")</f>
        <v>2022-08</v>
      </c>
      <c r="N853" s="5">
        <f>tblCustomers[[#This Row],[TotalSpend]]</f>
        <v>3463.32</v>
      </c>
      <c r="O853" s="2" t="s">
        <v>3373</v>
      </c>
    </row>
    <row r="854" spans="1:15" ht="13.8" x14ac:dyDescent="0.25">
      <c r="A854" s="2" t="s">
        <v>863</v>
      </c>
      <c r="B854" s="2" t="s">
        <v>1248</v>
      </c>
      <c r="C854" s="2" t="s">
        <v>1862</v>
      </c>
      <c r="D854" s="5" t="s">
        <v>2583</v>
      </c>
      <c r="E854" s="5" t="s">
        <v>2057</v>
      </c>
      <c r="F854" s="9">
        <v>17</v>
      </c>
      <c r="G854" s="9">
        <v>18</v>
      </c>
      <c r="H854" s="7">
        <v>8109.72</v>
      </c>
      <c r="I854" s="7">
        <v>450.54</v>
      </c>
      <c r="J854" s="2" t="s">
        <v>3371</v>
      </c>
      <c r="K854" s="5">
        <f ca="1">TODAY() - tblCustomers[[#This Row],[LastPurchaseDate]]</f>
        <v>438</v>
      </c>
      <c r="L854" s="5" t="str">
        <f ca="1">IF(tblCustomers[[#This Row],[LastPurchaseDate]] &lt;= (TODAY()-180), "Churned", "Active")</f>
        <v>Active</v>
      </c>
      <c r="M854" s="5" t="str">
        <f>TEXT(tblCustomers[[#This Row],[JoinDate]], "YYYY-MM")</f>
        <v>2023-03</v>
      </c>
      <c r="N854" s="5">
        <f>tblCustomers[[#This Row],[TotalSpend]]</f>
        <v>8109.72</v>
      </c>
      <c r="O854" s="2" t="s">
        <v>3372</v>
      </c>
    </row>
    <row r="855" spans="1:15" ht="13.8" x14ac:dyDescent="0.25">
      <c r="A855" s="2" t="s">
        <v>864</v>
      </c>
      <c r="B855" s="2" t="s">
        <v>1442</v>
      </c>
      <c r="C855" s="2" t="s">
        <v>1863</v>
      </c>
      <c r="D855" s="5" t="s">
        <v>2584</v>
      </c>
      <c r="E855" s="5" t="s">
        <v>2055</v>
      </c>
      <c r="F855" s="9">
        <v>23</v>
      </c>
      <c r="G855" s="9">
        <v>21</v>
      </c>
      <c r="H855" s="7">
        <v>5024.46</v>
      </c>
      <c r="I855" s="7">
        <v>239.26</v>
      </c>
      <c r="J855" s="2" t="s">
        <v>3371</v>
      </c>
      <c r="K855" s="5">
        <f ca="1">TODAY() - tblCustomers[[#This Row],[LastPurchaseDate]]</f>
        <v>22</v>
      </c>
      <c r="L855" s="5" t="str">
        <f ca="1">IF(tblCustomers[[#This Row],[LastPurchaseDate]] &lt;= (TODAY()-180), "Churned", "Active")</f>
        <v>Active</v>
      </c>
      <c r="M855" s="5" t="str">
        <f>TEXT(tblCustomers[[#This Row],[JoinDate]], "YYYY-MM")</f>
        <v>2023-11</v>
      </c>
      <c r="N855" s="5">
        <f>tblCustomers[[#This Row],[TotalSpend]]</f>
        <v>5024.46</v>
      </c>
      <c r="O855" s="2" t="s">
        <v>3373</v>
      </c>
    </row>
    <row r="856" spans="1:15" ht="13.8" x14ac:dyDescent="0.25">
      <c r="A856" s="2" t="s">
        <v>865</v>
      </c>
      <c r="B856" s="2" t="s">
        <v>1567</v>
      </c>
      <c r="C856" s="2" t="s">
        <v>1865</v>
      </c>
      <c r="D856" s="5" t="s">
        <v>2585</v>
      </c>
      <c r="E856" s="5" t="s">
        <v>2895</v>
      </c>
      <c r="F856" s="9">
        <v>37</v>
      </c>
      <c r="G856" s="9">
        <v>41</v>
      </c>
      <c r="H856" s="7">
        <v>6220.52</v>
      </c>
      <c r="I856" s="7">
        <v>151.72</v>
      </c>
      <c r="J856" s="2" t="s">
        <v>3371</v>
      </c>
      <c r="K856" s="5">
        <f ca="1">TODAY() - tblCustomers[[#This Row],[LastPurchaseDate]]</f>
        <v>521</v>
      </c>
      <c r="L856" s="5" t="str">
        <f ca="1">IF(tblCustomers[[#This Row],[LastPurchaseDate]] &lt;= (TODAY()-180), "Churned", "Active")</f>
        <v>Active</v>
      </c>
      <c r="M856" s="5" t="str">
        <f>TEXT(tblCustomers[[#This Row],[JoinDate]], "YYYY-MM")</f>
        <v>2021-04</v>
      </c>
      <c r="N856" s="5">
        <f>tblCustomers[[#This Row],[TotalSpend]]</f>
        <v>6220.52</v>
      </c>
      <c r="O856" s="2" t="s">
        <v>3372</v>
      </c>
    </row>
    <row r="857" spans="1:15" ht="13.8" x14ac:dyDescent="0.25">
      <c r="A857" s="2" t="s">
        <v>866</v>
      </c>
      <c r="B857" s="2" t="s">
        <v>1601</v>
      </c>
      <c r="C857" s="2" t="s">
        <v>1862</v>
      </c>
      <c r="D857" s="5" t="s">
        <v>2586</v>
      </c>
      <c r="E857" s="5" t="s">
        <v>3245</v>
      </c>
      <c r="F857" s="9">
        <v>3</v>
      </c>
      <c r="G857" s="9">
        <v>2</v>
      </c>
      <c r="H857" s="7">
        <v>194.34</v>
      </c>
      <c r="I857" s="7">
        <v>97.17</v>
      </c>
      <c r="J857" s="2" t="s">
        <v>3370</v>
      </c>
      <c r="K857" s="5">
        <f ca="1">TODAY() - tblCustomers[[#This Row],[LastPurchaseDate]]</f>
        <v>2527</v>
      </c>
      <c r="L857" s="5" t="str">
        <f ca="1">IF(tblCustomers[[#This Row],[LastPurchaseDate]] &lt;= (TODAY()-180), "Churned", "Active")</f>
        <v>Active</v>
      </c>
      <c r="M857" s="5" t="str">
        <f>TEXT(tblCustomers[[#This Row],[JoinDate]], "YYYY-MM")</f>
        <v>2018-08</v>
      </c>
      <c r="N857" s="5">
        <f>tblCustomers[[#This Row],[TotalSpend]]</f>
        <v>194.34</v>
      </c>
      <c r="O857" s="2" t="s">
        <v>3372</v>
      </c>
    </row>
    <row r="858" spans="1:15" ht="13.8" x14ac:dyDescent="0.25">
      <c r="A858" s="2" t="s">
        <v>867</v>
      </c>
      <c r="B858" s="2" t="s">
        <v>1528</v>
      </c>
      <c r="C858" s="2" t="s">
        <v>1864</v>
      </c>
      <c r="D858" s="5" t="s">
        <v>2587</v>
      </c>
      <c r="E858" s="5" t="s">
        <v>3246</v>
      </c>
      <c r="F858" s="9">
        <v>20</v>
      </c>
      <c r="G858" s="9">
        <v>20</v>
      </c>
      <c r="H858" s="7">
        <v>1474</v>
      </c>
      <c r="I858" s="7">
        <v>73.7</v>
      </c>
      <c r="J858" s="2" t="s">
        <v>3370</v>
      </c>
      <c r="K858" s="5">
        <f ca="1">TODAY() - tblCustomers[[#This Row],[LastPurchaseDate]]</f>
        <v>1571</v>
      </c>
      <c r="L858" s="5" t="str">
        <f ca="1">IF(tblCustomers[[#This Row],[LastPurchaseDate]] &lt;= (TODAY()-180), "Churned", "Active")</f>
        <v>Active</v>
      </c>
      <c r="M858" s="5" t="str">
        <f>TEXT(tblCustomers[[#This Row],[JoinDate]], "YYYY-MM")</f>
        <v>2019-11</v>
      </c>
      <c r="N858" s="5">
        <f>tblCustomers[[#This Row],[TotalSpend]]</f>
        <v>1474</v>
      </c>
      <c r="O858" s="2" t="s">
        <v>3372</v>
      </c>
    </row>
    <row r="859" spans="1:15" ht="13.8" x14ac:dyDescent="0.25">
      <c r="A859" s="2" t="s">
        <v>868</v>
      </c>
      <c r="B859" s="2" t="s">
        <v>1393</v>
      </c>
      <c r="C859" s="2" t="s">
        <v>1861</v>
      </c>
      <c r="D859" s="5" t="s">
        <v>2588</v>
      </c>
      <c r="E859" s="5" t="s">
        <v>3247</v>
      </c>
      <c r="F859" s="9">
        <v>19</v>
      </c>
      <c r="G859" s="9">
        <v>16</v>
      </c>
      <c r="H859" s="7">
        <v>1074.56</v>
      </c>
      <c r="I859" s="7">
        <v>67.16</v>
      </c>
      <c r="J859" s="2" t="s">
        <v>3370</v>
      </c>
      <c r="K859" s="5">
        <f ca="1">TODAY() - tblCustomers[[#This Row],[LastPurchaseDate]]</f>
        <v>822</v>
      </c>
      <c r="L859" s="5" t="str">
        <f ca="1">IF(tblCustomers[[#This Row],[LastPurchaseDate]] &lt;= (TODAY()-180), "Churned", "Active")</f>
        <v>Active</v>
      </c>
      <c r="M859" s="5" t="str">
        <f>TEXT(tblCustomers[[#This Row],[JoinDate]], "YYYY-MM")</f>
        <v>2021-12</v>
      </c>
      <c r="N859" s="5">
        <f>tblCustomers[[#This Row],[TotalSpend]]</f>
        <v>1074.56</v>
      </c>
      <c r="O859" s="2" t="s">
        <v>3372</v>
      </c>
    </row>
    <row r="860" spans="1:15" ht="13.8" x14ac:dyDescent="0.25">
      <c r="A860" s="2" t="s">
        <v>869</v>
      </c>
      <c r="B860" s="2" t="s">
        <v>1452</v>
      </c>
      <c r="C860" s="2" t="s">
        <v>1862</v>
      </c>
      <c r="D860" s="5" t="s">
        <v>2589</v>
      </c>
      <c r="E860" s="5" t="s">
        <v>3248</v>
      </c>
      <c r="F860" s="9">
        <v>48</v>
      </c>
      <c r="G860" s="9">
        <v>39</v>
      </c>
      <c r="H860" s="7">
        <v>3126.63</v>
      </c>
      <c r="I860" s="7">
        <v>80.17</v>
      </c>
      <c r="J860" s="2" t="s">
        <v>3370</v>
      </c>
      <c r="K860" s="5">
        <f ca="1">TODAY() - tblCustomers[[#This Row],[LastPurchaseDate]]</f>
        <v>838</v>
      </c>
      <c r="L860" s="5" t="str">
        <f ca="1">IF(tblCustomers[[#This Row],[LastPurchaseDate]] &lt;= (TODAY()-180), "Churned", "Active")</f>
        <v>Active</v>
      </c>
      <c r="M860" s="5" t="str">
        <f>TEXT(tblCustomers[[#This Row],[JoinDate]], "YYYY-MM")</f>
        <v>2019-07</v>
      </c>
      <c r="N860" s="5">
        <f>tblCustomers[[#This Row],[TotalSpend]]</f>
        <v>3126.63</v>
      </c>
      <c r="O860" s="2" t="s">
        <v>3372</v>
      </c>
    </row>
    <row r="861" spans="1:15" ht="13.8" x14ac:dyDescent="0.25">
      <c r="A861" s="2" t="s">
        <v>870</v>
      </c>
      <c r="B861" s="2" t="s">
        <v>1666</v>
      </c>
      <c r="C861" s="2" t="s">
        <v>1865</v>
      </c>
      <c r="D861" s="5" t="s">
        <v>2590</v>
      </c>
      <c r="E861" s="5" t="s">
        <v>3249</v>
      </c>
      <c r="F861" s="9">
        <v>10</v>
      </c>
      <c r="G861" s="9">
        <v>9</v>
      </c>
      <c r="H861" s="7">
        <v>1074.69</v>
      </c>
      <c r="I861" s="7">
        <v>119.41</v>
      </c>
      <c r="J861" s="2" t="s">
        <v>3370</v>
      </c>
      <c r="K861" s="5">
        <f ca="1">TODAY() - tblCustomers[[#This Row],[LastPurchaseDate]]</f>
        <v>31</v>
      </c>
      <c r="L861" s="5" t="str">
        <f ca="1">IF(tblCustomers[[#This Row],[LastPurchaseDate]] &lt;= (TODAY()-180), "Churned", "Active")</f>
        <v>Active</v>
      </c>
      <c r="M861" s="5" t="str">
        <f>TEXT(tblCustomers[[#This Row],[JoinDate]], "YYYY-MM")</f>
        <v>2024-11</v>
      </c>
      <c r="N861" s="5">
        <f>tblCustomers[[#This Row],[TotalSpend]]</f>
        <v>1074.69</v>
      </c>
      <c r="O861" s="2" t="s">
        <v>3373</v>
      </c>
    </row>
    <row r="862" spans="1:15" ht="13.8" x14ac:dyDescent="0.25">
      <c r="A862" s="2" t="s">
        <v>871</v>
      </c>
      <c r="B862" s="2" t="s">
        <v>1746</v>
      </c>
      <c r="C862" s="2" t="s">
        <v>1864</v>
      </c>
      <c r="D862" s="5" t="s">
        <v>2591</v>
      </c>
      <c r="E862" s="5" t="s">
        <v>2331</v>
      </c>
      <c r="F862" s="9">
        <v>20</v>
      </c>
      <c r="G862" s="9">
        <v>20</v>
      </c>
      <c r="H862" s="7">
        <v>3534.8</v>
      </c>
      <c r="I862" s="7">
        <v>176.74</v>
      </c>
      <c r="J862" s="2" t="s">
        <v>3370</v>
      </c>
      <c r="K862" s="5">
        <f ca="1">TODAY() - tblCustomers[[#This Row],[LastPurchaseDate]]</f>
        <v>151</v>
      </c>
      <c r="L862" s="5" t="str">
        <f ca="1">IF(tblCustomers[[#This Row],[LastPurchaseDate]] &lt;= (TODAY()-180), "Churned", "Active")</f>
        <v>Active</v>
      </c>
      <c r="M862" s="5" t="str">
        <f>TEXT(tblCustomers[[#This Row],[JoinDate]], "YYYY-MM")</f>
        <v>2023-09</v>
      </c>
      <c r="N862" s="5">
        <f>tblCustomers[[#This Row],[TotalSpend]]</f>
        <v>3534.8</v>
      </c>
      <c r="O862" s="2" t="s">
        <v>3373</v>
      </c>
    </row>
    <row r="863" spans="1:15" ht="13.8" x14ac:dyDescent="0.25">
      <c r="A863" s="2" t="s">
        <v>872</v>
      </c>
      <c r="B863" s="2" t="s">
        <v>1747</v>
      </c>
      <c r="C863" s="2" t="s">
        <v>1862</v>
      </c>
      <c r="D863" s="5" t="s">
        <v>2592</v>
      </c>
      <c r="E863" s="5" t="s">
        <v>2113</v>
      </c>
      <c r="F863" s="9">
        <v>27</v>
      </c>
      <c r="G863" s="9">
        <v>21</v>
      </c>
      <c r="H863" s="7">
        <v>1010.1</v>
      </c>
      <c r="I863" s="7">
        <v>48.1</v>
      </c>
      <c r="J863" s="2" t="s">
        <v>3370</v>
      </c>
      <c r="K863" s="5">
        <f ca="1">TODAY() - tblCustomers[[#This Row],[LastPurchaseDate]]</f>
        <v>496</v>
      </c>
      <c r="L863" s="5" t="str">
        <f ca="1">IF(tblCustomers[[#This Row],[LastPurchaseDate]] &lt;= (TODAY()-180), "Churned", "Active")</f>
        <v>Active</v>
      </c>
      <c r="M863" s="5" t="str">
        <f>TEXT(tblCustomers[[#This Row],[JoinDate]], "YYYY-MM")</f>
        <v>2022-03</v>
      </c>
      <c r="N863" s="5">
        <f>tblCustomers[[#This Row],[TotalSpend]]</f>
        <v>1010.1</v>
      </c>
      <c r="O863" s="2" t="s">
        <v>3372</v>
      </c>
    </row>
    <row r="864" spans="1:15" ht="13.8" x14ac:dyDescent="0.25">
      <c r="A864" s="2" t="s">
        <v>873</v>
      </c>
      <c r="B864" s="2" t="s">
        <v>1404</v>
      </c>
      <c r="C864" s="2" t="s">
        <v>1864</v>
      </c>
      <c r="D864" s="5" t="s">
        <v>2593</v>
      </c>
      <c r="E864" s="5" t="s">
        <v>2776</v>
      </c>
      <c r="F864" s="9">
        <v>3</v>
      </c>
      <c r="G864" s="9">
        <v>2</v>
      </c>
      <c r="H864" s="7">
        <v>24.72</v>
      </c>
      <c r="I864" s="7">
        <v>12.36</v>
      </c>
      <c r="J864" s="2" t="s">
        <v>3370</v>
      </c>
      <c r="K864" s="5">
        <f ca="1">TODAY() - tblCustomers[[#This Row],[LastPurchaseDate]]</f>
        <v>303</v>
      </c>
      <c r="L864" s="5" t="str">
        <f ca="1">IF(tblCustomers[[#This Row],[LastPurchaseDate]] &lt;= (TODAY()-180), "Churned", "Active")</f>
        <v>Active</v>
      </c>
      <c r="M864" s="5" t="str">
        <f>TEXT(tblCustomers[[#This Row],[JoinDate]], "YYYY-MM")</f>
        <v>2024-09</v>
      </c>
      <c r="N864" s="5">
        <f>tblCustomers[[#This Row],[TotalSpend]]</f>
        <v>24.72</v>
      </c>
      <c r="O864" s="2" t="s">
        <v>3372</v>
      </c>
    </row>
    <row r="865" spans="1:15" ht="13.8" x14ac:dyDescent="0.25">
      <c r="A865" s="2" t="s">
        <v>874</v>
      </c>
      <c r="B865" s="2" t="s">
        <v>1306</v>
      </c>
      <c r="C865" s="2" t="s">
        <v>1864</v>
      </c>
      <c r="D865" s="5" t="s">
        <v>2594</v>
      </c>
      <c r="E865" s="5" t="s">
        <v>2625</v>
      </c>
      <c r="F865" s="9">
        <v>5</v>
      </c>
      <c r="G865" s="9">
        <v>3</v>
      </c>
      <c r="H865" s="7">
        <v>232.68</v>
      </c>
      <c r="I865" s="7">
        <v>77.56</v>
      </c>
      <c r="J865" s="2" t="s">
        <v>3370</v>
      </c>
      <c r="K865" s="5">
        <f ca="1">TODAY() - tblCustomers[[#This Row],[LastPurchaseDate]]</f>
        <v>744</v>
      </c>
      <c r="L865" s="5" t="str">
        <f ca="1">IF(tblCustomers[[#This Row],[LastPurchaseDate]] &lt;= (TODAY()-180), "Churned", "Active")</f>
        <v>Active</v>
      </c>
      <c r="M865" s="5" t="str">
        <f>TEXT(tblCustomers[[#This Row],[JoinDate]], "YYYY-MM")</f>
        <v>2023-05</v>
      </c>
      <c r="N865" s="5">
        <f>tblCustomers[[#This Row],[TotalSpend]]</f>
        <v>232.68</v>
      </c>
      <c r="O865" s="2" t="s">
        <v>3372</v>
      </c>
    </row>
    <row r="866" spans="1:15" ht="13.8" x14ac:dyDescent="0.25">
      <c r="A866" s="2" t="s">
        <v>875</v>
      </c>
      <c r="B866" s="2" t="s">
        <v>1647</v>
      </c>
      <c r="C866" s="2" t="s">
        <v>1864</v>
      </c>
      <c r="D866" s="5" t="s">
        <v>2595</v>
      </c>
      <c r="E866" s="5" t="s">
        <v>2918</v>
      </c>
      <c r="F866" s="9">
        <v>12</v>
      </c>
      <c r="G866" s="9">
        <v>15</v>
      </c>
      <c r="H866" s="7">
        <v>6635.4</v>
      </c>
      <c r="I866" s="7">
        <v>442.36</v>
      </c>
      <c r="J866" s="2" t="s">
        <v>3371</v>
      </c>
      <c r="K866" s="5">
        <f ca="1">TODAY() - tblCustomers[[#This Row],[LastPurchaseDate]]</f>
        <v>1555</v>
      </c>
      <c r="L866" s="5" t="str">
        <f ca="1">IF(tblCustomers[[#This Row],[LastPurchaseDate]] &lt;= (TODAY()-180), "Churned", "Active")</f>
        <v>Active</v>
      </c>
      <c r="M866" s="5" t="str">
        <f>TEXT(tblCustomers[[#This Row],[JoinDate]], "YYYY-MM")</f>
        <v>2020-07</v>
      </c>
      <c r="N866" s="5">
        <f>tblCustomers[[#This Row],[TotalSpend]]</f>
        <v>6635.4</v>
      </c>
      <c r="O866" s="2" t="s">
        <v>3372</v>
      </c>
    </row>
    <row r="867" spans="1:15" ht="13.8" x14ac:dyDescent="0.25">
      <c r="A867" s="2" t="s">
        <v>876</v>
      </c>
      <c r="B867" s="2" t="s">
        <v>1746</v>
      </c>
      <c r="C867" s="2" t="s">
        <v>1862</v>
      </c>
      <c r="D867" s="5" t="s">
        <v>2596</v>
      </c>
      <c r="E867" s="5" t="s">
        <v>2951</v>
      </c>
      <c r="F867" s="9">
        <v>51</v>
      </c>
      <c r="G867" s="9">
        <v>41</v>
      </c>
      <c r="H867" s="7">
        <v>11140.93</v>
      </c>
      <c r="I867" s="7">
        <v>271.73</v>
      </c>
      <c r="J867" s="2" t="s">
        <v>3371</v>
      </c>
      <c r="K867" s="5">
        <f ca="1">TODAY() - tblCustomers[[#This Row],[LastPurchaseDate]]</f>
        <v>312</v>
      </c>
      <c r="L867" s="5" t="str">
        <f ca="1">IF(tblCustomers[[#This Row],[LastPurchaseDate]] &lt;= (TODAY()-180), "Churned", "Active")</f>
        <v>Active</v>
      </c>
      <c r="M867" s="5" t="str">
        <f>TEXT(tblCustomers[[#This Row],[JoinDate]], "YYYY-MM")</f>
        <v>2020-09</v>
      </c>
      <c r="N867" s="5">
        <f>tblCustomers[[#This Row],[TotalSpend]]</f>
        <v>11140.93</v>
      </c>
      <c r="O867" s="2" t="s">
        <v>3372</v>
      </c>
    </row>
    <row r="868" spans="1:15" ht="13.8" x14ac:dyDescent="0.25">
      <c r="A868" s="2" t="s">
        <v>877</v>
      </c>
      <c r="B868" s="2" t="s">
        <v>1627</v>
      </c>
      <c r="C868" s="2" t="s">
        <v>1862</v>
      </c>
      <c r="D868" s="5" t="s">
        <v>2597</v>
      </c>
      <c r="E868" s="5" t="s">
        <v>2437</v>
      </c>
      <c r="F868" s="9">
        <v>59</v>
      </c>
      <c r="G868" s="9">
        <v>41</v>
      </c>
      <c r="H868" s="7">
        <v>14822.32</v>
      </c>
      <c r="I868" s="7">
        <v>361.52</v>
      </c>
      <c r="J868" s="2" t="s">
        <v>3371</v>
      </c>
      <c r="K868" s="5">
        <f ca="1">TODAY() - tblCustomers[[#This Row],[LastPurchaseDate]]</f>
        <v>705</v>
      </c>
      <c r="L868" s="5" t="str">
        <f ca="1">IF(tblCustomers[[#This Row],[LastPurchaseDate]] &lt;= (TODAY()-180), "Churned", "Active")</f>
        <v>Active</v>
      </c>
      <c r="M868" s="5" t="str">
        <f>TEXT(tblCustomers[[#This Row],[JoinDate]], "YYYY-MM")</f>
        <v>2018-12</v>
      </c>
      <c r="N868" s="5">
        <f>tblCustomers[[#This Row],[TotalSpend]]</f>
        <v>14822.32</v>
      </c>
      <c r="O868" s="2" t="s">
        <v>3372</v>
      </c>
    </row>
    <row r="869" spans="1:15" ht="13.8" x14ac:dyDescent="0.25">
      <c r="A869" s="2" t="s">
        <v>878</v>
      </c>
      <c r="B869" s="2" t="s">
        <v>1666</v>
      </c>
      <c r="C869" s="2" t="s">
        <v>1861</v>
      </c>
      <c r="D869" s="5" t="s">
        <v>2598</v>
      </c>
      <c r="E869" s="5" t="s">
        <v>2610</v>
      </c>
      <c r="F869" s="9">
        <v>24</v>
      </c>
      <c r="G869" s="9">
        <v>24</v>
      </c>
      <c r="H869" s="7">
        <v>1330.56</v>
      </c>
      <c r="I869" s="7">
        <v>55.44</v>
      </c>
      <c r="J869" s="2" t="s">
        <v>3370</v>
      </c>
      <c r="K869" s="5">
        <f ca="1">TODAY() - tblCustomers[[#This Row],[LastPurchaseDate]]</f>
        <v>837</v>
      </c>
      <c r="L869" s="5" t="str">
        <f ca="1">IF(tblCustomers[[#This Row],[LastPurchaseDate]] &lt;= (TODAY()-180), "Churned", "Active")</f>
        <v>Active</v>
      </c>
      <c r="M869" s="5" t="str">
        <f>TEXT(tblCustomers[[#This Row],[JoinDate]], "YYYY-MM")</f>
        <v>2021-07</v>
      </c>
      <c r="N869" s="5">
        <f>tblCustomers[[#This Row],[TotalSpend]]</f>
        <v>1330.56</v>
      </c>
      <c r="O869" s="2" t="s">
        <v>3372</v>
      </c>
    </row>
    <row r="870" spans="1:15" ht="13.8" x14ac:dyDescent="0.25">
      <c r="A870" s="2" t="s">
        <v>879</v>
      </c>
      <c r="B870" s="2" t="s">
        <v>1537</v>
      </c>
      <c r="C870" s="2" t="s">
        <v>1863</v>
      </c>
      <c r="D870" s="5" t="s">
        <v>2599</v>
      </c>
      <c r="E870" s="5" t="s">
        <v>2050</v>
      </c>
      <c r="F870" s="9">
        <v>41</v>
      </c>
      <c r="G870" s="9">
        <v>39</v>
      </c>
      <c r="H870" s="7">
        <v>891.15</v>
      </c>
      <c r="I870" s="7">
        <v>22.85</v>
      </c>
      <c r="J870" s="2" t="s">
        <v>3370</v>
      </c>
      <c r="K870" s="5">
        <f ca="1">TODAY() - tblCustomers[[#This Row],[LastPurchaseDate]]</f>
        <v>304</v>
      </c>
      <c r="L870" s="5" t="str">
        <f ca="1">IF(tblCustomers[[#This Row],[LastPurchaseDate]] &lt;= (TODAY()-180), "Churned", "Active")</f>
        <v>Active</v>
      </c>
      <c r="M870" s="5" t="str">
        <f>TEXT(tblCustomers[[#This Row],[JoinDate]], "YYYY-MM")</f>
        <v>2021-07</v>
      </c>
      <c r="N870" s="5">
        <f>tblCustomers[[#This Row],[TotalSpend]]</f>
        <v>891.15</v>
      </c>
      <c r="O870" s="2" t="s">
        <v>3372</v>
      </c>
    </row>
    <row r="871" spans="1:15" ht="13.8" x14ac:dyDescent="0.25">
      <c r="A871" s="2" t="s">
        <v>880</v>
      </c>
      <c r="B871" s="2" t="s">
        <v>1591</v>
      </c>
      <c r="C871" s="2" t="s">
        <v>1864</v>
      </c>
      <c r="D871" s="5" t="s">
        <v>2407</v>
      </c>
      <c r="E871" s="5" t="s">
        <v>2949</v>
      </c>
      <c r="F871" s="9">
        <v>21</v>
      </c>
      <c r="G871" s="9">
        <v>16</v>
      </c>
      <c r="H871" s="7">
        <v>5306.08</v>
      </c>
      <c r="I871" s="7">
        <v>331.63</v>
      </c>
      <c r="J871" s="2" t="s">
        <v>3371</v>
      </c>
      <c r="K871" s="5">
        <f ca="1">TODAY() - tblCustomers[[#This Row],[LastPurchaseDate]]</f>
        <v>290</v>
      </c>
      <c r="L871" s="5" t="str">
        <f ca="1">IF(tblCustomers[[#This Row],[LastPurchaseDate]] &lt;= (TODAY()-180), "Churned", "Active")</f>
        <v>Active</v>
      </c>
      <c r="M871" s="5" t="str">
        <f>TEXT(tblCustomers[[#This Row],[JoinDate]], "YYYY-MM")</f>
        <v>2023-04</v>
      </c>
      <c r="N871" s="5">
        <f>tblCustomers[[#This Row],[TotalSpend]]</f>
        <v>5306.08</v>
      </c>
      <c r="O871" s="2" t="s">
        <v>3372</v>
      </c>
    </row>
    <row r="872" spans="1:15" ht="13.8" x14ac:dyDescent="0.25">
      <c r="A872" s="2" t="s">
        <v>881</v>
      </c>
      <c r="B872" s="2" t="s">
        <v>1748</v>
      </c>
      <c r="C872" s="2" t="s">
        <v>1864</v>
      </c>
      <c r="D872" s="5" t="s">
        <v>2600</v>
      </c>
      <c r="E872" s="5" t="s">
        <v>2845</v>
      </c>
      <c r="F872" s="9">
        <v>59</v>
      </c>
      <c r="G872" s="9">
        <v>49</v>
      </c>
      <c r="H872" s="7">
        <v>5753.09</v>
      </c>
      <c r="I872" s="7">
        <v>117.41</v>
      </c>
      <c r="J872" s="2" t="s">
        <v>3371</v>
      </c>
      <c r="K872" s="5">
        <f ca="1">TODAY() - tblCustomers[[#This Row],[LastPurchaseDate]]</f>
        <v>68</v>
      </c>
      <c r="L872" s="5" t="str">
        <f ca="1">IF(tblCustomers[[#This Row],[LastPurchaseDate]] &lt;= (TODAY()-180), "Churned", "Active")</f>
        <v>Active</v>
      </c>
      <c r="M872" s="5" t="str">
        <f>TEXT(tblCustomers[[#This Row],[JoinDate]], "YYYY-MM")</f>
        <v>2020-09</v>
      </c>
      <c r="N872" s="5">
        <f>tblCustomers[[#This Row],[TotalSpend]]</f>
        <v>5753.09</v>
      </c>
      <c r="O872" s="2" t="s">
        <v>3373</v>
      </c>
    </row>
    <row r="873" spans="1:15" ht="13.8" x14ac:dyDescent="0.25">
      <c r="A873" s="2" t="s">
        <v>882</v>
      </c>
      <c r="B873" s="2" t="s">
        <v>1348</v>
      </c>
      <c r="C873" s="2" t="s">
        <v>1864</v>
      </c>
      <c r="D873" s="5" t="s">
        <v>2329</v>
      </c>
      <c r="E873" s="5" t="s">
        <v>3250</v>
      </c>
      <c r="F873" s="9">
        <v>2</v>
      </c>
      <c r="G873" s="9">
        <v>3</v>
      </c>
      <c r="H873" s="7">
        <v>716.16</v>
      </c>
      <c r="I873" s="7">
        <v>238.72</v>
      </c>
      <c r="J873" s="2" t="s">
        <v>3370</v>
      </c>
      <c r="K873" s="5">
        <f ca="1">TODAY() - tblCustomers[[#This Row],[LastPurchaseDate]]</f>
        <v>48</v>
      </c>
      <c r="L873" s="5" t="str">
        <f ca="1">IF(tblCustomers[[#This Row],[LastPurchaseDate]] &lt;= (TODAY()-180), "Churned", "Active")</f>
        <v>Active</v>
      </c>
      <c r="M873" s="5" t="str">
        <f>TEXT(tblCustomers[[#This Row],[JoinDate]], "YYYY-MM")</f>
        <v>2025-07</v>
      </c>
      <c r="N873" s="5">
        <f>tblCustomers[[#This Row],[TotalSpend]]</f>
        <v>716.16</v>
      </c>
      <c r="O873" s="2" t="s">
        <v>3373</v>
      </c>
    </row>
    <row r="874" spans="1:15" ht="13.8" x14ac:dyDescent="0.25">
      <c r="A874" s="2" t="s">
        <v>883</v>
      </c>
      <c r="B874" s="2" t="s">
        <v>1749</v>
      </c>
      <c r="C874" s="2" t="s">
        <v>1861</v>
      </c>
      <c r="D874" s="5" t="s">
        <v>2601</v>
      </c>
      <c r="E874" s="5" t="s">
        <v>2250</v>
      </c>
      <c r="F874" s="9">
        <v>38</v>
      </c>
      <c r="G874" s="9">
        <v>39</v>
      </c>
      <c r="H874" s="7">
        <v>4555.59</v>
      </c>
      <c r="I874" s="7">
        <v>116.81</v>
      </c>
      <c r="J874" s="2" t="s">
        <v>3370</v>
      </c>
      <c r="K874" s="5">
        <f ca="1">TODAY() - tblCustomers[[#This Row],[LastPurchaseDate]]</f>
        <v>654</v>
      </c>
      <c r="L874" s="5" t="str">
        <f ca="1">IF(tblCustomers[[#This Row],[LastPurchaseDate]] &lt;= (TODAY()-180), "Churned", "Active")</f>
        <v>Active</v>
      </c>
      <c r="M874" s="5" t="str">
        <f>TEXT(tblCustomers[[#This Row],[JoinDate]], "YYYY-MM")</f>
        <v>2020-11</v>
      </c>
      <c r="N874" s="5">
        <f>tblCustomers[[#This Row],[TotalSpend]]</f>
        <v>4555.59</v>
      </c>
      <c r="O874" s="2" t="s">
        <v>3372</v>
      </c>
    </row>
    <row r="875" spans="1:15" ht="13.8" x14ac:dyDescent="0.25">
      <c r="A875" s="2" t="s">
        <v>884</v>
      </c>
      <c r="B875" s="2" t="s">
        <v>1750</v>
      </c>
      <c r="C875" s="2" t="s">
        <v>1865</v>
      </c>
      <c r="D875" s="5" t="s">
        <v>1886</v>
      </c>
      <c r="E875" s="5" t="s">
        <v>2282</v>
      </c>
      <c r="F875" s="9">
        <v>2</v>
      </c>
      <c r="G875" s="9">
        <v>1</v>
      </c>
      <c r="H875" s="7">
        <v>254.9</v>
      </c>
      <c r="I875" s="7">
        <v>254.9</v>
      </c>
      <c r="J875" s="2" t="s">
        <v>3370</v>
      </c>
      <c r="K875" s="5">
        <f ca="1">TODAY() - tblCustomers[[#This Row],[LastPurchaseDate]]</f>
        <v>186</v>
      </c>
      <c r="L875" s="5" t="str">
        <f ca="1">IF(tblCustomers[[#This Row],[LastPurchaseDate]] &lt;= (TODAY()-180), "Churned", "Active")</f>
        <v>Active</v>
      </c>
      <c r="M875" s="5" t="str">
        <f>TEXT(tblCustomers[[#This Row],[JoinDate]], "YYYY-MM")</f>
        <v>2025-02</v>
      </c>
      <c r="N875" s="5">
        <f>tblCustomers[[#This Row],[TotalSpend]]</f>
        <v>254.9</v>
      </c>
      <c r="O875" s="2" t="s">
        <v>3372</v>
      </c>
    </row>
    <row r="876" spans="1:15" ht="13.8" x14ac:dyDescent="0.25">
      <c r="A876" s="2" t="s">
        <v>885</v>
      </c>
      <c r="B876" s="2" t="s">
        <v>1645</v>
      </c>
      <c r="C876" s="2" t="s">
        <v>1862</v>
      </c>
      <c r="D876" s="5" t="s">
        <v>2602</v>
      </c>
      <c r="E876" s="5" t="s">
        <v>2159</v>
      </c>
      <c r="F876" s="9">
        <v>28</v>
      </c>
      <c r="G876" s="9">
        <v>28</v>
      </c>
      <c r="H876" s="7">
        <v>1095.92</v>
      </c>
      <c r="I876" s="7">
        <v>39.14</v>
      </c>
      <c r="J876" s="2" t="s">
        <v>3370</v>
      </c>
      <c r="K876" s="5">
        <f ca="1">TODAY() - tblCustomers[[#This Row],[LastPurchaseDate]]</f>
        <v>1792</v>
      </c>
      <c r="L876" s="5" t="str">
        <f ca="1">IF(tblCustomers[[#This Row],[LastPurchaseDate]] &lt;= (TODAY()-180), "Churned", "Active")</f>
        <v>Active</v>
      </c>
      <c r="M876" s="5" t="str">
        <f>TEXT(tblCustomers[[#This Row],[JoinDate]], "YYYY-MM")</f>
        <v>2018-07</v>
      </c>
      <c r="N876" s="5">
        <f>tblCustomers[[#This Row],[TotalSpend]]</f>
        <v>1095.92</v>
      </c>
      <c r="O876" s="2" t="s">
        <v>3372</v>
      </c>
    </row>
    <row r="877" spans="1:15" ht="13.8" x14ac:dyDescent="0.25">
      <c r="A877" s="2" t="s">
        <v>886</v>
      </c>
      <c r="B877" s="2" t="s">
        <v>1309</v>
      </c>
      <c r="C877" s="2" t="s">
        <v>1863</v>
      </c>
      <c r="D877" s="5" t="s">
        <v>2603</v>
      </c>
      <c r="E877" s="5" t="s">
        <v>3251</v>
      </c>
      <c r="F877" s="9">
        <v>3</v>
      </c>
      <c r="G877" s="9">
        <v>3</v>
      </c>
      <c r="H877" s="7">
        <v>245.43</v>
      </c>
      <c r="I877" s="7">
        <v>81.81</v>
      </c>
      <c r="J877" s="2" t="s">
        <v>3370</v>
      </c>
      <c r="K877" s="5">
        <f ca="1">TODAY() - tblCustomers[[#This Row],[LastPurchaseDate]]</f>
        <v>109</v>
      </c>
      <c r="L877" s="5" t="str">
        <f ca="1">IF(tblCustomers[[#This Row],[LastPurchaseDate]] &lt;= (TODAY()-180), "Churned", "Active")</f>
        <v>Active</v>
      </c>
      <c r="M877" s="5" t="str">
        <f>TEXT(tblCustomers[[#This Row],[JoinDate]], "YYYY-MM")</f>
        <v>2025-04</v>
      </c>
      <c r="N877" s="5">
        <f>tblCustomers[[#This Row],[TotalSpend]]</f>
        <v>245.43</v>
      </c>
      <c r="O877" s="2" t="s">
        <v>3373</v>
      </c>
    </row>
    <row r="878" spans="1:15" ht="13.8" x14ac:dyDescent="0.25">
      <c r="A878" s="2" t="s">
        <v>887</v>
      </c>
      <c r="B878" s="2" t="s">
        <v>1751</v>
      </c>
      <c r="C878" s="2" t="s">
        <v>1864</v>
      </c>
      <c r="D878" s="5" t="s">
        <v>2437</v>
      </c>
      <c r="E878" s="5" t="s">
        <v>2041</v>
      </c>
      <c r="F878" s="9">
        <v>10</v>
      </c>
      <c r="G878" s="9">
        <v>7</v>
      </c>
      <c r="H878" s="7">
        <v>3409.63</v>
      </c>
      <c r="I878" s="7">
        <v>487.09</v>
      </c>
      <c r="J878" s="2" t="s">
        <v>3370</v>
      </c>
      <c r="K878" s="5">
        <f ca="1">TODAY() - tblCustomers[[#This Row],[LastPurchaseDate]]</f>
        <v>434</v>
      </c>
      <c r="L878" s="5" t="str">
        <f ca="1">IF(tblCustomers[[#This Row],[LastPurchaseDate]] &lt;= (TODAY()-180), "Churned", "Active")</f>
        <v>Active</v>
      </c>
      <c r="M878" s="5" t="str">
        <f>TEXT(tblCustomers[[#This Row],[JoinDate]], "YYYY-MM")</f>
        <v>2023-10</v>
      </c>
      <c r="N878" s="5">
        <f>tblCustomers[[#This Row],[TotalSpend]]</f>
        <v>3409.63</v>
      </c>
      <c r="O878" s="2" t="s">
        <v>3372</v>
      </c>
    </row>
    <row r="879" spans="1:15" ht="13.8" x14ac:dyDescent="0.25">
      <c r="A879" s="2" t="s">
        <v>888</v>
      </c>
      <c r="B879" s="2" t="s">
        <v>1403</v>
      </c>
      <c r="C879" s="2" t="s">
        <v>1865</v>
      </c>
      <c r="D879" s="5" t="s">
        <v>1967</v>
      </c>
      <c r="E879" s="5" t="s">
        <v>3252</v>
      </c>
      <c r="F879" s="9">
        <v>23</v>
      </c>
      <c r="G879" s="9">
        <v>19</v>
      </c>
      <c r="H879" s="7">
        <v>977.74</v>
      </c>
      <c r="I879" s="7">
        <v>51.46</v>
      </c>
      <c r="J879" s="2" t="s">
        <v>3370</v>
      </c>
      <c r="K879" s="5">
        <f ca="1">TODAY() - tblCustomers[[#This Row],[LastPurchaseDate]]</f>
        <v>466</v>
      </c>
      <c r="L879" s="5" t="str">
        <f ca="1">IF(tblCustomers[[#This Row],[LastPurchaseDate]] &lt;= (TODAY()-180), "Churned", "Active")</f>
        <v>Active</v>
      </c>
      <c r="M879" s="5" t="str">
        <f>TEXT(tblCustomers[[#This Row],[JoinDate]], "YYYY-MM")</f>
        <v>2022-08</v>
      </c>
      <c r="N879" s="5">
        <f>tblCustomers[[#This Row],[TotalSpend]]</f>
        <v>977.74</v>
      </c>
      <c r="O879" s="2" t="s">
        <v>3372</v>
      </c>
    </row>
    <row r="880" spans="1:15" ht="13.8" x14ac:dyDescent="0.25">
      <c r="A880" s="2" t="s">
        <v>889</v>
      </c>
      <c r="B880" s="2" t="s">
        <v>1424</v>
      </c>
      <c r="C880" s="2" t="s">
        <v>1863</v>
      </c>
      <c r="D880" s="5" t="s">
        <v>2604</v>
      </c>
      <c r="E880" s="5" t="s">
        <v>2969</v>
      </c>
      <c r="F880" s="9">
        <v>2</v>
      </c>
      <c r="G880" s="9">
        <v>3</v>
      </c>
      <c r="H880" s="7">
        <v>765.96</v>
      </c>
      <c r="I880" s="7">
        <v>255.32</v>
      </c>
      <c r="J880" s="2" t="s">
        <v>3370</v>
      </c>
      <c r="K880" s="5">
        <f ca="1">TODAY() - tblCustomers[[#This Row],[LastPurchaseDate]]</f>
        <v>4</v>
      </c>
      <c r="L880" s="5" t="str">
        <f ca="1">IF(tblCustomers[[#This Row],[LastPurchaseDate]] &lt;= (TODAY()-180), "Churned", "Active")</f>
        <v>Active</v>
      </c>
      <c r="M880" s="5" t="str">
        <f>TEXT(tblCustomers[[#This Row],[JoinDate]], "YYYY-MM")</f>
        <v>2025-08</v>
      </c>
      <c r="N880" s="5">
        <f>tblCustomers[[#This Row],[TotalSpend]]</f>
        <v>765.96</v>
      </c>
      <c r="O880" s="2" t="s">
        <v>3373</v>
      </c>
    </row>
    <row r="881" spans="1:15" ht="13.8" x14ac:dyDescent="0.25">
      <c r="A881" s="2" t="s">
        <v>890</v>
      </c>
      <c r="B881" s="2" t="s">
        <v>1336</v>
      </c>
      <c r="C881" s="2" t="s">
        <v>1865</v>
      </c>
      <c r="D881" s="5" t="s">
        <v>2605</v>
      </c>
      <c r="E881" s="5" t="s">
        <v>3253</v>
      </c>
      <c r="F881" s="9">
        <v>36</v>
      </c>
      <c r="G881" s="9">
        <v>27</v>
      </c>
      <c r="H881" s="7">
        <v>544.59</v>
      </c>
      <c r="I881" s="7">
        <v>20.170000000000002</v>
      </c>
      <c r="J881" s="2" t="s">
        <v>3370</v>
      </c>
      <c r="K881" s="5">
        <f ca="1">TODAY() - tblCustomers[[#This Row],[LastPurchaseDate]]</f>
        <v>1584</v>
      </c>
      <c r="L881" s="5" t="str">
        <f ca="1">IF(tblCustomers[[#This Row],[LastPurchaseDate]] &lt;= (TODAY()-180), "Churned", "Active")</f>
        <v>Active</v>
      </c>
      <c r="M881" s="5" t="str">
        <f>TEXT(tblCustomers[[#This Row],[JoinDate]], "YYYY-MM")</f>
        <v>2018-06</v>
      </c>
      <c r="N881" s="5">
        <f>tblCustomers[[#This Row],[TotalSpend]]</f>
        <v>544.59</v>
      </c>
      <c r="O881" s="2" t="s">
        <v>3372</v>
      </c>
    </row>
    <row r="882" spans="1:15" ht="13.8" x14ac:dyDescent="0.25">
      <c r="A882" s="2" t="s">
        <v>891</v>
      </c>
      <c r="B882" s="2" t="s">
        <v>1634</v>
      </c>
      <c r="C882" s="2" t="s">
        <v>1864</v>
      </c>
      <c r="D882" s="5" t="s">
        <v>2364</v>
      </c>
      <c r="E882" s="5" t="s">
        <v>2292</v>
      </c>
      <c r="F882" s="9">
        <v>3</v>
      </c>
      <c r="G882" s="9">
        <v>3</v>
      </c>
      <c r="H882" s="7">
        <v>245.16</v>
      </c>
      <c r="I882" s="7">
        <v>81.72</v>
      </c>
      <c r="J882" s="2" t="s">
        <v>3370</v>
      </c>
      <c r="K882" s="5">
        <f ca="1">TODAY() - tblCustomers[[#This Row],[LastPurchaseDate]]</f>
        <v>2019</v>
      </c>
      <c r="L882" s="5" t="str">
        <f ca="1">IF(tblCustomers[[#This Row],[LastPurchaseDate]] &lt;= (TODAY()-180), "Churned", "Active")</f>
        <v>Active</v>
      </c>
      <c r="M882" s="5" t="str">
        <f>TEXT(tblCustomers[[#This Row],[JoinDate]], "YYYY-MM")</f>
        <v>2020-01</v>
      </c>
      <c r="N882" s="5">
        <f>tblCustomers[[#This Row],[TotalSpend]]</f>
        <v>245.16</v>
      </c>
      <c r="O882" s="2" t="s">
        <v>3372</v>
      </c>
    </row>
    <row r="883" spans="1:15" ht="13.8" x14ac:dyDescent="0.25">
      <c r="A883" s="2" t="s">
        <v>892</v>
      </c>
      <c r="B883" s="2" t="s">
        <v>1440</v>
      </c>
      <c r="C883" s="2" t="s">
        <v>1862</v>
      </c>
      <c r="D883" s="5" t="s">
        <v>2606</v>
      </c>
      <c r="E883" s="5" t="s">
        <v>3254</v>
      </c>
      <c r="F883" s="9">
        <v>10</v>
      </c>
      <c r="G883" s="9">
        <v>13</v>
      </c>
      <c r="H883" s="7">
        <v>14573.91</v>
      </c>
      <c r="I883" s="7">
        <v>1121.07</v>
      </c>
      <c r="J883" s="2" t="s">
        <v>3371</v>
      </c>
      <c r="K883" s="5">
        <f ca="1">TODAY() - tblCustomers[[#This Row],[LastPurchaseDate]]</f>
        <v>1936</v>
      </c>
      <c r="L883" s="5" t="str">
        <f ca="1">IF(tblCustomers[[#This Row],[LastPurchaseDate]] &lt;= (TODAY()-180), "Churned", "Active")</f>
        <v>Active</v>
      </c>
      <c r="M883" s="5" t="str">
        <f>TEXT(tblCustomers[[#This Row],[JoinDate]], "YYYY-MM")</f>
        <v>2019-09</v>
      </c>
      <c r="N883" s="5">
        <f>tblCustomers[[#This Row],[TotalSpend]]</f>
        <v>14573.91</v>
      </c>
      <c r="O883" s="2" t="s">
        <v>3372</v>
      </c>
    </row>
    <row r="884" spans="1:15" ht="13.8" x14ac:dyDescent="0.25">
      <c r="A884" s="2" t="s">
        <v>893</v>
      </c>
      <c r="B884" s="2" t="s">
        <v>1255</v>
      </c>
      <c r="C884" s="2" t="s">
        <v>1863</v>
      </c>
      <c r="D884" s="5" t="s">
        <v>1999</v>
      </c>
      <c r="E884" s="5" t="s">
        <v>1948</v>
      </c>
      <c r="F884" s="9">
        <v>22</v>
      </c>
      <c r="G884" s="9">
        <v>9</v>
      </c>
      <c r="H884" s="7">
        <v>562.59</v>
      </c>
      <c r="I884" s="7">
        <v>62.51</v>
      </c>
      <c r="J884" s="2" t="s">
        <v>3370</v>
      </c>
      <c r="K884" s="5">
        <f ca="1">TODAY() - tblCustomers[[#This Row],[LastPurchaseDate]]</f>
        <v>2169</v>
      </c>
      <c r="L884" s="5" t="str">
        <f ca="1">IF(tblCustomers[[#This Row],[LastPurchaseDate]] &lt;= (TODAY()-180), "Churned", "Active")</f>
        <v>Active</v>
      </c>
      <c r="M884" s="5" t="str">
        <f>TEXT(tblCustomers[[#This Row],[JoinDate]], "YYYY-MM")</f>
        <v>2018-01</v>
      </c>
      <c r="N884" s="5">
        <f>tblCustomers[[#This Row],[TotalSpend]]</f>
        <v>562.59</v>
      </c>
      <c r="O884" s="2" t="s">
        <v>3372</v>
      </c>
    </row>
    <row r="885" spans="1:15" ht="13.8" x14ac:dyDescent="0.25">
      <c r="A885" s="2" t="s">
        <v>894</v>
      </c>
      <c r="B885" s="2" t="s">
        <v>1752</v>
      </c>
      <c r="C885" s="2" t="s">
        <v>1861</v>
      </c>
      <c r="D885" s="5" t="s">
        <v>2607</v>
      </c>
      <c r="E885" s="5" t="s">
        <v>2899</v>
      </c>
      <c r="F885" s="9">
        <v>11</v>
      </c>
      <c r="G885" s="9">
        <v>11</v>
      </c>
      <c r="H885" s="7">
        <v>450.12</v>
      </c>
      <c r="I885" s="7">
        <v>40.92</v>
      </c>
      <c r="J885" s="2" t="s">
        <v>3370</v>
      </c>
      <c r="K885" s="5">
        <f ca="1">TODAY() - tblCustomers[[#This Row],[LastPurchaseDate]]</f>
        <v>606</v>
      </c>
      <c r="L885" s="5" t="str">
        <f ca="1">IF(tblCustomers[[#This Row],[LastPurchaseDate]] &lt;= (TODAY()-180), "Churned", "Active")</f>
        <v>Active</v>
      </c>
      <c r="M885" s="5" t="str">
        <f>TEXT(tblCustomers[[#This Row],[JoinDate]], "YYYY-MM")</f>
        <v>2023-03</v>
      </c>
      <c r="N885" s="5">
        <f>tblCustomers[[#This Row],[TotalSpend]]</f>
        <v>450.12</v>
      </c>
      <c r="O885" s="2" t="s">
        <v>3372</v>
      </c>
    </row>
    <row r="886" spans="1:15" ht="13.8" x14ac:dyDescent="0.25">
      <c r="A886" s="2" t="s">
        <v>895</v>
      </c>
      <c r="B886" s="2" t="s">
        <v>1684</v>
      </c>
      <c r="C886" s="2" t="s">
        <v>1864</v>
      </c>
      <c r="D886" s="5" t="s">
        <v>2105</v>
      </c>
      <c r="E886" s="5" t="s">
        <v>3255</v>
      </c>
      <c r="F886" s="9">
        <v>24</v>
      </c>
      <c r="G886" s="9">
        <v>25</v>
      </c>
      <c r="H886" s="7">
        <v>791.5</v>
      </c>
      <c r="I886" s="7">
        <v>31.66</v>
      </c>
      <c r="J886" s="2" t="s">
        <v>3370</v>
      </c>
      <c r="K886" s="5">
        <f ca="1">TODAY() - tblCustomers[[#This Row],[LastPurchaseDate]]</f>
        <v>1058</v>
      </c>
      <c r="L886" s="5" t="str">
        <f ca="1">IF(tblCustomers[[#This Row],[LastPurchaseDate]] &lt;= (TODAY()-180), "Churned", "Active")</f>
        <v>Active</v>
      </c>
      <c r="M886" s="5" t="str">
        <f>TEXT(tblCustomers[[#This Row],[JoinDate]], "YYYY-MM")</f>
        <v>2020-12</v>
      </c>
      <c r="N886" s="5">
        <f>tblCustomers[[#This Row],[TotalSpend]]</f>
        <v>791.5</v>
      </c>
      <c r="O886" s="2" t="s">
        <v>3372</v>
      </c>
    </row>
    <row r="887" spans="1:15" ht="13.8" x14ac:dyDescent="0.25">
      <c r="A887" s="2" t="s">
        <v>896</v>
      </c>
      <c r="B887" s="2" t="s">
        <v>1753</v>
      </c>
      <c r="C887" s="2" t="s">
        <v>1862</v>
      </c>
      <c r="D887" s="5" t="s">
        <v>2608</v>
      </c>
      <c r="E887" s="5" t="s">
        <v>2142</v>
      </c>
      <c r="F887" s="9">
        <v>32</v>
      </c>
      <c r="G887" s="9">
        <v>31</v>
      </c>
      <c r="H887" s="7">
        <v>1275.96</v>
      </c>
      <c r="I887" s="7">
        <v>41.16</v>
      </c>
      <c r="J887" s="2" t="s">
        <v>3370</v>
      </c>
      <c r="K887" s="5">
        <f ca="1">TODAY() - tblCustomers[[#This Row],[LastPurchaseDate]]</f>
        <v>1386</v>
      </c>
      <c r="L887" s="5" t="str">
        <f ca="1">IF(tblCustomers[[#This Row],[LastPurchaseDate]] &lt;= (TODAY()-180), "Churned", "Active")</f>
        <v>Active</v>
      </c>
      <c r="M887" s="5" t="str">
        <f>TEXT(tblCustomers[[#This Row],[JoinDate]], "YYYY-MM")</f>
        <v>2019-05</v>
      </c>
      <c r="N887" s="5">
        <f>tblCustomers[[#This Row],[TotalSpend]]</f>
        <v>1275.96</v>
      </c>
      <c r="O887" s="2" t="s">
        <v>3372</v>
      </c>
    </row>
    <row r="888" spans="1:15" ht="13.8" x14ac:dyDescent="0.25">
      <c r="A888" s="2" t="s">
        <v>897</v>
      </c>
      <c r="B888" s="2" t="s">
        <v>1677</v>
      </c>
      <c r="C888" s="2" t="s">
        <v>1863</v>
      </c>
      <c r="D888" s="5" t="s">
        <v>2609</v>
      </c>
      <c r="E888" s="5" t="s">
        <v>2565</v>
      </c>
      <c r="F888" s="9">
        <v>3</v>
      </c>
      <c r="G888" s="9">
        <v>2</v>
      </c>
      <c r="H888" s="7">
        <v>187.68</v>
      </c>
      <c r="I888" s="7">
        <v>93.84</v>
      </c>
      <c r="J888" s="2" t="s">
        <v>3370</v>
      </c>
      <c r="K888" s="5">
        <f ca="1">TODAY() - tblCustomers[[#This Row],[LastPurchaseDate]]</f>
        <v>726</v>
      </c>
      <c r="L888" s="5" t="str">
        <f ca="1">IF(tblCustomers[[#This Row],[LastPurchaseDate]] &lt;= (TODAY()-180), "Churned", "Active")</f>
        <v>Active</v>
      </c>
      <c r="M888" s="5" t="str">
        <f>TEXT(tblCustomers[[#This Row],[JoinDate]], "YYYY-MM")</f>
        <v>2023-07</v>
      </c>
      <c r="N888" s="5">
        <f>tblCustomers[[#This Row],[TotalSpend]]</f>
        <v>187.68</v>
      </c>
      <c r="O888" s="2" t="s">
        <v>3372</v>
      </c>
    </row>
    <row r="889" spans="1:15" ht="13.8" x14ac:dyDescent="0.25">
      <c r="A889" s="2" t="s">
        <v>898</v>
      </c>
      <c r="B889" s="2" t="s">
        <v>1754</v>
      </c>
      <c r="C889" s="2" t="s">
        <v>1863</v>
      </c>
      <c r="D889" s="5" t="s">
        <v>2610</v>
      </c>
      <c r="E889" s="5" t="s">
        <v>3256</v>
      </c>
      <c r="F889" s="9">
        <v>13</v>
      </c>
      <c r="G889" s="9">
        <v>12</v>
      </c>
      <c r="H889" s="7">
        <v>3058.8</v>
      </c>
      <c r="I889" s="7">
        <v>254.9</v>
      </c>
      <c r="J889" s="2" t="s">
        <v>3370</v>
      </c>
      <c r="K889" s="5">
        <f ca="1">TODAY() - tblCustomers[[#This Row],[LastPurchaseDate]]</f>
        <v>478</v>
      </c>
      <c r="L889" s="5" t="str">
        <f ca="1">IF(tblCustomers[[#This Row],[LastPurchaseDate]] &lt;= (TODAY()-180), "Churned", "Active")</f>
        <v>Active</v>
      </c>
      <c r="M889" s="5" t="str">
        <f>TEXT(tblCustomers[[#This Row],[JoinDate]], "YYYY-MM")</f>
        <v>2023-06</v>
      </c>
      <c r="N889" s="5">
        <f>tblCustomers[[#This Row],[TotalSpend]]</f>
        <v>3058.8</v>
      </c>
      <c r="O889" s="2" t="s">
        <v>3372</v>
      </c>
    </row>
    <row r="890" spans="1:15" ht="13.8" x14ac:dyDescent="0.25">
      <c r="A890" s="2" t="s">
        <v>899</v>
      </c>
      <c r="B890" s="2" t="s">
        <v>1755</v>
      </c>
      <c r="C890" s="2" t="s">
        <v>1861</v>
      </c>
      <c r="D890" s="5" t="s">
        <v>2611</v>
      </c>
      <c r="E890" s="5" t="s">
        <v>3257</v>
      </c>
      <c r="F890" s="9">
        <v>31</v>
      </c>
      <c r="G890" s="9">
        <v>18</v>
      </c>
      <c r="H890" s="7">
        <v>2068.1999999999998</v>
      </c>
      <c r="I890" s="7">
        <v>114.9</v>
      </c>
      <c r="J890" s="2" t="s">
        <v>3370</v>
      </c>
      <c r="K890" s="5">
        <f ca="1">TODAY() - tblCustomers[[#This Row],[LastPurchaseDate]]</f>
        <v>1588</v>
      </c>
      <c r="L890" s="5" t="str">
        <f ca="1">IF(tblCustomers[[#This Row],[LastPurchaseDate]] &lt;= (TODAY()-180), "Churned", "Active")</f>
        <v>Active</v>
      </c>
      <c r="M890" s="5" t="str">
        <f>TEXT(tblCustomers[[#This Row],[JoinDate]], "YYYY-MM")</f>
        <v>2018-11</v>
      </c>
      <c r="N890" s="5">
        <f>tblCustomers[[#This Row],[TotalSpend]]</f>
        <v>2068.1999999999998</v>
      </c>
      <c r="O890" s="2" t="s">
        <v>3372</v>
      </c>
    </row>
    <row r="891" spans="1:15" ht="13.8" x14ac:dyDescent="0.25">
      <c r="A891" s="2" t="s">
        <v>900</v>
      </c>
      <c r="B891" s="2" t="s">
        <v>1396</v>
      </c>
      <c r="C891" s="2" t="s">
        <v>1861</v>
      </c>
      <c r="D891" s="5" t="s">
        <v>2612</v>
      </c>
      <c r="E891" s="5" t="s">
        <v>3258</v>
      </c>
      <c r="F891" s="9">
        <v>40</v>
      </c>
      <c r="G891" s="9">
        <v>30</v>
      </c>
      <c r="H891" s="7">
        <v>11335.5</v>
      </c>
      <c r="I891" s="7">
        <v>377.85</v>
      </c>
      <c r="J891" s="2" t="s">
        <v>3371</v>
      </c>
      <c r="K891" s="5">
        <f ca="1">TODAY() - tblCustomers[[#This Row],[LastPurchaseDate]]</f>
        <v>481</v>
      </c>
      <c r="L891" s="5" t="str">
        <f ca="1">IF(tblCustomers[[#This Row],[LastPurchaseDate]] &lt;= (TODAY()-180), "Churned", "Active")</f>
        <v>Active</v>
      </c>
      <c r="M891" s="5" t="str">
        <f>TEXT(tblCustomers[[#This Row],[JoinDate]], "YYYY-MM")</f>
        <v>2021-03</v>
      </c>
      <c r="N891" s="5">
        <f>tblCustomers[[#This Row],[TotalSpend]]</f>
        <v>11335.5</v>
      </c>
      <c r="O891" s="2" t="s">
        <v>3372</v>
      </c>
    </row>
    <row r="892" spans="1:15" ht="13.8" x14ac:dyDescent="0.25">
      <c r="A892" s="2" t="s">
        <v>901</v>
      </c>
      <c r="B892" s="2" t="s">
        <v>1304</v>
      </c>
      <c r="C892" s="2" t="s">
        <v>1864</v>
      </c>
      <c r="D892" s="5" t="s">
        <v>1951</v>
      </c>
      <c r="E892" s="5" t="s">
        <v>2858</v>
      </c>
      <c r="F892" s="9">
        <v>19</v>
      </c>
      <c r="G892" s="9">
        <v>16</v>
      </c>
      <c r="H892" s="7">
        <v>325.27999999999997</v>
      </c>
      <c r="I892" s="7">
        <v>20.329999999999998</v>
      </c>
      <c r="J892" s="2" t="s">
        <v>3370</v>
      </c>
      <c r="K892" s="5">
        <f ca="1">TODAY() - tblCustomers[[#This Row],[LastPurchaseDate]]</f>
        <v>474</v>
      </c>
      <c r="L892" s="5" t="str">
        <f ca="1">IF(tblCustomers[[#This Row],[LastPurchaseDate]] &lt;= (TODAY()-180), "Churned", "Active")</f>
        <v>Active</v>
      </c>
      <c r="M892" s="5" t="str">
        <f>TEXT(tblCustomers[[#This Row],[JoinDate]], "YYYY-MM")</f>
        <v>2022-12</v>
      </c>
      <c r="N892" s="5">
        <f>tblCustomers[[#This Row],[TotalSpend]]</f>
        <v>325.27999999999997</v>
      </c>
      <c r="O892" s="2" t="s">
        <v>3372</v>
      </c>
    </row>
    <row r="893" spans="1:15" ht="13.8" x14ac:dyDescent="0.25">
      <c r="A893" s="2" t="s">
        <v>902</v>
      </c>
      <c r="B893" s="2" t="s">
        <v>1743</v>
      </c>
      <c r="C893" s="2" t="s">
        <v>1864</v>
      </c>
      <c r="D893" s="5" t="s">
        <v>2613</v>
      </c>
      <c r="E893" s="5" t="s">
        <v>3222</v>
      </c>
      <c r="F893" s="9">
        <v>28</v>
      </c>
      <c r="G893" s="9">
        <v>22</v>
      </c>
      <c r="H893" s="7">
        <v>846.34</v>
      </c>
      <c r="I893" s="7">
        <v>38.47</v>
      </c>
      <c r="J893" s="2" t="s">
        <v>3370</v>
      </c>
      <c r="K893" s="5">
        <f ca="1">TODAY() - tblCustomers[[#This Row],[LastPurchaseDate]]</f>
        <v>1079</v>
      </c>
      <c r="L893" s="5" t="str">
        <f ca="1">IF(tblCustomers[[#This Row],[LastPurchaseDate]] &lt;= (TODAY()-180), "Churned", "Active")</f>
        <v>Active</v>
      </c>
      <c r="M893" s="5" t="str">
        <f>TEXT(tblCustomers[[#This Row],[JoinDate]], "YYYY-MM")</f>
        <v>2020-07</v>
      </c>
      <c r="N893" s="5">
        <f>tblCustomers[[#This Row],[TotalSpend]]</f>
        <v>846.34</v>
      </c>
      <c r="O893" s="2" t="s">
        <v>3372</v>
      </c>
    </row>
    <row r="894" spans="1:15" ht="13.8" x14ac:dyDescent="0.25">
      <c r="A894" s="2" t="s">
        <v>903</v>
      </c>
      <c r="B894" s="2" t="s">
        <v>1408</v>
      </c>
      <c r="C894" s="2" t="s">
        <v>1865</v>
      </c>
      <c r="D894" s="5" t="s">
        <v>2614</v>
      </c>
      <c r="E894" s="5" t="s">
        <v>3259</v>
      </c>
      <c r="F894" s="9">
        <v>4</v>
      </c>
      <c r="G894" s="9">
        <v>3</v>
      </c>
      <c r="H894" s="7">
        <v>190.02</v>
      </c>
      <c r="I894" s="7">
        <v>63.34</v>
      </c>
      <c r="J894" s="2" t="s">
        <v>3370</v>
      </c>
      <c r="K894" s="5">
        <f ca="1">TODAY() - tblCustomers[[#This Row],[LastPurchaseDate]]</f>
        <v>2529</v>
      </c>
      <c r="L894" s="5" t="str">
        <f ca="1">IF(tblCustomers[[#This Row],[LastPurchaseDate]] &lt;= (TODAY()-180), "Churned", "Active")</f>
        <v>Active</v>
      </c>
      <c r="M894" s="5" t="str">
        <f>TEXT(tblCustomers[[#This Row],[JoinDate]], "YYYY-MM")</f>
        <v>2018-07</v>
      </c>
      <c r="N894" s="5">
        <f>tblCustomers[[#This Row],[TotalSpend]]</f>
        <v>190.02</v>
      </c>
      <c r="O894" s="2" t="s">
        <v>3372</v>
      </c>
    </row>
    <row r="895" spans="1:15" ht="13.8" x14ac:dyDescent="0.25">
      <c r="A895" s="2" t="s">
        <v>904</v>
      </c>
      <c r="B895" s="2" t="s">
        <v>1548</v>
      </c>
      <c r="C895" s="2" t="s">
        <v>1862</v>
      </c>
      <c r="D895" s="5" t="s">
        <v>2615</v>
      </c>
      <c r="E895" s="5" t="s">
        <v>2957</v>
      </c>
      <c r="F895" s="9">
        <v>5</v>
      </c>
      <c r="G895" s="9">
        <v>4</v>
      </c>
      <c r="H895" s="7">
        <v>393.64</v>
      </c>
      <c r="I895" s="7">
        <v>98.41</v>
      </c>
      <c r="J895" s="2" t="s">
        <v>3370</v>
      </c>
      <c r="K895" s="5">
        <f ca="1">TODAY() - tblCustomers[[#This Row],[LastPurchaseDate]]</f>
        <v>720</v>
      </c>
      <c r="L895" s="5" t="str">
        <f ca="1">IF(tblCustomers[[#This Row],[LastPurchaseDate]] &lt;= (TODAY()-180), "Churned", "Active")</f>
        <v>Active</v>
      </c>
      <c r="M895" s="5" t="str">
        <f>TEXT(tblCustomers[[#This Row],[JoinDate]], "YYYY-MM")</f>
        <v>2023-06</v>
      </c>
      <c r="N895" s="5">
        <f>tblCustomers[[#This Row],[TotalSpend]]</f>
        <v>393.64</v>
      </c>
      <c r="O895" s="2" t="s">
        <v>3372</v>
      </c>
    </row>
    <row r="896" spans="1:15" ht="13.8" x14ac:dyDescent="0.25">
      <c r="A896" s="2" t="s">
        <v>905</v>
      </c>
      <c r="B896" s="2" t="s">
        <v>1756</v>
      </c>
      <c r="C896" s="2" t="s">
        <v>1863</v>
      </c>
      <c r="D896" s="5" t="s">
        <v>2616</v>
      </c>
      <c r="E896" s="5" t="s">
        <v>2360</v>
      </c>
      <c r="F896" s="9">
        <v>70</v>
      </c>
      <c r="G896" s="9">
        <v>48</v>
      </c>
      <c r="H896" s="7">
        <v>2842.56</v>
      </c>
      <c r="I896" s="7">
        <v>59.22</v>
      </c>
      <c r="J896" s="2" t="s">
        <v>3370</v>
      </c>
      <c r="K896" s="5">
        <f ca="1">TODAY() - tblCustomers[[#This Row],[LastPurchaseDate]]</f>
        <v>725</v>
      </c>
      <c r="L896" s="5" t="str">
        <f ca="1">IF(tblCustomers[[#This Row],[LastPurchaseDate]] &lt;= (TODAY()-180), "Churned", "Active")</f>
        <v>Active</v>
      </c>
      <c r="M896" s="5" t="str">
        <f>TEXT(tblCustomers[[#This Row],[JoinDate]], "YYYY-MM")</f>
        <v>2018-01</v>
      </c>
      <c r="N896" s="5">
        <f>tblCustomers[[#This Row],[TotalSpend]]</f>
        <v>2842.56</v>
      </c>
      <c r="O896" s="2" t="s">
        <v>3372</v>
      </c>
    </row>
    <row r="897" spans="1:15" ht="13.8" x14ac:dyDescent="0.25">
      <c r="A897" s="2" t="s">
        <v>906</v>
      </c>
      <c r="B897" s="2" t="s">
        <v>1757</v>
      </c>
      <c r="C897" s="2" t="s">
        <v>1862</v>
      </c>
      <c r="D897" s="5" t="s">
        <v>2617</v>
      </c>
      <c r="E897" s="5" t="s">
        <v>1969</v>
      </c>
      <c r="F897" s="9">
        <v>65</v>
      </c>
      <c r="G897" s="9">
        <v>48</v>
      </c>
      <c r="H897" s="7">
        <v>2718.72</v>
      </c>
      <c r="I897" s="7">
        <v>56.64</v>
      </c>
      <c r="J897" s="2" t="s">
        <v>3370</v>
      </c>
      <c r="K897" s="5">
        <f ca="1">TODAY() - tblCustomers[[#This Row],[LastPurchaseDate]]</f>
        <v>681</v>
      </c>
      <c r="L897" s="5" t="str">
        <f ca="1">IF(tblCustomers[[#This Row],[LastPurchaseDate]] &lt;= (TODAY()-180), "Churned", "Active")</f>
        <v>Active</v>
      </c>
      <c r="M897" s="5" t="str">
        <f>TEXT(tblCustomers[[#This Row],[JoinDate]], "YYYY-MM")</f>
        <v>2018-07</v>
      </c>
      <c r="N897" s="5">
        <f>tblCustomers[[#This Row],[TotalSpend]]</f>
        <v>2718.72</v>
      </c>
      <c r="O897" s="2" t="s">
        <v>3372</v>
      </c>
    </row>
    <row r="898" spans="1:15" ht="13.8" x14ac:dyDescent="0.25">
      <c r="A898" s="2" t="s">
        <v>907</v>
      </c>
      <c r="B898" s="2" t="s">
        <v>1619</v>
      </c>
      <c r="C898" s="2" t="s">
        <v>1862</v>
      </c>
      <c r="D898" s="5" t="s">
        <v>2547</v>
      </c>
      <c r="E898" s="5" t="s">
        <v>2976</v>
      </c>
      <c r="F898" s="9">
        <v>42</v>
      </c>
      <c r="G898" s="9">
        <v>33</v>
      </c>
      <c r="H898" s="7">
        <v>1862.19</v>
      </c>
      <c r="I898" s="7">
        <v>56.43</v>
      </c>
      <c r="J898" s="2" t="s">
        <v>3370</v>
      </c>
      <c r="K898" s="5">
        <f ca="1">TODAY() - tblCustomers[[#This Row],[LastPurchaseDate]]</f>
        <v>1424</v>
      </c>
      <c r="L898" s="5" t="str">
        <f ca="1">IF(tblCustomers[[#This Row],[LastPurchaseDate]] &lt;= (TODAY()-180), "Churned", "Active")</f>
        <v>Active</v>
      </c>
      <c r="M898" s="5" t="str">
        <f>TEXT(tblCustomers[[#This Row],[JoinDate]], "YYYY-MM")</f>
        <v>2018-06</v>
      </c>
      <c r="N898" s="5">
        <f>tblCustomers[[#This Row],[TotalSpend]]</f>
        <v>1862.19</v>
      </c>
      <c r="O898" s="2" t="s">
        <v>3372</v>
      </c>
    </row>
    <row r="899" spans="1:15" ht="13.8" x14ac:dyDescent="0.25">
      <c r="A899" s="2" t="s">
        <v>908</v>
      </c>
      <c r="B899" s="2" t="s">
        <v>1758</v>
      </c>
      <c r="C899" s="2" t="s">
        <v>1862</v>
      </c>
      <c r="D899" s="5" t="s">
        <v>2618</v>
      </c>
      <c r="E899" s="5" t="s">
        <v>3260</v>
      </c>
      <c r="F899" s="9">
        <v>72</v>
      </c>
      <c r="G899" s="9">
        <v>60</v>
      </c>
      <c r="H899" s="7">
        <v>4754.3999999999996</v>
      </c>
      <c r="I899" s="7">
        <v>79.239999999999995</v>
      </c>
      <c r="J899" s="2" t="s">
        <v>3370</v>
      </c>
      <c r="K899" s="5">
        <f ca="1">TODAY() - tblCustomers[[#This Row],[LastPurchaseDate]]</f>
        <v>327</v>
      </c>
      <c r="L899" s="5" t="str">
        <f ca="1">IF(tblCustomers[[#This Row],[LastPurchaseDate]] &lt;= (TODAY()-180), "Churned", "Active")</f>
        <v>Active</v>
      </c>
      <c r="M899" s="5" t="str">
        <f>TEXT(tblCustomers[[#This Row],[JoinDate]], "YYYY-MM")</f>
        <v>2018-12</v>
      </c>
      <c r="N899" s="5">
        <f>tblCustomers[[#This Row],[TotalSpend]]</f>
        <v>4754.3999999999996</v>
      </c>
      <c r="O899" s="2" t="s">
        <v>3372</v>
      </c>
    </row>
    <row r="900" spans="1:15" ht="13.8" x14ac:dyDescent="0.25">
      <c r="A900" s="2" t="s">
        <v>909</v>
      </c>
      <c r="B900" s="2" t="s">
        <v>1759</v>
      </c>
      <c r="C900" s="2" t="s">
        <v>1864</v>
      </c>
      <c r="D900" s="5" t="s">
        <v>1904</v>
      </c>
      <c r="E900" s="5" t="s">
        <v>2404</v>
      </c>
      <c r="F900" s="9">
        <v>19</v>
      </c>
      <c r="G900" s="9">
        <v>11</v>
      </c>
      <c r="H900" s="7">
        <v>599.28</v>
      </c>
      <c r="I900" s="7">
        <v>54.48</v>
      </c>
      <c r="J900" s="2" t="s">
        <v>3370</v>
      </c>
      <c r="K900" s="5">
        <f ca="1">TODAY() - tblCustomers[[#This Row],[LastPurchaseDate]]</f>
        <v>382</v>
      </c>
      <c r="L900" s="5" t="str">
        <f ca="1">IF(tblCustomers[[#This Row],[LastPurchaseDate]] &lt;= (TODAY()-180), "Churned", "Active")</f>
        <v>Active</v>
      </c>
      <c r="M900" s="5" t="str">
        <f>TEXT(tblCustomers[[#This Row],[JoinDate]], "YYYY-MM")</f>
        <v>2023-03</v>
      </c>
      <c r="N900" s="5">
        <f>tblCustomers[[#This Row],[TotalSpend]]</f>
        <v>599.28</v>
      </c>
      <c r="O900" s="2" t="s">
        <v>3372</v>
      </c>
    </row>
    <row r="901" spans="1:15" ht="13.8" x14ac:dyDescent="0.25">
      <c r="A901" s="2" t="s">
        <v>910</v>
      </c>
      <c r="B901" s="2" t="s">
        <v>1440</v>
      </c>
      <c r="C901" s="2" t="s">
        <v>1864</v>
      </c>
      <c r="D901" s="5" t="s">
        <v>2619</v>
      </c>
      <c r="E901" s="5" t="s">
        <v>2439</v>
      </c>
      <c r="F901" s="9">
        <v>7</v>
      </c>
      <c r="G901" s="9">
        <v>12</v>
      </c>
      <c r="H901" s="7">
        <v>1839</v>
      </c>
      <c r="I901" s="7">
        <v>153.25</v>
      </c>
      <c r="J901" s="2" t="s">
        <v>3370</v>
      </c>
      <c r="K901" s="5">
        <f ca="1">TODAY() - tblCustomers[[#This Row],[LastPurchaseDate]]</f>
        <v>1957</v>
      </c>
      <c r="L901" s="5" t="str">
        <f ca="1">IF(tblCustomers[[#This Row],[LastPurchaseDate]] &lt;= (TODAY()-180), "Churned", "Active")</f>
        <v>Active</v>
      </c>
      <c r="M901" s="5" t="str">
        <f>TEXT(tblCustomers[[#This Row],[JoinDate]], "YYYY-MM")</f>
        <v>2019-11</v>
      </c>
      <c r="N901" s="5">
        <f>tblCustomers[[#This Row],[TotalSpend]]</f>
        <v>1839</v>
      </c>
      <c r="O901" s="2" t="s">
        <v>3372</v>
      </c>
    </row>
    <row r="902" spans="1:15" ht="13.8" x14ac:dyDescent="0.25">
      <c r="A902" s="2" t="s">
        <v>911</v>
      </c>
      <c r="B902" s="2" t="s">
        <v>1760</v>
      </c>
      <c r="C902" s="2" t="s">
        <v>1861</v>
      </c>
      <c r="D902" s="5" t="s">
        <v>2620</v>
      </c>
      <c r="E902" s="5" t="s">
        <v>3261</v>
      </c>
      <c r="F902" s="9">
        <v>37</v>
      </c>
      <c r="G902" s="9">
        <v>31</v>
      </c>
      <c r="H902" s="7">
        <v>2846.42</v>
      </c>
      <c r="I902" s="7">
        <v>91.82</v>
      </c>
      <c r="J902" s="2" t="s">
        <v>3370</v>
      </c>
      <c r="K902" s="5">
        <f ca="1">TODAY() - tblCustomers[[#This Row],[LastPurchaseDate]]</f>
        <v>1006</v>
      </c>
      <c r="L902" s="5" t="str">
        <f ca="1">IF(tblCustomers[[#This Row],[LastPurchaseDate]] &lt;= (TODAY()-180), "Churned", "Active")</f>
        <v>Active</v>
      </c>
      <c r="M902" s="5" t="str">
        <f>TEXT(tblCustomers[[#This Row],[JoinDate]], "YYYY-MM")</f>
        <v>2019-12</v>
      </c>
      <c r="N902" s="5">
        <f>tblCustomers[[#This Row],[TotalSpend]]</f>
        <v>2846.42</v>
      </c>
      <c r="O902" s="2" t="s">
        <v>3372</v>
      </c>
    </row>
    <row r="903" spans="1:15" ht="13.8" x14ac:dyDescent="0.25">
      <c r="A903" s="2" t="s">
        <v>912</v>
      </c>
      <c r="B903" s="2" t="s">
        <v>1761</v>
      </c>
      <c r="C903" s="2" t="s">
        <v>1861</v>
      </c>
      <c r="D903" s="5" t="s">
        <v>2461</v>
      </c>
      <c r="E903" s="5" t="s">
        <v>3262</v>
      </c>
      <c r="F903" s="9">
        <v>12</v>
      </c>
      <c r="G903" s="9">
        <v>17</v>
      </c>
      <c r="H903" s="7">
        <v>6165.05</v>
      </c>
      <c r="I903" s="7">
        <v>362.65</v>
      </c>
      <c r="J903" s="2" t="s">
        <v>3371</v>
      </c>
      <c r="K903" s="5">
        <f ca="1">TODAY() - tblCustomers[[#This Row],[LastPurchaseDate]]</f>
        <v>1599</v>
      </c>
      <c r="L903" s="5" t="str">
        <f ca="1">IF(tblCustomers[[#This Row],[LastPurchaseDate]] &lt;= (TODAY()-180), "Churned", "Active")</f>
        <v>Active</v>
      </c>
      <c r="M903" s="5" t="str">
        <f>TEXT(tblCustomers[[#This Row],[JoinDate]], "YYYY-MM")</f>
        <v>2020-06</v>
      </c>
      <c r="N903" s="5">
        <f>tblCustomers[[#This Row],[TotalSpend]]</f>
        <v>6165.05</v>
      </c>
      <c r="O903" s="2" t="s">
        <v>3372</v>
      </c>
    </row>
    <row r="904" spans="1:15" ht="13.8" x14ac:dyDescent="0.25">
      <c r="A904" s="2" t="s">
        <v>913</v>
      </c>
      <c r="B904" s="2" t="s">
        <v>1303</v>
      </c>
      <c r="C904" s="2" t="s">
        <v>1861</v>
      </c>
      <c r="D904" s="5" t="s">
        <v>2621</v>
      </c>
      <c r="E904" s="5" t="s">
        <v>2859</v>
      </c>
      <c r="F904" s="9">
        <v>24</v>
      </c>
      <c r="G904" s="9">
        <v>19</v>
      </c>
      <c r="H904" s="7">
        <v>1815.64</v>
      </c>
      <c r="I904" s="7">
        <v>95.56</v>
      </c>
      <c r="J904" s="2" t="s">
        <v>3370</v>
      </c>
      <c r="K904" s="5">
        <f ca="1">TODAY() - tblCustomers[[#This Row],[LastPurchaseDate]]</f>
        <v>265</v>
      </c>
      <c r="L904" s="5" t="str">
        <f ca="1">IF(tblCustomers[[#This Row],[LastPurchaseDate]] &lt;= (TODAY()-180), "Churned", "Active")</f>
        <v>Active</v>
      </c>
      <c r="M904" s="5" t="str">
        <f>TEXT(tblCustomers[[#This Row],[JoinDate]], "YYYY-MM")</f>
        <v>2023-02</v>
      </c>
      <c r="N904" s="5">
        <f>tblCustomers[[#This Row],[TotalSpend]]</f>
        <v>1815.64</v>
      </c>
      <c r="O904" s="2" t="s">
        <v>3372</v>
      </c>
    </row>
    <row r="905" spans="1:15" ht="13.8" x14ac:dyDescent="0.25">
      <c r="A905" s="2" t="s">
        <v>914</v>
      </c>
      <c r="B905" s="2" t="s">
        <v>1255</v>
      </c>
      <c r="C905" s="2" t="s">
        <v>1862</v>
      </c>
      <c r="D905" s="5" t="s">
        <v>2622</v>
      </c>
      <c r="E905" s="5" t="s">
        <v>3263</v>
      </c>
      <c r="F905" s="9">
        <v>42</v>
      </c>
      <c r="G905" s="9">
        <v>27</v>
      </c>
      <c r="H905" s="7">
        <v>6155.19</v>
      </c>
      <c r="I905" s="7">
        <v>227.97</v>
      </c>
      <c r="J905" s="2" t="s">
        <v>3371</v>
      </c>
      <c r="K905" s="5">
        <f ca="1">TODAY() - tblCustomers[[#This Row],[LastPurchaseDate]]</f>
        <v>1511</v>
      </c>
      <c r="L905" s="5" t="str">
        <f ca="1">IF(tblCustomers[[#This Row],[LastPurchaseDate]] &lt;= (TODAY()-180), "Churned", "Active")</f>
        <v>Active</v>
      </c>
      <c r="M905" s="5" t="str">
        <f>TEXT(tblCustomers[[#This Row],[JoinDate]], "YYYY-MM")</f>
        <v>2018-03</v>
      </c>
      <c r="N905" s="5">
        <f>tblCustomers[[#This Row],[TotalSpend]]</f>
        <v>6155.19</v>
      </c>
      <c r="O905" s="2" t="s">
        <v>3372</v>
      </c>
    </row>
    <row r="906" spans="1:15" ht="13.8" x14ac:dyDescent="0.25">
      <c r="A906" s="2" t="s">
        <v>915</v>
      </c>
      <c r="B906" s="2" t="s">
        <v>1686</v>
      </c>
      <c r="C906" s="2" t="s">
        <v>1865</v>
      </c>
      <c r="D906" s="5" t="s">
        <v>2623</v>
      </c>
      <c r="E906" s="5" t="s">
        <v>3116</v>
      </c>
      <c r="F906" s="9">
        <v>13</v>
      </c>
      <c r="G906" s="9">
        <v>14</v>
      </c>
      <c r="H906" s="7">
        <v>1164.8</v>
      </c>
      <c r="I906" s="7">
        <v>83.2</v>
      </c>
      <c r="J906" s="2" t="s">
        <v>3370</v>
      </c>
      <c r="K906" s="5">
        <f ca="1">TODAY() - tblCustomers[[#This Row],[LastPurchaseDate]]</f>
        <v>420</v>
      </c>
      <c r="L906" s="5" t="str">
        <f ca="1">IF(tblCustomers[[#This Row],[LastPurchaseDate]] &lt;= (TODAY()-180), "Churned", "Active")</f>
        <v>Active</v>
      </c>
      <c r="M906" s="5" t="str">
        <f>TEXT(tblCustomers[[#This Row],[JoinDate]], "YYYY-MM")</f>
        <v>2023-08</v>
      </c>
      <c r="N906" s="5">
        <f>tblCustomers[[#This Row],[TotalSpend]]</f>
        <v>1164.8</v>
      </c>
      <c r="O906" s="2" t="s">
        <v>3372</v>
      </c>
    </row>
    <row r="907" spans="1:15" ht="13.8" x14ac:dyDescent="0.25">
      <c r="A907" s="2" t="s">
        <v>916</v>
      </c>
      <c r="B907" s="2" t="s">
        <v>1251</v>
      </c>
      <c r="C907" s="2" t="s">
        <v>1865</v>
      </c>
      <c r="D907" s="5" t="s">
        <v>2391</v>
      </c>
      <c r="E907" s="5" t="s">
        <v>3264</v>
      </c>
      <c r="F907" s="9">
        <v>48</v>
      </c>
      <c r="G907" s="9">
        <v>39</v>
      </c>
      <c r="H907" s="7">
        <v>1588.47</v>
      </c>
      <c r="I907" s="7">
        <v>40.729999999999997</v>
      </c>
      <c r="J907" s="2" t="s">
        <v>3370</v>
      </c>
      <c r="K907" s="5">
        <f ca="1">TODAY() - tblCustomers[[#This Row],[LastPurchaseDate]]</f>
        <v>635</v>
      </c>
      <c r="L907" s="5" t="str">
        <f ca="1">IF(tblCustomers[[#This Row],[LastPurchaseDate]] &lt;= (TODAY()-180), "Churned", "Active")</f>
        <v>Active</v>
      </c>
      <c r="M907" s="5" t="str">
        <f>TEXT(tblCustomers[[#This Row],[JoinDate]], "YYYY-MM")</f>
        <v>2020-01</v>
      </c>
      <c r="N907" s="5">
        <f>tblCustomers[[#This Row],[TotalSpend]]</f>
        <v>1588.47</v>
      </c>
      <c r="O907" s="2" t="s">
        <v>3372</v>
      </c>
    </row>
    <row r="908" spans="1:15" ht="13.8" x14ac:dyDescent="0.25">
      <c r="A908" s="2" t="s">
        <v>917</v>
      </c>
      <c r="B908" s="2" t="s">
        <v>1762</v>
      </c>
      <c r="C908" s="2" t="s">
        <v>1863</v>
      </c>
      <c r="D908" s="5" t="s">
        <v>2239</v>
      </c>
      <c r="E908" s="5" t="s">
        <v>1993</v>
      </c>
      <c r="F908" s="9">
        <v>3</v>
      </c>
      <c r="G908" s="9">
        <v>3</v>
      </c>
      <c r="H908" s="7">
        <v>487.29</v>
      </c>
      <c r="I908" s="7">
        <v>162.43</v>
      </c>
      <c r="J908" s="2" t="s">
        <v>3370</v>
      </c>
      <c r="K908" s="5">
        <f ca="1">TODAY() - tblCustomers[[#This Row],[LastPurchaseDate]]</f>
        <v>65</v>
      </c>
      <c r="L908" s="5" t="str">
        <f ca="1">IF(tblCustomers[[#This Row],[LastPurchaseDate]] &lt;= (TODAY()-180), "Churned", "Active")</f>
        <v>Active</v>
      </c>
      <c r="M908" s="5" t="str">
        <f>TEXT(tblCustomers[[#This Row],[JoinDate]], "YYYY-MM")</f>
        <v>2025-05</v>
      </c>
      <c r="N908" s="5">
        <f>tblCustomers[[#This Row],[TotalSpend]]</f>
        <v>487.29</v>
      </c>
      <c r="O908" s="2" t="s">
        <v>3373</v>
      </c>
    </row>
    <row r="909" spans="1:15" ht="13.8" x14ac:dyDescent="0.25">
      <c r="A909" s="2" t="s">
        <v>918</v>
      </c>
      <c r="B909" s="2" t="s">
        <v>1763</v>
      </c>
      <c r="C909" s="2" t="s">
        <v>1863</v>
      </c>
      <c r="D909" s="5" t="s">
        <v>2624</v>
      </c>
      <c r="E909" s="5" t="s">
        <v>2426</v>
      </c>
      <c r="F909" s="9">
        <v>9</v>
      </c>
      <c r="G909" s="9">
        <v>8</v>
      </c>
      <c r="H909" s="7">
        <v>1037.68</v>
      </c>
      <c r="I909" s="7">
        <v>129.71</v>
      </c>
      <c r="J909" s="2" t="s">
        <v>3370</v>
      </c>
      <c r="K909" s="5">
        <f ca="1">TODAY() - tblCustomers[[#This Row],[LastPurchaseDate]]</f>
        <v>773</v>
      </c>
      <c r="L909" s="5" t="str">
        <f ca="1">IF(tblCustomers[[#This Row],[LastPurchaseDate]] &lt;= (TODAY()-180), "Churned", "Active")</f>
        <v>Active</v>
      </c>
      <c r="M909" s="5" t="str">
        <f>TEXT(tblCustomers[[#This Row],[JoinDate]], "YYYY-MM")</f>
        <v>2022-12</v>
      </c>
      <c r="N909" s="5">
        <f>tblCustomers[[#This Row],[TotalSpend]]</f>
        <v>1037.68</v>
      </c>
      <c r="O909" s="2" t="s">
        <v>3372</v>
      </c>
    </row>
    <row r="910" spans="1:15" ht="13.8" x14ac:dyDescent="0.25">
      <c r="A910" s="2" t="s">
        <v>919</v>
      </c>
      <c r="B910" s="2" t="s">
        <v>1249</v>
      </c>
      <c r="C910" s="2" t="s">
        <v>1863</v>
      </c>
      <c r="D910" s="5" t="s">
        <v>2625</v>
      </c>
      <c r="E910" s="5" t="s">
        <v>3265</v>
      </c>
      <c r="F910" s="9">
        <v>6</v>
      </c>
      <c r="G910" s="9">
        <v>6</v>
      </c>
      <c r="H910" s="7">
        <v>1881.24</v>
      </c>
      <c r="I910" s="7">
        <v>313.54000000000002</v>
      </c>
      <c r="J910" s="2" t="s">
        <v>3370</v>
      </c>
      <c r="K910" s="5">
        <f ca="1">TODAY() - tblCustomers[[#This Row],[LastPurchaseDate]]</f>
        <v>596</v>
      </c>
      <c r="L910" s="5" t="str">
        <f ca="1">IF(tblCustomers[[#This Row],[LastPurchaseDate]] &lt;= (TODAY()-180), "Churned", "Active")</f>
        <v>Active</v>
      </c>
      <c r="M910" s="5" t="str">
        <f>TEXT(tblCustomers[[#This Row],[JoinDate]], "YYYY-MM")</f>
        <v>2023-09</v>
      </c>
      <c r="N910" s="5">
        <f>tblCustomers[[#This Row],[TotalSpend]]</f>
        <v>1881.24</v>
      </c>
      <c r="O910" s="2" t="s">
        <v>3372</v>
      </c>
    </row>
    <row r="911" spans="1:15" ht="13.8" x14ac:dyDescent="0.25">
      <c r="A911" s="2" t="s">
        <v>920</v>
      </c>
      <c r="B911" s="2" t="s">
        <v>1414</v>
      </c>
      <c r="C911" s="2" t="s">
        <v>1864</v>
      </c>
      <c r="D911" s="5" t="s">
        <v>2626</v>
      </c>
      <c r="E911" s="5" t="s">
        <v>2909</v>
      </c>
      <c r="F911" s="9">
        <v>18</v>
      </c>
      <c r="G911" s="9">
        <v>11</v>
      </c>
      <c r="H911" s="7">
        <v>3001.68</v>
      </c>
      <c r="I911" s="7">
        <v>272.88</v>
      </c>
      <c r="J911" s="2" t="s">
        <v>3370</v>
      </c>
      <c r="K911" s="5">
        <f ca="1">TODAY() - tblCustomers[[#This Row],[LastPurchaseDate]]</f>
        <v>180</v>
      </c>
      <c r="L911" s="5" t="str">
        <f ca="1">IF(tblCustomers[[#This Row],[LastPurchaseDate]] &lt;= (TODAY()-180), "Churned", "Active")</f>
        <v>Active</v>
      </c>
      <c r="M911" s="5" t="str">
        <f>TEXT(tblCustomers[[#This Row],[JoinDate]], "YYYY-MM")</f>
        <v>2023-10</v>
      </c>
      <c r="N911" s="5">
        <f>tblCustomers[[#This Row],[TotalSpend]]</f>
        <v>3001.68</v>
      </c>
      <c r="O911" s="2" t="s">
        <v>3373</v>
      </c>
    </row>
    <row r="912" spans="1:15" ht="13.8" x14ac:dyDescent="0.25">
      <c r="A912" s="2" t="s">
        <v>921</v>
      </c>
      <c r="B912" s="2" t="s">
        <v>1764</v>
      </c>
      <c r="C912" s="2" t="s">
        <v>1862</v>
      </c>
      <c r="D912" s="5" t="s">
        <v>2627</v>
      </c>
      <c r="E912" s="5" t="s">
        <v>2221</v>
      </c>
      <c r="F912" s="9">
        <v>2</v>
      </c>
      <c r="G912" s="9">
        <v>1</v>
      </c>
      <c r="H912" s="7">
        <v>440.72</v>
      </c>
      <c r="I912" s="7">
        <v>440.72</v>
      </c>
      <c r="J912" s="2" t="s">
        <v>3370</v>
      </c>
      <c r="K912" s="5">
        <f ca="1">TODAY() - tblCustomers[[#This Row],[LastPurchaseDate]]</f>
        <v>145</v>
      </c>
      <c r="L912" s="5" t="str">
        <f ca="1">IF(tblCustomers[[#This Row],[LastPurchaseDate]] &lt;= (TODAY()-180), "Churned", "Active")</f>
        <v>Active</v>
      </c>
      <c r="M912" s="5" t="str">
        <f>TEXT(tblCustomers[[#This Row],[JoinDate]], "YYYY-MM")</f>
        <v>2025-04</v>
      </c>
      <c r="N912" s="5">
        <f>tblCustomers[[#This Row],[TotalSpend]]</f>
        <v>440.72</v>
      </c>
      <c r="O912" s="2" t="s">
        <v>3373</v>
      </c>
    </row>
    <row r="913" spans="1:15" ht="13.8" x14ac:dyDescent="0.25">
      <c r="A913" s="2" t="s">
        <v>922</v>
      </c>
      <c r="B913" s="2" t="s">
        <v>1765</v>
      </c>
      <c r="C913" s="2" t="s">
        <v>1861</v>
      </c>
      <c r="D913" s="5" t="s">
        <v>1925</v>
      </c>
      <c r="E913" s="5" t="s">
        <v>3266</v>
      </c>
      <c r="F913" s="9">
        <v>64</v>
      </c>
      <c r="G913" s="9">
        <v>58</v>
      </c>
      <c r="H913" s="7">
        <v>21775.52</v>
      </c>
      <c r="I913" s="7">
        <v>375.44</v>
      </c>
      <c r="J913" s="2" t="s">
        <v>3371</v>
      </c>
      <c r="K913" s="5">
        <f ca="1">TODAY() - tblCustomers[[#This Row],[LastPurchaseDate]]</f>
        <v>395</v>
      </c>
      <c r="L913" s="5" t="str">
        <f ca="1">IF(tblCustomers[[#This Row],[LastPurchaseDate]] &lt;= (TODAY()-180), "Churned", "Active")</f>
        <v>Active</v>
      </c>
      <c r="M913" s="5" t="str">
        <f>TEXT(tblCustomers[[#This Row],[JoinDate]], "YYYY-MM")</f>
        <v>2019-05</v>
      </c>
      <c r="N913" s="5">
        <f>tblCustomers[[#This Row],[TotalSpend]]</f>
        <v>21775.52</v>
      </c>
      <c r="O913" s="2" t="s">
        <v>3372</v>
      </c>
    </row>
    <row r="914" spans="1:15" ht="13.8" x14ac:dyDescent="0.25">
      <c r="A914" s="2" t="s">
        <v>923</v>
      </c>
      <c r="B914" s="2" t="s">
        <v>1322</v>
      </c>
      <c r="C914" s="2" t="s">
        <v>1865</v>
      </c>
      <c r="D914" s="5" t="s">
        <v>2376</v>
      </c>
      <c r="E914" s="5" t="s">
        <v>2555</v>
      </c>
      <c r="F914" s="9">
        <v>22</v>
      </c>
      <c r="G914" s="9">
        <v>28</v>
      </c>
      <c r="H914" s="7">
        <v>2912</v>
      </c>
      <c r="I914" s="7">
        <v>104</v>
      </c>
      <c r="J914" s="2" t="s">
        <v>3370</v>
      </c>
      <c r="K914" s="5">
        <f ca="1">TODAY() - tblCustomers[[#This Row],[LastPurchaseDate]]</f>
        <v>299</v>
      </c>
      <c r="L914" s="5" t="str">
        <f ca="1">IF(tblCustomers[[#This Row],[LastPurchaseDate]] &lt;= (TODAY()-180), "Churned", "Active")</f>
        <v>Active</v>
      </c>
      <c r="M914" s="5" t="str">
        <f>TEXT(tblCustomers[[#This Row],[JoinDate]], "YYYY-MM")</f>
        <v>2023-02</v>
      </c>
      <c r="N914" s="5">
        <f>tblCustomers[[#This Row],[TotalSpend]]</f>
        <v>2912</v>
      </c>
      <c r="O914" s="2" t="s">
        <v>3372</v>
      </c>
    </row>
    <row r="915" spans="1:15" ht="13.8" x14ac:dyDescent="0.25">
      <c r="A915" s="2" t="s">
        <v>924</v>
      </c>
      <c r="B915" s="2" t="s">
        <v>1377</v>
      </c>
      <c r="C915" s="2" t="s">
        <v>1865</v>
      </c>
      <c r="D915" s="5" t="s">
        <v>2551</v>
      </c>
      <c r="E915" s="5" t="s">
        <v>2463</v>
      </c>
      <c r="F915" s="9">
        <v>3</v>
      </c>
      <c r="G915" s="9">
        <v>2</v>
      </c>
      <c r="H915" s="7">
        <v>88.44</v>
      </c>
      <c r="I915" s="7">
        <v>44.22</v>
      </c>
      <c r="J915" s="2" t="s">
        <v>3370</v>
      </c>
      <c r="K915" s="5">
        <f ca="1">TODAY() - tblCustomers[[#This Row],[LastPurchaseDate]]</f>
        <v>64</v>
      </c>
      <c r="L915" s="5" t="str">
        <f ca="1">IF(tblCustomers[[#This Row],[LastPurchaseDate]] &lt;= (TODAY()-180), "Churned", "Active")</f>
        <v>Active</v>
      </c>
      <c r="M915" s="5" t="str">
        <f>TEXT(tblCustomers[[#This Row],[JoinDate]], "YYYY-MM")</f>
        <v>2025-05</v>
      </c>
      <c r="N915" s="5">
        <f>tblCustomers[[#This Row],[TotalSpend]]</f>
        <v>88.44</v>
      </c>
      <c r="O915" s="2" t="s">
        <v>3373</v>
      </c>
    </row>
    <row r="916" spans="1:15" ht="13.8" x14ac:dyDescent="0.25">
      <c r="A916" s="2" t="s">
        <v>925</v>
      </c>
      <c r="B916" s="2" t="s">
        <v>1766</v>
      </c>
      <c r="C916" s="2" t="s">
        <v>1864</v>
      </c>
      <c r="D916" s="5" t="s">
        <v>2628</v>
      </c>
      <c r="E916" s="5" t="s">
        <v>2846</v>
      </c>
      <c r="F916" s="9">
        <v>5</v>
      </c>
      <c r="G916" s="9">
        <v>9</v>
      </c>
      <c r="H916" s="7">
        <v>529.02</v>
      </c>
      <c r="I916" s="7">
        <v>58.78</v>
      </c>
      <c r="J916" s="2" t="s">
        <v>3370</v>
      </c>
      <c r="K916" s="5">
        <f ca="1">TODAY() - tblCustomers[[#This Row],[LastPurchaseDate]]</f>
        <v>978</v>
      </c>
      <c r="L916" s="5" t="str">
        <f ca="1">IF(tblCustomers[[#This Row],[LastPurchaseDate]] &lt;= (TODAY()-180), "Churned", "Active")</f>
        <v>Active</v>
      </c>
      <c r="M916" s="5" t="str">
        <f>TEXT(tblCustomers[[#This Row],[JoinDate]], "YYYY-MM")</f>
        <v>2022-09</v>
      </c>
      <c r="N916" s="5">
        <f>tblCustomers[[#This Row],[TotalSpend]]</f>
        <v>529.02</v>
      </c>
      <c r="O916" s="2" t="s">
        <v>3372</v>
      </c>
    </row>
    <row r="917" spans="1:15" ht="13.8" x14ac:dyDescent="0.25">
      <c r="A917" s="2" t="s">
        <v>926</v>
      </c>
      <c r="B917" s="2" t="s">
        <v>1767</v>
      </c>
      <c r="C917" s="2" t="s">
        <v>1863</v>
      </c>
      <c r="D917" s="5" t="s">
        <v>2629</v>
      </c>
      <c r="E917" s="5" t="s">
        <v>2451</v>
      </c>
      <c r="F917" s="9">
        <v>33</v>
      </c>
      <c r="G917" s="9">
        <v>28</v>
      </c>
      <c r="H917" s="7">
        <v>7432.88</v>
      </c>
      <c r="I917" s="7">
        <v>265.45999999999998</v>
      </c>
      <c r="J917" s="2" t="s">
        <v>3371</v>
      </c>
      <c r="K917" s="5">
        <f ca="1">TODAY() - tblCustomers[[#This Row],[LastPurchaseDate]]</f>
        <v>1075</v>
      </c>
      <c r="L917" s="5" t="str">
        <f ca="1">IF(tblCustomers[[#This Row],[LastPurchaseDate]] &lt;= (TODAY()-180), "Churned", "Active")</f>
        <v>Active</v>
      </c>
      <c r="M917" s="5" t="str">
        <f>TEXT(tblCustomers[[#This Row],[JoinDate]], "YYYY-MM")</f>
        <v>2020-02</v>
      </c>
      <c r="N917" s="5">
        <f>tblCustomers[[#This Row],[TotalSpend]]</f>
        <v>7432.88</v>
      </c>
      <c r="O917" s="2" t="s">
        <v>3372</v>
      </c>
    </row>
    <row r="918" spans="1:15" ht="13.8" x14ac:dyDescent="0.25">
      <c r="A918" s="2" t="s">
        <v>927</v>
      </c>
      <c r="B918" s="2" t="s">
        <v>1768</v>
      </c>
      <c r="C918" s="2" t="s">
        <v>1863</v>
      </c>
      <c r="D918" s="5" t="s">
        <v>2630</v>
      </c>
      <c r="E918" s="5" t="s">
        <v>3147</v>
      </c>
      <c r="F918" s="9">
        <v>8</v>
      </c>
      <c r="G918" s="9">
        <v>11</v>
      </c>
      <c r="H918" s="7">
        <v>717.75</v>
      </c>
      <c r="I918" s="7">
        <v>65.25</v>
      </c>
      <c r="J918" s="2" t="s">
        <v>3370</v>
      </c>
      <c r="K918" s="5">
        <f ca="1">TODAY() - tblCustomers[[#This Row],[LastPurchaseDate]]</f>
        <v>127</v>
      </c>
      <c r="L918" s="5" t="str">
        <f ca="1">IF(tblCustomers[[#This Row],[LastPurchaseDate]] &lt;= (TODAY()-180), "Churned", "Active")</f>
        <v>Active</v>
      </c>
      <c r="M918" s="5" t="str">
        <f>TEXT(tblCustomers[[#This Row],[JoinDate]], "YYYY-MM")</f>
        <v>2024-10</v>
      </c>
      <c r="N918" s="5">
        <f>tblCustomers[[#This Row],[TotalSpend]]</f>
        <v>717.75</v>
      </c>
      <c r="O918" s="2" t="s">
        <v>3373</v>
      </c>
    </row>
    <row r="919" spans="1:15" ht="13.8" x14ac:dyDescent="0.25">
      <c r="A919" s="2" t="s">
        <v>928</v>
      </c>
      <c r="B919" s="2" t="s">
        <v>1769</v>
      </c>
      <c r="C919" s="2" t="s">
        <v>1863</v>
      </c>
      <c r="D919" s="5" t="s">
        <v>2446</v>
      </c>
      <c r="E919" s="5" t="s">
        <v>3267</v>
      </c>
      <c r="F919" s="9">
        <v>19</v>
      </c>
      <c r="G919" s="9">
        <v>21</v>
      </c>
      <c r="H919" s="7">
        <v>2025.45</v>
      </c>
      <c r="I919" s="7">
        <v>96.45</v>
      </c>
      <c r="J919" s="2" t="s">
        <v>3370</v>
      </c>
      <c r="K919" s="5">
        <f ca="1">TODAY() - tblCustomers[[#This Row],[LastPurchaseDate]]</f>
        <v>2135</v>
      </c>
      <c r="L919" s="5" t="str">
        <f ca="1">IF(tblCustomers[[#This Row],[LastPurchaseDate]] &lt;= (TODAY()-180), "Churned", "Active")</f>
        <v>Active</v>
      </c>
      <c r="M919" s="5" t="str">
        <f>TEXT(tblCustomers[[#This Row],[JoinDate]], "YYYY-MM")</f>
        <v>2018-05</v>
      </c>
      <c r="N919" s="5">
        <f>tblCustomers[[#This Row],[TotalSpend]]</f>
        <v>2025.45</v>
      </c>
      <c r="O919" s="2" t="s">
        <v>3372</v>
      </c>
    </row>
    <row r="920" spans="1:15" ht="13.8" x14ac:dyDescent="0.25">
      <c r="A920" s="2" t="s">
        <v>929</v>
      </c>
      <c r="B920" s="2" t="s">
        <v>1721</v>
      </c>
      <c r="C920" s="2" t="s">
        <v>1863</v>
      </c>
      <c r="D920" s="5" t="s">
        <v>1894</v>
      </c>
      <c r="E920" s="5" t="s">
        <v>3042</v>
      </c>
      <c r="F920" s="9">
        <v>4</v>
      </c>
      <c r="G920" s="9">
        <v>6</v>
      </c>
      <c r="H920" s="7">
        <v>1097.3399999999999</v>
      </c>
      <c r="I920" s="7">
        <v>182.89</v>
      </c>
      <c r="J920" s="2" t="s">
        <v>3370</v>
      </c>
      <c r="K920" s="5">
        <f ca="1">TODAY() - tblCustomers[[#This Row],[LastPurchaseDate]]</f>
        <v>192</v>
      </c>
      <c r="L920" s="5" t="str">
        <f ca="1">IF(tblCustomers[[#This Row],[LastPurchaseDate]] &lt;= (TODAY()-180), "Churned", "Active")</f>
        <v>Active</v>
      </c>
      <c r="M920" s="5" t="str">
        <f>TEXT(tblCustomers[[#This Row],[JoinDate]], "YYYY-MM")</f>
        <v>2024-12</v>
      </c>
      <c r="N920" s="5">
        <f>tblCustomers[[#This Row],[TotalSpend]]</f>
        <v>1097.3399999999999</v>
      </c>
      <c r="O920" s="2" t="s">
        <v>3372</v>
      </c>
    </row>
    <row r="921" spans="1:15" ht="13.8" x14ac:dyDescent="0.25">
      <c r="A921" s="2" t="s">
        <v>930</v>
      </c>
      <c r="B921" s="2" t="s">
        <v>1770</v>
      </c>
      <c r="C921" s="2" t="s">
        <v>1864</v>
      </c>
      <c r="D921" s="5" t="s">
        <v>2613</v>
      </c>
      <c r="E921" s="5" t="s">
        <v>3268</v>
      </c>
      <c r="F921" s="9">
        <v>52</v>
      </c>
      <c r="G921" s="9">
        <v>53</v>
      </c>
      <c r="H921" s="7">
        <v>17918.77</v>
      </c>
      <c r="I921" s="7">
        <v>338.09</v>
      </c>
      <c r="J921" s="2" t="s">
        <v>3371</v>
      </c>
      <c r="K921" s="5">
        <f ca="1">TODAY() - tblCustomers[[#This Row],[LastPurchaseDate]]</f>
        <v>342</v>
      </c>
      <c r="L921" s="5" t="str">
        <f ca="1">IF(tblCustomers[[#This Row],[LastPurchaseDate]] &lt;= (TODAY()-180), "Churned", "Active")</f>
        <v>Active</v>
      </c>
      <c r="M921" s="5" t="str">
        <f>TEXT(tblCustomers[[#This Row],[JoinDate]], "YYYY-MM")</f>
        <v>2020-07</v>
      </c>
      <c r="N921" s="5">
        <f>tblCustomers[[#This Row],[TotalSpend]]</f>
        <v>17918.77</v>
      </c>
      <c r="O921" s="2" t="s">
        <v>3372</v>
      </c>
    </row>
    <row r="922" spans="1:15" ht="13.8" x14ac:dyDescent="0.25">
      <c r="A922" s="2" t="s">
        <v>931</v>
      </c>
      <c r="B922" s="2" t="s">
        <v>1375</v>
      </c>
      <c r="C922" s="2" t="s">
        <v>1863</v>
      </c>
      <c r="D922" s="5" t="s">
        <v>2532</v>
      </c>
      <c r="E922" s="5" t="s">
        <v>3269</v>
      </c>
      <c r="F922" s="9">
        <v>30</v>
      </c>
      <c r="G922" s="9">
        <v>23</v>
      </c>
      <c r="H922" s="7">
        <v>1686.59</v>
      </c>
      <c r="I922" s="7">
        <v>73.33</v>
      </c>
      <c r="J922" s="2" t="s">
        <v>3370</v>
      </c>
      <c r="K922" s="5">
        <f ca="1">TODAY() - tblCustomers[[#This Row],[LastPurchaseDate]]</f>
        <v>463</v>
      </c>
      <c r="L922" s="5" t="str">
        <f ca="1">IF(tblCustomers[[#This Row],[LastPurchaseDate]] &lt;= (TODAY()-180), "Churned", "Active")</f>
        <v>Active</v>
      </c>
      <c r="M922" s="5" t="str">
        <f>TEXT(tblCustomers[[#This Row],[JoinDate]], "YYYY-MM")</f>
        <v>2022-01</v>
      </c>
      <c r="N922" s="5">
        <f>tblCustomers[[#This Row],[TotalSpend]]</f>
        <v>1686.59</v>
      </c>
      <c r="O922" s="2" t="s">
        <v>3372</v>
      </c>
    </row>
    <row r="923" spans="1:15" ht="13.8" x14ac:dyDescent="0.25">
      <c r="A923" s="2" t="s">
        <v>932</v>
      </c>
      <c r="B923" s="2" t="s">
        <v>1622</v>
      </c>
      <c r="C923" s="2" t="s">
        <v>1861</v>
      </c>
      <c r="D923" s="5" t="s">
        <v>2631</v>
      </c>
      <c r="E923" s="5" t="s">
        <v>3270</v>
      </c>
      <c r="F923" s="9">
        <v>20</v>
      </c>
      <c r="G923" s="9">
        <v>13</v>
      </c>
      <c r="H923" s="7">
        <v>3914.56</v>
      </c>
      <c r="I923" s="7">
        <v>301.12</v>
      </c>
      <c r="J923" s="2" t="s">
        <v>3370</v>
      </c>
      <c r="K923" s="5">
        <f ca="1">TODAY() - tblCustomers[[#This Row],[LastPurchaseDate]]</f>
        <v>1676</v>
      </c>
      <c r="L923" s="5" t="str">
        <f ca="1">IF(tblCustomers[[#This Row],[LastPurchaseDate]] &lt;= (TODAY()-180), "Churned", "Active")</f>
        <v>Active</v>
      </c>
      <c r="M923" s="5" t="str">
        <f>TEXT(tblCustomers[[#This Row],[JoinDate]], "YYYY-MM")</f>
        <v>2019-07</v>
      </c>
      <c r="N923" s="5">
        <f>tblCustomers[[#This Row],[TotalSpend]]</f>
        <v>3914.56</v>
      </c>
      <c r="O923" s="2" t="s">
        <v>3372</v>
      </c>
    </row>
    <row r="924" spans="1:15" ht="13.8" x14ac:dyDescent="0.25">
      <c r="A924" s="2" t="s">
        <v>933</v>
      </c>
      <c r="B924" s="2" t="s">
        <v>1296</v>
      </c>
      <c r="C924" s="2" t="s">
        <v>1864</v>
      </c>
      <c r="D924" s="5" t="s">
        <v>2632</v>
      </c>
      <c r="E924" s="5" t="s">
        <v>3271</v>
      </c>
      <c r="F924" s="9">
        <v>43</v>
      </c>
      <c r="G924" s="9">
        <v>41</v>
      </c>
      <c r="H924" s="7">
        <v>3599.39</v>
      </c>
      <c r="I924" s="7">
        <v>87.79</v>
      </c>
      <c r="J924" s="2" t="s">
        <v>3370</v>
      </c>
      <c r="K924" s="5">
        <f ca="1">TODAY() - tblCustomers[[#This Row],[LastPurchaseDate]]</f>
        <v>256</v>
      </c>
      <c r="L924" s="5" t="str">
        <f ca="1">IF(tblCustomers[[#This Row],[LastPurchaseDate]] &lt;= (TODAY()-180), "Churned", "Active")</f>
        <v>Active</v>
      </c>
      <c r="M924" s="5" t="str">
        <f>TEXT(tblCustomers[[#This Row],[JoinDate]], "YYYY-MM")</f>
        <v>2021-07</v>
      </c>
      <c r="N924" s="5">
        <f>tblCustomers[[#This Row],[TotalSpend]]</f>
        <v>3599.39</v>
      </c>
      <c r="O924" s="2" t="s">
        <v>3372</v>
      </c>
    </row>
    <row r="925" spans="1:15" ht="13.8" x14ac:dyDescent="0.25">
      <c r="A925" s="2" t="s">
        <v>934</v>
      </c>
      <c r="B925" s="2" t="s">
        <v>1771</v>
      </c>
      <c r="C925" s="2" t="s">
        <v>1864</v>
      </c>
      <c r="D925" s="5" t="s">
        <v>2383</v>
      </c>
      <c r="E925" s="5" t="s">
        <v>3094</v>
      </c>
      <c r="F925" s="9">
        <v>32</v>
      </c>
      <c r="G925" s="9">
        <v>24</v>
      </c>
      <c r="H925" s="7">
        <v>4371.3599999999997</v>
      </c>
      <c r="I925" s="7">
        <v>182.14</v>
      </c>
      <c r="J925" s="2" t="s">
        <v>3370</v>
      </c>
      <c r="K925" s="5">
        <f ca="1">TODAY() - tblCustomers[[#This Row],[LastPurchaseDate]]</f>
        <v>1086</v>
      </c>
      <c r="L925" s="5" t="str">
        <f ca="1">IF(tblCustomers[[#This Row],[LastPurchaseDate]] &lt;= (TODAY()-180), "Churned", "Active")</f>
        <v>Active</v>
      </c>
      <c r="M925" s="5" t="str">
        <f>TEXT(tblCustomers[[#This Row],[JoinDate]], "YYYY-MM")</f>
        <v>2020-03</v>
      </c>
      <c r="N925" s="5">
        <f>tblCustomers[[#This Row],[TotalSpend]]</f>
        <v>4371.3599999999997</v>
      </c>
      <c r="O925" s="2" t="s">
        <v>3372</v>
      </c>
    </row>
    <row r="926" spans="1:15" ht="13.8" x14ac:dyDescent="0.25">
      <c r="A926" s="2" t="s">
        <v>935</v>
      </c>
      <c r="B926" s="2" t="s">
        <v>1219</v>
      </c>
      <c r="C926" s="2" t="s">
        <v>1864</v>
      </c>
      <c r="D926" s="5" t="s">
        <v>2633</v>
      </c>
      <c r="E926" s="5" t="s">
        <v>2017</v>
      </c>
      <c r="F926" s="9">
        <v>16</v>
      </c>
      <c r="G926" s="9">
        <v>13</v>
      </c>
      <c r="H926" s="7">
        <v>1197.43</v>
      </c>
      <c r="I926" s="7">
        <v>92.11</v>
      </c>
      <c r="J926" s="2" t="s">
        <v>3370</v>
      </c>
      <c r="K926" s="5">
        <f ca="1">TODAY() - tblCustomers[[#This Row],[LastPurchaseDate]]</f>
        <v>2161</v>
      </c>
      <c r="L926" s="5" t="str">
        <f ca="1">IF(tblCustomers[[#This Row],[LastPurchaseDate]] &lt;= (TODAY()-180), "Churned", "Active")</f>
        <v>Active</v>
      </c>
      <c r="M926" s="5" t="str">
        <f>TEXT(tblCustomers[[#This Row],[JoinDate]], "YYYY-MM")</f>
        <v>2018-07</v>
      </c>
      <c r="N926" s="5">
        <f>tblCustomers[[#This Row],[TotalSpend]]</f>
        <v>1197.43</v>
      </c>
      <c r="O926" s="2" t="s">
        <v>3372</v>
      </c>
    </row>
    <row r="927" spans="1:15" ht="13.8" x14ac:dyDescent="0.25">
      <c r="A927" s="2" t="s">
        <v>936</v>
      </c>
      <c r="B927" s="2" t="s">
        <v>1772</v>
      </c>
      <c r="C927" s="2" t="s">
        <v>1865</v>
      </c>
      <c r="D927" s="5" t="s">
        <v>2634</v>
      </c>
      <c r="E927" s="5" t="s">
        <v>3272</v>
      </c>
      <c r="F927" s="9">
        <v>32</v>
      </c>
      <c r="G927" s="9">
        <v>28</v>
      </c>
      <c r="H927" s="7">
        <v>2235.8000000000002</v>
      </c>
      <c r="I927" s="7">
        <v>79.849999999999994</v>
      </c>
      <c r="J927" s="2" t="s">
        <v>3370</v>
      </c>
      <c r="K927" s="5">
        <f ca="1">TODAY() - tblCustomers[[#This Row],[LastPurchaseDate]]</f>
        <v>1106</v>
      </c>
      <c r="L927" s="5" t="str">
        <f ca="1">IF(tblCustomers[[#This Row],[LastPurchaseDate]] &lt;= (TODAY()-180), "Churned", "Active")</f>
        <v>Active</v>
      </c>
      <c r="M927" s="5" t="str">
        <f>TEXT(tblCustomers[[#This Row],[JoinDate]], "YYYY-MM")</f>
        <v>2020-02</v>
      </c>
      <c r="N927" s="5">
        <f>tblCustomers[[#This Row],[TotalSpend]]</f>
        <v>2235.8000000000002</v>
      </c>
      <c r="O927" s="2" t="s">
        <v>3372</v>
      </c>
    </row>
    <row r="928" spans="1:15" ht="13.8" x14ac:dyDescent="0.25">
      <c r="A928" s="2" t="s">
        <v>937</v>
      </c>
      <c r="B928" s="2" t="s">
        <v>1497</v>
      </c>
      <c r="C928" s="2" t="s">
        <v>1863</v>
      </c>
      <c r="D928" s="5" t="s">
        <v>2635</v>
      </c>
      <c r="E928" s="5" t="s">
        <v>3273</v>
      </c>
      <c r="F928" s="9">
        <v>48</v>
      </c>
      <c r="G928" s="9">
        <v>38</v>
      </c>
      <c r="H928" s="7">
        <v>3435.96</v>
      </c>
      <c r="I928" s="7">
        <v>90.42</v>
      </c>
      <c r="J928" s="2" t="s">
        <v>3370</v>
      </c>
      <c r="K928" s="5">
        <f ca="1">TODAY() - tblCustomers[[#This Row],[LastPurchaseDate]]</f>
        <v>222</v>
      </c>
      <c r="L928" s="5" t="str">
        <f ca="1">IF(tblCustomers[[#This Row],[LastPurchaseDate]] &lt;= (TODAY()-180), "Churned", "Active")</f>
        <v>Active</v>
      </c>
      <c r="M928" s="5" t="str">
        <f>TEXT(tblCustomers[[#This Row],[JoinDate]], "YYYY-MM")</f>
        <v>2021-03</v>
      </c>
      <c r="N928" s="5">
        <f>tblCustomers[[#This Row],[TotalSpend]]</f>
        <v>3435.96</v>
      </c>
      <c r="O928" s="2" t="s">
        <v>3372</v>
      </c>
    </row>
    <row r="929" spans="1:15" ht="13.8" x14ac:dyDescent="0.25">
      <c r="A929" s="2" t="s">
        <v>938</v>
      </c>
      <c r="B929" s="2" t="s">
        <v>1583</v>
      </c>
      <c r="C929" s="2" t="s">
        <v>1865</v>
      </c>
      <c r="D929" s="5" t="s">
        <v>2636</v>
      </c>
      <c r="E929" s="5" t="s">
        <v>3274</v>
      </c>
      <c r="F929" s="9">
        <v>20</v>
      </c>
      <c r="G929" s="9">
        <v>17</v>
      </c>
      <c r="H929" s="7">
        <v>1547.51</v>
      </c>
      <c r="I929" s="7">
        <v>91.03</v>
      </c>
      <c r="J929" s="2" t="s">
        <v>3370</v>
      </c>
      <c r="K929" s="5">
        <f ca="1">TODAY() - tblCustomers[[#This Row],[LastPurchaseDate]]</f>
        <v>858</v>
      </c>
      <c r="L929" s="5" t="str">
        <f ca="1">IF(tblCustomers[[#This Row],[LastPurchaseDate]] &lt;= (TODAY()-180), "Churned", "Active")</f>
        <v>Active</v>
      </c>
      <c r="M929" s="5" t="str">
        <f>TEXT(tblCustomers[[#This Row],[JoinDate]], "YYYY-MM")</f>
        <v>2021-10</v>
      </c>
      <c r="N929" s="5">
        <f>tblCustomers[[#This Row],[TotalSpend]]</f>
        <v>1547.51</v>
      </c>
      <c r="O929" s="2" t="s">
        <v>3372</v>
      </c>
    </row>
    <row r="930" spans="1:15" ht="13.8" x14ac:dyDescent="0.25">
      <c r="A930" s="2" t="s">
        <v>939</v>
      </c>
      <c r="B930" s="2" t="s">
        <v>1322</v>
      </c>
      <c r="C930" s="2" t="s">
        <v>1864</v>
      </c>
      <c r="D930" s="5" t="s">
        <v>2637</v>
      </c>
      <c r="E930" s="5" t="s">
        <v>3256</v>
      </c>
      <c r="F930" s="9">
        <v>2</v>
      </c>
      <c r="G930" s="9">
        <v>3</v>
      </c>
      <c r="H930" s="7">
        <v>47.31</v>
      </c>
      <c r="I930" s="7">
        <v>15.77</v>
      </c>
      <c r="J930" s="2" t="s">
        <v>3370</v>
      </c>
      <c r="K930" s="5">
        <f ca="1">TODAY() - tblCustomers[[#This Row],[LastPurchaseDate]]</f>
        <v>478</v>
      </c>
      <c r="L930" s="5" t="str">
        <f ca="1">IF(tblCustomers[[#This Row],[LastPurchaseDate]] &lt;= (TODAY()-180), "Churned", "Active")</f>
        <v>Active</v>
      </c>
      <c r="M930" s="5" t="str">
        <f>TEXT(tblCustomers[[#This Row],[JoinDate]], "YYYY-MM")</f>
        <v>2024-05</v>
      </c>
      <c r="N930" s="5">
        <f>tblCustomers[[#This Row],[TotalSpend]]</f>
        <v>47.31</v>
      </c>
      <c r="O930" s="2" t="s">
        <v>3372</v>
      </c>
    </row>
    <row r="931" spans="1:15" ht="13.8" x14ac:dyDescent="0.25">
      <c r="A931" s="2" t="s">
        <v>940</v>
      </c>
      <c r="B931" s="2" t="s">
        <v>1773</v>
      </c>
      <c r="C931" s="2" t="s">
        <v>1863</v>
      </c>
      <c r="D931" s="5" t="s">
        <v>2089</v>
      </c>
      <c r="E931" s="5" t="s">
        <v>2550</v>
      </c>
      <c r="F931" s="9">
        <v>22</v>
      </c>
      <c r="G931" s="9">
        <v>29</v>
      </c>
      <c r="H931" s="7">
        <v>3384.01</v>
      </c>
      <c r="I931" s="7">
        <v>116.69</v>
      </c>
      <c r="J931" s="2" t="s">
        <v>3370</v>
      </c>
      <c r="K931" s="5">
        <f ca="1">TODAY() - tblCustomers[[#This Row],[LastPurchaseDate]]</f>
        <v>663</v>
      </c>
      <c r="L931" s="5" t="str">
        <f ca="1">IF(tblCustomers[[#This Row],[LastPurchaseDate]] &lt;= (TODAY()-180), "Churned", "Active")</f>
        <v>Active</v>
      </c>
      <c r="M931" s="5" t="str">
        <f>TEXT(tblCustomers[[#This Row],[JoinDate]], "YYYY-MM")</f>
        <v>2022-03</v>
      </c>
      <c r="N931" s="5">
        <f>tblCustomers[[#This Row],[TotalSpend]]</f>
        <v>3384.01</v>
      </c>
      <c r="O931" s="2" t="s">
        <v>3372</v>
      </c>
    </row>
    <row r="932" spans="1:15" ht="13.8" x14ac:dyDescent="0.25">
      <c r="A932" s="2" t="s">
        <v>941</v>
      </c>
      <c r="B932" s="2" t="s">
        <v>1363</v>
      </c>
      <c r="C932" s="2" t="s">
        <v>1864</v>
      </c>
      <c r="D932" s="5" t="s">
        <v>2638</v>
      </c>
      <c r="E932" s="5" t="s">
        <v>3275</v>
      </c>
      <c r="F932" s="9">
        <v>14</v>
      </c>
      <c r="G932" s="9">
        <v>10</v>
      </c>
      <c r="H932" s="7">
        <v>2763.7</v>
      </c>
      <c r="I932" s="7">
        <v>276.37</v>
      </c>
      <c r="J932" s="2" t="s">
        <v>3370</v>
      </c>
      <c r="K932" s="5">
        <f ca="1">TODAY() - tblCustomers[[#This Row],[LastPurchaseDate]]</f>
        <v>1161</v>
      </c>
      <c r="L932" s="5" t="str">
        <f ca="1">IF(tblCustomers[[#This Row],[LastPurchaseDate]] &lt;= (TODAY()-180), "Churned", "Active")</f>
        <v>Active</v>
      </c>
      <c r="M932" s="5" t="str">
        <f>TEXT(tblCustomers[[#This Row],[JoinDate]], "YYYY-MM")</f>
        <v>2021-06</v>
      </c>
      <c r="N932" s="5">
        <f>tblCustomers[[#This Row],[TotalSpend]]</f>
        <v>2763.7</v>
      </c>
      <c r="O932" s="2" t="s">
        <v>3372</v>
      </c>
    </row>
    <row r="933" spans="1:15" ht="13.8" x14ac:dyDescent="0.25">
      <c r="A933" s="2" t="s">
        <v>942</v>
      </c>
      <c r="B933" s="2" t="s">
        <v>1232</v>
      </c>
      <c r="C933" s="2" t="s">
        <v>1862</v>
      </c>
      <c r="D933" s="5" t="s">
        <v>2208</v>
      </c>
      <c r="E933" s="5" t="s">
        <v>3178</v>
      </c>
      <c r="F933" s="9">
        <v>27</v>
      </c>
      <c r="G933" s="9">
        <v>27</v>
      </c>
      <c r="H933" s="7">
        <v>9356.58</v>
      </c>
      <c r="I933" s="7">
        <v>346.54</v>
      </c>
      <c r="J933" s="2" t="s">
        <v>3371</v>
      </c>
      <c r="K933" s="5">
        <f ca="1">TODAY() - tblCustomers[[#This Row],[LastPurchaseDate]]</f>
        <v>277</v>
      </c>
      <c r="L933" s="5" t="str">
        <f ca="1">IF(tblCustomers[[#This Row],[LastPurchaseDate]] &lt;= (TODAY()-180), "Churned", "Active")</f>
        <v>Active</v>
      </c>
      <c r="M933" s="5" t="str">
        <f>TEXT(tblCustomers[[#This Row],[JoinDate]], "YYYY-MM")</f>
        <v>2022-10</v>
      </c>
      <c r="N933" s="5">
        <f>tblCustomers[[#This Row],[TotalSpend]]</f>
        <v>9356.58</v>
      </c>
      <c r="O933" s="2" t="s">
        <v>3372</v>
      </c>
    </row>
    <row r="934" spans="1:15" ht="13.8" x14ac:dyDescent="0.25">
      <c r="A934" s="2" t="s">
        <v>943</v>
      </c>
      <c r="B934" s="2" t="s">
        <v>1774</v>
      </c>
      <c r="C934" s="2" t="s">
        <v>1862</v>
      </c>
      <c r="D934" s="5" t="s">
        <v>2000</v>
      </c>
      <c r="E934" s="5" t="s">
        <v>3276</v>
      </c>
      <c r="F934" s="9">
        <v>3</v>
      </c>
      <c r="G934" s="9">
        <v>6</v>
      </c>
      <c r="H934" s="7">
        <v>512.46</v>
      </c>
      <c r="I934" s="7">
        <v>85.41</v>
      </c>
      <c r="J934" s="2" t="s">
        <v>3370</v>
      </c>
      <c r="K934" s="5">
        <f ca="1">TODAY() - tblCustomers[[#This Row],[LastPurchaseDate]]</f>
        <v>58</v>
      </c>
      <c r="L934" s="5" t="str">
        <f ca="1">IF(tblCustomers[[#This Row],[LastPurchaseDate]] &lt;= (TODAY()-180), "Churned", "Active")</f>
        <v>Active</v>
      </c>
      <c r="M934" s="5" t="str">
        <f>TEXT(tblCustomers[[#This Row],[JoinDate]], "YYYY-MM")</f>
        <v>2025-05</v>
      </c>
      <c r="N934" s="5">
        <f>tblCustomers[[#This Row],[TotalSpend]]</f>
        <v>512.46</v>
      </c>
      <c r="O934" s="2" t="s">
        <v>3373</v>
      </c>
    </row>
    <row r="935" spans="1:15" ht="13.8" x14ac:dyDescent="0.25">
      <c r="A935" s="2" t="s">
        <v>944</v>
      </c>
      <c r="B935" s="2" t="s">
        <v>1775</v>
      </c>
      <c r="C935" s="2" t="s">
        <v>1864</v>
      </c>
      <c r="D935" s="5" t="s">
        <v>2639</v>
      </c>
      <c r="E935" s="5" t="s">
        <v>3277</v>
      </c>
      <c r="F935" s="9">
        <v>24</v>
      </c>
      <c r="G935" s="9">
        <v>18</v>
      </c>
      <c r="H935" s="7">
        <v>5962.68</v>
      </c>
      <c r="I935" s="7">
        <v>331.26</v>
      </c>
      <c r="J935" s="2" t="s">
        <v>3371</v>
      </c>
      <c r="K935" s="5">
        <f ca="1">TODAY() - tblCustomers[[#This Row],[LastPurchaseDate]]</f>
        <v>1576</v>
      </c>
      <c r="L935" s="5" t="str">
        <f ca="1">IF(tblCustomers[[#This Row],[LastPurchaseDate]] &lt;= (TODAY()-180), "Churned", "Active")</f>
        <v>Active</v>
      </c>
      <c r="M935" s="5" t="str">
        <f>TEXT(tblCustomers[[#This Row],[JoinDate]], "YYYY-MM")</f>
        <v>2019-07</v>
      </c>
      <c r="N935" s="5">
        <f>tblCustomers[[#This Row],[TotalSpend]]</f>
        <v>5962.68</v>
      </c>
      <c r="O935" s="2" t="s">
        <v>3372</v>
      </c>
    </row>
    <row r="936" spans="1:15" ht="13.8" x14ac:dyDescent="0.25">
      <c r="A936" s="2" t="s">
        <v>945</v>
      </c>
      <c r="B936" s="2" t="s">
        <v>1376</v>
      </c>
      <c r="C936" s="2" t="s">
        <v>1862</v>
      </c>
      <c r="D936" s="5" t="s">
        <v>2493</v>
      </c>
      <c r="E936" s="5" t="s">
        <v>2039</v>
      </c>
      <c r="F936" s="9">
        <v>20</v>
      </c>
      <c r="G936" s="9">
        <v>13</v>
      </c>
      <c r="H936" s="7">
        <v>5055.4399999999996</v>
      </c>
      <c r="I936" s="7">
        <v>388.88</v>
      </c>
      <c r="J936" s="2" t="s">
        <v>3371</v>
      </c>
      <c r="K936" s="5">
        <f ca="1">TODAY() - tblCustomers[[#This Row],[LastPurchaseDate]]</f>
        <v>649</v>
      </c>
      <c r="L936" s="5" t="str">
        <f ca="1">IF(tblCustomers[[#This Row],[LastPurchaseDate]] &lt;= (TODAY()-180), "Churned", "Active")</f>
        <v>Active</v>
      </c>
      <c r="M936" s="5" t="str">
        <f>TEXT(tblCustomers[[#This Row],[JoinDate]], "YYYY-MM")</f>
        <v>2022-05</v>
      </c>
      <c r="N936" s="5">
        <f>tblCustomers[[#This Row],[TotalSpend]]</f>
        <v>5055.4399999999996</v>
      </c>
      <c r="O936" s="2" t="s">
        <v>3372</v>
      </c>
    </row>
    <row r="937" spans="1:15" ht="13.8" x14ac:dyDescent="0.25">
      <c r="A937" s="2" t="s">
        <v>946</v>
      </c>
      <c r="B937" s="2" t="s">
        <v>1617</v>
      </c>
      <c r="C937" s="2" t="s">
        <v>1861</v>
      </c>
      <c r="D937" s="5" t="s">
        <v>2640</v>
      </c>
      <c r="E937" s="5" t="s">
        <v>3278</v>
      </c>
      <c r="F937" s="9">
        <v>9</v>
      </c>
      <c r="G937" s="9">
        <v>10</v>
      </c>
      <c r="H937" s="7">
        <v>4474.3999999999996</v>
      </c>
      <c r="I937" s="7">
        <v>447.44</v>
      </c>
      <c r="J937" s="2" t="s">
        <v>3370</v>
      </c>
      <c r="K937" s="5">
        <f ca="1">TODAY() - tblCustomers[[#This Row],[LastPurchaseDate]]</f>
        <v>712</v>
      </c>
      <c r="L937" s="5" t="str">
        <f ca="1">IF(tblCustomers[[#This Row],[LastPurchaseDate]] &lt;= (TODAY()-180), "Churned", "Active")</f>
        <v>Active</v>
      </c>
      <c r="M937" s="5" t="str">
        <f>TEXT(tblCustomers[[#This Row],[JoinDate]], "YYYY-MM")</f>
        <v>2023-02</v>
      </c>
      <c r="N937" s="5">
        <f>tblCustomers[[#This Row],[TotalSpend]]</f>
        <v>4474.3999999999996</v>
      </c>
      <c r="O937" s="2" t="s">
        <v>3372</v>
      </c>
    </row>
    <row r="938" spans="1:15" ht="13.8" x14ac:dyDescent="0.25">
      <c r="A938" s="2" t="s">
        <v>947</v>
      </c>
      <c r="B938" s="2" t="s">
        <v>1776</v>
      </c>
      <c r="C938" s="2" t="s">
        <v>1862</v>
      </c>
      <c r="D938" s="5" t="s">
        <v>2641</v>
      </c>
      <c r="E938" s="5" t="s">
        <v>2626</v>
      </c>
      <c r="F938" s="9">
        <v>50</v>
      </c>
      <c r="G938" s="9">
        <v>42</v>
      </c>
      <c r="H938" s="7">
        <v>3966.9</v>
      </c>
      <c r="I938" s="7">
        <v>94.45</v>
      </c>
      <c r="J938" s="2" t="s">
        <v>3370</v>
      </c>
      <c r="K938" s="5">
        <f ca="1">TODAY() - tblCustomers[[#This Row],[LastPurchaseDate]]</f>
        <v>710</v>
      </c>
      <c r="L938" s="5" t="str">
        <f ca="1">IF(tblCustomers[[#This Row],[LastPurchaseDate]] &lt;= (TODAY()-180), "Churned", "Active")</f>
        <v>Active</v>
      </c>
      <c r="M938" s="5" t="str">
        <f>TEXT(tblCustomers[[#This Row],[JoinDate]], "YYYY-MM")</f>
        <v>2019-09</v>
      </c>
      <c r="N938" s="5">
        <f>tblCustomers[[#This Row],[TotalSpend]]</f>
        <v>3966.9</v>
      </c>
      <c r="O938" s="2" t="s">
        <v>3372</v>
      </c>
    </row>
    <row r="939" spans="1:15" ht="13.8" x14ac:dyDescent="0.25">
      <c r="A939" s="2" t="s">
        <v>948</v>
      </c>
      <c r="B939" s="2" t="s">
        <v>1542</v>
      </c>
      <c r="C939" s="2" t="s">
        <v>1864</v>
      </c>
      <c r="D939" s="5" t="s">
        <v>2642</v>
      </c>
      <c r="E939" s="5" t="s">
        <v>3279</v>
      </c>
      <c r="F939" s="9">
        <v>16</v>
      </c>
      <c r="G939" s="9">
        <v>15</v>
      </c>
      <c r="H939" s="7">
        <v>4259.25</v>
      </c>
      <c r="I939" s="7">
        <v>283.95</v>
      </c>
      <c r="J939" s="2" t="s">
        <v>3370</v>
      </c>
      <c r="K939" s="5">
        <f ca="1">TODAY() - tblCustomers[[#This Row],[LastPurchaseDate]]</f>
        <v>802</v>
      </c>
      <c r="L939" s="5" t="str">
        <f ca="1">IF(tblCustomers[[#This Row],[LastPurchaseDate]] &lt;= (TODAY()-180), "Churned", "Active")</f>
        <v>Active</v>
      </c>
      <c r="M939" s="5" t="str">
        <f>TEXT(tblCustomers[[#This Row],[JoinDate]], "YYYY-MM")</f>
        <v>2022-04</v>
      </c>
      <c r="N939" s="5">
        <f>tblCustomers[[#This Row],[TotalSpend]]</f>
        <v>4259.25</v>
      </c>
      <c r="O939" s="2" t="s">
        <v>3372</v>
      </c>
    </row>
    <row r="940" spans="1:15" ht="13.8" x14ac:dyDescent="0.25">
      <c r="A940" s="2" t="s">
        <v>949</v>
      </c>
      <c r="B940" s="2" t="s">
        <v>1655</v>
      </c>
      <c r="C940" s="2" t="s">
        <v>1865</v>
      </c>
      <c r="D940" s="5" t="s">
        <v>2401</v>
      </c>
      <c r="E940" s="5" t="s">
        <v>2527</v>
      </c>
      <c r="F940" s="9">
        <v>19</v>
      </c>
      <c r="G940" s="9">
        <v>19</v>
      </c>
      <c r="H940" s="7">
        <v>3789.93</v>
      </c>
      <c r="I940" s="7">
        <v>199.47</v>
      </c>
      <c r="J940" s="2" t="s">
        <v>3370</v>
      </c>
      <c r="K940" s="5">
        <f ca="1">TODAY() - tblCustomers[[#This Row],[LastPurchaseDate]]</f>
        <v>372</v>
      </c>
      <c r="L940" s="5" t="str">
        <f ca="1">IF(tblCustomers[[#This Row],[LastPurchaseDate]] &lt;= (TODAY()-180), "Churned", "Active")</f>
        <v>Active</v>
      </c>
      <c r="M940" s="5" t="str">
        <f>TEXT(tblCustomers[[#This Row],[JoinDate]], "YYYY-MM")</f>
        <v>2023-03</v>
      </c>
      <c r="N940" s="5">
        <f>tblCustomers[[#This Row],[TotalSpend]]</f>
        <v>3789.93</v>
      </c>
      <c r="O940" s="2" t="s">
        <v>3372</v>
      </c>
    </row>
    <row r="941" spans="1:15" ht="13.8" x14ac:dyDescent="0.25">
      <c r="A941" s="2" t="s">
        <v>950</v>
      </c>
      <c r="B941" s="2" t="s">
        <v>1777</v>
      </c>
      <c r="C941" s="2" t="s">
        <v>1862</v>
      </c>
      <c r="D941" s="5" t="s">
        <v>2484</v>
      </c>
      <c r="E941" s="5" t="s">
        <v>1889</v>
      </c>
      <c r="F941" s="9">
        <v>21</v>
      </c>
      <c r="G941" s="9">
        <v>17</v>
      </c>
      <c r="H941" s="7">
        <v>1523.37</v>
      </c>
      <c r="I941" s="7">
        <v>89.61</v>
      </c>
      <c r="J941" s="2" t="s">
        <v>3370</v>
      </c>
      <c r="K941" s="5">
        <f ca="1">TODAY() - tblCustomers[[#This Row],[LastPurchaseDate]]</f>
        <v>347</v>
      </c>
      <c r="L941" s="5" t="str">
        <f ca="1">IF(tblCustomers[[#This Row],[LastPurchaseDate]] &lt;= (TODAY()-180), "Churned", "Active")</f>
        <v>Active</v>
      </c>
      <c r="M941" s="5" t="str">
        <f>TEXT(tblCustomers[[#This Row],[JoinDate]], "YYYY-MM")</f>
        <v>2023-02</v>
      </c>
      <c r="N941" s="5">
        <f>tblCustomers[[#This Row],[TotalSpend]]</f>
        <v>1523.37</v>
      </c>
      <c r="O941" s="2" t="s">
        <v>3372</v>
      </c>
    </row>
    <row r="942" spans="1:15" ht="13.8" x14ac:dyDescent="0.25">
      <c r="A942" s="2" t="s">
        <v>951</v>
      </c>
      <c r="B942" s="2" t="s">
        <v>1521</v>
      </c>
      <c r="C942" s="2" t="s">
        <v>1865</v>
      </c>
      <c r="D942" s="5" t="s">
        <v>2643</v>
      </c>
      <c r="E942" s="5" t="s">
        <v>3280</v>
      </c>
      <c r="F942" s="9">
        <v>5</v>
      </c>
      <c r="G942" s="9">
        <v>5</v>
      </c>
      <c r="H942" s="7">
        <v>1473.45</v>
      </c>
      <c r="I942" s="7">
        <v>294.69</v>
      </c>
      <c r="J942" s="2" t="s">
        <v>3370</v>
      </c>
      <c r="K942" s="5">
        <f ca="1">TODAY() - tblCustomers[[#This Row],[LastPurchaseDate]]</f>
        <v>643</v>
      </c>
      <c r="L942" s="5" t="str">
        <f ca="1">IF(tblCustomers[[#This Row],[LastPurchaseDate]] &lt;= (TODAY()-180), "Churned", "Active")</f>
        <v>Active</v>
      </c>
      <c r="M942" s="5" t="str">
        <f>TEXT(tblCustomers[[#This Row],[JoinDate]], "YYYY-MM")</f>
        <v>2023-08</v>
      </c>
      <c r="N942" s="5">
        <f>tblCustomers[[#This Row],[TotalSpend]]</f>
        <v>1473.45</v>
      </c>
      <c r="O942" s="2" t="s">
        <v>3372</v>
      </c>
    </row>
    <row r="943" spans="1:15" ht="13.8" x14ac:dyDescent="0.25">
      <c r="A943" s="2" t="s">
        <v>952</v>
      </c>
      <c r="B943" s="2" t="s">
        <v>1778</v>
      </c>
      <c r="C943" s="2" t="s">
        <v>1861</v>
      </c>
      <c r="D943" s="5" t="s">
        <v>2644</v>
      </c>
      <c r="E943" s="5" t="s">
        <v>3157</v>
      </c>
      <c r="F943" s="9">
        <v>44</v>
      </c>
      <c r="G943" s="9">
        <v>39</v>
      </c>
      <c r="H943" s="7">
        <v>856.05</v>
      </c>
      <c r="I943" s="7">
        <v>21.95</v>
      </c>
      <c r="J943" s="2" t="s">
        <v>3370</v>
      </c>
      <c r="K943" s="5">
        <f ca="1">TODAY() - tblCustomers[[#This Row],[LastPurchaseDate]]</f>
        <v>480</v>
      </c>
      <c r="L943" s="5" t="str">
        <f ca="1">IF(tblCustomers[[#This Row],[LastPurchaseDate]] &lt;= (TODAY()-180), "Churned", "Active")</f>
        <v>Active</v>
      </c>
      <c r="M943" s="5" t="str">
        <f>TEXT(tblCustomers[[#This Row],[JoinDate]], "YYYY-MM")</f>
        <v>2020-11</v>
      </c>
      <c r="N943" s="5">
        <f>tblCustomers[[#This Row],[TotalSpend]]</f>
        <v>856.05</v>
      </c>
      <c r="O943" s="2" t="s">
        <v>3372</v>
      </c>
    </row>
    <row r="944" spans="1:15" ht="13.8" x14ac:dyDescent="0.25">
      <c r="A944" s="2" t="s">
        <v>953</v>
      </c>
      <c r="B944" s="2" t="s">
        <v>1779</v>
      </c>
      <c r="C944" s="2" t="s">
        <v>1864</v>
      </c>
      <c r="D944" s="5" t="s">
        <v>2645</v>
      </c>
      <c r="E944" s="5" t="s">
        <v>2877</v>
      </c>
      <c r="F944" s="9">
        <v>2</v>
      </c>
      <c r="G944" s="9">
        <v>3</v>
      </c>
      <c r="H944" s="7">
        <v>391.38</v>
      </c>
      <c r="I944" s="7">
        <v>130.46</v>
      </c>
      <c r="J944" s="2" t="s">
        <v>3370</v>
      </c>
      <c r="K944" s="5">
        <f ca="1">TODAY() - tblCustomers[[#This Row],[LastPurchaseDate]]</f>
        <v>166</v>
      </c>
      <c r="L944" s="5" t="str">
        <f ca="1">IF(tblCustomers[[#This Row],[LastPurchaseDate]] &lt;= (TODAY()-180), "Churned", "Active")</f>
        <v>Active</v>
      </c>
      <c r="M944" s="5" t="str">
        <f>TEXT(tblCustomers[[#This Row],[JoinDate]], "YYYY-MM")</f>
        <v>2025-03</v>
      </c>
      <c r="N944" s="5">
        <f>tblCustomers[[#This Row],[TotalSpend]]</f>
        <v>391.38</v>
      </c>
      <c r="O944" s="2" t="s">
        <v>3373</v>
      </c>
    </row>
    <row r="945" spans="1:15" ht="13.8" x14ac:dyDescent="0.25">
      <c r="A945" s="2" t="s">
        <v>954</v>
      </c>
      <c r="B945" s="2" t="s">
        <v>1559</v>
      </c>
      <c r="C945" s="2" t="s">
        <v>1862</v>
      </c>
      <c r="D945" s="5" t="s">
        <v>2318</v>
      </c>
      <c r="E945" s="5" t="s">
        <v>3281</v>
      </c>
      <c r="F945" s="9">
        <v>9</v>
      </c>
      <c r="G945" s="9">
        <v>9</v>
      </c>
      <c r="H945" s="7">
        <v>1734.03</v>
      </c>
      <c r="I945" s="7">
        <v>192.67</v>
      </c>
      <c r="J945" s="2" t="s">
        <v>3370</v>
      </c>
      <c r="K945" s="5">
        <f ca="1">TODAY() - tblCustomers[[#This Row],[LastPurchaseDate]]</f>
        <v>455</v>
      </c>
      <c r="L945" s="5" t="str">
        <f ca="1">IF(tblCustomers[[#This Row],[LastPurchaseDate]] &lt;= (TODAY()-180), "Churned", "Active")</f>
        <v>Active</v>
      </c>
      <c r="M945" s="5" t="str">
        <f>TEXT(tblCustomers[[#This Row],[JoinDate]], "YYYY-MM")</f>
        <v>2023-10</v>
      </c>
      <c r="N945" s="5">
        <f>tblCustomers[[#This Row],[TotalSpend]]</f>
        <v>1734.03</v>
      </c>
      <c r="O945" s="2" t="s">
        <v>3372</v>
      </c>
    </row>
    <row r="946" spans="1:15" ht="13.8" x14ac:dyDescent="0.25">
      <c r="A946" s="2" t="s">
        <v>955</v>
      </c>
      <c r="B946" s="2" t="s">
        <v>1323</v>
      </c>
      <c r="C946" s="2" t="s">
        <v>1861</v>
      </c>
      <c r="D946" s="5" t="s">
        <v>2247</v>
      </c>
      <c r="E946" s="5" t="s">
        <v>3215</v>
      </c>
      <c r="F946" s="9">
        <v>55</v>
      </c>
      <c r="G946" s="9">
        <v>50</v>
      </c>
      <c r="H946" s="7">
        <v>12537.5</v>
      </c>
      <c r="I946" s="7">
        <v>250.75</v>
      </c>
      <c r="J946" s="2" t="s">
        <v>3371</v>
      </c>
      <c r="K946" s="5">
        <f ca="1">TODAY() - tblCustomers[[#This Row],[LastPurchaseDate]]</f>
        <v>660</v>
      </c>
      <c r="L946" s="5" t="str">
        <f ca="1">IF(tblCustomers[[#This Row],[LastPurchaseDate]] &lt;= (TODAY()-180), "Churned", "Active")</f>
        <v>Active</v>
      </c>
      <c r="M946" s="5" t="str">
        <f>TEXT(tblCustomers[[#This Row],[JoinDate]], "YYYY-MM")</f>
        <v>2019-06</v>
      </c>
      <c r="N946" s="5">
        <f>tblCustomers[[#This Row],[TotalSpend]]</f>
        <v>12537.5</v>
      </c>
      <c r="O946" s="2" t="s">
        <v>3372</v>
      </c>
    </row>
    <row r="947" spans="1:15" ht="13.8" x14ac:dyDescent="0.25">
      <c r="A947" s="2" t="s">
        <v>956</v>
      </c>
      <c r="B947" s="2" t="s">
        <v>1232</v>
      </c>
      <c r="C947" s="2" t="s">
        <v>1862</v>
      </c>
      <c r="D947" s="5" t="s">
        <v>2495</v>
      </c>
      <c r="E947" s="5" t="s">
        <v>3282</v>
      </c>
      <c r="F947" s="9">
        <v>16</v>
      </c>
      <c r="G947" s="9">
        <v>14</v>
      </c>
      <c r="H947" s="7">
        <v>863.94</v>
      </c>
      <c r="I947" s="7">
        <v>61.71</v>
      </c>
      <c r="J947" s="2" t="s">
        <v>3370</v>
      </c>
      <c r="K947" s="5">
        <f ca="1">TODAY() - tblCustomers[[#This Row],[LastPurchaseDate]]</f>
        <v>1265</v>
      </c>
      <c r="L947" s="5" t="str">
        <f ca="1">IF(tblCustomers[[#This Row],[LastPurchaseDate]] &lt;= (TODAY()-180), "Churned", "Active")</f>
        <v>Active</v>
      </c>
      <c r="M947" s="5" t="str">
        <f>TEXT(tblCustomers[[#This Row],[JoinDate]], "YYYY-MM")</f>
        <v>2021-01</v>
      </c>
      <c r="N947" s="5">
        <f>tblCustomers[[#This Row],[TotalSpend]]</f>
        <v>863.94</v>
      </c>
      <c r="O947" s="2" t="s">
        <v>3372</v>
      </c>
    </row>
    <row r="948" spans="1:15" ht="13.8" x14ac:dyDescent="0.25">
      <c r="A948" s="2" t="s">
        <v>957</v>
      </c>
      <c r="B948" s="2" t="s">
        <v>1664</v>
      </c>
      <c r="C948" s="2" t="s">
        <v>1864</v>
      </c>
      <c r="D948" s="5" t="s">
        <v>2646</v>
      </c>
      <c r="E948" s="5" t="s">
        <v>3080</v>
      </c>
      <c r="F948" s="9">
        <v>73</v>
      </c>
      <c r="G948" s="9">
        <v>60</v>
      </c>
      <c r="H948" s="7">
        <v>19622.400000000001</v>
      </c>
      <c r="I948" s="7">
        <v>327.04000000000002</v>
      </c>
      <c r="J948" s="2" t="s">
        <v>3371</v>
      </c>
      <c r="K948" s="5">
        <f ca="1">TODAY() - tblCustomers[[#This Row],[LastPurchaseDate]]</f>
        <v>23</v>
      </c>
      <c r="L948" s="5" t="str">
        <f ca="1">IF(tblCustomers[[#This Row],[LastPurchaseDate]] &lt;= (TODAY()-180), "Churned", "Active")</f>
        <v>Active</v>
      </c>
      <c r="M948" s="5" t="str">
        <f>TEXT(tblCustomers[[#This Row],[JoinDate]], "YYYY-MM")</f>
        <v>2019-09</v>
      </c>
      <c r="N948" s="5">
        <f>tblCustomers[[#This Row],[TotalSpend]]</f>
        <v>19622.400000000001</v>
      </c>
      <c r="O948" s="2" t="s">
        <v>3373</v>
      </c>
    </row>
    <row r="949" spans="1:15" ht="13.8" x14ac:dyDescent="0.25">
      <c r="A949" s="2" t="s">
        <v>958</v>
      </c>
      <c r="B949" s="2" t="s">
        <v>1780</v>
      </c>
      <c r="C949" s="2" t="s">
        <v>1862</v>
      </c>
      <c r="D949" s="5" t="s">
        <v>2138</v>
      </c>
      <c r="E949" s="5" t="s">
        <v>2881</v>
      </c>
      <c r="F949" s="9">
        <v>49</v>
      </c>
      <c r="G949" s="9">
        <v>36</v>
      </c>
      <c r="H949" s="7">
        <v>3887.28</v>
      </c>
      <c r="I949" s="7">
        <v>107.98</v>
      </c>
      <c r="J949" s="2" t="s">
        <v>3370</v>
      </c>
      <c r="K949" s="5">
        <f ca="1">TODAY() - tblCustomers[[#This Row],[LastPurchaseDate]]</f>
        <v>357</v>
      </c>
      <c r="L949" s="5" t="str">
        <f ca="1">IF(tblCustomers[[#This Row],[LastPurchaseDate]] &lt;= (TODAY()-180), "Churned", "Active")</f>
        <v>Active</v>
      </c>
      <c r="M949" s="5" t="str">
        <f>TEXT(tblCustomers[[#This Row],[JoinDate]], "YYYY-MM")</f>
        <v>2020-10</v>
      </c>
      <c r="N949" s="5">
        <f>tblCustomers[[#This Row],[TotalSpend]]</f>
        <v>3887.28</v>
      </c>
      <c r="O949" s="2" t="s">
        <v>3372</v>
      </c>
    </row>
    <row r="950" spans="1:15" ht="13.8" x14ac:dyDescent="0.25">
      <c r="A950" s="2" t="s">
        <v>959</v>
      </c>
      <c r="B950" s="2" t="s">
        <v>1617</v>
      </c>
      <c r="C950" s="2" t="s">
        <v>1864</v>
      </c>
      <c r="D950" s="5" t="s">
        <v>2647</v>
      </c>
      <c r="E950" s="5" t="s">
        <v>3256</v>
      </c>
      <c r="F950" s="9">
        <v>10</v>
      </c>
      <c r="G950" s="9">
        <v>7</v>
      </c>
      <c r="H950" s="7">
        <v>659.33</v>
      </c>
      <c r="I950" s="7">
        <v>94.19</v>
      </c>
      <c r="J950" s="2" t="s">
        <v>3370</v>
      </c>
      <c r="K950" s="5">
        <f ca="1">TODAY() - tblCustomers[[#This Row],[LastPurchaseDate]]</f>
        <v>478</v>
      </c>
      <c r="L950" s="5" t="str">
        <f ca="1">IF(tblCustomers[[#This Row],[LastPurchaseDate]] &lt;= (TODAY()-180), "Churned", "Active")</f>
        <v>Active</v>
      </c>
      <c r="M950" s="5" t="str">
        <f>TEXT(tblCustomers[[#This Row],[JoinDate]], "YYYY-MM")</f>
        <v>2023-09</v>
      </c>
      <c r="N950" s="5">
        <f>tblCustomers[[#This Row],[TotalSpend]]</f>
        <v>659.33</v>
      </c>
      <c r="O950" s="2" t="s">
        <v>3372</v>
      </c>
    </row>
    <row r="951" spans="1:15" ht="13.8" x14ac:dyDescent="0.25">
      <c r="A951" s="2" t="s">
        <v>960</v>
      </c>
      <c r="B951" s="2" t="s">
        <v>1781</v>
      </c>
      <c r="C951" s="2" t="s">
        <v>1861</v>
      </c>
      <c r="D951" s="5" t="s">
        <v>2648</v>
      </c>
      <c r="E951" s="5" t="s">
        <v>3283</v>
      </c>
      <c r="F951" s="9">
        <v>76</v>
      </c>
      <c r="G951" s="9">
        <v>54</v>
      </c>
      <c r="H951" s="7">
        <v>8174.52</v>
      </c>
      <c r="I951" s="7">
        <v>151.38</v>
      </c>
      <c r="J951" s="2" t="s">
        <v>3371</v>
      </c>
      <c r="K951" s="5">
        <f ca="1">TODAY() - tblCustomers[[#This Row],[LastPurchaseDate]]</f>
        <v>390</v>
      </c>
      <c r="L951" s="5" t="str">
        <f ca="1">IF(tblCustomers[[#This Row],[LastPurchaseDate]] &lt;= (TODAY()-180), "Churned", "Active")</f>
        <v>Active</v>
      </c>
      <c r="M951" s="5" t="str">
        <f>TEXT(tblCustomers[[#This Row],[JoinDate]], "YYYY-MM")</f>
        <v>2018-05</v>
      </c>
      <c r="N951" s="5">
        <f>tblCustomers[[#This Row],[TotalSpend]]</f>
        <v>8174.52</v>
      </c>
      <c r="O951" s="2" t="s">
        <v>3372</v>
      </c>
    </row>
    <row r="952" spans="1:15" ht="13.8" x14ac:dyDescent="0.25">
      <c r="A952" s="2" t="s">
        <v>961</v>
      </c>
      <c r="B952" s="2" t="s">
        <v>1552</v>
      </c>
      <c r="C952" s="2" t="s">
        <v>1861</v>
      </c>
      <c r="D952" s="5" t="s">
        <v>2640</v>
      </c>
      <c r="E952" s="5" t="s">
        <v>3284</v>
      </c>
      <c r="F952" s="9">
        <v>6</v>
      </c>
      <c r="G952" s="9">
        <v>3</v>
      </c>
      <c r="H952" s="7">
        <v>213.75</v>
      </c>
      <c r="I952" s="7">
        <v>71.25</v>
      </c>
      <c r="J952" s="2" t="s">
        <v>3370</v>
      </c>
      <c r="K952" s="5">
        <f ca="1">TODAY() - tblCustomers[[#This Row],[LastPurchaseDate]]</f>
        <v>800</v>
      </c>
      <c r="L952" s="5" t="str">
        <f ca="1">IF(tblCustomers[[#This Row],[LastPurchaseDate]] &lt;= (TODAY()-180), "Churned", "Active")</f>
        <v>Active</v>
      </c>
      <c r="M952" s="5" t="str">
        <f>TEXT(tblCustomers[[#This Row],[JoinDate]], "YYYY-MM")</f>
        <v>2023-02</v>
      </c>
      <c r="N952" s="5">
        <f>tblCustomers[[#This Row],[TotalSpend]]</f>
        <v>213.75</v>
      </c>
      <c r="O952" s="2" t="s">
        <v>3372</v>
      </c>
    </row>
    <row r="953" spans="1:15" ht="13.8" x14ac:dyDescent="0.25">
      <c r="A953" s="2" t="s">
        <v>962</v>
      </c>
      <c r="B953" s="2" t="s">
        <v>1569</v>
      </c>
      <c r="C953" s="2" t="s">
        <v>1863</v>
      </c>
      <c r="D953" s="5" t="s">
        <v>2649</v>
      </c>
      <c r="E953" s="5" t="s">
        <v>2529</v>
      </c>
      <c r="F953" s="9">
        <v>11</v>
      </c>
      <c r="G953" s="9">
        <v>11</v>
      </c>
      <c r="H953" s="7">
        <v>3634.95</v>
      </c>
      <c r="I953" s="7">
        <v>330.45</v>
      </c>
      <c r="J953" s="2" t="s">
        <v>3370</v>
      </c>
      <c r="K953" s="5">
        <f ca="1">TODAY() - tblCustomers[[#This Row],[LastPurchaseDate]]</f>
        <v>1782</v>
      </c>
      <c r="L953" s="5" t="str">
        <f ca="1">IF(tblCustomers[[#This Row],[LastPurchaseDate]] &lt;= (TODAY()-180), "Churned", "Active")</f>
        <v>Active</v>
      </c>
      <c r="M953" s="5" t="str">
        <f>TEXT(tblCustomers[[#This Row],[JoinDate]], "YYYY-MM")</f>
        <v>2020-01</v>
      </c>
      <c r="N953" s="5">
        <f>tblCustomers[[#This Row],[TotalSpend]]</f>
        <v>3634.95</v>
      </c>
      <c r="O953" s="2" t="s">
        <v>3372</v>
      </c>
    </row>
    <row r="954" spans="1:15" ht="13.8" x14ac:dyDescent="0.25">
      <c r="A954" s="2" t="s">
        <v>963</v>
      </c>
      <c r="B954" s="2" t="s">
        <v>1541</v>
      </c>
      <c r="C954" s="2" t="s">
        <v>1864</v>
      </c>
      <c r="D954" s="5" t="s">
        <v>2650</v>
      </c>
      <c r="E954" s="5" t="s">
        <v>3285</v>
      </c>
      <c r="F954" s="9">
        <v>5</v>
      </c>
      <c r="G954" s="9">
        <v>7</v>
      </c>
      <c r="H954" s="7">
        <v>1494.78</v>
      </c>
      <c r="I954" s="7">
        <v>213.54</v>
      </c>
      <c r="J954" s="2" t="s">
        <v>3370</v>
      </c>
      <c r="K954" s="5">
        <f ca="1">TODAY() - tblCustomers[[#This Row],[LastPurchaseDate]]</f>
        <v>623</v>
      </c>
      <c r="L954" s="5" t="str">
        <f ca="1">IF(tblCustomers[[#This Row],[LastPurchaseDate]] &lt;= (TODAY()-180), "Churned", "Active")</f>
        <v>Active</v>
      </c>
      <c r="M954" s="5" t="str">
        <f>TEXT(tblCustomers[[#This Row],[JoinDate]], "YYYY-MM")</f>
        <v>2023-09</v>
      </c>
      <c r="N954" s="5">
        <f>tblCustomers[[#This Row],[TotalSpend]]</f>
        <v>1494.78</v>
      </c>
      <c r="O954" s="2" t="s">
        <v>3372</v>
      </c>
    </row>
    <row r="955" spans="1:15" ht="13.8" x14ac:dyDescent="0.25">
      <c r="A955" s="2" t="s">
        <v>964</v>
      </c>
      <c r="B955" s="2" t="s">
        <v>1470</v>
      </c>
      <c r="C955" s="2" t="s">
        <v>1862</v>
      </c>
      <c r="D955" s="5" t="s">
        <v>2609</v>
      </c>
      <c r="E955" s="5" t="s">
        <v>2533</v>
      </c>
      <c r="F955" s="9">
        <v>22</v>
      </c>
      <c r="G955" s="9">
        <v>16</v>
      </c>
      <c r="H955" s="7">
        <v>1415.2</v>
      </c>
      <c r="I955" s="7">
        <v>88.45</v>
      </c>
      <c r="J955" s="2" t="s">
        <v>3370</v>
      </c>
      <c r="K955" s="5">
        <f ca="1">TODAY() - tblCustomers[[#This Row],[LastPurchaseDate]]</f>
        <v>170</v>
      </c>
      <c r="L955" s="5" t="str">
        <f ca="1">IF(tblCustomers[[#This Row],[LastPurchaseDate]] &lt;= (TODAY()-180), "Churned", "Active")</f>
        <v>Active</v>
      </c>
      <c r="M955" s="5" t="str">
        <f>TEXT(tblCustomers[[#This Row],[JoinDate]], "YYYY-MM")</f>
        <v>2023-07</v>
      </c>
      <c r="N955" s="5">
        <f>tblCustomers[[#This Row],[TotalSpend]]</f>
        <v>1415.2</v>
      </c>
      <c r="O955" s="2" t="s">
        <v>3373</v>
      </c>
    </row>
    <row r="956" spans="1:15" ht="13.8" x14ac:dyDescent="0.25">
      <c r="A956" s="2" t="s">
        <v>965</v>
      </c>
      <c r="B956" s="2" t="s">
        <v>1297</v>
      </c>
      <c r="C956" s="2" t="s">
        <v>1863</v>
      </c>
      <c r="D956" s="5" t="s">
        <v>1937</v>
      </c>
      <c r="E956" s="5" t="s">
        <v>3286</v>
      </c>
      <c r="F956" s="9">
        <v>5</v>
      </c>
      <c r="G956" s="9">
        <v>9</v>
      </c>
      <c r="H956" s="7">
        <v>5159.6099999999997</v>
      </c>
      <c r="I956" s="7">
        <v>573.29</v>
      </c>
      <c r="J956" s="2" t="s">
        <v>3371</v>
      </c>
      <c r="K956" s="5">
        <f ca="1">TODAY() - tblCustomers[[#This Row],[LastPurchaseDate]]</f>
        <v>419</v>
      </c>
      <c r="L956" s="5" t="str">
        <f ca="1">IF(tblCustomers[[#This Row],[LastPurchaseDate]] &lt;= (TODAY()-180), "Churned", "Active")</f>
        <v>Active</v>
      </c>
      <c r="M956" s="5" t="str">
        <f>TEXT(tblCustomers[[#This Row],[JoinDate]], "YYYY-MM")</f>
        <v>2024-04</v>
      </c>
      <c r="N956" s="5">
        <f>tblCustomers[[#This Row],[TotalSpend]]</f>
        <v>5159.6099999999997</v>
      </c>
      <c r="O956" s="2" t="s">
        <v>3372</v>
      </c>
    </row>
    <row r="957" spans="1:15" ht="13.8" x14ac:dyDescent="0.25">
      <c r="A957" s="2" t="s">
        <v>966</v>
      </c>
      <c r="B957" s="2" t="s">
        <v>1429</v>
      </c>
      <c r="C957" s="2" t="s">
        <v>1862</v>
      </c>
      <c r="D957" s="5" t="s">
        <v>2324</v>
      </c>
      <c r="E957" s="5" t="s">
        <v>3284</v>
      </c>
      <c r="F957" s="9">
        <v>64</v>
      </c>
      <c r="G957" s="9">
        <v>51</v>
      </c>
      <c r="H957" s="7">
        <v>2652</v>
      </c>
      <c r="I957" s="7">
        <v>52</v>
      </c>
      <c r="J957" s="2" t="s">
        <v>3370</v>
      </c>
      <c r="K957" s="5">
        <f ca="1">TODAY() - tblCustomers[[#This Row],[LastPurchaseDate]]</f>
        <v>800</v>
      </c>
      <c r="L957" s="5" t="str">
        <f ca="1">IF(tblCustomers[[#This Row],[LastPurchaseDate]] &lt;= (TODAY()-180), "Churned", "Active")</f>
        <v>Active</v>
      </c>
      <c r="M957" s="5" t="str">
        <f>TEXT(tblCustomers[[#This Row],[JoinDate]], "YYYY-MM")</f>
        <v>2018-04</v>
      </c>
      <c r="N957" s="5">
        <f>tblCustomers[[#This Row],[TotalSpend]]</f>
        <v>2652</v>
      </c>
      <c r="O957" s="2" t="s">
        <v>3372</v>
      </c>
    </row>
    <row r="958" spans="1:15" ht="13.8" x14ac:dyDescent="0.25">
      <c r="A958" s="2" t="s">
        <v>967</v>
      </c>
      <c r="B958" s="2" t="s">
        <v>1407</v>
      </c>
      <c r="C958" s="2" t="s">
        <v>1865</v>
      </c>
      <c r="D958" s="5" t="s">
        <v>2651</v>
      </c>
      <c r="E958" s="5" t="s">
        <v>3287</v>
      </c>
      <c r="F958" s="9">
        <v>4</v>
      </c>
      <c r="G958" s="9">
        <v>9</v>
      </c>
      <c r="H958" s="7">
        <v>525.6</v>
      </c>
      <c r="I958" s="7">
        <v>58.4</v>
      </c>
      <c r="J958" s="2" t="s">
        <v>3370</v>
      </c>
      <c r="K958" s="5">
        <f ca="1">TODAY() - tblCustomers[[#This Row],[LastPurchaseDate]]</f>
        <v>359</v>
      </c>
      <c r="L958" s="5" t="str">
        <f ca="1">IF(tblCustomers[[#This Row],[LastPurchaseDate]] &lt;= (TODAY()-180), "Churned", "Active")</f>
        <v>Active</v>
      </c>
      <c r="M958" s="5" t="str">
        <f>TEXT(tblCustomers[[#This Row],[JoinDate]], "YYYY-MM")</f>
        <v>2024-07</v>
      </c>
      <c r="N958" s="5">
        <f>tblCustomers[[#This Row],[TotalSpend]]</f>
        <v>525.6</v>
      </c>
      <c r="O958" s="2" t="s">
        <v>3372</v>
      </c>
    </row>
    <row r="959" spans="1:15" ht="13.8" x14ac:dyDescent="0.25">
      <c r="A959" s="2" t="s">
        <v>968</v>
      </c>
      <c r="B959" s="2" t="s">
        <v>1782</v>
      </c>
      <c r="C959" s="2" t="s">
        <v>1862</v>
      </c>
      <c r="D959" s="5" t="s">
        <v>2652</v>
      </c>
      <c r="E959" s="5" t="s">
        <v>3065</v>
      </c>
      <c r="F959" s="9">
        <v>4</v>
      </c>
      <c r="G959" s="9">
        <v>4</v>
      </c>
      <c r="H959" s="7">
        <v>141.12</v>
      </c>
      <c r="I959" s="7">
        <v>35.28</v>
      </c>
      <c r="J959" s="2" t="s">
        <v>3370</v>
      </c>
      <c r="K959" s="5">
        <f ca="1">TODAY() - tblCustomers[[#This Row],[LastPurchaseDate]]</f>
        <v>212</v>
      </c>
      <c r="L959" s="5" t="str">
        <f ca="1">IF(tblCustomers[[#This Row],[LastPurchaseDate]] &lt;= (TODAY()-180), "Churned", "Active")</f>
        <v>Active</v>
      </c>
      <c r="M959" s="5" t="str">
        <f>TEXT(tblCustomers[[#This Row],[JoinDate]], "YYYY-MM")</f>
        <v>2024-11</v>
      </c>
      <c r="N959" s="5">
        <f>tblCustomers[[#This Row],[TotalSpend]]</f>
        <v>141.12</v>
      </c>
      <c r="O959" s="2" t="s">
        <v>3372</v>
      </c>
    </row>
    <row r="960" spans="1:15" ht="13.8" x14ac:dyDescent="0.25">
      <c r="A960" s="2" t="s">
        <v>969</v>
      </c>
      <c r="B960" s="2" t="s">
        <v>1530</v>
      </c>
      <c r="C960" s="2" t="s">
        <v>1862</v>
      </c>
      <c r="D960" s="5" t="s">
        <v>2386</v>
      </c>
      <c r="E960" s="5" t="s">
        <v>2173</v>
      </c>
      <c r="F960" s="9">
        <v>48</v>
      </c>
      <c r="G960" s="9">
        <v>33</v>
      </c>
      <c r="H960" s="7">
        <v>8531.82</v>
      </c>
      <c r="I960" s="7">
        <v>258.54000000000002</v>
      </c>
      <c r="J960" s="2" t="s">
        <v>3371</v>
      </c>
      <c r="K960" s="5">
        <f ca="1">TODAY() - tblCustomers[[#This Row],[LastPurchaseDate]]</f>
        <v>376</v>
      </c>
      <c r="L960" s="5" t="str">
        <f ca="1">IF(tblCustomers[[#This Row],[LastPurchaseDate]] &lt;= (TODAY()-180), "Churned", "Active")</f>
        <v>Active</v>
      </c>
      <c r="M960" s="5" t="str">
        <f>TEXT(tblCustomers[[#This Row],[JoinDate]], "YYYY-MM")</f>
        <v>2020-10</v>
      </c>
      <c r="N960" s="5">
        <f>tblCustomers[[#This Row],[TotalSpend]]</f>
        <v>8531.82</v>
      </c>
      <c r="O960" s="2" t="s">
        <v>3372</v>
      </c>
    </row>
    <row r="961" spans="1:15" ht="13.8" x14ac:dyDescent="0.25">
      <c r="A961" s="2" t="s">
        <v>970</v>
      </c>
      <c r="B961" s="2" t="s">
        <v>1240</v>
      </c>
      <c r="C961" s="2" t="s">
        <v>1863</v>
      </c>
      <c r="D961" s="5" t="s">
        <v>2653</v>
      </c>
      <c r="E961" s="5" t="s">
        <v>2200</v>
      </c>
      <c r="F961" s="9">
        <v>6</v>
      </c>
      <c r="G961" s="9">
        <v>3</v>
      </c>
      <c r="H961" s="7">
        <v>2258.5500000000002</v>
      </c>
      <c r="I961" s="7">
        <v>752.85</v>
      </c>
      <c r="J961" s="2" t="s">
        <v>3370</v>
      </c>
      <c r="K961" s="5">
        <f ca="1">TODAY() - tblCustomers[[#This Row],[LastPurchaseDate]]</f>
        <v>69</v>
      </c>
      <c r="L961" s="5" t="str">
        <f ca="1">IF(tblCustomers[[#This Row],[LastPurchaseDate]] &lt;= (TODAY()-180), "Churned", "Active")</f>
        <v>Active</v>
      </c>
      <c r="M961" s="5" t="str">
        <f>TEXT(tblCustomers[[#This Row],[JoinDate]], "YYYY-MM")</f>
        <v>2025-02</v>
      </c>
      <c r="N961" s="5">
        <f>tblCustomers[[#This Row],[TotalSpend]]</f>
        <v>2258.5500000000002</v>
      </c>
      <c r="O961" s="2" t="s">
        <v>3373</v>
      </c>
    </row>
    <row r="962" spans="1:15" ht="13.8" x14ac:dyDescent="0.25">
      <c r="A962" s="2" t="s">
        <v>971</v>
      </c>
      <c r="B962" s="2" t="s">
        <v>1783</v>
      </c>
      <c r="C962" s="2" t="s">
        <v>1861</v>
      </c>
      <c r="D962" s="5" t="s">
        <v>2654</v>
      </c>
      <c r="E962" s="5" t="s">
        <v>3036</v>
      </c>
      <c r="F962" s="9">
        <v>2</v>
      </c>
      <c r="G962" s="9">
        <v>1</v>
      </c>
      <c r="H962" s="7">
        <v>150.31</v>
      </c>
      <c r="I962" s="7">
        <v>150.31</v>
      </c>
      <c r="J962" s="2" t="s">
        <v>3370</v>
      </c>
      <c r="K962" s="5">
        <f ca="1">TODAY() - tblCustomers[[#This Row],[LastPurchaseDate]]</f>
        <v>727</v>
      </c>
      <c r="L962" s="5" t="str">
        <f ca="1">IF(tblCustomers[[#This Row],[LastPurchaseDate]] &lt;= (TODAY()-180), "Churned", "Active")</f>
        <v>Active</v>
      </c>
      <c r="M962" s="5" t="str">
        <f>TEXT(tblCustomers[[#This Row],[JoinDate]], "YYYY-MM")</f>
        <v>2023-08</v>
      </c>
      <c r="N962" s="5">
        <f>tblCustomers[[#This Row],[TotalSpend]]</f>
        <v>150.31</v>
      </c>
      <c r="O962" s="2" t="s">
        <v>3372</v>
      </c>
    </row>
    <row r="963" spans="1:15" ht="13.8" x14ac:dyDescent="0.25">
      <c r="A963" s="2" t="s">
        <v>972</v>
      </c>
      <c r="B963" s="2" t="s">
        <v>1569</v>
      </c>
      <c r="C963" s="2" t="s">
        <v>1865</v>
      </c>
      <c r="D963" s="5" t="s">
        <v>2655</v>
      </c>
      <c r="E963" s="5" t="s">
        <v>3288</v>
      </c>
      <c r="F963" s="9">
        <v>60</v>
      </c>
      <c r="G963" s="9">
        <v>43</v>
      </c>
      <c r="H963" s="7">
        <v>3075.79</v>
      </c>
      <c r="I963" s="7">
        <v>71.53</v>
      </c>
      <c r="J963" s="2" t="s">
        <v>3370</v>
      </c>
      <c r="K963" s="5">
        <f ca="1">TODAY() - tblCustomers[[#This Row],[LastPurchaseDate]]</f>
        <v>461</v>
      </c>
      <c r="L963" s="5" t="str">
        <f ca="1">IF(tblCustomers[[#This Row],[LastPurchaseDate]] &lt;= (TODAY()-180), "Churned", "Active")</f>
        <v>Active</v>
      </c>
      <c r="M963" s="5" t="str">
        <f>TEXT(tblCustomers[[#This Row],[JoinDate]], "YYYY-MM")</f>
        <v>2019-07</v>
      </c>
      <c r="N963" s="5">
        <f>tblCustomers[[#This Row],[TotalSpend]]</f>
        <v>3075.79</v>
      </c>
      <c r="O963" s="2" t="s">
        <v>3372</v>
      </c>
    </row>
    <row r="964" spans="1:15" ht="13.8" x14ac:dyDescent="0.25">
      <c r="A964" s="2" t="s">
        <v>973</v>
      </c>
      <c r="B964" s="2" t="s">
        <v>1271</v>
      </c>
      <c r="C964" s="2" t="s">
        <v>1863</v>
      </c>
      <c r="D964" s="5" t="s">
        <v>2656</v>
      </c>
      <c r="E964" s="5" t="s">
        <v>3289</v>
      </c>
      <c r="F964" s="9">
        <v>56</v>
      </c>
      <c r="G964" s="9">
        <v>55</v>
      </c>
      <c r="H964" s="7">
        <v>2828.1</v>
      </c>
      <c r="I964" s="7">
        <v>51.42</v>
      </c>
      <c r="J964" s="2" t="s">
        <v>3370</v>
      </c>
      <c r="K964" s="5">
        <f ca="1">TODAY() - tblCustomers[[#This Row],[LastPurchaseDate]]</f>
        <v>349</v>
      </c>
      <c r="L964" s="5" t="str">
        <f ca="1">IF(tblCustomers[[#This Row],[LastPurchaseDate]] &lt;= (TODAY()-180), "Churned", "Active")</f>
        <v>Active</v>
      </c>
      <c r="M964" s="5" t="str">
        <f>TEXT(tblCustomers[[#This Row],[JoinDate]], "YYYY-MM")</f>
        <v>2020-03</v>
      </c>
      <c r="N964" s="5">
        <f>tblCustomers[[#This Row],[TotalSpend]]</f>
        <v>2828.1</v>
      </c>
      <c r="O964" s="2" t="s">
        <v>3372</v>
      </c>
    </row>
    <row r="965" spans="1:15" ht="13.8" x14ac:dyDescent="0.25">
      <c r="A965" s="2" t="s">
        <v>974</v>
      </c>
      <c r="B965" s="2" t="s">
        <v>1784</v>
      </c>
      <c r="C965" s="2" t="s">
        <v>1863</v>
      </c>
      <c r="D965" s="5" t="s">
        <v>2657</v>
      </c>
      <c r="E965" s="5" t="s">
        <v>3052</v>
      </c>
      <c r="F965" s="9">
        <v>8</v>
      </c>
      <c r="G965" s="9">
        <v>2</v>
      </c>
      <c r="H965" s="7">
        <v>118.62</v>
      </c>
      <c r="I965" s="7">
        <v>59.31</v>
      </c>
      <c r="J965" s="2" t="s">
        <v>3370</v>
      </c>
      <c r="K965" s="5">
        <f ca="1">TODAY() - tblCustomers[[#This Row],[LastPurchaseDate]]</f>
        <v>42</v>
      </c>
      <c r="L965" s="5" t="str">
        <f ca="1">IF(tblCustomers[[#This Row],[LastPurchaseDate]] &lt;= (TODAY()-180), "Churned", "Active")</f>
        <v>Active</v>
      </c>
      <c r="M965" s="5" t="str">
        <f>TEXT(tblCustomers[[#This Row],[JoinDate]], "YYYY-MM")</f>
        <v>2025-01</v>
      </c>
      <c r="N965" s="5">
        <f>tblCustomers[[#This Row],[TotalSpend]]</f>
        <v>118.62</v>
      </c>
      <c r="O965" s="2" t="s">
        <v>3373</v>
      </c>
    </row>
    <row r="966" spans="1:15" ht="13.8" x14ac:dyDescent="0.25">
      <c r="A966" s="2" t="s">
        <v>975</v>
      </c>
      <c r="B966" s="2" t="s">
        <v>1302</v>
      </c>
      <c r="C966" s="2" t="s">
        <v>1863</v>
      </c>
      <c r="D966" s="5" t="s">
        <v>2658</v>
      </c>
      <c r="E966" s="5" t="s">
        <v>3290</v>
      </c>
      <c r="F966" s="9">
        <v>35</v>
      </c>
      <c r="G966" s="9">
        <v>25</v>
      </c>
      <c r="H966" s="7">
        <v>5346.75</v>
      </c>
      <c r="I966" s="7">
        <v>213.87</v>
      </c>
      <c r="J966" s="2" t="s">
        <v>3371</v>
      </c>
      <c r="K966" s="5">
        <f ca="1">TODAY() - tblCustomers[[#This Row],[LastPurchaseDate]]</f>
        <v>1159</v>
      </c>
      <c r="L966" s="5" t="str">
        <f ca="1">IF(tblCustomers[[#This Row],[LastPurchaseDate]] &lt;= (TODAY()-180), "Churned", "Active")</f>
        <v>Active</v>
      </c>
      <c r="M966" s="5" t="str">
        <f>TEXT(tblCustomers[[#This Row],[JoinDate]], "YYYY-MM")</f>
        <v>2019-09</v>
      </c>
      <c r="N966" s="5">
        <f>tblCustomers[[#This Row],[TotalSpend]]</f>
        <v>5346.75</v>
      </c>
      <c r="O966" s="2" t="s">
        <v>3372</v>
      </c>
    </row>
    <row r="967" spans="1:15" ht="13.8" x14ac:dyDescent="0.25">
      <c r="A967" s="2" t="s">
        <v>976</v>
      </c>
      <c r="B967" s="2" t="s">
        <v>1761</v>
      </c>
      <c r="C967" s="2" t="s">
        <v>1863</v>
      </c>
      <c r="D967" s="5" t="s">
        <v>1867</v>
      </c>
      <c r="E967" s="5" t="s">
        <v>3291</v>
      </c>
      <c r="F967" s="9">
        <v>48</v>
      </c>
      <c r="G967" s="9">
        <v>38</v>
      </c>
      <c r="H967" s="7">
        <v>1817.92</v>
      </c>
      <c r="I967" s="7">
        <v>47.84</v>
      </c>
      <c r="J967" s="2" t="s">
        <v>3370</v>
      </c>
      <c r="K967" s="5">
        <f ca="1">TODAY() - tblCustomers[[#This Row],[LastPurchaseDate]]</f>
        <v>1392</v>
      </c>
      <c r="L967" s="5" t="str">
        <f ca="1">IF(tblCustomers[[#This Row],[LastPurchaseDate]] &lt;= (TODAY()-180), "Churned", "Active")</f>
        <v>Active</v>
      </c>
      <c r="M967" s="5" t="str">
        <f>TEXT(tblCustomers[[#This Row],[JoinDate]], "YYYY-MM")</f>
        <v>2018-01</v>
      </c>
      <c r="N967" s="5">
        <f>tblCustomers[[#This Row],[TotalSpend]]</f>
        <v>1817.92</v>
      </c>
      <c r="O967" s="2" t="s">
        <v>3372</v>
      </c>
    </row>
    <row r="968" spans="1:15" ht="13.8" x14ac:dyDescent="0.25">
      <c r="A968" s="2" t="s">
        <v>977</v>
      </c>
      <c r="B968" s="2" t="s">
        <v>1450</v>
      </c>
      <c r="C968" s="2" t="s">
        <v>1865</v>
      </c>
      <c r="D968" s="5" t="s">
        <v>2113</v>
      </c>
      <c r="E968" s="5" t="s">
        <v>3292</v>
      </c>
      <c r="F968" s="9">
        <v>3</v>
      </c>
      <c r="G968" s="9">
        <v>4</v>
      </c>
      <c r="H968" s="7">
        <v>1215.5999999999999</v>
      </c>
      <c r="I968" s="7">
        <v>303.89999999999998</v>
      </c>
      <c r="J968" s="2" t="s">
        <v>3370</v>
      </c>
      <c r="K968" s="5">
        <f ca="1">TODAY() - tblCustomers[[#This Row],[LastPurchaseDate]]</f>
        <v>447</v>
      </c>
      <c r="L968" s="5" t="str">
        <f ca="1">IF(tblCustomers[[#This Row],[LastPurchaseDate]] &lt;= (TODAY()-180), "Churned", "Active")</f>
        <v>Active</v>
      </c>
      <c r="M968" s="5" t="str">
        <f>TEXT(tblCustomers[[#This Row],[JoinDate]], "YYYY-MM")</f>
        <v>2024-05</v>
      </c>
      <c r="N968" s="5">
        <f>tblCustomers[[#This Row],[TotalSpend]]</f>
        <v>1215.5999999999999</v>
      </c>
      <c r="O968" s="2" t="s">
        <v>3372</v>
      </c>
    </row>
    <row r="969" spans="1:15" ht="13.8" x14ac:dyDescent="0.25">
      <c r="A969" s="2" t="s">
        <v>978</v>
      </c>
      <c r="B969" s="2" t="s">
        <v>1725</v>
      </c>
      <c r="C969" s="2" t="s">
        <v>1864</v>
      </c>
      <c r="D969" s="5" t="s">
        <v>2659</v>
      </c>
      <c r="E969" s="5" t="s">
        <v>2951</v>
      </c>
      <c r="F969" s="9">
        <v>3</v>
      </c>
      <c r="G969" s="9">
        <v>4</v>
      </c>
      <c r="H969" s="7">
        <v>234.4</v>
      </c>
      <c r="I969" s="7">
        <v>58.6</v>
      </c>
      <c r="J969" s="2" t="s">
        <v>3370</v>
      </c>
      <c r="K969" s="5">
        <f ca="1">TODAY() - tblCustomers[[#This Row],[LastPurchaseDate]]</f>
        <v>312</v>
      </c>
      <c r="L969" s="5" t="str">
        <f ca="1">IF(tblCustomers[[#This Row],[LastPurchaseDate]] &lt;= (TODAY()-180), "Churned", "Active")</f>
        <v>Active</v>
      </c>
      <c r="M969" s="5" t="str">
        <f>TEXT(tblCustomers[[#This Row],[JoinDate]], "YYYY-MM")</f>
        <v>2024-09</v>
      </c>
      <c r="N969" s="5">
        <f>tblCustomers[[#This Row],[TotalSpend]]</f>
        <v>234.4</v>
      </c>
      <c r="O969" s="2" t="s">
        <v>3372</v>
      </c>
    </row>
    <row r="970" spans="1:15" ht="13.8" x14ac:dyDescent="0.25">
      <c r="A970" s="2" t="s">
        <v>979</v>
      </c>
      <c r="B970" s="2" t="s">
        <v>1572</v>
      </c>
      <c r="C970" s="2" t="s">
        <v>1862</v>
      </c>
      <c r="D970" s="5" t="s">
        <v>2660</v>
      </c>
      <c r="E970" s="5" t="s">
        <v>3293</v>
      </c>
      <c r="F970" s="9">
        <v>20</v>
      </c>
      <c r="G970" s="9">
        <v>19</v>
      </c>
      <c r="H970" s="7">
        <v>6831.26</v>
      </c>
      <c r="I970" s="7">
        <v>359.54</v>
      </c>
      <c r="J970" s="2" t="s">
        <v>3371</v>
      </c>
      <c r="K970" s="5">
        <f ca="1">TODAY() - tblCustomers[[#This Row],[LastPurchaseDate]]</f>
        <v>1238</v>
      </c>
      <c r="L970" s="5" t="str">
        <f ca="1">IF(tblCustomers[[#This Row],[LastPurchaseDate]] &lt;= (TODAY()-180), "Churned", "Active")</f>
        <v>Active</v>
      </c>
      <c r="M970" s="5" t="str">
        <f>TEXT(tblCustomers[[#This Row],[JoinDate]], "YYYY-MM")</f>
        <v>2020-10</v>
      </c>
      <c r="N970" s="5">
        <f>tblCustomers[[#This Row],[TotalSpend]]</f>
        <v>6831.26</v>
      </c>
      <c r="O970" s="2" t="s">
        <v>3372</v>
      </c>
    </row>
    <row r="971" spans="1:15" ht="13.8" x14ac:dyDescent="0.25">
      <c r="A971" s="2" t="s">
        <v>980</v>
      </c>
      <c r="B971" s="2" t="s">
        <v>1785</v>
      </c>
      <c r="C971" s="2" t="s">
        <v>1864</v>
      </c>
      <c r="D971" s="5" t="s">
        <v>2136</v>
      </c>
      <c r="E971" s="5" t="s">
        <v>2200</v>
      </c>
      <c r="F971" s="9">
        <v>13</v>
      </c>
      <c r="G971" s="9">
        <v>9</v>
      </c>
      <c r="H971" s="7">
        <v>10100.07</v>
      </c>
      <c r="I971" s="7">
        <v>1122.23</v>
      </c>
      <c r="J971" s="2" t="s">
        <v>3371</v>
      </c>
      <c r="K971" s="5">
        <f ca="1">TODAY() - tblCustomers[[#This Row],[LastPurchaseDate]]</f>
        <v>69</v>
      </c>
      <c r="L971" s="5" t="str">
        <f ca="1">IF(tblCustomers[[#This Row],[LastPurchaseDate]] &lt;= (TODAY()-180), "Churned", "Active")</f>
        <v>Active</v>
      </c>
      <c r="M971" s="5" t="str">
        <f>TEXT(tblCustomers[[#This Row],[JoinDate]], "YYYY-MM")</f>
        <v>2024-07</v>
      </c>
      <c r="N971" s="5">
        <f>tblCustomers[[#This Row],[TotalSpend]]</f>
        <v>10100.07</v>
      </c>
      <c r="O971" s="2" t="s">
        <v>3373</v>
      </c>
    </row>
    <row r="972" spans="1:15" ht="13.8" x14ac:dyDescent="0.25">
      <c r="A972" s="2" t="s">
        <v>981</v>
      </c>
      <c r="B972" s="2" t="s">
        <v>1786</v>
      </c>
      <c r="C972" s="2" t="s">
        <v>1861</v>
      </c>
      <c r="D972" s="5" t="s">
        <v>1885</v>
      </c>
      <c r="E972" s="5" t="s">
        <v>2704</v>
      </c>
      <c r="F972" s="9">
        <v>5</v>
      </c>
      <c r="G972" s="9">
        <v>5</v>
      </c>
      <c r="H972" s="7">
        <v>296.85000000000002</v>
      </c>
      <c r="I972" s="7">
        <v>59.37</v>
      </c>
      <c r="J972" s="2" t="s">
        <v>3370</v>
      </c>
      <c r="K972" s="5">
        <f ca="1">TODAY() - tblCustomers[[#This Row],[LastPurchaseDate]]</f>
        <v>1033</v>
      </c>
      <c r="L972" s="5" t="str">
        <f ca="1">IF(tblCustomers[[#This Row],[LastPurchaseDate]] &lt;= (TODAY()-180), "Churned", "Active")</f>
        <v>Active</v>
      </c>
      <c r="M972" s="5" t="str">
        <f>TEXT(tblCustomers[[#This Row],[JoinDate]], "YYYY-MM")</f>
        <v>2022-07</v>
      </c>
      <c r="N972" s="5">
        <f>tblCustomers[[#This Row],[TotalSpend]]</f>
        <v>296.85000000000002</v>
      </c>
      <c r="O972" s="2" t="s">
        <v>3372</v>
      </c>
    </row>
    <row r="973" spans="1:15" ht="13.8" x14ac:dyDescent="0.25">
      <c r="A973" s="2" t="s">
        <v>982</v>
      </c>
      <c r="B973" s="2" t="s">
        <v>1787</v>
      </c>
      <c r="C973" s="2" t="s">
        <v>1864</v>
      </c>
      <c r="D973" s="5" t="s">
        <v>2661</v>
      </c>
      <c r="E973" s="5" t="s">
        <v>3024</v>
      </c>
      <c r="F973" s="9">
        <v>35</v>
      </c>
      <c r="G973" s="9">
        <v>24</v>
      </c>
      <c r="H973" s="7">
        <v>8402.16</v>
      </c>
      <c r="I973" s="7">
        <v>350.09</v>
      </c>
      <c r="J973" s="2" t="s">
        <v>3371</v>
      </c>
      <c r="K973" s="5">
        <f ca="1">TODAY() - tblCustomers[[#This Row],[LastPurchaseDate]]</f>
        <v>664</v>
      </c>
      <c r="L973" s="5" t="str">
        <f ca="1">IF(tblCustomers[[#This Row],[LastPurchaseDate]] &lt;= (TODAY()-180), "Churned", "Active")</f>
        <v>Active</v>
      </c>
      <c r="M973" s="5" t="str">
        <f>TEXT(tblCustomers[[#This Row],[JoinDate]], "YYYY-MM")</f>
        <v>2021-02</v>
      </c>
      <c r="N973" s="5">
        <f>tblCustomers[[#This Row],[TotalSpend]]</f>
        <v>8402.16</v>
      </c>
      <c r="O973" s="2" t="s">
        <v>3372</v>
      </c>
    </row>
    <row r="974" spans="1:15" ht="13.8" x14ac:dyDescent="0.25">
      <c r="A974" s="2" t="s">
        <v>983</v>
      </c>
      <c r="B974" s="2" t="s">
        <v>1314</v>
      </c>
      <c r="C974" s="2" t="s">
        <v>1865</v>
      </c>
      <c r="D974" s="5" t="s">
        <v>1999</v>
      </c>
      <c r="E974" s="5" t="s">
        <v>3294</v>
      </c>
      <c r="F974" s="9">
        <v>83</v>
      </c>
      <c r="G974" s="9">
        <v>60</v>
      </c>
      <c r="H974" s="7">
        <v>4902.6000000000004</v>
      </c>
      <c r="I974" s="7">
        <v>81.709999999999994</v>
      </c>
      <c r="J974" s="2" t="s">
        <v>3370</v>
      </c>
      <c r="K974" s="5">
        <f ca="1">TODAY() - tblCustomers[[#This Row],[LastPurchaseDate]]</f>
        <v>317</v>
      </c>
      <c r="L974" s="5" t="str">
        <f ca="1">IF(tblCustomers[[#This Row],[LastPurchaseDate]] &lt;= (TODAY()-180), "Churned", "Active")</f>
        <v>Active</v>
      </c>
      <c r="M974" s="5" t="str">
        <f>TEXT(tblCustomers[[#This Row],[JoinDate]], "YYYY-MM")</f>
        <v>2018-01</v>
      </c>
      <c r="N974" s="5">
        <f>tblCustomers[[#This Row],[TotalSpend]]</f>
        <v>4902.6000000000004</v>
      </c>
      <c r="O974" s="2" t="s">
        <v>3372</v>
      </c>
    </row>
    <row r="975" spans="1:15" ht="13.8" x14ac:dyDescent="0.25">
      <c r="A975" s="2" t="s">
        <v>984</v>
      </c>
      <c r="B975" s="2" t="s">
        <v>1326</v>
      </c>
      <c r="C975" s="2" t="s">
        <v>1863</v>
      </c>
      <c r="D975" s="5" t="s">
        <v>2279</v>
      </c>
      <c r="E975" s="5" t="s">
        <v>2985</v>
      </c>
      <c r="F975" s="9">
        <v>55</v>
      </c>
      <c r="G975" s="9">
        <v>51</v>
      </c>
      <c r="H975" s="7">
        <v>5527.89</v>
      </c>
      <c r="I975" s="7">
        <v>108.39</v>
      </c>
      <c r="J975" s="2" t="s">
        <v>3371</v>
      </c>
      <c r="K975" s="5">
        <f ca="1">TODAY() - tblCustomers[[#This Row],[LastPurchaseDate]]</f>
        <v>105</v>
      </c>
      <c r="L975" s="5" t="str">
        <f ca="1">IF(tblCustomers[[#This Row],[LastPurchaseDate]] &lt;= (TODAY()-180), "Churned", "Active")</f>
        <v>Active</v>
      </c>
      <c r="M975" s="5" t="str">
        <f>TEXT(tblCustomers[[#This Row],[JoinDate]], "YYYY-MM")</f>
        <v>2020-12</v>
      </c>
      <c r="N975" s="5">
        <f>tblCustomers[[#This Row],[TotalSpend]]</f>
        <v>5527.89</v>
      </c>
      <c r="O975" s="2" t="s">
        <v>3373</v>
      </c>
    </row>
    <row r="976" spans="1:15" ht="13.8" x14ac:dyDescent="0.25">
      <c r="A976" s="2" t="s">
        <v>985</v>
      </c>
      <c r="B976" s="2" t="s">
        <v>1298</v>
      </c>
      <c r="C976" s="2" t="s">
        <v>1864</v>
      </c>
      <c r="D976" s="5" t="s">
        <v>2662</v>
      </c>
      <c r="E976" s="5" t="s">
        <v>2863</v>
      </c>
      <c r="F976" s="9">
        <v>18</v>
      </c>
      <c r="G976" s="9">
        <v>17</v>
      </c>
      <c r="H976" s="7">
        <v>233.24</v>
      </c>
      <c r="I976" s="7">
        <v>13.72</v>
      </c>
      <c r="J976" s="2" t="s">
        <v>3370</v>
      </c>
      <c r="K976" s="5">
        <f ca="1">TODAY() - tblCustomers[[#This Row],[LastPurchaseDate]]</f>
        <v>5</v>
      </c>
      <c r="L976" s="5" t="str">
        <f ca="1">IF(tblCustomers[[#This Row],[LastPurchaseDate]] &lt;= (TODAY()-180), "Churned", "Active")</f>
        <v>Active</v>
      </c>
      <c r="M976" s="5" t="str">
        <f>TEXT(tblCustomers[[#This Row],[JoinDate]], "YYYY-MM")</f>
        <v>2024-04</v>
      </c>
      <c r="N976" s="5">
        <f>tblCustomers[[#This Row],[TotalSpend]]</f>
        <v>233.24</v>
      </c>
      <c r="O976" s="2" t="s">
        <v>3373</v>
      </c>
    </row>
    <row r="977" spans="1:15" ht="13.8" x14ac:dyDescent="0.25">
      <c r="A977" s="2" t="s">
        <v>986</v>
      </c>
      <c r="B977" s="2" t="s">
        <v>1557</v>
      </c>
      <c r="C977" s="2" t="s">
        <v>1863</v>
      </c>
      <c r="D977" s="5" t="s">
        <v>2286</v>
      </c>
      <c r="E977" s="5" t="s">
        <v>3295</v>
      </c>
      <c r="F977" s="9">
        <v>34</v>
      </c>
      <c r="G977" s="9">
        <v>29</v>
      </c>
      <c r="H977" s="7">
        <v>3427.22</v>
      </c>
      <c r="I977" s="7">
        <v>118.18</v>
      </c>
      <c r="J977" s="2" t="s">
        <v>3370</v>
      </c>
      <c r="K977" s="5">
        <f ca="1">TODAY() - tblCustomers[[#This Row],[LastPurchaseDate]]</f>
        <v>1089</v>
      </c>
      <c r="L977" s="5" t="str">
        <f ca="1">IF(tblCustomers[[#This Row],[LastPurchaseDate]] &lt;= (TODAY()-180), "Churned", "Active")</f>
        <v>Active</v>
      </c>
      <c r="M977" s="5" t="str">
        <f>TEXT(tblCustomers[[#This Row],[JoinDate]], "YYYY-MM")</f>
        <v>2020-01</v>
      </c>
      <c r="N977" s="5">
        <f>tblCustomers[[#This Row],[TotalSpend]]</f>
        <v>3427.22</v>
      </c>
      <c r="O977" s="2" t="s">
        <v>3372</v>
      </c>
    </row>
    <row r="978" spans="1:15" ht="13.8" x14ac:dyDescent="0.25">
      <c r="A978" s="2" t="s">
        <v>987</v>
      </c>
      <c r="B978" s="2" t="s">
        <v>1788</v>
      </c>
      <c r="C978" s="2" t="s">
        <v>1863</v>
      </c>
      <c r="D978" s="5" t="s">
        <v>2057</v>
      </c>
      <c r="E978" s="5" t="s">
        <v>2593</v>
      </c>
      <c r="F978" s="9">
        <v>3</v>
      </c>
      <c r="G978" s="9">
        <v>3</v>
      </c>
      <c r="H978" s="7">
        <v>400.47</v>
      </c>
      <c r="I978" s="7">
        <v>133.49</v>
      </c>
      <c r="J978" s="2" t="s">
        <v>3370</v>
      </c>
      <c r="K978" s="5">
        <f ca="1">TODAY() - tblCustomers[[#This Row],[LastPurchaseDate]]</f>
        <v>389</v>
      </c>
      <c r="L978" s="5" t="str">
        <f ca="1">IF(tblCustomers[[#This Row],[LastPurchaseDate]] &lt;= (TODAY()-180), "Churned", "Active")</f>
        <v>Active</v>
      </c>
      <c r="M978" s="5" t="str">
        <f>TEXT(tblCustomers[[#This Row],[JoinDate]], "YYYY-MM")</f>
        <v>2024-07</v>
      </c>
      <c r="N978" s="5">
        <f>tblCustomers[[#This Row],[TotalSpend]]</f>
        <v>400.47</v>
      </c>
      <c r="O978" s="2" t="s">
        <v>3372</v>
      </c>
    </row>
    <row r="979" spans="1:15" ht="13.8" x14ac:dyDescent="0.25">
      <c r="A979" s="2" t="s">
        <v>988</v>
      </c>
      <c r="B979" s="2" t="s">
        <v>1789</v>
      </c>
      <c r="C979" s="2" t="s">
        <v>1862</v>
      </c>
      <c r="D979" s="5" t="s">
        <v>2561</v>
      </c>
      <c r="E979" s="5" t="s">
        <v>3296</v>
      </c>
      <c r="F979" s="9">
        <v>2</v>
      </c>
      <c r="G979" s="9">
        <v>1</v>
      </c>
      <c r="H979" s="7">
        <v>41.58</v>
      </c>
      <c r="I979" s="7">
        <v>41.58</v>
      </c>
      <c r="J979" s="2" t="s">
        <v>3370</v>
      </c>
      <c r="K979" s="5">
        <f ca="1">TODAY() - tblCustomers[[#This Row],[LastPurchaseDate]]</f>
        <v>2038</v>
      </c>
      <c r="L979" s="5" t="str">
        <f ca="1">IF(tblCustomers[[#This Row],[LastPurchaseDate]] &lt;= (TODAY()-180), "Churned", "Active")</f>
        <v>Active</v>
      </c>
      <c r="M979" s="5" t="str">
        <f>TEXT(tblCustomers[[#This Row],[JoinDate]], "YYYY-MM")</f>
        <v>2020-01</v>
      </c>
      <c r="N979" s="5">
        <f>tblCustomers[[#This Row],[TotalSpend]]</f>
        <v>41.58</v>
      </c>
      <c r="O979" s="2" t="s">
        <v>3372</v>
      </c>
    </row>
    <row r="980" spans="1:15" ht="13.8" x14ac:dyDescent="0.25">
      <c r="A980" s="2" t="s">
        <v>989</v>
      </c>
      <c r="B980" s="2" t="s">
        <v>1344</v>
      </c>
      <c r="C980" s="2" t="s">
        <v>1864</v>
      </c>
      <c r="D980" s="5" t="s">
        <v>2663</v>
      </c>
      <c r="E980" s="5" t="s">
        <v>3297</v>
      </c>
      <c r="F980" s="9">
        <v>1</v>
      </c>
      <c r="G980" s="9">
        <v>2</v>
      </c>
      <c r="H980" s="7">
        <v>147.82</v>
      </c>
      <c r="I980" s="7">
        <v>73.91</v>
      </c>
      <c r="J980" s="2" t="s">
        <v>3370</v>
      </c>
      <c r="K980" s="5">
        <f ca="1">TODAY() - tblCustomers[[#This Row],[LastPurchaseDate]]</f>
        <v>2253</v>
      </c>
      <c r="L980" s="5" t="str">
        <f ca="1">IF(tblCustomers[[#This Row],[LastPurchaseDate]] &lt;= (TODAY()-180), "Churned", "Active")</f>
        <v>Active</v>
      </c>
      <c r="M980" s="5" t="str">
        <f>TEXT(tblCustomers[[#This Row],[JoinDate]], "YYYY-MM")</f>
        <v>2019-07</v>
      </c>
      <c r="N980" s="5">
        <f>tblCustomers[[#This Row],[TotalSpend]]</f>
        <v>147.82</v>
      </c>
      <c r="O980" s="2" t="s">
        <v>3372</v>
      </c>
    </row>
    <row r="981" spans="1:15" ht="13.8" x14ac:dyDescent="0.25">
      <c r="A981" s="2" t="s">
        <v>990</v>
      </c>
      <c r="B981" s="2" t="s">
        <v>1313</v>
      </c>
      <c r="C981" s="2" t="s">
        <v>1863</v>
      </c>
      <c r="D981" s="5" t="s">
        <v>1997</v>
      </c>
      <c r="E981" s="5" t="s">
        <v>2637</v>
      </c>
      <c r="F981" s="9">
        <v>46</v>
      </c>
      <c r="G981" s="9">
        <v>35</v>
      </c>
      <c r="H981" s="7">
        <v>3346.7</v>
      </c>
      <c r="I981" s="7">
        <v>95.62</v>
      </c>
      <c r="J981" s="2" t="s">
        <v>3370</v>
      </c>
      <c r="K981" s="5">
        <f ca="1">TODAY() - tblCustomers[[#This Row],[LastPurchaseDate]]</f>
        <v>489</v>
      </c>
      <c r="L981" s="5" t="str">
        <f ca="1">IF(tblCustomers[[#This Row],[LastPurchaseDate]] &lt;= (TODAY()-180), "Churned", "Active")</f>
        <v>Active</v>
      </c>
      <c r="M981" s="5" t="str">
        <f>TEXT(tblCustomers[[#This Row],[JoinDate]], "YYYY-MM")</f>
        <v>2020-08</v>
      </c>
      <c r="N981" s="5">
        <f>tblCustomers[[#This Row],[TotalSpend]]</f>
        <v>3346.7</v>
      </c>
      <c r="O981" s="2" t="s">
        <v>3372</v>
      </c>
    </row>
    <row r="982" spans="1:15" ht="13.8" x14ac:dyDescent="0.25">
      <c r="A982" s="2" t="s">
        <v>991</v>
      </c>
      <c r="B982" s="2" t="s">
        <v>1714</v>
      </c>
      <c r="C982" s="2" t="s">
        <v>1861</v>
      </c>
      <c r="D982" s="5" t="s">
        <v>2664</v>
      </c>
      <c r="E982" s="5" t="s">
        <v>3209</v>
      </c>
      <c r="F982" s="9">
        <v>73</v>
      </c>
      <c r="G982" s="9">
        <v>57</v>
      </c>
      <c r="H982" s="7">
        <v>2215.59</v>
      </c>
      <c r="I982" s="7">
        <v>38.869999999999997</v>
      </c>
      <c r="J982" s="2" t="s">
        <v>3370</v>
      </c>
      <c r="K982" s="5">
        <f ca="1">TODAY() - tblCustomers[[#This Row],[LastPurchaseDate]]</f>
        <v>333</v>
      </c>
      <c r="L982" s="5" t="str">
        <f ca="1">IF(tblCustomers[[#This Row],[LastPurchaseDate]] &lt;= (TODAY()-180), "Churned", "Active")</f>
        <v>Active</v>
      </c>
      <c r="M982" s="5" t="str">
        <f>TEXT(tblCustomers[[#This Row],[JoinDate]], "YYYY-MM")</f>
        <v>2018-10</v>
      </c>
      <c r="N982" s="5">
        <f>tblCustomers[[#This Row],[TotalSpend]]</f>
        <v>2215.59</v>
      </c>
      <c r="O982" s="2" t="s">
        <v>3372</v>
      </c>
    </row>
    <row r="983" spans="1:15" ht="13.8" x14ac:dyDescent="0.25">
      <c r="A983" s="2" t="s">
        <v>992</v>
      </c>
      <c r="B983" s="2" t="s">
        <v>1656</v>
      </c>
      <c r="C983" s="2" t="s">
        <v>1862</v>
      </c>
      <c r="D983" s="5" t="s">
        <v>1962</v>
      </c>
      <c r="E983" s="5" t="s">
        <v>3298</v>
      </c>
      <c r="F983" s="9">
        <v>20</v>
      </c>
      <c r="G983" s="9">
        <v>15</v>
      </c>
      <c r="H983" s="7">
        <v>2735.55</v>
      </c>
      <c r="I983" s="7">
        <v>182.37</v>
      </c>
      <c r="J983" s="2" t="s">
        <v>3370</v>
      </c>
      <c r="K983" s="5">
        <f ca="1">TODAY() - tblCustomers[[#This Row],[LastPurchaseDate]]</f>
        <v>1299</v>
      </c>
      <c r="L983" s="5" t="str">
        <f ca="1">IF(tblCustomers[[#This Row],[LastPurchaseDate]] &lt;= (TODAY()-180), "Churned", "Active")</f>
        <v>Active</v>
      </c>
      <c r="M983" s="5" t="str">
        <f>TEXT(tblCustomers[[#This Row],[JoinDate]], "YYYY-MM")</f>
        <v>2020-08</v>
      </c>
      <c r="N983" s="5">
        <f>tblCustomers[[#This Row],[TotalSpend]]</f>
        <v>2735.55</v>
      </c>
      <c r="O983" s="2" t="s">
        <v>3372</v>
      </c>
    </row>
    <row r="984" spans="1:15" ht="13.8" x14ac:dyDescent="0.25">
      <c r="A984" s="2" t="s">
        <v>993</v>
      </c>
      <c r="B984" s="2" t="s">
        <v>1277</v>
      </c>
      <c r="C984" s="2" t="s">
        <v>1864</v>
      </c>
      <c r="D984" s="5" t="s">
        <v>2665</v>
      </c>
      <c r="E984" s="5" t="s">
        <v>2152</v>
      </c>
      <c r="F984" s="9">
        <v>22</v>
      </c>
      <c r="G984" s="9">
        <v>20</v>
      </c>
      <c r="H984" s="7">
        <v>4104.6000000000004</v>
      </c>
      <c r="I984" s="7">
        <v>205.23</v>
      </c>
      <c r="J984" s="2" t="s">
        <v>3370</v>
      </c>
      <c r="K984" s="5">
        <f ca="1">TODAY() - tblCustomers[[#This Row],[LastPurchaseDate]]</f>
        <v>1695</v>
      </c>
      <c r="L984" s="5" t="str">
        <f ca="1">IF(tblCustomers[[#This Row],[LastPurchaseDate]] &lt;= (TODAY()-180), "Churned", "Active")</f>
        <v>Active</v>
      </c>
      <c r="M984" s="5" t="str">
        <f>TEXT(tblCustomers[[#This Row],[JoinDate]], "YYYY-MM")</f>
        <v>2019-05</v>
      </c>
      <c r="N984" s="5">
        <f>tblCustomers[[#This Row],[TotalSpend]]</f>
        <v>4104.6000000000004</v>
      </c>
      <c r="O984" s="2" t="s">
        <v>3372</v>
      </c>
    </row>
    <row r="985" spans="1:15" ht="13.8" x14ac:dyDescent="0.25">
      <c r="A985" s="2" t="s">
        <v>994</v>
      </c>
      <c r="B985" s="2" t="s">
        <v>1790</v>
      </c>
      <c r="C985" s="2" t="s">
        <v>1865</v>
      </c>
      <c r="D985" s="5" t="s">
        <v>2666</v>
      </c>
      <c r="E985" s="5" t="s">
        <v>3050</v>
      </c>
      <c r="F985" s="9">
        <v>17</v>
      </c>
      <c r="G985" s="9">
        <v>14</v>
      </c>
      <c r="H985" s="7">
        <v>2015.58</v>
      </c>
      <c r="I985" s="7">
        <v>143.97</v>
      </c>
      <c r="J985" s="2" t="s">
        <v>3370</v>
      </c>
      <c r="K985" s="5">
        <f ca="1">TODAY() - tblCustomers[[#This Row],[LastPurchaseDate]]</f>
        <v>33</v>
      </c>
      <c r="L985" s="5" t="str">
        <f ca="1">IF(tblCustomers[[#This Row],[LastPurchaseDate]] &lt;= (TODAY()-180), "Churned", "Active")</f>
        <v>Active</v>
      </c>
      <c r="M985" s="5" t="str">
        <f>TEXT(tblCustomers[[#This Row],[JoinDate]], "YYYY-MM")</f>
        <v>2024-04</v>
      </c>
      <c r="N985" s="5">
        <f>tblCustomers[[#This Row],[TotalSpend]]</f>
        <v>2015.58</v>
      </c>
      <c r="O985" s="2" t="s">
        <v>3373</v>
      </c>
    </row>
    <row r="986" spans="1:15" ht="13.8" x14ac:dyDescent="0.25">
      <c r="A986" s="2" t="s">
        <v>995</v>
      </c>
      <c r="B986" s="2" t="s">
        <v>1791</v>
      </c>
      <c r="C986" s="2" t="s">
        <v>1864</v>
      </c>
      <c r="D986" s="5" t="s">
        <v>2017</v>
      </c>
      <c r="E986" s="5" t="s">
        <v>2536</v>
      </c>
      <c r="F986" s="9">
        <v>18</v>
      </c>
      <c r="G986" s="9">
        <v>14</v>
      </c>
      <c r="H986" s="7">
        <v>4527.18</v>
      </c>
      <c r="I986" s="7">
        <v>323.37</v>
      </c>
      <c r="J986" s="2" t="s">
        <v>3370</v>
      </c>
      <c r="K986" s="5">
        <f ca="1">TODAY() - tblCustomers[[#This Row],[LastPurchaseDate]]</f>
        <v>1651</v>
      </c>
      <c r="L986" s="5" t="str">
        <f ca="1">IF(tblCustomers[[#This Row],[LastPurchaseDate]] &lt;= (TODAY()-180), "Churned", "Active")</f>
        <v>Active</v>
      </c>
      <c r="M986" s="5" t="str">
        <f>TEXT(tblCustomers[[#This Row],[JoinDate]], "YYYY-MM")</f>
        <v>2019-10</v>
      </c>
      <c r="N986" s="5">
        <f>tblCustomers[[#This Row],[TotalSpend]]</f>
        <v>4527.18</v>
      </c>
      <c r="O986" s="2" t="s">
        <v>3372</v>
      </c>
    </row>
    <row r="987" spans="1:15" ht="13.8" x14ac:dyDescent="0.25">
      <c r="A987" s="2" t="s">
        <v>996</v>
      </c>
      <c r="B987" s="2" t="s">
        <v>1792</v>
      </c>
      <c r="C987" s="2" t="s">
        <v>1862</v>
      </c>
      <c r="D987" s="5" t="s">
        <v>2667</v>
      </c>
      <c r="E987" s="5" t="s">
        <v>1894</v>
      </c>
      <c r="F987" s="9">
        <v>56</v>
      </c>
      <c r="G987" s="9">
        <v>42</v>
      </c>
      <c r="H987" s="7">
        <v>857.64</v>
      </c>
      <c r="I987" s="7">
        <v>20.420000000000002</v>
      </c>
      <c r="J987" s="2" t="s">
        <v>3370</v>
      </c>
      <c r="K987" s="5">
        <f ca="1">TODAY() - tblCustomers[[#This Row],[LastPurchaseDate]]</f>
        <v>284</v>
      </c>
      <c r="L987" s="5" t="str">
        <f ca="1">IF(tblCustomers[[#This Row],[LastPurchaseDate]] &lt;= (TODAY()-180), "Churned", "Active")</f>
        <v>Active</v>
      </c>
      <c r="M987" s="5" t="str">
        <f>TEXT(tblCustomers[[#This Row],[JoinDate]], "YYYY-MM")</f>
        <v>2020-05</v>
      </c>
      <c r="N987" s="5">
        <f>tblCustomers[[#This Row],[TotalSpend]]</f>
        <v>857.64</v>
      </c>
      <c r="O987" s="2" t="s">
        <v>3372</v>
      </c>
    </row>
    <row r="988" spans="1:15" ht="13.8" x14ac:dyDescent="0.25">
      <c r="A988" s="2" t="s">
        <v>997</v>
      </c>
      <c r="B988" s="2" t="s">
        <v>1578</v>
      </c>
      <c r="C988" s="2" t="s">
        <v>1863</v>
      </c>
      <c r="D988" s="5" t="s">
        <v>2668</v>
      </c>
      <c r="E988" s="5" t="s">
        <v>3299</v>
      </c>
      <c r="F988" s="9">
        <v>22</v>
      </c>
      <c r="G988" s="9">
        <v>18</v>
      </c>
      <c r="H988" s="7">
        <v>17489.88</v>
      </c>
      <c r="I988" s="7">
        <v>971.66</v>
      </c>
      <c r="J988" s="2" t="s">
        <v>3371</v>
      </c>
      <c r="K988" s="5">
        <f ca="1">TODAY() - tblCustomers[[#This Row],[LastPurchaseDate]]</f>
        <v>818</v>
      </c>
      <c r="L988" s="5" t="str">
        <f ca="1">IF(tblCustomers[[#This Row],[LastPurchaseDate]] &lt;= (TODAY()-180), "Churned", "Active")</f>
        <v>Active</v>
      </c>
      <c r="M988" s="5" t="str">
        <f>TEXT(tblCustomers[[#This Row],[JoinDate]], "YYYY-MM")</f>
        <v>2021-09</v>
      </c>
      <c r="N988" s="5">
        <f>tblCustomers[[#This Row],[TotalSpend]]</f>
        <v>17489.88</v>
      </c>
      <c r="O988" s="2" t="s">
        <v>3372</v>
      </c>
    </row>
    <row r="989" spans="1:15" ht="13.8" x14ac:dyDescent="0.25">
      <c r="A989" s="2" t="s">
        <v>998</v>
      </c>
      <c r="B989" s="2" t="s">
        <v>1793</v>
      </c>
      <c r="C989" s="2" t="s">
        <v>1864</v>
      </c>
      <c r="D989" s="5" t="s">
        <v>2669</v>
      </c>
      <c r="E989" s="5" t="s">
        <v>2176</v>
      </c>
      <c r="F989" s="9">
        <v>23</v>
      </c>
      <c r="G989" s="9">
        <v>16</v>
      </c>
      <c r="H989" s="7">
        <v>1762.24</v>
      </c>
      <c r="I989" s="7">
        <v>110.14</v>
      </c>
      <c r="J989" s="2" t="s">
        <v>3370</v>
      </c>
      <c r="K989" s="5">
        <f ca="1">TODAY() - tblCustomers[[#This Row],[LastPurchaseDate]]</f>
        <v>1048</v>
      </c>
      <c r="L989" s="5" t="str">
        <f ca="1">IF(tblCustomers[[#This Row],[LastPurchaseDate]] &lt;= (TODAY()-180), "Churned", "Active")</f>
        <v>Active</v>
      </c>
      <c r="M989" s="5" t="str">
        <f>TEXT(tblCustomers[[#This Row],[JoinDate]], "YYYY-MM")</f>
        <v>2021-01</v>
      </c>
      <c r="N989" s="5">
        <f>tblCustomers[[#This Row],[TotalSpend]]</f>
        <v>1762.24</v>
      </c>
      <c r="O989" s="2" t="s">
        <v>3372</v>
      </c>
    </row>
    <row r="990" spans="1:15" ht="13.8" x14ac:dyDescent="0.25">
      <c r="A990" s="2" t="s">
        <v>999</v>
      </c>
      <c r="B990" s="2" t="s">
        <v>1794</v>
      </c>
      <c r="C990" s="2" t="s">
        <v>1865</v>
      </c>
      <c r="D990" s="5" t="s">
        <v>2670</v>
      </c>
      <c r="E990" s="5" t="s">
        <v>3042</v>
      </c>
      <c r="F990" s="9">
        <v>6</v>
      </c>
      <c r="G990" s="9">
        <v>10</v>
      </c>
      <c r="H990" s="7">
        <v>330.8</v>
      </c>
      <c r="I990" s="7">
        <v>33.08</v>
      </c>
      <c r="J990" s="2" t="s">
        <v>3370</v>
      </c>
      <c r="K990" s="5">
        <f ca="1">TODAY() - tblCustomers[[#This Row],[LastPurchaseDate]]</f>
        <v>192</v>
      </c>
      <c r="L990" s="5" t="str">
        <f ca="1">IF(tblCustomers[[#This Row],[LastPurchaseDate]] &lt;= (TODAY()-180), "Churned", "Active")</f>
        <v>Active</v>
      </c>
      <c r="M990" s="5" t="str">
        <f>TEXT(tblCustomers[[#This Row],[JoinDate]], "YYYY-MM")</f>
        <v>2024-10</v>
      </c>
      <c r="N990" s="5">
        <f>tblCustomers[[#This Row],[TotalSpend]]</f>
        <v>330.8</v>
      </c>
      <c r="O990" s="2" t="s">
        <v>3372</v>
      </c>
    </row>
    <row r="991" spans="1:15" ht="13.8" x14ac:dyDescent="0.25">
      <c r="A991" s="2" t="s">
        <v>1000</v>
      </c>
      <c r="B991" s="2" t="s">
        <v>1335</v>
      </c>
      <c r="C991" s="2" t="s">
        <v>1863</v>
      </c>
      <c r="D991" s="5" t="s">
        <v>2671</v>
      </c>
      <c r="E991" s="5" t="s">
        <v>3300</v>
      </c>
      <c r="F991" s="9">
        <v>14</v>
      </c>
      <c r="G991" s="9">
        <v>13</v>
      </c>
      <c r="H991" s="7">
        <v>1279.8499999999999</v>
      </c>
      <c r="I991" s="7">
        <v>98.45</v>
      </c>
      <c r="J991" s="2" t="s">
        <v>3370</v>
      </c>
      <c r="K991" s="5">
        <f ca="1">TODAY() - tblCustomers[[#This Row],[LastPurchaseDate]]</f>
        <v>674</v>
      </c>
      <c r="L991" s="5" t="str">
        <f ca="1">IF(tblCustomers[[#This Row],[LastPurchaseDate]] &lt;= (TODAY()-180), "Churned", "Active")</f>
        <v>Active</v>
      </c>
      <c r="M991" s="5" t="str">
        <f>TEXT(tblCustomers[[#This Row],[JoinDate]], "YYYY-MM")</f>
        <v>2022-10</v>
      </c>
      <c r="N991" s="5">
        <f>tblCustomers[[#This Row],[TotalSpend]]</f>
        <v>1279.8499999999999</v>
      </c>
      <c r="O991" s="2" t="s">
        <v>3372</v>
      </c>
    </row>
    <row r="992" spans="1:15" ht="13.8" x14ac:dyDescent="0.25">
      <c r="A992" s="2" t="s">
        <v>1001</v>
      </c>
      <c r="B992" s="2" t="s">
        <v>1603</v>
      </c>
      <c r="C992" s="2" t="s">
        <v>1865</v>
      </c>
      <c r="D992" s="5" t="s">
        <v>2672</v>
      </c>
      <c r="E992" s="5" t="s">
        <v>3005</v>
      </c>
      <c r="F992" s="9">
        <v>45</v>
      </c>
      <c r="G992" s="9">
        <v>36</v>
      </c>
      <c r="H992" s="7">
        <v>927.72</v>
      </c>
      <c r="I992" s="7">
        <v>25.77</v>
      </c>
      <c r="J992" s="2" t="s">
        <v>3370</v>
      </c>
      <c r="K992" s="5">
        <f ca="1">TODAY() - tblCustomers[[#This Row],[LastPurchaseDate]]</f>
        <v>416</v>
      </c>
      <c r="L992" s="5" t="str">
        <f ca="1">IF(tblCustomers[[#This Row],[LastPurchaseDate]] &lt;= (TODAY()-180), "Churned", "Active")</f>
        <v>Active</v>
      </c>
      <c r="M992" s="5" t="str">
        <f>TEXT(tblCustomers[[#This Row],[JoinDate]], "YYYY-MM")</f>
        <v>2020-12</v>
      </c>
      <c r="N992" s="5">
        <f>tblCustomers[[#This Row],[TotalSpend]]</f>
        <v>927.72</v>
      </c>
      <c r="O992" s="2" t="s">
        <v>3372</v>
      </c>
    </row>
    <row r="993" spans="1:15" ht="13.8" x14ac:dyDescent="0.25">
      <c r="A993" s="2" t="s">
        <v>1002</v>
      </c>
      <c r="B993" s="2" t="s">
        <v>1795</v>
      </c>
      <c r="C993" s="2" t="s">
        <v>1863</v>
      </c>
      <c r="D993" s="5" t="s">
        <v>2673</v>
      </c>
      <c r="E993" s="5" t="s">
        <v>2935</v>
      </c>
      <c r="F993" s="9">
        <v>29</v>
      </c>
      <c r="G993" s="9">
        <v>24</v>
      </c>
      <c r="H993" s="7">
        <v>8468.16</v>
      </c>
      <c r="I993" s="7">
        <v>352.84</v>
      </c>
      <c r="J993" s="2" t="s">
        <v>3371</v>
      </c>
      <c r="K993" s="5">
        <f ca="1">TODAY() - tblCustomers[[#This Row],[LastPurchaseDate]]</f>
        <v>89</v>
      </c>
      <c r="L993" s="5" t="str">
        <f ca="1">IF(tblCustomers[[#This Row],[LastPurchaseDate]] &lt;= (TODAY()-180), "Churned", "Active")</f>
        <v>Active</v>
      </c>
      <c r="M993" s="5" t="str">
        <f>TEXT(tblCustomers[[#This Row],[JoinDate]], "YYYY-MM")</f>
        <v>2023-02</v>
      </c>
      <c r="N993" s="5">
        <f>tblCustomers[[#This Row],[TotalSpend]]</f>
        <v>8468.16</v>
      </c>
      <c r="O993" s="2" t="s">
        <v>3373</v>
      </c>
    </row>
    <row r="994" spans="1:15" ht="13.8" x14ac:dyDescent="0.25">
      <c r="A994" s="2" t="s">
        <v>1003</v>
      </c>
      <c r="B994" s="2" t="s">
        <v>1796</v>
      </c>
      <c r="C994" s="2" t="s">
        <v>1863</v>
      </c>
      <c r="D994" s="5" t="s">
        <v>2674</v>
      </c>
      <c r="E994" s="5" t="s">
        <v>3301</v>
      </c>
      <c r="F994" s="9">
        <v>31</v>
      </c>
      <c r="G994" s="9">
        <v>22</v>
      </c>
      <c r="H994" s="7">
        <v>7796.58</v>
      </c>
      <c r="I994" s="7">
        <v>354.39</v>
      </c>
      <c r="J994" s="2" t="s">
        <v>3371</v>
      </c>
      <c r="K994" s="5">
        <f ca="1">TODAY() - tblCustomers[[#This Row],[LastPurchaseDate]]</f>
        <v>656</v>
      </c>
      <c r="L994" s="5" t="str">
        <f ca="1">IF(tblCustomers[[#This Row],[LastPurchaseDate]] &lt;= (TODAY()-180), "Churned", "Active")</f>
        <v>Active</v>
      </c>
      <c r="M994" s="5" t="str">
        <f>TEXT(tblCustomers[[#This Row],[JoinDate]], "YYYY-MM")</f>
        <v>2021-06</v>
      </c>
      <c r="N994" s="5">
        <f>tblCustomers[[#This Row],[TotalSpend]]</f>
        <v>7796.58</v>
      </c>
      <c r="O994" s="2" t="s">
        <v>3372</v>
      </c>
    </row>
    <row r="995" spans="1:15" ht="13.8" x14ac:dyDescent="0.25">
      <c r="A995" s="2" t="s">
        <v>1004</v>
      </c>
      <c r="B995" s="2" t="s">
        <v>1797</v>
      </c>
      <c r="C995" s="2" t="s">
        <v>1863</v>
      </c>
      <c r="D995" s="5" t="s">
        <v>2675</v>
      </c>
      <c r="E995" s="5" t="s">
        <v>2781</v>
      </c>
      <c r="F995" s="9">
        <v>71</v>
      </c>
      <c r="G995" s="9">
        <v>54</v>
      </c>
      <c r="H995" s="7">
        <v>1406.7</v>
      </c>
      <c r="I995" s="7">
        <v>26.05</v>
      </c>
      <c r="J995" s="2" t="s">
        <v>3370</v>
      </c>
      <c r="K995" s="5">
        <f ca="1">TODAY() - tblCustomers[[#This Row],[LastPurchaseDate]]</f>
        <v>227</v>
      </c>
      <c r="L995" s="5" t="str">
        <f ca="1">IF(tblCustomers[[#This Row],[LastPurchaseDate]] &lt;= (TODAY()-180), "Churned", "Active")</f>
        <v>Active</v>
      </c>
      <c r="M995" s="5" t="str">
        <f>TEXT(tblCustomers[[#This Row],[JoinDate]], "YYYY-MM")</f>
        <v>2019-04</v>
      </c>
      <c r="N995" s="5">
        <f>tblCustomers[[#This Row],[TotalSpend]]</f>
        <v>1406.7</v>
      </c>
      <c r="O995" s="2" t="s">
        <v>3372</v>
      </c>
    </row>
    <row r="996" spans="1:15" ht="13.8" x14ac:dyDescent="0.25">
      <c r="A996" s="2" t="s">
        <v>1005</v>
      </c>
      <c r="B996" s="2" t="s">
        <v>1351</v>
      </c>
      <c r="C996" s="2" t="s">
        <v>1861</v>
      </c>
      <c r="D996" s="5" t="s">
        <v>2676</v>
      </c>
      <c r="E996" s="5" t="s">
        <v>3302</v>
      </c>
      <c r="F996" s="9">
        <v>15</v>
      </c>
      <c r="G996" s="9">
        <v>11</v>
      </c>
      <c r="H996" s="7">
        <v>1103.4100000000001</v>
      </c>
      <c r="I996" s="7">
        <v>100.31</v>
      </c>
      <c r="J996" s="2" t="s">
        <v>3370</v>
      </c>
      <c r="K996" s="5">
        <f ca="1">TODAY() - tblCustomers[[#This Row],[LastPurchaseDate]]</f>
        <v>374</v>
      </c>
      <c r="L996" s="5" t="str">
        <f ca="1">IF(tblCustomers[[#This Row],[LastPurchaseDate]] &lt;= (TODAY()-180), "Churned", "Active")</f>
        <v>Active</v>
      </c>
      <c r="M996" s="5" t="str">
        <f>TEXT(tblCustomers[[#This Row],[JoinDate]], "YYYY-MM")</f>
        <v>2023-07</v>
      </c>
      <c r="N996" s="5">
        <f>tblCustomers[[#This Row],[TotalSpend]]</f>
        <v>1103.4100000000001</v>
      </c>
      <c r="O996" s="2" t="s">
        <v>3372</v>
      </c>
    </row>
    <row r="997" spans="1:15" ht="13.8" x14ac:dyDescent="0.25">
      <c r="A997" s="2" t="s">
        <v>1006</v>
      </c>
      <c r="B997" s="2" t="s">
        <v>1796</v>
      </c>
      <c r="C997" s="2" t="s">
        <v>1862</v>
      </c>
      <c r="D997" s="5" t="s">
        <v>2677</v>
      </c>
      <c r="E997" s="5" t="s">
        <v>2969</v>
      </c>
      <c r="F997" s="9">
        <v>1</v>
      </c>
      <c r="G997" s="9">
        <v>1</v>
      </c>
      <c r="H997" s="7">
        <v>40.799999999999997</v>
      </c>
      <c r="I997" s="7">
        <v>40.799999999999997</v>
      </c>
      <c r="J997" s="2" t="s">
        <v>3370</v>
      </c>
      <c r="K997" s="5">
        <f ca="1">TODAY() - tblCustomers[[#This Row],[LastPurchaseDate]]</f>
        <v>4</v>
      </c>
      <c r="L997" s="5" t="str">
        <f ca="1">IF(tblCustomers[[#This Row],[LastPurchaseDate]] &lt;= (TODAY()-180), "Churned", "Active")</f>
        <v>Active</v>
      </c>
      <c r="M997" s="5" t="str">
        <f>TEXT(tblCustomers[[#This Row],[JoinDate]], "YYYY-MM")</f>
        <v>2025-09</v>
      </c>
      <c r="N997" s="5">
        <f>tblCustomers[[#This Row],[TotalSpend]]</f>
        <v>40.799999999999997</v>
      </c>
      <c r="O997" s="2" t="s">
        <v>3373</v>
      </c>
    </row>
    <row r="998" spans="1:15" ht="13.8" x14ac:dyDescent="0.25">
      <c r="A998" s="2" t="s">
        <v>1007</v>
      </c>
      <c r="B998" s="2" t="s">
        <v>1798</v>
      </c>
      <c r="C998" s="2" t="s">
        <v>1865</v>
      </c>
      <c r="D998" s="5" t="s">
        <v>2006</v>
      </c>
      <c r="E998" s="5" t="s">
        <v>2668</v>
      </c>
      <c r="F998" s="9">
        <v>11</v>
      </c>
      <c r="G998" s="9">
        <v>9</v>
      </c>
      <c r="H998" s="7">
        <v>968.04</v>
      </c>
      <c r="I998" s="7">
        <v>107.56</v>
      </c>
      <c r="J998" s="2" t="s">
        <v>3370</v>
      </c>
      <c r="K998" s="5">
        <f ca="1">TODAY() - tblCustomers[[#This Row],[LastPurchaseDate]]</f>
        <v>1458</v>
      </c>
      <c r="L998" s="5" t="str">
        <f ca="1">IF(tblCustomers[[#This Row],[LastPurchaseDate]] &lt;= (TODAY()-180), "Churned", "Active")</f>
        <v>Active</v>
      </c>
      <c r="M998" s="5" t="str">
        <f>TEXT(tblCustomers[[#This Row],[JoinDate]], "YYYY-MM")</f>
        <v>2020-11</v>
      </c>
      <c r="N998" s="5">
        <f>tblCustomers[[#This Row],[TotalSpend]]</f>
        <v>968.04</v>
      </c>
      <c r="O998" s="2" t="s">
        <v>3372</v>
      </c>
    </row>
    <row r="999" spans="1:15" ht="13.8" x14ac:dyDescent="0.25">
      <c r="A999" s="2" t="s">
        <v>1008</v>
      </c>
      <c r="B999" s="2" t="s">
        <v>1799</v>
      </c>
      <c r="C999" s="2" t="s">
        <v>1863</v>
      </c>
      <c r="D999" s="5" t="s">
        <v>2678</v>
      </c>
      <c r="E999" s="5" t="s">
        <v>3303</v>
      </c>
      <c r="F999" s="9">
        <v>19</v>
      </c>
      <c r="G999" s="9">
        <v>16</v>
      </c>
      <c r="H999" s="7">
        <v>9638.08</v>
      </c>
      <c r="I999" s="7">
        <v>602.38</v>
      </c>
      <c r="J999" s="2" t="s">
        <v>3371</v>
      </c>
      <c r="K999" s="5">
        <f ca="1">TODAY() - tblCustomers[[#This Row],[LastPurchaseDate]]</f>
        <v>1016</v>
      </c>
      <c r="L999" s="5" t="str">
        <f ca="1">IF(tblCustomers[[#This Row],[LastPurchaseDate]] &lt;= (TODAY()-180), "Churned", "Active")</f>
        <v>Active</v>
      </c>
      <c r="M999" s="5" t="str">
        <f>TEXT(tblCustomers[[#This Row],[JoinDate]], "YYYY-MM")</f>
        <v>2021-06</v>
      </c>
      <c r="N999" s="5">
        <f>tblCustomers[[#This Row],[TotalSpend]]</f>
        <v>9638.08</v>
      </c>
      <c r="O999" s="2" t="s">
        <v>3372</v>
      </c>
    </row>
    <row r="1000" spans="1:15" ht="13.8" x14ac:dyDescent="0.25">
      <c r="A1000" s="2" t="s">
        <v>1009</v>
      </c>
      <c r="B1000" s="2" t="s">
        <v>1418</v>
      </c>
      <c r="C1000" s="2" t="s">
        <v>1863</v>
      </c>
      <c r="D1000" s="5" t="s">
        <v>2679</v>
      </c>
      <c r="E1000" s="5" t="s">
        <v>3304</v>
      </c>
      <c r="F1000" s="9">
        <v>2</v>
      </c>
      <c r="G1000" s="9">
        <v>1</v>
      </c>
      <c r="H1000" s="7">
        <v>182.5</v>
      </c>
      <c r="I1000" s="7">
        <v>182.5</v>
      </c>
      <c r="J1000" s="2" t="s">
        <v>3370</v>
      </c>
      <c r="K1000" s="5">
        <f ca="1">TODAY() - tblCustomers[[#This Row],[LastPurchaseDate]]</f>
        <v>1697</v>
      </c>
      <c r="L1000" s="5" t="str">
        <f ca="1">IF(tblCustomers[[#This Row],[LastPurchaseDate]] &lt;= (TODAY()-180), "Churned", "Active")</f>
        <v>Active</v>
      </c>
      <c r="M1000" s="5" t="str">
        <f>TEXT(tblCustomers[[#This Row],[JoinDate]], "YYYY-MM")</f>
        <v>2021-01</v>
      </c>
      <c r="N1000" s="5">
        <f>tblCustomers[[#This Row],[TotalSpend]]</f>
        <v>182.5</v>
      </c>
      <c r="O1000" s="2" t="s">
        <v>3372</v>
      </c>
    </row>
    <row r="1001" spans="1:15" ht="13.8" x14ac:dyDescent="0.25">
      <c r="A1001" s="2" t="s">
        <v>1010</v>
      </c>
      <c r="B1001" s="2" t="s">
        <v>1548</v>
      </c>
      <c r="C1001" s="2" t="s">
        <v>1863</v>
      </c>
      <c r="D1001" s="5" t="s">
        <v>2680</v>
      </c>
      <c r="E1001" s="5" t="s">
        <v>2480</v>
      </c>
      <c r="F1001" s="9">
        <v>16</v>
      </c>
      <c r="G1001" s="9">
        <v>13</v>
      </c>
      <c r="H1001" s="7">
        <v>4499.17</v>
      </c>
      <c r="I1001" s="7">
        <v>346.09</v>
      </c>
      <c r="J1001" s="2" t="s">
        <v>3370</v>
      </c>
      <c r="K1001" s="5">
        <f ca="1">TODAY() - tblCustomers[[#This Row],[LastPurchaseDate]]</f>
        <v>125</v>
      </c>
      <c r="L1001" s="5" t="str">
        <f ca="1">IF(tblCustomers[[#This Row],[LastPurchaseDate]] &lt;= (TODAY()-180), "Churned", "Active")</f>
        <v>Active</v>
      </c>
      <c r="M1001" s="5" t="str">
        <f>TEXT(tblCustomers[[#This Row],[JoinDate]], "YYYY-MM")</f>
        <v>2024-02</v>
      </c>
      <c r="N1001" s="5">
        <f>tblCustomers[[#This Row],[TotalSpend]]</f>
        <v>4499.17</v>
      </c>
      <c r="O1001" s="2" t="s">
        <v>3373</v>
      </c>
    </row>
    <row r="1002" spans="1:15" ht="13.8" x14ac:dyDescent="0.25">
      <c r="A1002" s="2" t="s">
        <v>1011</v>
      </c>
      <c r="B1002" s="2" t="s">
        <v>1441</v>
      </c>
      <c r="C1002" s="2" t="s">
        <v>1865</v>
      </c>
      <c r="D1002" s="5" t="s">
        <v>2681</v>
      </c>
      <c r="E1002" s="5" t="s">
        <v>3305</v>
      </c>
      <c r="F1002" s="9">
        <v>24</v>
      </c>
      <c r="G1002" s="9">
        <v>21</v>
      </c>
      <c r="H1002" s="7">
        <v>1457.61</v>
      </c>
      <c r="I1002" s="7">
        <v>69.41</v>
      </c>
      <c r="J1002" s="2" t="s">
        <v>3370</v>
      </c>
      <c r="K1002" s="5">
        <f ca="1">TODAY() - tblCustomers[[#This Row],[LastPurchaseDate]]</f>
        <v>113</v>
      </c>
      <c r="L1002" s="5" t="str">
        <f ca="1">IF(tblCustomers[[#This Row],[LastPurchaseDate]] &lt;= (TODAY()-180), "Churned", "Active")</f>
        <v>Active</v>
      </c>
      <c r="M1002" s="5" t="str">
        <f>TEXT(tblCustomers[[#This Row],[JoinDate]], "YYYY-MM")</f>
        <v>2023-07</v>
      </c>
      <c r="N1002" s="5">
        <f>tblCustomers[[#This Row],[TotalSpend]]</f>
        <v>1457.61</v>
      </c>
      <c r="O1002" s="2" t="s">
        <v>3373</v>
      </c>
    </row>
    <row r="1003" spans="1:15" ht="13.8" x14ac:dyDescent="0.25">
      <c r="A1003" s="2" t="s">
        <v>1012</v>
      </c>
      <c r="B1003" s="2" t="s">
        <v>1800</v>
      </c>
      <c r="C1003" s="2" t="s">
        <v>1864</v>
      </c>
      <c r="D1003" s="5" t="s">
        <v>2069</v>
      </c>
      <c r="E1003" s="5" t="s">
        <v>3306</v>
      </c>
      <c r="F1003" s="9">
        <v>14</v>
      </c>
      <c r="G1003" s="9">
        <v>11</v>
      </c>
      <c r="H1003" s="7">
        <v>6456.12</v>
      </c>
      <c r="I1003" s="7">
        <v>586.91999999999996</v>
      </c>
      <c r="J1003" s="2" t="s">
        <v>3371</v>
      </c>
      <c r="K1003" s="5">
        <f ca="1">TODAY() - tblCustomers[[#This Row],[LastPurchaseDate]]</f>
        <v>2371</v>
      </c>
      <c r="L1003" s="5" t="str">
        <f ca="1">IF(tblCustomers[[#This Row],[LastPurchaseDate]] &lt;= (TODAY()-180), "Churned", "Active")</f>
        <v>Active</v>
      </c>
      <c r="M1003" s="5" t="str">
        <f>TEXT(tblCustomers[[#This Row],[JoinDate]], "YYYY-MM")</f>
        <v>2018-02</v>
      </c>
      <c r="N1003" s="5">
        <f>tblCustomers[[#This Row],[TotalSpend]]</f>
        <v>6456.12</v>
      </c>
      <c r="O1003" s="2" t="s">
        <v>3372</v>
      </c>
    </row>
    <row r="1004" spans="1:15" ht="13.8" x14ac:dyDescent="0.25">
      <c r="A1004" s="2" t="s">
        <v>1013</v>
      </c>
      <c r="B1004" s="2" t="s">
        <v>1511</v>
      </c>
      <c r="C1004" s="2" t="s">
        <v>1861</v>
      </c>
      <c r="D1004" s="5" t="s">
        <v>2682</v>
      </c>
      <c r="E1004" s="5" t="s">
        <v>1978</v>
      </c>
      <c r="F1004" s="9">
        <v>3</v>
      </c>
      <c r="G1004" s="9">
        <v>4</v>
      </c>
      <c r="H1004" s="7">
        <v>54.76</v>
      </c>
      <c r="I1004" s="7">
        <v>13.69</v>
      </c>
      <c r="J1004" s="2" t="s">
        <v>3370</v>
      </c>
      <c r="K1004" s="5">
        <f ca="1">TODAY() - tblCustomers[[#This Row],[LastPurchaseDate]]</f>
        <v>2289</v>
      </c>
      <c r="L1004" s="5" t="str">
        <f ca="1">IF(tblCustomers[[#This Row],[LastPurchaseDate]] &lt;= (TODAY()-180), "Churned", "Active")</f>
        <v>Active</v>
      </c>
      <c r="M1004" s="5" t="str">
        <f>TEXT(tblCustomers[[#This Row],[JoinDate]], "YYYY-MM")</f>
        <v>2019-04</v>
      </c>
      <c r="N1004" s="5">
        <f>tblCustomers[[#This Row],[TotalSpend]]</f>
        <v>54.76</v>
      </c>
      <c r="O1004" s="2" t="s">
        <v>3372</v>
      </c>
    </row>
    <row r="1005" spans="1:15" ht="13.8" x14ac:dyDescent="0.25">
      <c r="A1005" s="2" t="s">
        <v>1014</v>
      </c>
      <c r="B1005" s="2" t="s">
        <v>1430</v>
      </c>
      <c r="C1005" s="2" t="s">
        <v>1864</v>
      </c>
      <c r="D1005" s="5" t="s">
        <v>2683</v>
      </c>
      <c r="E1005" s="5" t="s">
        <v>2781</v>
      </c>
      <c r="F1005" s="9">
        <v>15</v>
      </c>
      <c r="G1005" s="9">
        <v>27</v>
      </c>
      <c r="H1005" s="7">
        <v>1335.15</v>
      </c>
      <c r="I1005" s="7">
        <v>49.45</v>
      </c>
      <c r="J1005" s="2" t="s">
        <v>3370</v>
      </c>
      <c r="K1005" s="5">
        <f ca="1">TODAY() - tblCustomers[[#This Row],[LastPurchaseDate]]</f>
        <v>227</v>
      </c>
      <c r="L1005" s="5" t="str">
        <f ca="1">IF(tblCustomers[[#This Row],[LastPurchaseDate]] &lt;= (TODAY()-180), "Churned", "Active")</f>
        <v>Active</v>
      </c>
      <c r="M1005" s="5" t="str">
        <f>TEXT(tblCustomers[[#This Row],[JoinDate]], "YYYY-MM")</f>
        <v>2023-12</v>
      </c>
      <c r="N1005" s="5">
        <f>tblCustomers[[#This Row],[TotalSpend]]</f>
        <v>1335.15</v>
      </c>
      <c r="O1005" s="2" t="s">
        <v>3372</v>
      </c>
    </row>
    <row r="1006" spans="1:15" ht="13.8" x14ac:dyDescent="0.25">
      <c r="A1006" s="2" t="s">
        <v>1015</v>
      </c>
      <c r="B1006" s="2" t="s">
        <v>1362</v>
      </c>
      <c r="C1006" s="2" t="s">
        <v>1863</v>
      </c>
      <c r="D1006" s="5" t="s">
        <v>2684</v>
      </c>
      <c r="E1006" s="5" t="s">
        <v>2258</v>
      </c>
      <c r="F1006" s="9">
        <v>8</v>
      </c>
      <c r="G1006" s="9">
        <v>9</v>
      </c>
      <c r="H1006" s="7">
        <v>884.34</v>
      </c>
      <c r="I1006" s="7">
        <v>98.26</v>
      </c>
      <c r="J1006" s="2" t="s">
        <v>3370</v>
      </c>
      <c r="K1006" s="5">
        <f ca="1">TODAY() - tblCustomers[[#This Row],[LastPurchaseDate]]</f>
        <v>1558</v>
      </c>
      <c r="L1006" s="5" t="str">
        <f ca="1">IF(tblCustomers[[#This Row],[LastPurchaseDate]] &lt;= (TODAY()-180), "Churned", "Active")</f>
        <v>Active</v>
      </c>
      <c r="M1006" s="5" t="str">
        <f>TEXT(tblCustomers[[#This Row],[JoinDate]], "YYYY-MM")</f>
        <v>2020-11</v>
      </c>
      <c r="N1006" s="5">
        <f>tblCustomers[[#This Row],[TotalSpend]]</f>
        <v>884.34</v>
      </c>
      <c r="O1006" s="2" t="s">
        <v>3372</v>
      </c>
    </row>
    <row r="1007" spans="1:15" ht="13.8" x14ac:dyDescent="0.25">
      <c r="A1007" s="2" t="s">
        <v>1016</v>
      </c>
      <c r="B1007" s="2" t="s">
        <v>1801</v>
      </c>
      <c r="C1007" s="2" t="s">
        <v>1864</v>
      </c>
      <c r="D1007" s="5" t="s">
        <v>2254</v>
      </c>
      <c r="E1007" s="5" t="s">
        <v>3307</v>
      </c>
      <c r="F1007" s="9">
        <v>15</v>
      </c>
      <c r="G1007" s="9">
        <v>12</v>
      </c>
      <c r="H1007" s="7">
        <v>175.68</v>
      </c>
      <c r="I1007" s="7">
        <v>14.64</v>
      </c>
      <c r="J1007" s="2" t="s">
        <v>3370</v>
      </c>
      <c r="K1007" s="5">
        <f ca="1">TODAY() - tblCustomers[[#This Row],[LastPurchaseDate]]</f>
        <v>1451</v>
      </c>
      <c r="L1007" s="5" t="str">
        <f ca="1">IF(tblCustomers[[#This Row],[LastPurchaseDate]] &lt;= (TODAY()-180), "Churned", "Active")</f>
        <v>Active</v>
      </c>
      <c r="M1007" s="5" t="str">
        <f>TEXT(tblCustomers[[#This Row],[JoinDate]], "YYYY-MM")</f>
        <v>2020-08</v>
      </c>
      <c r="N1007" s="5">
        <f>tblCustomers[[#This Row],[TotalSpend]]</f>
        <v>175.68</v>
      </c>
      <c r="O1007" s="2" t="s">
        <v>3372</v>
      </c>
    </row>
    <row r="1008" spans="1:15" ht="13.8" x14ac:dyDescent="0.25">
      <c r="A1008" s="2" t="s">
        <v>1017</v>
      </c>
      <c r="B1008" s="2" t="s">
        <v>1681</v>
      </c>
      <c r="C1008" s="2" t="s">
        <v>1864</v>
      </c>
      <c r="D1008" s="5" t="s">
        <v>2685</v>
      </c>
      <c r="E1008" s="5" t="s">
        <v>2079</v>
      </c>
      <c r="F1008" s="9">
        <v>19</v>
      </c>
      <c r="G1008" s="9">
        <v>18</v>
      </c>
      <c r="H1008" s="7">
        <v>5897.88</v>
      </c>
      <c r="I1008" s="7">
        <v>327.66000000000003</v>
      </c>
      <c r="J1008" s="2" t="s">
        <v>3371</v>
      </c>
      <c r="K1008" s="5">
        <f ca="1">TODAY() - tblCustomers[[#This Row],[LastPurchaseDate]]</f>
        <v>566</v>
      </c>
      <c r="L1008" s="5" t="str">
        <f ca="1">IF(tblCustomers[[#This Row],[LastPurchaseDate]] &lt;= (TODAY()-180), "Churned", "Active")</f>
        <v>Active</v>
      </c>
      <c r="M1008" s="5" t="str">
        <f>TEXT(tblCustomers[[#This Row],[JoinDate]], "YYYY-MM")</f>
        <v>2022-09</v>
      </c>
      <c r="N1008" s="5">
        <f>tblCustomers[[#This Row],[TotalSpend]]</f>
        <v>5897.88</v>
      </c>
      <c r="O1008" s="2" t="s">
        <v>3372</v>
      </c>
    </row>
    <row r="1009" spans="1:15" ht="13.8" x14ac:dyDescent="0.25">
      <c r="A1009" s="2" t="s">
        <v>1018</v>
      </c>
      <c r="B1009" s="2" t="s">
        <v>1227</v>
      </c>
      <c r="C1009" s="2" t="s">
        <v>1862</v>
      </c>
      <c r="D1009" s="5" t="s">
        <v>2455</v>
      </c>
      <c r="E1009" s="5" t="s">
        <v>3037</v>
      </c>
      <c r="F1009" s="9">
        <v>12</v>
      </c>
      <c r="G1009" s="9">
        <v>14</v>
      </c>
      <c r="H1009" s="7">
        <v>1059.6600000000001</v>
      </c>
      <c r="I1009" s="7">
        <v>75.69</v>
      </c>
      <c r="J1009" s="2" t="s">
        <v>3370</v>
      </c>
      <c r="K1009" s="5">
        <f ca="1">TODAY() - tblCustomers[[#This Row],[LastPurchaseDate]]</f>
        <v>54</v>
      </c>
      <c r="L1009" s="5" t="str">
        <f ca="1">IF(tblCustomers[[#This Row],[LastPurchaseDate]] &lt;= (TODAY()-180), "Churned", "Active")</f>
        <v>Active</v>
      </c>
      <c r="M1009" s="5" t="str">
        <f>TEXT(tblCustomers[[#This Row],[JoinDate]], "YYYY-MM")</f>
        <v>2024-09</v>
      </c>
      <c r="N1009" s="5">
        <f>tblCustomers[[#This Row],[TotalSpend]]</f>
        <v>1059.6600000000001</v>
      </c>
      <c r="O1009" s="2" t="s">
        <v>3373</v>
      </c>
    </row>
    <row r="1010" spans="1:15" ht="13.8" x14ac:dyDescent="0.25">
      <c r="A1010" s="2" t="s">
        <v>1019</v>
      </c>
      <c r="B1010" s="2" t="s">
        <v>1509</v>
      </c>
      <c r="C1010" s="2" t="s">
        <v>1865</v>
      </c>
      <c r="D1010" s="5" t="s">
        <v>2072</v>
      </c>
      <c r="E1010" s="5" t="s">
        <v>2222</v>
      </c>
      <c r="F1010" s="9">
        <v>2</v>
      </c>
      <c r="G1010" s="9">
        <v>2</v>
      </c>
      <c r="H1010" s="7">
        <v>145.82</v>
      </c>
      <c r="I1010" s="7">
        <v>72.91</v>
      </c>
      <c r="J1010" s="2" t="s">
        <v>3370</v>
      </c>
      <c r="K1010" s="5">
        <f ca="1">TODAY() - tblCustomers[[#This Row],[LastPurchaseDate]]</f>
        <v>21</v>
      </c>
      <c r="L1010" s="5" t="str">
        <f ca="1">IF(tblCustomers[[#This Row],[LastPurchaseDate]] &lt;= (TODAY()-180), "Churned", "Active")</f>
        <v>Active</v>
      </c>
      <c r="M1010" s="5" t="str">
        <f>TEXT(tblCustomers[[#This Row],[JoinDate]], "YYYY-MM")</f>
        <v>2025-08</v>
      </c>
      <c r="N1010" s="5">
        <f>tblCustomers[[#This Row],[TotalSpend]]</f>
        <v>145.82</v>
      </c>
      <c r="O1010" s="2" t="s">
        <v>3373</v>
      </c>
    </row>
    <row r="1011" spans="1:15" ht="13.8" x14ac:dyDescent="0.25">
      <c r="A1011" s="2" t="s">
        <v>1020</v>
      </c>
      <c r="B1011" s="2" t="s">
        <v>1797</v>
      </c>
      <c r="C1011" s="2" t="s">
        <v>1863</v>
      </c>
      <c r="D1011" s="5" t="s">
        <v>2502</v>
      </c>
      <c r="E1011" s="5" t="s">
        <v>2502</v>
      </c>
      <c r="F1011" s="9">
        <v>1</v>
      </c>
      <c r="G1011" s="9">
        <v>2</v>
      </c>
      <c r="H1011" s="7">
        <v>199.36</v>
      </c>
      <c r="I1011" s="7">
        <v>99.68</v>
      </c>
      <c r="J1011" s="2" t="s">
        <v>3370</v>
      </c>
      <c r="K1011" s="5">
        <f ca="1">TODAY() - tblCustomers[[#This Row],[LastPurchaseDate]]</f>
        <v>1919</v>
      </c>
      <c r="L1011" s="5" t="str">
        <f ca="1">IF(tblCustomers[[#This Row],[LastPurchaseDate]] &lt;= (TODAY()-180), "Churned", "Active")</f>
        <v>Active</v>
      </c>
      <c r="M1011" s="5" t="str">
        <f>TEXT(tblCustomers[[#This Row],[JoinDate]], "YYYY-MM")</f>
        <v>2020-06</v>
      </c>
      <c r="N1011" s="5">
        <f>tblCustomers[[#This Row],[TotalSpend]]</f>
        <v>199.36</v>
      </c>
      <c r="O1011" s="2" t="s">
        <v>3372</v>
      </c>
    </row>
    <row r="1012" spans="1:15" ht="13.8" x14ac:dyDescent="0.25">
      <c r="A1012" s="2" t="s">
        <v>1021</v>
      </c>
      <c r="B1012" s="2" t="s">
        <v>1663</v>
      </c>
      <c r="C1012" s="2" t="s">
        <v>1865</v>
      </c>
      <c r="D1012" s="5" t="s">
        <v>2324</v>
      </c>
      <c r="E1012" s="5" t="s">
        <v>2373</v>
      </c>
      <c r="F1012" s="9">
        <v>63</v>
      </c>
      <c r="G1012" s="9">
        <v>60</v>
      </c>
      <c r="H1012" s="7">
        <v>11814</v>
      </c>
      <c r="I1012" s="7">
        <v>196.9</v>
      </c>
      <c r="J1012" s="2" t="s">
        <v>3371</v>
      </c>
      <c r="K1012" s="5">
        <f ca="1">TODAY() - tblCustomers[[#This Row],[LastPurchaseDate]]</f>
        <v>830</v>
      </c>
      <c r="L1012" s="5" t="str">
        <f ca="1">IF(tblCustomers[[#This Row],[LastPurchaseDate]] &lt;= (TODAY()-180), "Churned", "Active")</f>
        <v>Active</v>
      </c>
      <c r="M1012" s="5" t="str">
        <f>TEXT(tblCustomers[[#This Row],[JoinDate]], "YYYY-MM")</f>
        <v>2018-04</v>
      </c>
      <c r="N1012" s="5">
        <f>tblCustomers[[#This Row],[TotalSpend]]</f>
        <v>11814</v>
      </c>
      <c r="O1012" s="2" t="s">
        <v>3372</v>
      </c>
    </row>
    <row r="1013" spans="1:15" ht="13.8" x14ac:dyDescent="0.25">
      <c r="A1013" s="2" t="s">
        <v>1022</v>
      </c>
      <c r="B1013" s="2" t="s">
        <v>1558</v>
      </c>
      <c r="C1013" s="2" t="s">
        <v>1865</v>
      </c>
      <c r="D1013" s="5" t="s">
        <v>2686</v>
      </c>
      <c r="E1013" s="5" t="s">
        <v>2210</v>
      </c>
      <c r="F1013" s="9">
        <v>15</v>
      </c>
      <c r="G1013" s="9">
        <v>13</v>
      </c>
      <c r="H1013" s="7">
        <v>3175.38</v>
      </c>
      <c r="I1013" s="7">
        <v>244.26</v>
      </c>
      <c r="J1013" s="2" t="s">
        <v>3370</v>
      </c>
      <c r="K1013" s="5">
        <f ca="1">TODAY() - tblCustomers[[#This Row],[LastPurchaseDate]]</f>
        <v>1224</v>
      </c>
      <c r="L1013" s="5" t="str">
        <f ca="1">IF(tblCustomers[[#This Row],[LastPurchaseDate]] &lt;= (TODAY()-180), "Churned", "Active")</f>
        <v>Active</v>
      </c>
      <c r="M1013" s="5" t="str">
        <f>TEXT(tblCustomers[[#This Row],[JoinDate]], "YYYY-MM")</f>
        <v>2021-03</v>
      </c>
      <c r="N1013" s="5">
        <f>tblCustomers[[#This Row],[TotalSpend]]</f>
        <v>3175.38</v>
      </c>
      <c r="O1013" s="2" t="s">
        <v>3372</v>
      </c>
    </row>
    <row r="1014" spans="1:15" ht="13.8" x14ac:dyDescent="0.25">
      <c r="A1014" s="2" t="s">
        <v>1023</v>
      </c>
      <c r="B1014" s="2" t="s">
        <v>1744</v>
      </c>
      <c r="C1014" s="2" t="s">
        <v>1864</v>
      </c>
      <c r="D1014" s="5" t="s">
        <v>2687</v>
      </c>
      <c r="E1014" s="5" t="s">
        <v>2938</v>
      </c>
      <c r="F1014" s="9">
        <v>25</v>
      </c>
      <c r="G1014" s="9">
        <v>22</v>
      </c>
      <c r="H1014" s="7">
        <v>1154.78</v>
      </c>
      <c r="I1014" s="7">
        <v>52.49</v>
      </c>
      <c r="J1014" s="2" t="s">
        <v>3370</v>
      </c>
      <c r="K1014" s="5">
        <f ca="1">TODAY() - tblCustomers[[#This Row],[LastPurchaseDate]]</f>
        <v>260</v>
      </c>
      <c r="L1014" s="5" t="str">
        <f ca="1">IF(tblCustomers[[#This Row],[LastPurchaseDate]] &lt;= (TODAY()-180), "Churned", "Active")</f>
        <v>Active</v>
      </c>
      <c r="M1014" s="5" t="str">
        <f>TEXT(tblCustomers[[#This Row],[JoinDate]], "YYYY-MM")</f>
        <v>2023-01</v>
      </c>
      <c r="N1014" s="5">
        <f>tblCustomers[[#This Row],[TotalSpend]]</f>
        <v>1154.78</v>
      </c>
      <c r="O1014" s="2" t="s">
        <v>3372</v>
      </c>
    </row>
    <row r="1015" spans="1:15" ht="13.8" x14ac:dyDescent="0.25">
      <c r="A1015" s="2" t="s">
        <v>1024</v>
      </c>
      <c r="B1015" s="2" t="s">
        <v>1346</v>
      </c>
      <c r="C1015" s="2" t="s">
        <v>1861</v>
      </c>
      <c r="D1015" s="5" t="s">
        <v>2688</v>
      </c>
      <c r="E1015" s="5" t="s">
        <v>3308</v>
      </c>
      <c r="F1015" s="9">
        <v>2</v>
      </c>
      <c r="G1015" s="9">
        <v>1</v>
      </c>
      <c r="H1015" s="7">
        <v>65.61</v>
      </c>
      <c r="I1015" s="7">
        <v>65.61</v>
      </c>
      <c r="J1015" s="2" t="s">
        <v>3370</v>
      </c>
      <c r="K1015" s="5">
        <f ca="1">TODAY() - tblCustomers[[#This Row],[LastPurchaseDate]]</f>
        <v>62</v>
      </c>
      <c r="L1015" s="5" t="str">
        <f ca="1">IF(tblCustomers[[#This Row],[LastPurchaseDate]] &lt;= (TODAY()-180), "Churned", "Active")</f>
        <v>Active</v>
      </c>
      <c r="M1015" s="5" t="str">
        <f>TEXT(tblCustomers[[#This Row],[JoinDate]], "YYYY-MM")</f>
        <v>2025-06</v>
      </c>
      <c r="N1015" s="5">
        <f>tblCustomers[[#This Row],[TotalSpend]]</f>
        <v>65.61</v>
      </c>
      <c r="O1015" s="2" t="s">
        <v>3373</v>
      </c>
    </row>
    <row r="1016" spans="1:15" ht="13.8" x14ac:dyDescent="0.25">
      <c r="A1016" s="2" t="s">
        <v>1025</v>
      </c>
      <c r="B1016" s="2" t="s">
        <v>1701</v>
      </c>
      <c r="C1016" s="2" t="s">
        <v>1864</v>
      </c>
      <c r="D1016" s="5" t="s">
        <v>2689</v>
      </c>
      <c r="E1016" s="5" t="s">
        <v>2032</v>
      </c>
      <c r="F1016" s="9">
        <v>2</v>
      </c>
      <c r="G1016" s="9">
        <v>4</v>
      </c>
      <c r="H1016" s="7">
        <v>339.72</v>
      </c>
      <c r="I1016" s="7">
        <v>84.93</v>
      </c>
      <c r="J1016" s="2" t="s">
        <v>3370</v>
      </c>
      <c r="K1016" s="5">
        <f ca="1">TODAY() - tblCustomers[[#This Row],[LastPurchaseDate]]</f>
        <v>146</v>
      </c>
      <c r="L1016" s="5" t="str">
        <f ca="1">IF(tblCustomers[[#This Row],[LastPurchaseDate]] &lt;= (TODAY()-180), "Churned", "Active")</f>
        <v>Active</v>
      </c>
      <c r="M1016" s="5" t="str">
        <f>TEXT(tblCustomers[[#This Row],[JoinDate]], "YYYY-MM")</f>
        <v>2025-04</v>
      </c>
      <c r="N1016" s="5">
        <f>tblCustomers[[#This Row],[TotalSpend]]</f>
        <v>339.72</v>
      </c>
      <c r="O1016" s="2" t="s">
        <v>3373</v>
      </c>
    </row>
    <row r="1017" spans="1:15" ht="13.8" x14ac:dyDescent="0.25">
      <c r="A1017" s="2" t="s">
        <v>1026</v>
      </c>
      <c r="B1017" s="2" t="s">
        <v>1281</v>
      </c>
      <c r="C1017" s="2" t="s">
        <v>1862</v>
      </c>
      <c r="D1017" s="5" t="s">
        <v>2690</v>
      </c>
      <c r="E1017" s="5" t="s">
        <v>2011</v>
      </c>
      <c r="F1017" s="9">
        <v>19</v>
      </c>
      <c r="G1017" s="9">
        <v>20</v>
      </c>
      <c r="H1017" s="7">
        <v>2159</v>
      </c>
      <c r="I1017" s="7">
        <v>107.95</v>
      </c>
      <c r="J1017" s="2" t="s">
        <v>3370</v>
      </c>
      <c r="K1017" s="5">
        <f ca="1">TODAY() - tblCustomers[[#This Row],[LastPurchaseDate]]</f>
        <v>138</v>
      </c>
      <c r="L1017" s="5" t="str">
        <f ca="1">IF(tblCustomers[[#This Row],[LastPurchaseDate]] &lt;= (TODAY()-180), "Churned", "Active")</f>
        <v>Active</v>
      </c>
      <c r="M1017" s="5" t="str">
        <f>TEXT(tblCustomers[[#This Row],[JoinDate]], "YYYY-MM")</f>
        <v>2023-11</v>
      </c>
      <c r="N1017" s="5">
        <f>tblCustomers[[#This Row],[TotalSpend]]</f>
        <v>2159</v>
      </c>
      <c r="O1017" s="2" t="s">
        <v>3373</v>
      </c>
    </row>
    <row r="1018" spans="1:15" ht="13.8" x14ac:dyDescent="0.25">
      <c r="A1018" s="2" t="s">
        <v>1027</v>
      </c>
      <c r="B1018" s="2" t="s">
        <v>1567</v>
      </c>
      <c r="C1018" s="2" t="s">
        <v>1864</v>
      </c>
      <c r="D1018" s="5" t="s">
        <v>2691</v>
      </c>
      <c r="E1018" s="5" t="s">
        <v>3174</v>
      </c>
      <c r="F1018" s="9">
        <v>39</v>
      </c>
      <c r="G1018" s="9">
        <v>34</v>
      </c>
      <c r="H1018" s="7">
        <v>2805.68</v>
      </c>
      <c r="I1018" s="7">
        <v>82.52</v>
      </c>
      <c r="J1018" s="2" t="s">
        <v>3370</v>
      </c>
      <c r="K1018" s="5">
        <f ca="1">TODAY() - tblCustomers[[#This Row],[LastPurchaseDate]]</f>
        <v>190</v>
      </c>
      <c r="L1018" s="5" t="str">
        <f ca="1">IF(tblCustomers[[#This Row],[LastPurchaseDate]] &lt;= (TODAY()-180), "Churned", "Active")</f>
        <v>Active</v>
      </c>
      <c r="M1018" s="5" t="str">
        <f>TEXT(tblCustomers[[#This Row],[JoinDate]], "YYYY-MM")</f>
        <v>2022-01</v>
      </c>
      <c r="N1018" s="5">
        <f>tblCustomers[[#This Row],[TotalSpend]]</f>
        <v>2805.68</v>
      </c>
      <c r="O1018" s="2" t="s">
        <v>3372</v>
      </c>
    </row>
    <row r="1019" spans="1:15" ht="13.8" x14ac:dyDescent="0.25">
      <c r="A1019" s="2" t="s">
        <v>1028</v>
      </c>
      <c r="B1019" s="2" t="s">
        <v>1520</v>
      </c>
      <c r="C1019" s="2" t="s">
        <v>1865</v>
      </c>
      <c r="D1019" s="5" t="s">
        <v>2692</v>
      </c>
      <c r="E1019" s="5" t="s">
        <v>3184</v>
      </c>
      <c r="F1019" s="9">
        <v>15</v>
      </c>
      <c r="G1019" s="9">
        <v>17</v>
      </c>
      <c r="H1019" s="7">
        <v>977.5</v>
      </c>
      <c r="I1019" s="7">
        <v>57.5</v>
      </c>
      <c r="J1019" s="2" t="s">
        <v>3370</v>
      </c>
      <c r="K1019" s="5">
        <f ca="1">TODAY() - tblCustomers[[#This Row],[LastPurchaseDate]]</f>
        <v>1045</v>
      </c>
      <c r="L1019" s="5" t="str">
        <f ca="1">IF(tblCustomers[[#This Row],[LastPurchaseDate]] &lt;= (TODAY()-180), "Churned", "Active")</f>
        <v>Active</v>
      </c>
      <c r="M1019" s="5" t="str">
        <f>TEXT(tblCustomers[[#This Row],[JoinDate]], "YYYY-MM")</f>
        <v>2021-09</v>
      </c>
      <c r="N1019" s="5">
        <f>tblCustomers[[#This Row],[TotalSpend]]</f>
        <v>977.5</v>
      </c>
      <c r="O1019" s="2" t="s">
        <v>3372</v>
      </c>
    </row>
    <row r="1020" spans="1:15" ht="13.8" x14ac:dyDescent="0.25">
      <c r="A1020" s="2" t="s">
        <v>1029</v>
      </c>
      <c r="B1020" s="2" t="s">
        <v>1752</v>
      </c>
      <c r="C1020" s="2" t="s">
        <v>1865</v>
      </c>
      <c r="D1020" s="5" t="s">
        <v>2693</v>
      </c>
      <c r="E1020" s="5" t="s">
        <v>1959</v>
      </c>
      <c r="F1020" s="9">
        <v>7</v>
      </c>
      <c r="G1020" s="9">
        <v>8</v>
      </c>
      <c r="H1020" s="7">
        <v>2712.56</v>
      </c>
      <c r="I1020" s="7">
        <v>339.07</v>
      </c>
      <c r="J1020" s="2" t="s">
        <v>3370</v>
      </c>
      <c r="K1020" s="5">
        <f ca="1">TODAY() - tblCustomers[[#This Row],[LastPurchaseDate]]</f>
        <v>51</v>
      </c>
      <c r="L1020" s="5" t="str">
        <f ca="1">IF(tblCustomers[[#This Row],[LastPurchaseDate]] &lt;= (TODAY()-180), "Churned", "Active")</f>
        <v>Active</v>
      </c>
      <c r="M1020" s="5" t="str">
        <f>TEXT(tblCustomers[[#This Row],[JoinDate]], "YYYY-MM")</f>
        <v>2025-02</v>
      </c>
      <c r="N1020" s="5">
        <f>tblCustomers[[#This Row],[TotalSpend]]</f>
        <v>2712.56</v>
      </c>
      <c r="O1020" s="2" t="s">
        <v>3373</v>
      </c>
    </row>
    <row r="1021" spans="1:15" ht="13.8" x14ac:dyDescent="0.25">
      <c r="A1021" s="2" t="s">
        <v>1030</v>
      </c>
      <c r="B1021" s="2" t="s">
        <v>1735</v>
      </c>
      <c r="C1021" s="2" t="s">
        <v>1865</v>
      </c>
      <c r="D1021" s="5" t="s">
        <v>2694</v>
      </c>
      <c r="E1021" s="5" t="s">
        <v>3309</v>
      </c>
      <c r="F1021" s="9">
        <v>46</v>
      </c>
      <c r="G1021" s="9">
        <v>42</v>
      </c>
      <c r="H1021" s="7">
        <v>1853.46</v>
      </c>
      <c r="I1021" s="7">
        <v>44.13</v>
      </c>
      <c r="J1021" s="2" t="s">
        <v>3370</v>
      </c>
      <c r="K1021" s="5">
        <f ca="1">TODAY() - tblCustomers[[#This Row],[LastPurchaseDate]]</f>
        <v>929</v>
      </c>
      <c r="L1021" s="5" t="str">
        <f ca="1">IF(tblCustomers[[#This Row],[LastPurchaseDate]] &lt;= (TODAY()-180), "Churned", "Active")</f>
        <v>Active</v>
      </c>
      <c r="M1021" s="5" t="str">
        <f>TEXT(tblCustomers[[#This Row],[JoinDate]], "YYYY-MM")</f>
        <v>2019-06</v>
      </c>
      <c r="N1021" s="5">
        <f>tblCustomers[[#This Row],[TotalSpend]]</f>
        <v>1853.46</v>
      </c>
      <c r="O1021" s="2" t="s">
        <v>3372</v>
      </c>
    </row>
    <row r="1022" spans="1:15" ht="13.8" x14ac:dyDescent="0.25">
      <c r="A1022" s="2" t="s">
        <v>1031</v>
      </c>
      <c r="B1022" s="2" t="s">
        <v>1675</v>
      </c>
      <c r="C1022" s="2" t="s">
        <v>1863</v>
      </c>
      <c r="D1022" s="5" t="s">
        <v>2333</v>
      </c>
      <c r="E1022" s="5" t="s">
        <v>1913</v>
      </c>
      <c r="F1022" s="9">
        <v>2</v>
      </c>
      <c r="G1022" s="9">
        <v>1</v>
      </c>
      <c r="H1022" s="7">
        <v>275.27999999999997</v>
      </c>
      <c r="I1022" s="7">
        <v>275.27999999999997</v>
      </c>
      <c r="J1022" s="2" t="s">
        <v>3370</v>
      </c>
      <c r="K1022" s="5">
        <f ca="1">TODAY() - tblCustomers[[#This Row],[LastPurchaseDate]]</f>
        <v>136</v>
      </c>
      <c r="L1022" s="5" t="str">
        <f ca="1">IF(tblCustomers[[#This Row],[LastPurchaseDate]] &lt;= (TODAY()-180), "Churned", "Active")</f>
        <v>Active</v>
      </c>
      <c r="M1022" s="5" t="str">
        <f>TEXT(tblCustomers[[#This Row],[JoinDate]], "YYYY-MM")</f>
        <v>2025-04</v>
      </c>
      <c r="N1022" s="5">
        <f>tblCustomers[[#This Row],[TotalSpend]]</f>
        <v>275.27999999999997</v>
      </c>
      <c r="O1022" s="2" t="s">
        <v>3373</v>
      </c>
    </row>
    <row r="1023" spans="1:15" ht="13.8" x14ac:dyDescent="0.25">
      <c r="A1023" s="2" t="s">
        <v>1032</v>
      </c>
      <c r="B1023" s="2" t="s">
        <v>1563</v>
      </c>
      <c r="C1023" s="2" t="s">
        <v>1863</v>
      </c>
      <c r="D1023" s="5" t="s">
        <v>2695</v>
      </c>
      <c r="E1023" s="5" t="s">
        <v>1935</v>
      </c>
      <c r="F1023" s="9">
        <v>54</v>
      </c>
      <c r="G1023" s="9">
        <v>52</v>
      </c>
      <c r="H1023" s="7">
        <v>1417</v>
      </c>
      <c r="I1023" s="7">
        <v>27.25</v>
      </c>
      <c r="J1023" s="2" t="s">
        <v>3370</v>
      </c>
      <c r="K1023" s="5">
        <f ca="1">TODAY() - tblCustomers[[#This Row],[LastPurchaseDate]]</f>
        <v>10</v>
      </c>
      <c r="L1023" s="5" t="str">
        <f ca="1">IF(tblCustomers[[#This Row],[LastPurchaseDate]] &lt;= (TODAY()-180), "Churned", "Active")</f>
        <v>Active</v>
      </c>
      <c r="M1023" s="5" t="str">
        <f>TEXT(tblCustomers[[#This Row],[JoinDate]], "YYYY-MM")</f>
        <v>2021-04</v>
      </c>
      <c r="N1023" s="5">
        <f>tblCustomers[[#This Row],[TotalSpend]]</f>
        <v>1417</v>
      </c>
      <c r="O1023" s="2" t="s">
        <v>3373</v>
      </c>
    </row>
    <row r="1024" spans="1:15" ht="13.8" x14ac:dyDescent="0.25">
      <c r="A1024" s="2" t="s">
        <v>1033</v>
      </c>
      <c r="B1024" s="2" t="s">
        <v>1752</v>
      </c>
      <c r="C1024" s="2" t="s">
        <v>1864</v>
      </c>
      <c r="D1024" s="5" t="s">
        <v>2696</v>
      </c>
      <c r="E1024" s="5" t="s">
        <v>3310</v>
      </c>
      <c r="F1024" s="9">
        <v>48</v>
      </c>
      <c r="G1024" s="9">
        <v>44</v>
      </c>
      <c r="H1024" s="7">
        <v>37964.080000000002</v>
      </c>
      <c r="I1024" s="7">
        <v>862.82</v>
      </c>
      <c r="J1024" s="2" t="s">
        <v>3371</v>
      </c>
      <c r="K1024" s="5">
        <f ca="1">TODAY() - tblCustomers[[#This Row],[LastPurchaseDate]]</f>
        <v>862</v>
      </c>
      <c r="L1024" s="5" t="str">
        <f ca="1">IF(tblCustomers[[#This Row],[LastPurchaseDate]] &lt;= (TODAY()-180), "Churned", "Active")</f>
        <v>Active</v>
      </c>
      <c r="M1024" s="5" t="str">
        <f>TEXT(tblCustomers[[#This Row],[JoinDate]], "YYYY-MM")</f>
        <v>2019-06</v>
      </c>
      <c r="N1024" s="5">
        <f>tblCustomers[[#This Row],[TotalSpend]]</f>
        <v>37964.080000000002</v>
      </c>
      <c r="O1024" s="2" t="s">
        <v>3372</v>
      </c>
    </row>
    <row r="1025" spans="1:15" ht="13.8" x14ac:dyDescent="0.25">
      <c r="A1025" s="2" t="s">
        <v>1034</v>
      </c>
      <c r="B1025" s="2" t="s">
        <v>1802</v>
      </c>
      <c r="C1025" s="2" t="s">
        <v>1862</v>
      </c>
      <c r="D1025" s="5" t="s">
        <v>2697</v>
      </c>
      <c r="E1025" s="5" t="s">
        <v>3220</v>
      </c>
      <c r="F1025" s="9">
        <v>53</v>
      </c>
      <c r="G1025" s="9">
        <v>38</v>
      </c>
      <c r="H1025" s="7">
        <v>3681.44</v>
      </c>
      <c r="I1025" s="7">
        <v>96.88</v>
      </c>
      <c r="J1025" s="2" t="s">
        <v>3370</v>
      </c>
      <c r="K1025" s="5">
        <f ca="1">TODAY() - tblCustomers[[#This Row],[LastPurchaseDate]]</f>
        <v>723</v>
      </c>
      <c r="L1025" s="5" t="str">
        <f ca="1">IF(tblCustomers[[#This Row],[LastPurchaseDate]] &lt;= (TODAY()-180), "Churned", "Active")</f>
        <v>Active</v>
      </c>
      <c r="M1025" s="5" t="str">
        <f>TEXT(tblCustomers[[#This Row],[JoinDate]], "YYYY-MM")</f>
        <v>2019-06</v>
      </c>
      <c r="N1025" s="5">
        <f>tblCustomers[[#This Row],[TotalSpend]]</f>
        <v>3681.44</v>
      </c>
      <c r="O1025" s="2" t="s">
        <v>3372</v>
      </c>
    </row>
    <row r="1026" spans="1:15" ht="13.8" x14ac:dyDescent="0.25">
      <c r="A1026" s="2" t="s">
        <v>1035</v>
      </c>
      <c r="B1026" s="2" t="s">
        <v>1803</v>
      </c>
      <c r="C1026" s="2" t="s">
        <v>1863</v>
      </c>
      <c r="D1026" s="5" t="s">
        <v>2698</v>
      </c>
      <c r="E1026" s="5" t="s">
        <v>3311</v>
      </c>
      <c r="F1026" s="9">
        <v>11</v>
      </c>
      <c r="G1026" s="9">
        <v>9</v>
      </c>
      <c r="H1026" s="7">
        <v>510.75</v>
      </c>
      <c r="I1026" s="7">
        <v>56.75</v>
      </c>
      <c r="J1026" s="2" t="s">
        <v>3370</v>
      </c>
      <c r="K1026" s="5">
        <f ca="1">TODAY() - tblCustomers[[#This Row],[LastPurchaseDate]]</f>
        <v>691</v>
      </c>
      <c r="L1026" s="5" t="str">
        <f ca="1">IF(tblCustomers[[#This Row],[LastPurchaseDate]] &lt;= (TODAY()-180), "Churned", "Active")</f>
        <v>Active</v>
      </c>
      <c r="M1026" s="5" t="str">
        <f>TEXT(tblCustomers[[#This Row],[JoinDate]], "YYYY-MM")</f>
        <v>2023-01</v>
      </c>
      <c r="N1026" s="5">
        <f>tblCustomers[[#This Row],[TotalSpend]]</f>
        <v>510.75</v>
      </c>
      <c r="O1026" s="2" t="s">
        <v>3372</v>
      </c>
    </row>
    <row r="1027" spans="1:15" ht="13.8" x14ac:dyDescent="0.25">
      <c r="A1027" s="2" t="s">
        <v>1036</v>
      </c>
      <c r="B1027" s="2" t="s">
        <v>1804</v>
      </c>
      <c r="C1027" s="2" t="s">
        <v>1862</v>
      </c>
      <c r="D1027" s="5" t="s">
        <v>2213</v>
      </c>
      <c r="E1027" s="5" t="s">
        <v>2242</v>
      </c>
      <c r="F1027" s="9">
        <v>56</v>
      </c>
      <c r="G1027" s="9">
        <v>52</v>
      </c>
      <c r="H1027" s="7">
        <v>17837.04</v>
      </c>
      <c r="I1027" s="7">
        <v>343.02</v>
      </c>
      <c r="J1027" s="2" t="s">
        <v>3371</v>
      </c>
      <c r="K1027" s="5">
        <f ca="1">TODAY() - tblCustomers[[#This Row],[LastPurchaseDate]]</f>
        <v>266</v>
      </c>
      <c r="L1027" s="5" t="str">
        <f ca="1">IF(tblCustomers[[#This Row],[LastPurchaseDate]] &lt;= (TODAY()-180), "Churned", "Active")</f>
        <v>Active</v>
      </c>
      <c r="M1027" s="5" t="str">
        <f>TEXT(tblCustomers[[#This Row],[JoinDate]], "YYYY-MM")</f>
        <v>2020-06</v>
      </c>
      <c r="N1027" s="5">
        <f>tblCustomers[[#This Row],[TotalSpend]]</f>
        <v>17837.04</v>
      </c>
      <c r="O1027" s="2" t="s">
        <v>3372</v>
      </c>
    </row>
    <row r="1028" spans="1:15" ht="13.8" x14ac:dyDescent="0.25">
      <c r="A1028" s="2" t="s">
        <v>1037</v>
      </c>
      <c r="B1028" s="2" t="s">
        <v>1805</v>
      </c>
      <c r="C1028" s="2" t="s">
        <v>1865</v>
      </c>
      <c r="D1028" s="5" t="s">
        <v>2699</v>
      </c>
      <c r="E1028" s="5" t="s">
        <v>3312</v>
      </c>
      <c r="F1028" s="9">
        <v>3</v>
      </c>
      <c r="G1028" s="9">
        <v>7</v>
      </c>
      <c r="H1028" s="7">
        <v>486.01</v>
      </c>
      <c r="I1028" s="7">
        <v>69.430000000000007</v>
      </c>
      <c r="J1028" s="2" t="s">
        <v>3370</v>
      </c>
      <c r="K1028" s="5">
        <f ca="1">TODAY() - tblCustomers[[#This Row],[LastPurchaseDate]]</f>
        <v>768</v>
      </c>
      <c r="L1028" s="5" t="str">
        <f ca="1">IF(tblCustomers[[#This Row],[LastPurchaseDate]] &lt;= (TODAY()-180), "Churned", "Active")</f>
        <v>Active</v>
      </c>
      <c r="M1028" s="5" t="str">
        <f>TEXT(tblCustomers[[#This Row],[JoinDate]], "YYYY-MM")</f>
        <v>2023-06</v>
      </c>
      <c r="N1028" s="5">
        <f>tblCustomers[[#This Row],[TotalSpend]]</f>
        <v>486.01</v>
      </c>
      <c r="O1028" s="2" t="s">
        <v>3372</v>
      </c>
    </row>
    <row r="1029" spans="1:15" ht="13.8" x14ac:dyDescent="0.25">
      <c r="A1029" s="2" t="s">
        <v>1038</v>
      </c>
      <c r="B1029" s="2" t="s">
        <v>1276</v>
      </c>
      <c r="C1029" s="2" t="s">
        <v>1862</v>
      </c>
      <c r="D1029" s="5" t="s">
        <v>2700</v>
      </c>
      <c r="E1029" s="5" t="s">
        <v>3095</v>
      </c>
      <c r="F1029" s="9">
        <v>21</v>
      </c>
      <c r="G1029" s="9">
        <v>15</v>
      </c>
      <c r="H1029" s="7">
        <v>725.85</v>
      </c>
      <c r="I1029" s="7">
        <v>48.39</v>
      </c>
      <c r="J1029" s="2" t="s">
        <v>3370</v>
      </c>
      <c r="K1029" s="5">
        <f ca="1">TODAY() - tblCustomers[[#This Row],[LastPurchaseDate]]</f>
        <v>665</v>
      </c>
      <c r="L1029" s="5" t="str">
        <f ca="1">IF(tblCustomers[[#This Row],[LastPurchaseDate]] &lt;= (TODAY()-180), "Churned", "Active")</f>
        <v>Active</v>
      </c>
      <c r="M1029" s="5" t="str">
        <f>TEXT(tblCustomers[[#This Row],[JoinDate]], "YYYY-MM")</f>
        <v>2022-03</v>
      </c>
      <c r="N1029" s="5">
        <f>tblCustomers[[#This Row],[TotalSpend]]</f>
        <v>725.85</v>
      </c>
      <c r="O1029" s="2" t="s">
        <v>3372</v>
      </c>
    </row>
    <row r="1030" spans="1:15" ht="13.8" x14ac:dyDescent="0.25">
      <c r="A1030" s="2" t="s">
        <v>1039</v>
      </c>
      <c r="B1030" s="2" t="s">
        <v>1806</v>
      </c>
      <c r="C1030" s="2" t="s">
        <v>1864</v>
      </c>
      <c r="D1030" s="5" t="s">
        <v>2701</v>
      </c>
      <c r="E1030" s="5" t="s">
        <v>3285</v>
      </c>
      <c r="F1030" s="9">
        <v>22</v>
      </c>
      <c r="G1030" s="9">
        <v>22</v>
      </c>
      <c r="H1030" s="7">
        <v>2032.58</v>
      </c>
      <c r="I1030" s="7">
        <v>92.39</v>
      </c>
      <c r="J1030" s="2" t="s">
        <v>3370</v>
      </c>
      <c r="K1030" s="5">
        <f ca="1">TODAY() - tblCustomers[[#This Row],[LastPurchaseDate]]</f>
        <v>623</v>
      </c>
      <c r="L1030" s="5" t="str">
        <f ca="1">IF(tblCustomers[[#This Row],[LastPurchaseDate]] &lt;= (TODAY()-180), "Churned", "Active")</f>
        <v>Active</v>
      </c>
      <c r="M1030" s="5" t="str">
        <f>TEXT(tblCustomers[[#This Row],[JoinDate]], "YYYY-MM")</f>
        <v>2022-04</v>
      </c>
      <c r="N1030" s="5">
        <f>tblCustomers[[#This Row],[TotalSpend]]</f>
        <v>2032.58</v>
      </c>
      <c r="O1030" s="2" t="s">
        <v>3372</v>
      </c>
    </row>
    <row r="1031" spans="1:15" ht="13.8" x14ac:dyDescent="0.25">
      <c r="A1031" s="2" t="s">
        <v>1040</v>
      </c>
      <c r="B1031" s="2" t="s">
        <v>1516</v>
      </c>
      <c r="C1031" s="2" t="s">
        <v>1865</v>
      </c>
      <c r="D1031" s="5" t="s">
        <v>2466</v>
      </c>
      <c r="E1031" s="5" t="s">
        <v>3142</v>
      </c>
      <c r="F1031" s="9">
        <v>6</v>
      </c>
      <c r="G1031" s="9">
        <v>6</v>
      </c>
      <c r="H1031" s="7">
        <v>611.28</v>
      </c>
      <c r="I1031" s="7">
        <v>101.88</v>
      </c>
      <c r="J1031" s="2" t="s">
        <v>3370</v>
      </c>
      <c r="K1031" s="5">
        <f ca="1">TODAY() - tblCustomers[[#This Row],[LastPurchaseDate]]</f>
        <v>135</v>
      </c>
      <c r="L1031" s="5" t="str">
        <f ca="1">IF(tblCustomers[[#This Row],[LastPurchaseDate]] &lt;= (TODAY()-180), "Churned", "Active")</f>
        <v>Active</v>
      </c>
      <c r="M1031" s="5" t="str">
        <f>TEXT(tblCustomers[[#This Row],[JoinDate]], "YYYY-MM")</f>
        <v>2024-12</v>
      </c>
      <c r="N1031" s="5">
        <f>tblCustomers[[#This Row],[TotalSpend]]</f>
        <v>611.28</v>
      </c>
      <c r="O1031" s="2" t="s">
        <v>3373</v>
      </c>
    </row>
    <row r="1032" spans="1:15" ht="13.8" x14ac:dyDescent="0.25">
      <c r="A1032" s="2" t="s">
        <v>1041</v>
      </c>
      <c r="B1032" s="2" t="s">
        <v>1746</v>
      </c>
      <c r="C1032" s="2" t="s">
        <v>1862</v>
      </c>
      <c r="D1032" s="5" t="s">
        <v>2336</v>
      </c>
      <c r="E1032" s="5" t="s">
        <v>2221</v>
      </c>
      <c r="F1032" s="9">
        <v>7</v>
      </c>
      <c r="G1032" s="9">
        <v>6</v>
      </c>
      <c r="H1032" s="7">
        <v>235.62</v>
      </c>
      <c r="I1032" s="7">
        <v>39.270000000000003</v>
      </c>
      <c r="J1032" s="2" t="s">
        <v>3370</v>
      </c>
      <c r="K1032" s="5">
        <f ca="1">TODAY() - tblCustomers[[#This Row],[LastPurchaseDate]]</f>
        <v>145</v>
      </c>
      <c r="L1032" s="5" t="str">
        <f ca="1">IF(tblCustomers[[#This Row],[LastPurchaseDate]] &lt;= (TODAY()-180), "Churned", "Active")</f>
        <v>Active</v>
      </c>
      <c r="M1032" s="5" t="str">
        <f>TEXT(tblCustomers[[#This Row],[JoinDate]], "YYYY-MM")</f>
        <v>2024-11</v>
      </c>
      <c r="N1032" s="5">
        <f>tblCustomers[[#This Row],[TotalSpend]]</f>
        <v>235.62</v>
      </c>
      <c r="O1032" s="2" t="s">
        <v>3373</v>
      </c>
    </row>
    <row r="1033" spans="1:15" ht="13.8" x14ac:dyDescent="0.25">
      <c r="A1033" s="2" t="s">
        <v>1042</v>
      </c>
      <c r="B1033" s="2" t="s">
        <v>1606</v>
      </c>
      <c r="C1033" s="2" t="s">
        <v>1862</v>
      </c>
      <c r="D1033" s="5" t="s">
        <v>2702</v>
      </c>
      <c r="E1033" s="5" t="s">
        <v>2173</v>
      </c>
      <c r="F1033" s="9">
        <v>41</v>
      </c>
      <c r="G1033" s="9">
        <v>48</v>
      </c>
      <c r="H1033" s="7">
        <v>2836.32</v>
      </c>
      <c r="I1033" s="7">
        <v>59.09</v>
      </c>
      <c r="J1033" s="2" t="s">
        <v>3370</v>
      </c>
      <c r="K1033" s="5">
        <f ca="1">TODAY() - tblCustomers[[#This Row],[LastPurchaseDate]]</f>
        <v>376</v>
      </c>
      <c r="L1033" s="5" t="str">
        <f ca="1">IF(tblCustomers[[#This Row],[LastPurchaseDate]] &lt;= (TODAY()-180), "Churned", "Active")</f>
        <v>Active</v>
      </c>
      <c r="M1033" s="5" t="str">
        <f>TEXT(tblCustomers[[#This Row],[JoinDate]], "YYYY-MM")</f>
        <v>2021-05</v>
      </c>
      <c r="N1033" s="5">
        <f>tblCustomers[[#This Row],[TotalSpend]]</f>
        <v>2836.32</v>
      </c>
      <c r="O1033" s="2" t="s">
        <v>3372</v>
      </c>
    </row>
    <row r="1034" spans="1:15" ht="13.8" x14ac:dyDescent="0.25">
      <c r="A1034" s="2" t="s">
        <v>1043</v>
      </c>
      <c r="B1034" s="2" t="s">
        <v>1588</v>
      </c>
      <c r="C1034" s="2" t="s">
        <v>1864</v>
      </c>
      <c r="D1034" s="5" t="s">
        <v>1990</v>
      </c>
      <c r="E1034" s="5" t="s">
        <v>3313</v>
      </c>
      <c r="F1034" s="9">
        <v>66</v>
      </c>
      <c r="G1034" s="9">
        <v>53</v>
      </c>
      <c r="H1034" s="7">
        <v>3676.61</v>
      </c>
      <c r="I1034" s="7">
        <v>69.37</v>
      </c>
      <c r="J1034" s="2" t="s">
        <v>3370</v>
      </c>
      <c r="K1034" s="5">
        <f ca="1">TODAY() - tblCustomers[[#This Row],[LastPurchaseDate]]</f>
        <v>328</v>
      </c>
      <c r="L1034" s="5" t="str">
        <f ca="1">IF(tblCustomers[[#This Row],[LastPurchaseDate]] &lt;= (TODAY()-180), "Churned", "Active")</f>
        <v>Active</v>
      </c>
      <c r="M1034" s="5" t="str">
        <f>TEXT(tblCustomers[[#This Row],[JoinDate]], "YYYY-MM")</f>
        <v>2019-06</v>
      </c>
      <c r="N1034" s="5">
        <f>tblCustomers[[#This Row],[TotalSpend]]</f>
        <v>3676.61</v>
      </c>
      <c r="O1034" s="2" t="s">
        <v>3372</v>
      </c>
    </row>
    <row r="1035" spans="1:15" ht="13.8" x14ac:dyDescent="0.25">
      <c r="A1035" s="2" t="s">
        <v>1044</v>
      </c>
      <c r="B1035" s="2" t="s">
        <v>1352</v>
      </c>
      <c r="C1035" s="2" t="s">
        <v>1865</v>
      </c>
      <c r="D1035" s="5" t="s">
        <v>2703</v>
      </c>
      <c r="E1035" s="5" t="s">
        <v>3314</v>
      </c>
      <c r="F1035" s="9">
        <v>7</v>
      </c>
      <c r="G1035" s="9">
        <v>5</v>
      </c>
      <c r="H1035" s="7">
        <v>238.1</v>
      </c>
      <c r="I1035" s="7">
        <v>47.62</v>
      </c>
      <c r="J1035" s="2" t="s">
        <v>3370</v>
      </c>
      <c r="K1035" s="5">
        <f ca="1">TODAY() - tblCustomers[[#This Row],[LastPurchaseDate]]</f>
        <v>1115</v>
      </c>
      <c r="L1035" s="5" t="str">
        <f ca="1">IF(tblCustomers[[#This Row],[LastPurchaseDate]] &lt;= (TODAY()-180), "Churned", "Active")</f>
        <v>Active</v>
      </c>
      <c r="M1035" s="5" t="str">
        <f>TEXT(tblCustomers[[#This Row],[JoinDate]], "YYYY-MM")</f>
        <v>2022-03</v>
      </c>
      <c r="N1035" s="5">
        <f>tblCustomers[[#This Row],[TotalSpend]]</f>
        <v>238.1</v>
      </c>
      <c r="O1035" s="2" t="s">
        <v>3372</v>
      </c>
    </row>
    <row r="1036" spans="1:15" ht="13.8" x14ac:dyDescent="0.25">
      <c r="A1036" s="2" t="s">
        <v>1045</v>
      </c>
      <c r="B1036" s="2" t="s">
        <v>1255</v>
      </c>
      <c r="C1036" s="2" t="s">
        <v>1863</v>
      </c>
      <c r="D1036" s="5" t="s">
        <v>2573</v>
      </c>
      <c r="E1036" s="5" t="s">
        <v>3315</v>
      </c>
      <c r="F1036" s="9">
        <v>30</v>
      </c>
      <c r="G1036" s="9">
        <v>28</v>
      </c>
      <c r="H1036" s="7">
        <v>579.04</v>
      </c>
      <c r="I1036" s="7">
        <v>20.68</v>
      </c>
      <c r="J1036" s="2" t="s">
        <v>3370</v>
      </c>
      <c r="K1036" s="5">
        <f ca="1">TODAY() - tblCustomers[[#This Row],[LastPurchaseDate]]</f>
        <v>1890</v>
      </c>
      <c r="L1036" s="5" t="str">
        <f ca="1">IF(tblCustomers[[#This Row],[LastPurchaseDate]] &lt;= (TODAY()-180), "Churned", "Active")</f>
        <v>Active</v>
      </c>
      <c r="M1036" s="5" t="str">
        <f>TEXT(tblCustomers[[#This Row],[JoinDate]], "YYYY-MM")</f>
        <v>2018-02</v>
      </c>
      <c r="N1036" s="5">
        <f>tblCustomers[[#This Row],[TotalSpend]]</f>
        <v>579.04</v>
      </c>
      <c r="O1036" s="2" t="s">
        <v>3372</v>
      </c>
    </row>
    <row r="1037" spans="1:15" ht="13.8" x14ac:dyDescent="0.25">
      <c r="A1037" s="2" t="s">
        <v>1046</v>
      </c>
      <c r="B1037" s="2" t="s">
        <v>1307</v>
      </c>
      <c r="C1037" s="2" t="s">
        <v>1864</v>
      </c>
      <c r="D1037" s="5" t="s">
        <v>2704</v>
      </c>
      <c r="E1037" s="5" t="s">
        <v>3048</v>
      </c>
      <c r="F1037" s="9">
        <v>17</v>
      </c>
      <c r="G1037" s="9">
        <v>16</v>
      </c>
      <c r="H1037" s="7">
        <v>963.04</v>
      </c>
      <c r="I1037" s="7">
        <v>60.19</v>
      </c>
      <c r="J1037" s="2" t="s">
        <v>3370</v>
      </c>
      <c r="K1037" s="5">
        <f ca="1">TODAY() - tblCustomers[[#This Row],[LastPurchaseDate]]</f>
        <v>559</v>
      </c>
      <c r="L1037" s="5" t="str">
        <f ca="1">IF(tblCustomers[[#This Row],[LastPurchaseDate]] &lt;= (TODAY()-180), "Churned", "Active")</f>
        <v>Active</v>
      </c>
      <c r="M1037" s="5" t="str">
        <f>TEXT(tblCustomers[[#This Row],[JoinDate]], "YYYY-MM")</f>
        <v>2022-11</v>
      </c>
      <c r="N1037" s="5">
        <f>tblCustomers[[#This Row],[TotalSpend]]</f>
        <v>963.04</v>
      </c>
      <c r="O1037" s="2" t="s">
        <v>3372</v>
      </c>
    </row>
    <row r="1038" spans="1:15" ht="13.8" x14ac:dyDescent="0.25">
      <c r="A1038" s="2" t="s">
        <v>1047</v>
      </c>
      <c r="B1038" s="2" t="s">
        <v>1272</v>
      </c>
      <c r="C1038" s="2" t="s">
        <v>1863</v>
      </c>
      <c r="D1038" s="5" t="s">
        <v>2705</v>
      </c>
      <c r="E1038" s="5" t="s">
        <v>3316</v>
      </c>
      <c r="F1038" s="9">
        <v>16</v>
      </c>
      <c r="G1038" s="9">
        <v>25</v>
      </c>
      <c r="H1038" s="7">
        <v>2014.75</v>
      </c>
      <c r="I1038" s="7">
        <v>80.59</v>
      </c>
      <c r="J1038" s="2" t="s">
        <v>3370</v>
      </c>
      <c r="K1038" s="5">
        <f ca="1">TODAY() - tblCustomers[[#This Row],[LastPurchaseDate]]</f>
        <v>527</v>
      </c>
      <c r="L1038" s="5" t="str">
        <f ca="1">IF(tblCustomers[[#This Row],[LastPurchaseDate]] &lt;= (TODAY()-180), "Churned", "Active")</f>
        <v>Active</v>
      </c>
      <c r="M1038" s="5" t="str">
        <f>TEXT(tblCustomers[[#This Row],[JoinDate]], "YYYY-MM")</f>
        <v>2023-01</v>
      </c>
      <c r="N1038" s="5">
        <f>tblCustomers[[#This Row],[TotalSpend]]</f>
        <v>2014.75</v>
      </c>
      <c r="O1038" s="2" t="s">
        <v>3372</v>
      </c>
    </row>
    <row r="1039" spans="1:15" ht="13.8" x14ac:dyDescent="0.25">
      <c r="A1039" s="2" t="s">
        <v>1048</v>
      </c>
      <c r="B1039" s="2" t="s">
        <v>1807</v>
      </c>
      <c r="C1039" s="2" t="s">
        <v>1861</v>
      </c>
      <c r="D1039" s="5" t="s">
        <v>2706</v>
      </c>
      <c r="E1039" s="5" t="s">
        <v>2534</v>
      </c>
      <c r="F1039" s="9">
        <v>45</v>
      </c>
      <c r="G1039" s="9">
        <v>48</v>
      </c>
      <c r="H1039" s="7">
        <v>1622.88</v>
      </c>
      <c r="I1039" s="7">
        <v>33.81</v>
      </c>
      <c r="J1039" s="2" t="s">
        <v>3370</v>
      </c>
      <c r="K1039" s="5">
        <f ca="1">TODAY() - tblCustomers[[#This Row],[LastPurchaseDate]]</f>
        <v>439</v>
      </c>
      <c r="L1039" s="5" t="str">
        <f ca="1">IF(tblCustomers[[#This Row],[LastPurchaseDate]] &lt;= (TODAY()-180), "Churned", "Active")</f>
        <v>Active</v>
      </c>
      <c r="M1039" s="5" t="str">
        <f>TEXT(tblCustomers[[#This Row],[JoinDate]], "YYYY-MM")</f>
        <v>2020-11</v>
      </c>
      <c r="N1039" s="5">
        <f>tblCustomers[[#This Row],[TotalSpend]]</f>
        <v>1622.88</v>
      </c>
      <c r="O1039" s="2" t="s">
        <v>3372</v>
      </c>
    </row>
    <row r="1040" spans="1:15" ht="13.8" x14ac:dyDescent="0.25">
      <c r="A1040" s="2" t="s">
        <v>1049</v>
      </c>
      <c r="B1040" s="2" t="s">
        <v>1808</v>
      </c>
      <c r="C1040" s="2" t="s">
        <v>1865</v>
      </c>
      <c r="D1040" s="5" t="s">
        <v>1877</v>
      </c>
      <c r="E1040" s="5" t="s">
        <v>1916</v>
      </c>
      <c r="F1040" s="9">
        <v>3</v>
      </c>
      <c r="G1040" s="9">
        <v>4</v>
      </c>
      <c r="H1040" s="7">
        <v>411.48</v>
      </c>
      <c r="I1040" s="7">
        <v>102.87</v>
      </c>
      <c r="J1040" s="2" t="s">
        <v>3370</v>
      </c>
      <c r="K1040" s="5">
        <f ca="1">TODAY() - tblCustomers[[#This Row],[LastPurchaseDate]]</f>
        <v>1125</v>
      </c>
      <c r="L1040" s="5" t="str">
        <f ca="1">IF(tblCustomers[[#This Row],[LastPurchaseDate]] &lt;= (TODAY()-180), "Churned", "Active")</f>
        <v>Active</v>
      </c>
      <c r="M1040" s="5" t="str">
        <f>TEXT(tblCustomers[[#This Row],[JoinDate]], "YYYY-MM")</f>
        <v>2022-06</v>
      </c>
      <c r="N1040" s="5">
        <f>tblCustomers[[#This Row],[TotalSpend]]</f>
        <v>411.48</v>
      </c>
      <c r="O1040" s="2" t="s">
        <v>3372</v>
      </c>
    </row>
    <row r="1041" spans="1:15" ht="13.8" x14ac:dyDescent="0.25">
      <c r="A1041" s="2" t="s">
        <v>1050</v>
      </c>
      <c r="B1041" s="2" t="s">
        <v>1809</v>
      </c>
      <c r="C1041" s="2" t="s">
        <v>1862</v>
      </c>
      <c r="D1041" s="5" t="s">
        <v>2707</v>
      </c>
      <c r="E1041" s="5" t="s">
        <v>3067</v>
      </c>
      <c r="F1041" s="9">
        <v>37</v>
      </c>
      <c r="G1041" s="9">
        <v>19</v>
      </c>
      <c r="H1041" s="7">
        <v>1139.81</v>
      </c>
      <c r="I1041" s="7">
        <v>59.99</v>
      </c>
      <c r="J1041" s="2" t="s">
        <v>3370</v>
      </c>
      <c r="K1041" s="5">
        <f ca="1">TODAY() - tblCustomers[[#This Row],[LastPurchaseDate]]</f>
        <v>91</v>
      </c>
      <c r="L1041" s="5" t="str">
        <f ca="1">IF(tblCustomers[[#This Row],[LastPurchaseDate]] &lt;= (TODAY()-180), "Churned", "Active")</f>
        <v>Active</v>
      </c>
      <c r="M1041" s="5" t="str">
        <f>TEXT(tblCustomers[[#This Row],[JoinDate]], "YYYY-MM")</f>
        <v>2022-06</v>
      </c>
      <c r="N1041" s="5">
        <f>tblCustomers[[#This Row],[TotalSpend]]</f>
        <v>1139.81</v>
      </c>
      <c r="O1041" s="2" t="s">
        <v>3373</v>
      </c>
    </row>
    <row r="1042" spans="1:15" ht="13.8" x14ac:dyDescent="0.25">
      <c r="A1042" s="2" t="s">
        <v>1051</v>
      </c>
      <c r="B1042" s="2" t="s">
        <v>1810</v>
      </c>
      <c r="C1042" s="2" t="s">
        <v>1861</v>
      </c>
      <c r="D1042" s="5" t="s">
        <v>2153</v>
      </c>
      <c r="E1042" s="5" t="s">
        <v>2950</v>
      </c>
      <c r="F1042" s="9">
        <v>2</v>
      </c>
      <c r="G1042" s="9">
        <v>2</v>
      </c>
      <c r="H1042" s="7">
        <v>35.92</v>
      </c>
      <c r="I1042" s="7">
        <v>17.96</v>
      </c>
      <c r="J1042" s="2" t="s">
        <v>3370</v>
      </c>
      <c r="K1042" s="5">
        <f ca="1">TODAY() - tblCustomers[[#This Row],[LastPurchaseDate]]</f>
        <v>11</v>
      </c>
      <c r="L1042" s="5" t="str">
        <f ca="1">IF(tblCustomers[[#This Row],[LastPurchaseDate]] &lt;= (TODAY()-180), "Churned", "Active")</f>
        <v>Active</v>
      </c>
      <c r="M1042" s="5" t="str">
        <f>TEXT(tblCustomers[[#This Row],[JoinDate]], "YYYY-MM")</f>
        <v>2025-08</v>
      </c>
      <c r="N1042" s="5">
        <f>tblCustomers[[#This Row],[TotalSpend]]</f>
        <v>35.92</v>
      </c>
      <c r="O1042" s="2" t="s">
        <v>3373</v>
      </c>
    </row>
    <row r="1043" spans="1:15" ht="13.8" x14ac:dyDescent="0.25">
      <c r="A1043" s="2" t="s">
        <v>1052</v>
      </c>
      <c r="B1043" s="2" t="s">
        <v>1774</v>
      </c>
      <c r="C1043" s="2" t="s">
        <v>1865</v>
      </c>
      <c r="D1043" s="5" t="s">
        <v>2708</v>
      </c>
      <c r="E1043" s="5" t="s">
        <v>1929</v>
      </c>
      <c r="F1043" s="9">
        <v>11</v>
      </c>
      <c r="G1043" s="9">
        <v>5</v>
      </c>
      <c r="H1043" s="7">
        <v>251.8</v>
      </c>
      <c r="I1043" s="7">
        <v>50.36</v>
      </c>
      <c r="J1043" s="2" t="s">
        <v>3370</v>
      </c>
      <c r="K1043" s="5">
        <f ca="1">TODAY() - tblCustomers[[#This Row],[LastPurchaseDate]]</f>
        <v>92</v>
      </c>
      <c r="L1043" s="5" t="str">
        <f ca="1">IF(tblCustomers[[#This Row],[LastPurchaseDate]] &lt;= (TODAY()-180), "Churned", "Active")</f>
        <v>Active</v>
      </c>
      <c r="M1043" s="5" t="str">
        <f>TEXT(tblCustomers[[#This Row],[JoinDate]], "YYYY-MM")</f>
        <v>2024-08</v>
      </c>
      <c r="N1043" s="5">
        <f>tblCustomers[[#This Row],[TotalSpend]]</f>
        <v>251.8</v>
      </c>
      <c r="O1043" s="2" t="s">
        <v>3373</v>
      </c>
    </row>
    <row r="1044" spans="1:15" ht="13.8" x14ac:dyDescent="0.25">
      <c r="A1044" s="2" t="s">
        <v>1053</v>
      </c>
      <c r="B1044" s="2" t="s">
        <v>1811</v>
      </c>
      <c r="C1044" s="2" t="s">
        <v>1861</v>
      </c>
      <c r="D1044" s="5" t="s">
        <v>2709</v>
      </c>
      <c r="E1044" s="5" t="s">
        <v>3244</v>
      </c>
      <c r="F1044" s="9">
        <v>19</v>
      </c>
      <c r="G1044" s="9">
        <v>24</v>
      </c>
      <c r="H1044" s="7">
        <v>1529.04</v>
      </c>
      <c r="I1044" s="7">
        <v>63.71</v>
      </c>
      <c r="J1044" s="2" t="s">
        <v>3370</v>
      </c>
      <c r="K1044" s="5">
        <f ca="1">TODAY() - tblCustomers[[#This Row],[LastPurchaseDate]]</f>
        <v>41</v>
      </c>
      <c r="L1044" s="5" t="str">
        <f ca="1">IF(tblCustomers[[#This Row],[LastPurchaseDate]] &lt;= (TODAY()-180), "Churned", "Active")</f>
        <v>Active</v>
      </c>
      <c r="M1044" s="5" t="str">
        <f>TEXT(tblCustomers[[#This Row],[JoinDate]], "YYYY-MM")</f>
        <v>2024-02</v>
      </c>
      <c r="N1044" s="5">
        <f>tblCustomers[[#This Row],[TotalSpend]]</f>
        <v>1529.04</v>
      </c>
      <c r="O1044" s="2" t="s">
        <v>3373</v>
      </c>
    </row>
    <row r="1045" spans="1:15" ht="13.8" x14ac:dyDescent="0.25">
      <c r="A1045" s="2" t="s">
        <v>1054</v>
      </c>
      <c r="B1045" s="2" t="s">
        <v>1812</v>
      </c>
      <c r="C1045" s="2" t="s">
        <v>1863</v>
      </c>
      <c r="D1045" s="5" t="s">
        <v>2710</v>
      </c>
      <c r="E1045" s="5" t="s">
        <v>2271</v>
      </c>
      <c r="F1045" s="9">
        <v>4</v>
      </c>
      <c r="G1045" s="9">
        <v>6</v>
      </c>
      <c r="H1045" s="7">
        <v>1363.38</v>
      </c>
      <c r="I1045" s="7">
        <v>227.23</v>
      </c>
      <c r="J1045" s="2" t="s">
        <v>3370</v>
      </c>
      <c r="K1045" s="5">
        <f ca="1">TODAY() - tblCustomers[[#This Row],[LastPurchaseDate]]</f>
        <v>296</v>
      </c>
      <c r="L1045" s="5" t="str">
        <f ca="1">IF(tblCustomers[[#This Row],[LastPurchaseDate]] &lt;= (TODAY()-180), "Churned", "Active")</f>
        <v>Active</v>
      </c>
      <c r="M1045" s="5" t="str">
        <f>TEXT(tblCustomers[[#This Row],[JoinDate]], "YYYY-MM")</f>
        <v>2024-09</v>
      </c>
      <c r="N1045" s="5">
        <f>tblCustomers[[#This Row],[TotalSpend]]</f>
        <v>1363.38</v>
      </c>
      <c r="O1045" s="2" t="s">
        <v>3372</v>
      </c>
    </row>
    <row r="1046" spans="1:15" ht="13.8" x14ac:dyDescent="0.25">
      <c r="A1046" s="2" t="s">
        <v>1055</v>
      </c>
      <c r="B1046" s="2" t="s">
        <v>1590</v>
      </c>
      <c r="C1046" s="2" t="s">
        <v>1863</v>
      </c>
      <c r="D1046" s="5" t="s">
        <v>2711</v>
      </c>
      <c r="E1046" s="5" t="s">
        <v>3223</v>
      </c>
      <c r="F1046" s="9">
        <v>6</v>
      </c>
      <c r="G1046" s="9">
        <v>2</v>
      </c>
      <c r="H1046" s="7">
        <v>91</v>
      </c>
      <c r="I1046" s="7">
        <v>45.5</v>
      </c>
      <c r="J1046" s="2" t="s">
        <v>3370</v>
      </c>
      <c r="K1046" s="5">
        <f ca="1">TODAY() - tblCustomers[[#This Row],[LastPurchaseDate]]</f>
        <v>88</v>
      </c>
      <c r="L1046" s="5" t="str">
        <f ca="1">IF(tblCustomers[[#This Row],[LastPurchaseDate]] &lt;= (TODAY()-180), "Churned", "Active")</f>
        <v>Active</v>
      </c>
      <c r="M1046" s="5" t="str">
        <f>TEXT(tblCustomers[[#This Row],[JoinDate]], "YYYY-MM")</f>
        <v>2025-01</v>
      </c>
      <c r="N1046" s="5">
        <f>tblCustomers[[#This Row],[TotalSpend]]</f>
        <v>91</v>
      </c>
      <c r="O1046" s="2" t="s">
        <v>3373</v>
      </c>
    </row>
    <row r="1047" spans="1:15" ht="13.8" x14ac:dyDescent="0.25">
      <c r="A1047" s="2" t="s">
        <v>1056</v>
      </c>
      <c r="B1047" s="2" t="s">
        <v>1813</v>
      </c>
      <c r="C1047" s="2" t="s">
        <v>1865</v>
      </c>
      <c r="D1047" s="5" t="s">
        <v>2555</v>
      </c>
      <c r="E1047" s="5" t="s">
        <v>2908</v>
      </c>
      <c r="F1047" s="9">
        <v>10</v>
      </c>
      <c r="G1047" s="9">
        <v>7</v>
      </c>
      <c r="H1047" s="7">
        <v>721.91</v>
      </c>
      <c r="I1047" s="7">
        <v>103.13</v>
      </c>
      <c r="J1047" s="2" t="s">
        <v>3370</v>
      </c>
      <c r="K1047" s="5">
        <f ca="1">TODAY() - tblCustomers[[#This Row],[LastPurchaseDate]]</f>
        <v>43</v>
      </c>
      <c r="L1047" s="5" t="str">
        <f ca="1">IF(tblCustomers[[#This Row],[LastPurchaseDate]] &lt;= (TODAY()-180), "Churned", "Active")</f>
        <v>Active</v>
      </c>
      <c r="M1047" s="5" t="str">
        <f>TEXT(tblCustomers[[#This Row],[JoinDate]], "YYYY-MM")</f>
        <v>2024-11</v>
      </c>
      <c r="N1047" s="5">
        <f>tblCustomers[[#This Row],[TotalSpend]]</f>
        <v>721.91</v>
      </c>
      <c r="O1047" s="2" t="s">
        <v>3373</v>
      </c>
    </row>
    <row r="1048" spans="1:15" ht="13.8" x14ac:dyDescent="0.25">
      <c r="A1048" s="2" t="s">
        <v>1057</v>
      </c>
      <c r="B1048" s="2" t="s">
        <v>1362</v>
      </c>
      <c r="C1048" s="2" t="s">
        <v>1861</v>
      </c>
      <c r="D1048" s="5" t="s">
        <v>2712</v>
      </c>
      <c r="E1048" s="5" t="s">
        <v>3317</v>
      </c>
      <c r="F1048" s="9">
        <v>10</v>
      </c>
      <c r="G1048" s="9">
        <v>5</v>
      </c>
      <c r="H1048" s="7">
        <v>5441.25</v>
      </c>
      <c r="I1048" s="7">
        <v>1088.25</v>
      </c>
      <c r="J1048" s="2" t="s">
        <v>3371</v>
      </c>
      <c r="K1048" s="5">
        <f ca="1">TODAY() - tblCustomers[[#This Row],[LastPurchaseDate]]</f>
        <v>1418</v>
      </c>
      <c r="L1048" s="5" t="str">
        <f ca="1">IF(tblCustomers[[#This Row],[LastPurchaseDate]] &lt;= (TODAY()-180), "Churned", "Active")</f>
        <v>Active</v>
      </c>
      <c r="M1048" s="5" t="str">
        <f>TEXT(tblCustomers[[#This Row],[JoinDate]], "YYYY-MM")</f>
        <v>2021-02</v>
      </c>
      <c r="N1048" s="5">
        <f>tblCustomers[[#This Row],[TotalSpend]]</f>
        <v>5441.25</v>
      </c>
      <c r="O1048" s="2" t="s">
        <v>3372</v>
      </c>
    </row>
    <row r="1049" spans="1:15" ht="13.8" x14ac:dyDescent="0.25">
      <c r="A1049" s="2" t="s">
        <v>1058</v>
      </c>
      <c r="B1049" s="2" t="s">
        <v>1603</v>
      </c>
      <c r="C1049" s="2" t="s">
        <v>1862</v>
      </c>
      <c r="D1049" s="5" t="s">
        <v>2713</v>
      </c>
      <c r="E1049" s="5" t="s">
        <v>3318</v>
      </c>
      <c r="F1049" s="9">
        <v>48</v>
      </c>
      <c r="G1049" s="9">
        <v>52</v>
      </c>
      <c r="H1049" s="7">
        <v>4005.04</v>
      </c>
      <c r="I1049" s="7">
        <v>77.02</v>
      </c>
      <c r="J1049" s="2" t="s">
        <v>3370</v>
      </c>
      <c r="K1049" s="5">
        <f ca="1">TODAY() - tblCustomers[[#This Row],[LastPurchaseDate]]</f>
        <v>598</v>
      </c>
      <c r="L1049" s="5" t="str">
        <f ca="1">IF(tblCustomers[[#This Row],[LastPurchaseDate]] &lt;= (TODAY()-180), "Churned", "Active")</f>
        <v>Active</v>
      </c>
      <c r="M1049" s="5" t="str">
        <f>TEXT(tblCustomers[[#This Row],[JoinDate]], "YYYY-MM")</f>
        <v>2020-03</v>
      </c>
      <c r="N1049" s="5">
        <f>tblCustomers[[#This Row],[TotalSpend]]</f>
        <v>4005.04</v>
      </c>
      <c r="O1049" s="2" t="s">
        <v>3372</v>
      </c>
    </row>
    <row r="1050" spans="1:15" ht="13.8" x14ac:dyDescent="0.25">
      <c r="A1050" s="2" t="s">
        <v>1059</v>
      </c>
      <c r="B1050" s="2" t="s">
        <v>1814</v>
      </c>
      <c r="C1050" s="2" t="s">
        <v>1864</v>
      </c>
      <c r="D1050" s="5" t="s">
        <v>2471</v>
      </c>
      <c r="E1050" s="5" t="s">
        <v>2862</v>
      </c>
      <c r="F1050" s="9">
        <v>69</v>
      </c>
      <c r="G1050" s="9">
        <v>45</v>
      </c>
      <c r="H1050" s="7">
        <v>4816.8</v>
      </c>
      <c r="I1050" s="7">
        <v>107.04</v>
      </c>
      <c r="J1050" s="2" t="s">
        <v>3370</v>
      </c>
      <c r="K1050" s="5">
        <f ca="1">TODAY() - tblCustomers[[#This Row],[LastPurchaseDate]]</f>
        <v>543</v>
      </c>
      <c r="L1050" s="5" t="str">
        <f ca="1">IF(tblCustomers[[#This Row],[LastPurchaseDate]] &lt;= (TODAY()-180), "Churned", "Active")</f>
        <v>Active</v>
      </c>
      <c r="M1050" s="5" t="str">
        <f>TEXT(tblCustomers[[#This Row],[JoinDate]], "YYYY-MM")</f>
        <v>2018-07</v>
      </c>
      <c r="N1050" s="5">
        <f>tblCustomers[[#This Row],[TotalSpend]]</f>
        <v>4816.8</v>
      </c>
      <c r="O1050" s="2" t="s">
        <v>3372</v>
      </c>
    </row>
    <row r="1051" spans="1:15" ht="13.8" x14ac:dyDescent="0.25">
      <c r="A1051" s="2" t="s">
        <v>1060</v>
      </c>
      <c r="B1051" s="2" t="s">
        <v>1464</v>
      </c>
      <c r="C1051" s="2" t="s">
        <v>1862</v>
      </c>
      <c r="D1051" s="5" t="s">
        <v>1905</v>
      </c>
      <c r="E1051" s="5" t="s">
        <v>2264</v>
      </c>
      <c r="F1051" s="9">
        <v>2</v>
      </c>
      <c r="G1051" s="9">
        <v>1</v>
      </c>
      <c r="H1051" s="7">
        <v>916.34</v>
      </c>
      <c r="I1051" s="7">
        <v>916.34</v>
      </c>
      <c r="J1051" s="2" t="s">
        <v>3370</v>
      </c>
      <c r="K1051" s="5">
        <f ca="1">TODAY() - tblCustomers[[#This Row],[LastPurchaseDate]]</f>
        <v>102</v>
      </c>
      <c r="L1051" s="5" t="str">
        <f ca="1">IF(tblCustomers[[#This Row],[LastPurchaseDate]] &lt;= (TODAY()-180), "Churned", "Active")</f>
        <v>Active</v>
      </c>
      <c r="M1051" s="5" t="str">
        <f>TEXT(tblCustomers[[#This Row],[JoinDate]], "YYYY-MM")</f>
        <v>2025-05</v>
      </c>
      <c r="N1051" s="5">
        <f>tblCustomers[[#This Row],[TotalSpend]]</f>
        <v>916.34</v>
      </c>
      <c r="O1051" s="2" t="s">
        <v>3373</v>
      </c>
    </row>
    <row r="1052" spans="1:15" ht="13.8" x14ac:dyDescent="0.25">
      <c r="A1052" s="2" t="s">
        <v>1061</v>
      </c>
      <c r="B1052" s="2" t="s">
        <v>1331</v>
      </c>
      <c r="C1052" s="2" t="s">
        <v>1863</v>
      </c>
      <c r="D1052" s="5" t="s">
        <v>2714</v>
      </c>
      <c r="E1052" s="5" t="s">
        <v>2317</v>
      </c>
      <c r="F1052" s="9">
        <v>13</v>
      </c>
      <c r="G1052" s="9">
        <v>12</v>
      </c>
      <c r="H1052" s="7">
        <v>980.76</v>
      </c>
      <c r="I1052" s="7">
        <v>81.73</v>
      </c>
      <c r="J1052" s="2" t="s">
        <v>3370</v>
      </c>
      <c r="K1052" s="5">
        <f ca="1">TODAY() - tblCustomers[[#This Row],[LastPurchaseDate]]</f>
        <v>1754</v>
      </c>
      <c r="L1052" s="5" t="str">
        <f ca="1">IF(tblCustomers[[#This Row],[LastPurchaseDate]] &lt;= (TODAY()-180), "Churned", "Active")</f>
        <v>Active</v>
      </c>
      <c r="M1052" s="5" t="str">
        <f>TEXT(tblCustomers[[#This Row],[JoinDate]], "YYYY-MM")</f>
        <v>2019-12</v>
      </c>
      <c r="N1052" s="5">
        <f>tblCustomers[[#This Row],[TotalSpend]]</f>
        <v>980.76</v>
      </c>
      <c r="O1052" s="2" t="s">
        <v>3372</v>
      </c>
    </row>
    <row r="1053" spans="1:15" ht="13.8" x14ac:dyDescent="0.25">
      <c r="A1053" s="2" t="s">
        <v>1062</v>
      </c>
      <c r="B1053" s="2" t="s">
        <v>1815</v>
      </c>
      <c r="C1053" s="2" t="s">
        <v>1865</v>
      </c>
      <c r="D1053" s="5" t="s">
        <v>2123</v>
      </c>
      <c r="E1053" s="5" t="s">
        <v>3008</v>
      </c>
      <c r="F1053" s="9">
        <v>16</v>
      </c>
      <c r="G1053" s="9">
        <v>10</v>
      </c>
      <c r="H1053" s="7">
        <v>3298.7</v>
      </c>
      <c r="I1053" s="7">
        <v>329.87</v>
      </c>
      <c r="J1053" s="2" t="s">
        <v>3370</v>
      </c>
      <c r="K1053" s="5">
        <f ca="1">TODAY() - tblCustomers[[#This Row],[LastPurchaseDate]]</f>
        <v>827</v>
      </c>
      <c r="L1053" s="5" t="str">
        <f ca="1">IF(tblCustomers[[#This Row],[LastPurchaseDate]] &lt;= (TODAY()-180), "Churned", "Active")</f>
        <v>Active</v>
      </c>
      <c r="M1053" s="5" t="str">
        <f>TEXT(tblCustomers[[#This Row],[JoinDate]], "YYYY-MM")</f>
        <v>2022-03</v>
      </c>
      <c r="N1053" s="5">
        <f>tblCustomers[[#This Row],[TotalSpend]]</f>
        <v>3298.7</v>
      </c>
      <c r="O1053" s="2" t="s">
        <v>3372</v>
      </c>
    </row>
    <row r="1054" spans="1:15" ht="13.8" x14ac:dyDescent="0.25">
      <c r="A1054" s="2" t="s">
        <v>1063</v>
      </c>
      <c r="B1054" s="2" t="s">
        <v>1816</v>
      </c>
      <c r="C1054" s="2" t="s">
        <v>1862</v>
      </c>
      <c r="D1054" s="5" t="s">
        <v>2715</v>
      </c>
      <c r="E1054" s="5" t="s">
        <v>2759</v>
      </c>
      <c r="F1054" s="9">
        <v>36</v>
      </c>
      <c r="G1054" s="9">
        <v>45</v>
      </c>
      <c r="H1054" s="7">
        <v>13568.4</v>
      </c>
      <c r="I1054" s="7">
        <v>301.52</v>
      </c>
      <c r="J1054" s="2" t="s">
        <v>3371</v>
      </c>
      <c r="K1054" s="5">
        <f ca="1">TODAY() - tblCustomers[[#This Row],[LastPurchaseDate]]</f>
        <v>1648</v>
      </c>
      <c r="L1054" s="5" t="str">
        <f ca="1">IF(tblCustomers[[#This Row],[LastPurchaseDate]] &lt;= (TODAY()-180), "Churned", "Active")</f>
        <v>Active</v>
      </c>
      <c r="M1054" s="5" t="str">
        <f>TEXT(tblCustomers[[#This Row],[JoinDate]], "YYYY-MM")</f>
        <v>2018-04</v>
      </c>
      <c r="N1054" s="5">
        <f>tblCustomers[[#This Row],[TotalSpend]]</f>
        <v>13568.4</v>
      </c>
      <c r="O1054" s="2" t="s">
        <v>3372</v>
      </c>
    </row>
    <row r="1055" spans="1:15" ht="13.8" x14ac:dyDescent="0.25">
      <c r="A1055" s="2" t="s">
        <v>1064</v>
      </c>
      <c r="B1055" s="2" t="s">
        <v>1452</v>
      </c>
      <c r="C1055" s="2" t="s">
        <v>1863</v>
      </c>
      <c r="D1055" s="5" t="s">
        <v>2360</v>
      </c>
      <c r="E1055" s="5" t="s">
        <v>2819</v>
      </c>
      <c r="F1055" s="9">
        <v>23</v>
      </c>
      <c r="G1055" s="9">
        <v>20</v>
      </c>
      <c r="H1055" s="7">
        <v>703.2</v>
      </c>
      <c r="I1055" s="7">
        <v>35.159999999999997</v>
      </c>
      <c r="J1055" s="2" t="s">
        <v>3370</v>
      </c>
      <c r="K1055" s="5">
        <f ca="1">TODAY() - tblCustomers[[#This Row],[LastPurchaseDate]]</f>
        <v>40</v>
      </c>
      <c r="L1055" s="5" t="str">
        <f ca="1">IF(tblCustomers[[#This Row],[LastPurchaseDate]] &lt;= (TODAY()-180), "Churned", "Active")</f>
        <v>Active</v>
      </c>
      <c r="M1055" s="5" t="str">
        <f>TEXT(tblCustomers[[#This Row],[JoinDate]], "YYYY-MM")</f>
        <v>2023-10</v>
      </c>
      <c r="N1055" s="5">
        <f>tblCustomers[[#This Row],[TotalSpend]]</f>
        <v>703.2</v>
      </c>
      <c r="O1055" s="2" t="s">
        <v>3373</v>
      </c>
    </row>
    <row r="1056" spans="1:15" ht="13.8" x14ac:dyDescent="0.25">
      <c r="A1056" s="2" t="s">
        <v>1065</v>
      </c>
      <c r="B1056" s="2" t="s">
        <v>1817</v>
      </c>
      <c r="C1056" s="2" t="s">
        <v>1864</v>
      </c>
      <c r="D1056" s="5" t="s">
        <v>2716</v>
      </c>
      <c r="E1056" s="5" t="s">
        <v>3082</v>
      </c>
      <c r="F1056" s="9">
        <v>16</v>
      </c>
      <c r="G1056" s="9">
        <v>10</v>
      </c>
      <c r="H1056" s="7">
        <v>640</v>
      </c>
      <c r="I1056" s="7">
        <v>64</v>
      </c>
      <c r="J1056" s="2" t="s">
        <v>3370</v>
      </c>
      <c r="K1056" s="5">
        <f ca="1">TODAY() - tblCustomers[[#This Row],[LastPurchaseDate]]</f>
        <v>70</v>
      </c>
      <c r="L1056" s="5" t="str">
        <f ca="1">IF(tblCustomers[[#This Row],[LastPurchaseDate]] &lt;= (TODAY()-180), "Churned", "Active")</f>
        <v>Active</v>
      </c>
      <c r="M1056" s="5" t="str">
        <f>TEXT(tblCustomers[[#This Row],[JoinDate]], "YYYY-MM")</f>
        <v>2024-04</v>
      </c>
      <c r="N1056" s="5">
        <f>tblCustomers[[#This Row],[TotalSpend]]</f>
        <v>640</v>
      </c>
      <c r="O1056" s="2" t="s">
        <v>3373</v>
      </c>
    </row>
    <row r="1057" spans="1:15" ht="13.8" x14ac:dyDescent="0.25">
      <c r="A1057" s="2" t="s">
        <v>1066</v>
      </c>
      <c r="B1057" s="2" t="s">
        <v>1279</v>
      </c>
      <c r="C1057" s="2" t="s">
        <v>1861</v>
      </c>
      <c r="D1057" s="5" t="s">
        <v>2179</v>
      </c>
      <c r="E1057" s="5" t="s">
        <v>3147</v>
      </c>
      <c r="F1057" s="9">
        <v>60</v>
      </c>
      <c r="G1057" s="9">
        <v>53</v>
      </c>
      <c r="H1057" s="7">
        <v>15631.82</v>
      </c>
      <c r="I1057" s="7">
        <v>294.94</v>
      </c>
      <c r="J1057" s="2" t="s">
        <v>3371</v>
      </c>
      <c r="K1057" s="5">
        <f ca="1">TODAY() - tblCustomers[[#This Row],[LastPurchaseDate]]</f>
        <v>127</v>
      </c>
      <c r="L1057" s="5" t="str">
        <f ca="1">IF(tblCustomers[[#This Row],[LastPurchaseDate]] &lt;= (TODAY()-180), "Churned", "Active")</f>
        <v>Active</v>
      </c>
      <c r="M1057" s="5" t="str">
        <f>TEXT(tblCustomers[[#This Row],[JoinDate]], "YYYY-MM")</f>
        <v>2020-06</v>
      </c>
      <c r="N1057" s="5">
        <f>tblCustomers[[#This Row],[TotalSpend]]</f>
        <v>15631.82</v>
      </c>
      <c r="O1057" s="2" t="s">
        <v>3373</v>
      </c>
    </row>
    <row r="1058" spans="1:15" ht="13.8" x14ac:dyDescent="0.25">
      <c r="A1058" s="2" t="s">
        <v>1067</v>
      </c>
      <c r="B1058" s="2" t="s">
        <v>1818</v>
      </c>
      <c r="C1058" s="2" t="s">
        <v>1861</v>
      </c>
      <c r="D1058" s="5" t="s">
        <v>2717</v>
      </c>
      <c r="E1058" s="5" t="s">
        <v>3049</v>
      </c>
      <c r="F1058" s="9">
        <v>11</v>
      </c>
      <c r="G1058" s="9">
        <v>9</v>
      </c>
      <c r="H1058" s="7">
        <v>553.67999999999995</v>
      </c>
      <c r="I1058" s="7">
        <v>61.52</v>
      </c>
      <c r="J1058" s="2" t="s">
        <v>3370</v>
      </c>
      <c r="K1058" s="5">
        <f ca="1">TODAY() - tblCustomers[[#This Row],[LastPurchaseDate]]</f>
        <v>1340</v>
      </c>
      <c r="L1058" s="5" t="str">
        <f ca="1">IF(tblCustomers[[#This Row],[LastPurchaseDate]] &lt;= (TODAY()-180), "Churned", "Active")</f>
        <v>Active</v>
      </c>
      <c r="M1058" s="5" t="str">
        <f>TEXT(tblCustomers[[#This Row],[JoinDate]], "YYYY-MM")</f>
        <v>2021-03</v>
      </c>
      <c r="N1058" s="5">
        <f>tblCustomers[[#This Row],[TotalSpend]]</f>
        <v>553.67999999999995</v>
      </c>
      <c r="O1058" s="2" t="s">
        <v>3372</v>
      </c>
    </row>
    <row r="1059" spans="1:15" ht="13.8" x14ac:dyDescent="0.25">
      <c r="A1059" s="2" t="s">
        <v>1068</v>
      </c>
      <c r="B1059" s="2" t="s">
        <v>1819</v>
      </c>
      <c r="C1059" s="2" t="s">
        <v>1862</v>
      </c>
      <c r="D1059" s="5" t="s">
        <v>2718</v>
      </c>
      <c r="E1059" s="5" t="s">
        <v>3319</v>
      </c>
      <c r="F1059" s="9">
        <v>30</v>
      </c>
      <c r="G1059" s="9">
        <v>33</v>
      </c>
      <c r="H1059" s="7">
        <v>1115.73</v>
      </c>
      <c r="I1059" s="7">
        <v>33.81</v>
      </c>
      <c r="J1059" s="2" t="s">
        <v>3370</v>
      </c>
      <c r="K1059" s="5">
        <f ca="1">TODAY() - tblCustomers[[#This Row],[LastPurchaseDate]]</f>
        <v>828</v>
      </c>
      <c r="L1059" s="5" t="str">
        <f ca="1">IF(tblCustomers[[#This Row],[LastPurchaseDate]] &lt;= (TODAY()-180), "Churned", "Active")</f>
        <v>Active</v>
      </c>
      <c r="M1059" s="5" t="str">
        <f>TEXT(tblCustomers[[#This Row],[JoinDate]], "YYYY-MM")</f>
        <v>2021-01</v>
      </c>
      <c r="N1059" s="5">
        <f>tblCustomers[[#This Row],[TotalSpend]]</f>
        <v>1115.73</v>
      </c>
      <c r="O1059" s="2" t="s">
        <v>3372</v>
      </c>
    </row>
    <row r="1060" spans="1:15" ht="13.8" x14ac:dyDescent="0.25">
      <c r="A1060" s="2" t="s">
        <v>1069</v>
      </c>
      <c r="B1060" s="2" t="s">
        <v>1526</v>
      </c>
      <c r="C1060" s="2" t="s">
        <v>1865</v>
      </c>
      <c r="D1060" s="5" t="s">
        <v>2719</v>
      </c>
      <c r="E1060" s="5" t="s">
        <v>2666</v>
      </c>
      <c r="F1060" s="9">
        <v>11</v>
      </c>
      <c r="G1060" s="9">
        <v>6</v>
      </c>
      <c r="H1060" s="7">
        <v>3167.64</v>
      </c>
      <c r="I1060" s="7">
        <v>527.94000000000005</v>
      </c>
      <c r="J1060" s="2" t="s">
        <v>3370</v>
      </c>
      <c r="K1060" s="5">
        <f ca="1">TODAY() - tblCustomers[[#This Row],[LastPurchaseDate]]</f>
        <v>516</v>
      </c>
      <c r="L1060" s="5" t="str">
        <f ca="1">IF(tblCustomers[[#This Row],[LastPurchaseDate]] &lt;= (TODAY()-180), "Churned", "Active")</f>
        <v>Active</v>
      </c>
      <c r="M1060" s="5" t="str">
        <f>TEXT(tblCustomers[[#This Row],[JoinDate]], "YYYY-MM")</f>
        <v>2023-06</v>
      </c>
      <c r="N1060" s="5">
        <f>tblCustomers[[#This Row],[TotalSpend]]</f>
        <v>3167.64</v>
      </c>
      <c r="O1060" s="2" t="s">
        <v>3372</v>
      </c>
    </row>
    <row r="1061" spans="1:15" ht="13.8" x14ac:dyDescent="0.25">
      <c r="A1061" s="2" t="s">
        <v>1070</v>
      </c>
      <c r="B1061" s="2" t="s">
        <v>1257</v>
      </c>
      <c r="C1061" s="2" t="s">
        <v>1864</v>
      </c>
      <c r="D1061" s="5" t="s">
        <v>2720</v>
      </c>
      <c r="E1061" s="5" t="s">
        <v>3320</v>
      </c>
      <c r="F1061" s="9">
        <v>2</v>
      </c>
      <c r="G1061" s="9">
        <v>2</v>
      </c>
      <c r="H1061" s="7">
        <v>629.66</v>
      </c>
      <c r="I1061" s="7">
        <v>314.83</v>
      </c>
      <c r="J1061" s="2" t="s">
        <v>3370</v>
      </c>
      <c r="K1061" s="5">
        <f ca="1">TODAY() - tblCustomers[[#This Row],[LastPurchaseDate]]</f>
        <v>67</v>
      </c>
      <c r="L1061" s="5" t="str">
        <f ca="1">IF(tblCustomers[[#This Row],[LastPurchaseDate]] &lt;= (TODAY()-180), "Churned", "Active")</f>
        <v>Active</v>
      </c>
      <c r="M1061" s="5" t="str">
        <f>TEXT(tblCustomers[[#This Row],[JoinDate]], "YYYY-MM")</f>
        <v>2025-06</v>
      </c>
      <c r="N1061" s="5">
        <f>tblCustomers[[#This Row],[TotalSpend]]</f>
        <v>629.66</v>
      </c>
      <c r="O1061" s="2" t="s">
        <v>3373</v>
      </c>
    </row>
    <row r="1062" spans="1:15" ht="13.8" x14ac:dyDescent="0.25">
      <c r="A1062" s="2" t="s">
        <v>1071</v>
      </c>
      <c r="B1062" s="2" t="s">
        <v>1639</v>
      </c>
      <c r="C1062" s="2" t="s">
        <v>1865</v>
      </c>
      <c r="D1062" s="5" t="s">
        <v>2695</v>
      </c>
      <c r="E1062" s="5" t="s">
        <v>3321</v>
      </c>
      <c r="F1062" s="9">
        <v>32</v>
      </c>
      <c r="G1062" s="9">
        <v>30</v>
      </c>
      <c r="H1062" s="7">
        <v>1049.0999999999999</v>
      </c>
      <c r="I1062" s="7">
        <v>34.97</v>
      </c>
      <c r="J1062" s="2" t="s">
        <v>3370</v>
      </c>
      <c r="K1062" s="5">
        <f ca="1">TODAY() - tblCustomers[[#This Row],[LastPurchaseDate]]</f>
        <v>687</v>
      </c>
      <c r="L1062" s="5" t="str">
        <f ca="1">IF(tblCustomers[[#This Row],[LastPurchaseDate]] &lt;= (TODAY()-180), "Churned", "Active")</f>
        <v>Active</v>
      </c>
      <c r="M1062" s="5" t="str">
        <f>TEXT(tblCustomers[[#This Row],[JoinDate]], "YYYY-MM")</f>
        <v>2021-04</v>
      </c>
      <c r="N1062" s="5">
        <f>tblCustomers[[#This Row],[TotalSpend]]</f>
        <v>1049.0999999999999</v>
      </c>
      <c r="O1062" s="2" t="s">
        <v>3372</v>
      </c>
    </row>
    <row r="1063" spans="1:15" ht="13.8" x14ac:dyDescent="0.25">
      <c r="A1063" s="2" t="s">
        <v>1072</v>
      </c>
      <c r="B1063" s="2" t="s">
        <v>1576</v>
      </c>
      <c r="C1063" s="2" t="s">
        <v>1861</v>
      </c>
      <c r="D1063" s="5" t="s">
        <v>2721</v>
      </c>
      <c r="E1063" s="5" t="s">
        <v>2778</v>
      </c>
      <c r="F1063" s="9">
        <v>2</v>
      </c>
      <c r="G1063" s="9">
        <v>2</v>
      </c>
      <c r="H1063" s="7">
        <v>143.4</v>
      </c>
      <c r="I1063" s="7">
        <v>71.7</v>
      </c>
      <c r="J1063" s="2" t="s">
        <v>3370</v>
      </c>
      <c r="K1063" s="5">
        <f ca="1">TODAY() - tblCustomers[[#This Row],[LastPurchaseDate]]</f>
        <v>163</v>
      </c>
      <c r="L1063" s="5" t="str">
        <f ca="1">IF(tblCustomers[[#This Row],[LastPurchaseDate]] &lt;= (TODAY()-180), "Churned", "Active")</f>
        <v>Active</v>
      </c>
      <c r="M1063" s="5" t="str">
        <f>TEXT(tblCustomers[[#This Row],[JoinDate]], "YYYY-MM")</f>
        <v>2025-03</v>
      </c>
      <c r="N1063" s="5">
        <f>tblCustomers[[#This Row],[TotalSpend]]</f>
        <v>143.4</v>
      </c>
      <c r="O1063" s="2" t="s">
        <v>3373</v>
      </c>
    </row>
    <row r="1064" spans="1:15" ht="13.8" x14ac:dyDescent="0.25">
      <c r="A1064" s="2" t="s">
        <v>1073</v>
      </c>
      <c r="B1064" s="2" t="s">
        <v>1365</v>
      </c>
      <c r="C1064" s="2" t="s">
        <v>1861</v>
      </c>
      <c r="D1064" s="5" t="s">
        <v>2722</v>
      </c>
      <c r="E1064" s="5" t="s">
        <v>2954</v>
      </c>
      <c r="F1064" s="9">
        <v>72</v>
      </c>
      <c r="G1064" s="9">
        <v>59</v>
      </c>
      <c r="H1064" s="7">
        <v>4795.5200000000004</v>
      </c>
      <c r="I1064" s="7">
        <v>81.28</v>
      </c>
      <c r="J1064" s="2" t="s">
        <v>3370</v>
      </c>
      <c r="K1064" s="5">
        <f ca="1">TODAY() - tblCustomers[[#This Row],[LastPurchaseDate]]</f>
        <v>599</v>
      </c>
      <c r="L1064" s="5" t="str">
        <f ca="1">IF(tblCustomers[[#This Row],[LastPurchaseDate]] &lt;= (TODAY()-180), "Churned", "Active")</f>
        <v>Active</v>
      </c>
      <c r="M1064" s="5" t="str">
        <f>TEXT(tblCustomers[[#This Row],[JoinDate]], "YYYY-MM")</f>
        <v>2018-03</v>
      </c>
      <c r="N1064" s="5">
        <f>tblCustomers[[#This Row],[TotalSpend]]</f>
        <v>4795.5200000000004</v>
      </c>
      <c r="O1064" s="2" t="s">
        <v>3372</v>
      </c>
    </row>
    <row r="1065" spans="1:15" ht="13.8" x14ac:dyDescent="0.25">
      <c r="A1065" s="2" t="s">
        <v>1074</v>
      </c>
      <c r="B1065" s="2" t="s">
        <v>1592</v>
      </c>
      <c r="C1065" s="2" t="s">
        <v>1864</v>
      </c>
      <c r="D1065" s="5" t="s">
        <v>2723</v>
      </c>
      <c r="E1065" s="5" t="s">
        <v>3322</v>
      </c>
      <c r="F1065" s="9">
        <v>73</v>
      </c>
      <c r="G1065" s="9">
        <v>60</v>
      </c>
      <c r="H1065" s="7">
        <v>2299.1999999999998</v>
      </c>
      <c r="I1065" s="7">
        <v>38.32</v>
      </c>
      <c r="J1065" s="2" t="s">
        <v>3370</v>
      </c>
      <c r="K1065" s="5">
        <f ca="1">TODAY() - tblCustomers[[#This Row],[LastPurchaseDate]]</f>
        <v>264</v>
      </c>
      <c r="L1065" s="5" t="str">
        <f ca="1">IF(tblCustomers[[#This Row],[LastPurchaseDate]] &lt;= (TODAY()-180), "Churned", "Active")</f>
        <v>Active</v>
      </c>
      <c r="M1065" s="5" t="str">
        <f>TEXT(tblCustomers[[#This Row],[JoinDate]], "YYYY-MM")</f>
        <v>2019-01</v>
      </c>
      <c r="N1065" s="5">
        <f>tblCustomers[[#This Row],[TotalSpend]]</f>
        <v>2299.1999999999998</v>
      </c>
      <c r="O1065" s="2" t="s">
        <v>3372</v>
      </c>
    </row>
    <row r="1066" spans="1:15" ht="13.8" x14ac:dyDescent="0.25">
      <c r="A1066" s="2" t="s">
        <v>1075</v>
      </c>
      <c r="B1066" s="2" t="s">
        <v>1820</v>
      </c>
      <c r="C1066" s="2" t="s">
        <v>1865</v>
      </c>
      <c r="D1066" s="5" t="s">
        <v>2724</v>
      </c>
      <c r="E1066" s="5" t="s">
        <v>2826</v>
      </c>
      <c r="F1066" s="9">
        <v>9</v>
      </c>
      <c r="G1066" s="9">
        <v>8</v>
      </c>
      <c r="H1066" s="7">
        <v>630.79999999999995</v>
      </c>
      <c r="I1066" s="7">
        <v>78.849999999999994</v>
      </c>
      <c r="J1066" s="2" t="s">
        <v>3370</v>
      </c>
      <c r="K1066" s="5">
        <f ca="1">TODAY() - tblCustomers[[#This Row],[LastPurchaseDate]]</f>
        <v>1042</v>
      </c>
      <c r="L1066" s="5" t="str">
        <f ca="1">IF(tblCustomers[[#This Row],[LastPurchaseDate]] &lt;= (TODAY()-180), "Churned", "Active")</f>
        <v>Active</v>
      </c>
      <c r="M1066" s="5" t="str">
        <f>TEXT(tblCustomers[[#This Row],[JoinDate]], "YYYY-MM")</f>
        <v>2022-03</v>
      </c>
      <c r="N1066" s="5">
        <f>tblCustomers[[#This Row],[TotalSpend]]</f>
        <v>630.79999999999995</v>
      </c>
      <c r="O1066" s="2" t="s">
        <v>3372</v>
      </c>
    </row>
    <row r="1067" spans="1:15" ht="13.8" x14ac:dyDescent="0.25">
      <c r="A1067" s="2" t="s">
        <v>1076</v>
      </c>
      <c r="B1067" s="2" t="s">
        <v>1821</v>
      </c>
      <c r="C1067" s="2" t="s">
        <v>1861</v>
      </c>
      <c r="D1067" s="5" t="s">
        <v>2725</v>
      </c>
      <c r="E1067" s="5" t="s">
        <v>3323</v>
      </c>
      <c r="F1067" s="9">
        <v>25</v>
      </c>
      <c r="G1067" s="9">
        <v>29</v>
      </c>
      <c r="H1067" s="7">
        <v>3258.15</v>
      </c>
      <c r="I1067" s="7">
        <v>112.35</v>
      </c>
      <c r="J1067" s="2" t="s">
        <v>3370</v>
      </c>
      <c r="K1067" s="5">
        <f ca="1">TODAY() - tblCustomers[[#This Row],[LastPurchaseDate]]</f>
        <v>1659</v>
      </c>
      <c r="L1067" s="5" t="str">
        <f ca="1">IF(tblCustomers[[#This Row],[LastPurchaseDate]] &lt;= (TODAY()-180), "Churned", "Active")</f>
        <v>Active</v>
      </c>
      <c r="M1067" s="5" t="str">
        <f>TEXT(tblCustomers[[#This Row],[JoinDate]], "YYYY-MM")</f>
        <v>2019-03</v>
      </c>
      <c r="N1067" s="5">
        <f>tblCustomers[[#This Row],[TotalSpend]]</f>
        <v>3258.15</v>
      </c>
      <c r="O1067" s="2" t="s">
        <v>3372</v>
      </c>
    </row>
    <row r="1068" spans="1:15" ht="13.8" x14ac:dyDescent="0.25">
      <c r="A1068" s="2" t="s">
        <v>1077</v>
      </c>
      <c r="B1068" s="2" t="s">
        <v>1822</v>
      </c>
      <c r="C1068" s="2" t="s">
        <v>1864</v>
      </c>
      <c r="D1068" s="5" t="s">
        <v>2283</v>
      </c>
      <c r="E1068" s="5" t="s">
        <v>2941</v>
      </c>
      <c r="F1068" s="9">
        <v>25</v>
      </c>
      <c r="G1068" s="9">
        <v>20</v>
      </c>
      <c r="H1068" s="7">
        <v>311.39999999999998</v>
      </c>
      <c r="I1068" s="7">
        <v>15.57</v>
      </c>
      <c r="J1068" s="2" t="s">
        <v>3370</v>
      </c>
      <c r="K1068" s="5">
        <f ca="1">TODAY() - tblCustomers[[#This Row],[LastPurchaseDate]]</f>
        <v>18</v>
      </c>
      <c r="L1068" s="5" t="str">
        <f ca="1">IF(tblCustomers[[#This Row],[LastPurchaseDate]] &lt;= (TODAY()-180), "Churned", "Active")</f>
        <v>Active</v>
      </c>
      <c r="M1068" s="5" t="str">
        <f>TEXT(tblCustomers[[#This Row],[JoinDate]], "YYYY-MM")</f>
        <v>2023-09</v>
      </c>
      <c r="N1068" s="5">
        <f>tblCustomers[[#This Row],[TotalSpend]]</f>
        <v>311.39999999999998</v>
      </c>
      <c r="O1068" s="2" t="s">
        <v>3373</v>
      </c>
    </row>
    <row r="1069" spans="1:15" ht="13.8" x14ac:dyDescent="0.25">
      <c r="A1069" s="2" t="s">
        <v>1078</v>
      </c>
      <c r="B1069" s="2" t="s">
        <v>1823</v>
      </c>
      <c r="C1069" s="2" t="s">
        <v>1863</v>
      </c>
      <c r="D1069" s="5" t="s">
        <v>2726</v>
      </c>
      <c r="E1069" s="5" t="s">
        <v>3324</v>
      </c>
      <c r="F1069" s="9">
        <v>3</v>
      </c>
      <c r="G1069" s="9">
        <v>2</v>
      </c>
      <c r="H1069" s="7">
        <v>142.66</v>
      </c>
      <c r="I1069" s="7">
        <v>71.33</v>
      </c>
      <c r="J1069" s="2" t="s">
        <v>3370</v>
      </c>
      <c r="K1069" s="5">
        <f ca="1">TODAY() - tblCustomers[[#This Row],[LastPurchaseDate]]</f>
        <v>1495</v>
      </c>
      <c r="L1069" s="5" t="str">
        <f ca="1">IF(tblCustomers[[#This Row],[LastPurchaseDate]] &lt;= (TODAY()-180), "Churned", "Active")</f>
        <v>Active</v>
      </c>
      <c r="M1069" s="5" t="str">
        <f>TEXT(tblCustomers[[#This Row],[JoinDate]], "YYYY-MM")</f>
        <v>2021-06</v>
      </c>
      <c r="N1069" s="5">
        <f>tblCustomers[[#This Row],[TotalSpend]]</f>
        <v>142.66</v>
      </c>
      <c r="O1069" s="2" t="s">
        <v>3372</v>
      </c>
    </row>
    <row r="1070" spans="1:15" ht="13.8" x14ac:dyDescent="0.25">
      <c r="A1070" s="2" t="s">
        <v>1079</v>
      </c>
      <c r="B1070" s="2" t="s">
        <v>1773</v>
      </c>
      <c r="C1070" s="2" t="s">
        <v>1863</v>
      </c>
      <c r="D1070" s="5" t="s">
        <v>2727</v>
      </c>
      <c r="E1070" s="5" t="s">
        <v>2936</v>
      </c>
      <c r="F1070" s="9">
        <v>51</v>
      </c>
      <c r="G1070" s="9">
        <v>36</v>
      </c>
      <c r="H1070" s="7">
        <v>2800.08</v>
      </c>
      <c r="I1070" s="7">
        <v>77.78</v>
      </c>
      <c r="J1070" s="2" t="s">
        <v>3370</v>
      </c>
      <c r="K1070" s="5">
        <f ca="1">TODAY() - tblCustomers[[#This Row],[LastPurchaseDate]]</f>
        <v>14</v>
      </c>
      <c r="L1070" s="5" t="str">
        <f ca="1">IF(tblCustomers[[#This Row],[LastPurchaseDate]] &lt;= (TODAY()-180), "Churned", "Active")</f>
        <v>Active</v>
      </c>
      <c r="M1070" s="5" t="str">
        <f>TEXT(tblCustomers[[#This Row],[JoinDate]], "YYYY-MM")</f>
        <v>2021-07</v>
      </c>
      <c r="N1070" s="5">
        <f>tblCustomers[[#This Row],[TotalSpend]]</f>
        <v>2800.08</v>
      </c>
      <c r="O1070" s="2" t="s">
        <v>3373</v>
      </c>
    </row>
    <row r="1071" spans="1:15" ht="13.8" x14ac:dyDescent="0.25">
      <c r="A1071" s="2" t="s">
        <v>1080</v>
      </c>
      <c r="B1071" s="2" t="s">
        <v>1328</v>
      </c>
      <c r="C1071" s="2" t="s">
        <v>1862</v>
      </c>
      <c r="D1071" s="5" t="s">
        <v>2728</v>
      </c>
      <c r="E1071" s="5" t="s">
        <v>3325</v>
      </c>
      <c r="F1071" s="9">
        <v>17</v>
      </c>
      <c r="G1071" s="9">
        <v>16</v>
      </c>
      <c r="H1071" s="7">
        <v>4547.5200000000004</v>
      </c>
      <c r="I1071" s="7">
        <v>284.22000000000003</v>
      </c>
      <c r="J1071" s="2" t="s">
        <v>3370</v>
      </c>
      <c r="K1071" s="5">
        <f ca="1">TODAY() - tblCustomers[[#This Row],[LastPurchaseDate]]</f>
        <v>215</v>
      </c>
      <c r="L1071" s="5" t="str">
        <f ca="1">IF(tblCustomers[[#This Row],[LastPurchaseDate]] &lt;= (TODAY()-180), "Churned", "Active")</f>
        <v>Active</v>
      </c>
      <c r="M1071" s="5" t="str">
        <f>TEXT(tblCustomers[[#This Row],[JoinDate]], "YYYY-MM")</f>
        <v>2023-10</v>
      </c>
      <c r="N1071" s="5">
        <f>tblCustomers[[#This Row],[TotalSpend]]</f>
        <v>4547.5200000000004</v>
      </c>
      <c r="O1071" s="2" t="s">
        <v>3372</v>
      </c>
    </row>
    <row r="1072" spans="1:15" ht="13.8" x14ac:dyDescent="0.25">
      <c r="A1072" s="2" t="s">
        <v>1081</v>
      </c>
      <c r="B1072" s="2" t="s">
        <v>1824</v>
      </c>
      <c r="C1072" s="2" t="s">
        <v>1863</v>
      </c>
      <c r="D1072" s="5" t="s">
        <v>2729</v>
      </c>
      <c r="E1072" s="5" t="s">
        <v>3326</v>
      </c>
      <c r="F1072" s="9">
        <v>11</v>
      </c>
      <c r="G1072" s="9">
        <v>5</v>
      </c>
      <c r="H1072" s="7">
        <v>1789.5</v>
      </c>
      <c r="I1072" s="7">
        <v>357.9</v>
      </c>
      <c r="J1072" s="2" t="s">
        <v>3370</v>
      </c>
      <c r="K1072" s="5">
        <f ca="1">TODAY() - tblCustomers[[#This Row],[LastPurchaseDate]]</f>
        <v>867</v>
      </c>
      <c r="L1072" s="5" t="str">
        <f ca="1">IF(tblCustomers[[#This Row],[LastPurchaseDate]] &lt;= (TODAY()-180), "Churned", "Active")</f>
        <v>Active</v>
      </c>
      <c r="M1072" s="5" t="str">
        <f>TEXT(tblCustomers[[#This Row],[JoinDate]], "YYYY-MM")</f>
        <v>2022-07</v>
      </c>
      <c r="N1072" s="5">
        <f>tblCustomers[[#This Row],[TotalSpend]]</f>
        <v>1789.5</v>
      </c>
      <c r="O1072" s="2" t="s">
        <v>3372</v>
      </c>
    </row>
    <row r="1073" spans="1:15" ht="13.8" x14ac:dyDescent="0.25">
      <c r="A1073" s="2" t="s">
        <v>1082</v>
      </c>
      <c r="B1073" s="2" t="s">
        <v>1733</v>
      </c>
      <c r="C1073" s="2" t="s">
        <v>1861</v>
      </c>
      <c r="D1073" s="5" t="s">
        <v>2730</v>
      </c>
      <c r="E1073" s="5" t="s">
        <v>2997</v>
      </c>
      <c r="F1073" s="9">
        <v>14</v>
      </c>
      <c r="G1073" s="9">
        <v>4</v>
      </c>
      <c r="H1073" s="7">
        <v>445.88</v>
      </c>
      <c r="I1073" s="7">
        <v>111.47</v>
      </c>
      <c r="J1073" s="2" t="s">
        <v>3370</v>
      </c>
      <c r="K1073" s="5">
        <f ca="1">TODAY() - tblCustomers[[#This Row],[LastPurchaseDate]]</f>
        <v>1007</v>
      </c>
      <c r="L1073" s="5" t="str">
        <f ca="1">IF(tblCustomers[[#This Row],[LastPurchaseDate]] &lt;= (TODAY()-180), "Churned", "Active")</f>
        <v>Active</v>
      </c>
      <c r="M1073" s="5" t="str">
        <f>TEXT(tblCustomers[[#This Row],[JoinDate]], "YYYY-MM")</f>
        <v>2021-11</v>
      </c>
      <c r="N1073" s="5">
        <f>tblCustomers[[#This Row],[TotalSpend]]</f>
        <v>445.88</v>
      </c>
      <c r="O1073" s="2" t="s">
        <v>3372</v>
      </c>
    </row>
    <row r="1074" spans="1:15" ht="13.8" x14ac:dyDescent="0.25">
      <c r="A1074" s="2" t="s">
        <v>1083</v>
      </c>
      <c r="B1074" s="2" t="s">
        <v>1775</v>
      </c>
      <c r="C1074" s="2" t="s">
        <v>1861</v>
      </c>
      <c r="D1074" s="5" t="s">
        <v>2731</v>
      </c>
      <c r="E1074" s="5" t="s">
        <v>3327</v>
      </c>
      <c r="F1074" s="9">
        <v>38</v>
      </c>
      <c r="G1074" s="9">
        <v>22</v>
      </c>
      <c r="H1074" s="7">
        <v>6075.52</v>
      </c>
      <c r="I1074" s="7">
        <v>276.16000000000003</v>
      </c>
      <c r="J1074" s="2" t="s">
        <v>3371</v>
      </c>
      <c r="K1074" s="5">
        <f ca="1">TODAY() - tblCustomers[[#This Row],[LastPurchaseDate]]</f>
        <v>1129</v>
      </c>
      <c r="L1074" s="5" t="str">
        <f ca="1">IF(tblCustomers[[#This Row],[LastPurchaseDate]] &lt;= (TODAY()-180), "Churned", "Active")</f>
        <v>Active</v>
      </c>
      <c r="M1074" s="5" t="str">
        <f>TEXT(tblCustomers[[#This Row],[JoinDate]], "YYYY-MM")</f>
        <v>2019-07</v>
      </c>
      <c r="N1074" s="5">
        <f>tblCustomers[[#This Row],[TotalSpend]]</f>
        <v>6075.52</v>
      </c>
      <c r="O1074" s="2" t="s">
        <v>3372</v>
      </c>
    </row>
    <row r="1075" spans="1:15" ht="13.8" x14ac:dyDescent="0.25">
      <c r="A1075" s="2" t="s">
        <v>1084</v>
      </c>
      <c r="B1075" s="2" t="s">
        <v>1675</v>
      </c>
      <c r="C1075" s="2" t="s">
        <v>1863</v>
      </c>
      <c r="D1075" s="5" t="s">
        <v>2660</v>
      </c>
      <c r="E1075" s="5" t="s">
        <v>3328</v>
      </c>
      <c r="F1075" s="9">
        <v>8</v>
      </c>
      <c r="G1075" s="9">
        <v>3</v>
      </c>
      <c r="H1075" s="7">
        <v>779.1</v>
      </c>
      <c r="I1075" s="7">
        <v>259.7</v>
      </c>
      <c r="J1075" s="2" t="s">
        <v>3370</v>
      </c>
      <c r="K1075" s="5">
        <f ca="1">TODAY() - tblCustomers[[#This Row],[LastPurchaseDate]]</f>
        <v>1600</v>
      </c>
      <c r="L1075" s="5" t="str">
        <f ca="1">IF(tblCustomers[[#This Row],[LastPurchaseDate]] &lt;= (TODAY()-180), "Churned", "Active")</f>
        <v>Active</v>
      </c>
      <c r="M1075" s="5" t="str">
        <f>TEXT(tblCustomers[[#This Row],[JoinDate]], "YYYY-MM")</f>
        <v>2020-10</v>
      </c>
      <c r="N1075" s="5">
        <f>tblCustomers[[#This Row],[TotalSpend]]</f>
        <v>779.1</v>
      </c>
      <c r="O1075" s="2" t="s">
        <v>3372</v>
      </c>
    </row>
    <row r="1076" spans="1:15" ht="13.8" x14ac:dyDescent="0.25">
      <c r="A1076" s="2" t="s">
        <v>1085</v>
      </c>
      <c r="B1076" s="2" t="s">
        <v>1825</v>
      </c>
      <c r="C1076" s="2" t="s">
        <v>1864</v>
      </c>
      <c r="D1076" s="5" t="s">
        <v>1871</v>
      </c>
      <c r="E1076" s="5" t="s">
        <v>3329</v>
      </c>
      <c r="F1076" s="9">
        <v>38</v>
      </c>
      <c r="G1076" s="9">
        <v>33</v>
      </c>
      <c r="H1076" s="7">
        <v>623.37</v>
      </c>
      <c r="I1076" s="7">
        <v>18.89</v>
      </c>
      <c r="J1076" s="2" t="s">
        <v>3370</v>
      </c>
      <c r="K1076" s="5">
        <f ca="1">TODAY() - tblCustomers[[#This Row],[LastPurchaseDate]]</f>
        <v>1608</v>
      </c>
      <c r="L1076" s="5" t="str">
        <f ca="1">IF(tblCustomers[[#This Row],[LastPurchaseDate]] &lt;= (TODAY()-180), "Churned", "Active")</f>
        <v>Active</v>
      </c>
      <c r="M1076" s="5" t="str">
        <f>TEXT(tblCustomers[[#This Row],[JoinDate]], "YYYY-MM")</f>
        <v>2018-04</v>
      </c>
      <c r="N1076" s="5">
        <f>tblCustomers[[#This Row],[TotalSpend]]</f>
        <v>623.37</v>
      </c>
      <c r="O1076" s="2" t="s">
        <v>3372</v>
      </c>
    </row>
    <row r="1077" spans="1:15" ht="13.8" x14ac:dyDescent="0.25">
      <c r="A1077" s="2" t="s">
        <v>1086</v>
      </c>
      <c r="B1077" s="2" t="s">
        <v>1336</v>
      </c>
      <c r="C1077" s="2" t="s">
        <v>1861</v>
      </c>
      <c r="D1077" s="5" t="s">
        <v>2732</v>
      </c>
      <c r="E1077" s="5" t="s">
        <v>3061</v>
      </c>
      <c r="F1077" s="9">
        <v>30</v>
      </c>
      <c r="G1077" s="9">
        <v>39</v>
      </c>
      <c r="H1077" s="7">
        <v>1347.06</v>
      </c>
      <c r="I1077" s="7">
        <v>34.54</v>
      </c>
      <c r="J1077" s="2" t="s">
        <v>3370</v>
      </c>
      <c r="K1077" s="5">
        <f ca="1">TODAY() - tblCustomers[[#This Row],[LastPurchaseDate]]</f>
        <v>1227</v>
      </c>
      <c r="L1077" s="5" t="str">
        <f ca="1">IF(tblCustomers[[#This Row],[LastPurchaseDate]] &lt;= (TODAY()-180), "Churned", "Active")</f>
        <v>Active</v>
      </c>
      <c r="M1077" s="5" t="str">
        <f>TEXT(tblCustomers[[#This Row],[JoinDate]], "YYYY-MM")</f>
        <v>2019-12</v>
      </c>
      <c r="N1077" s="5">
        <f>tblCustomers[[#This Row],[TotalSpend]]</f>
        <v>1347.06</v>
      </c>
      <c r="O1077" s="2" t="s">
        <v>3372</v>
      </c>
    </row>
    <row r="1078" spans="1:15" ht="13.8" x14ac:dyDescent="0.25">
      <c r="A1078" s="2" t="s">
        <v>1087</v>
      </c>
      <c r="B1078" s="2" t="s">
        <v>1541</v>
      </c>
      <c r="C1078" s="2" t="s">
        <v>1863</v>
      </c>
      <c r="D1078" s="5" t="s">
        <v>2448</v>
      </c>
      <c r="E1078" s="5" t="s">
        <v>3175</v>
      </c>
      <c r="F1078" s="9">
        <v>25</v>
      </c>
      <c r="G1078" s="9">
        <v>24</v>
      </c>
      <c r="H1078" s="7">
        <v>241.68</v>
      </c>
      <c r="I1078" s="7">
        <v>10.07</v>
      </c>
      <c r="J1078" s="2" t="s">
        <v>3370</v>
      </c>
      <c r="K1078" s="5">
        <f ca="1">TODAY() - tblCustomers[[#This Row],[LastPurchaseDate]]</f>
        <v>402</v>
      </c>
      <c r="L1078" s="5" t="str">
        <f ca="1">IF(tblCustomers[[#This Row],[LastPurchaseDate]] &lt;= (TODAY()-180), "Churned", "Active")</f>
        <v>Active</v>
      </c>
      <c r="M1078" s="5" t="str">
        <f>TEXT(tblCustomers[[#This Row],[JoinDate]], "YYYY-MM")</f>
        <v>2022-08</v>
      </c>
      <c r="N1078" s="5">
        <f>tblCustomers[[#This Row],[TotalSpend]]</f>
        <v>241.68</v>
      </c>
      <c r="O1078" s="2" t="s">
        <v>3372</v>
      </c>
    </row>
    <row r="1079" spans="1:15" ht="13.8" x14ac:dyDescent="0.25">
      <c r="A1079" s="2" t="s">
        <v>1088</v>
      </c>
      <c r="B1079" s="2" t="s">
        <v>1228</v>
      </c>
      <c r="C1079" s="2" t="s">
        <v>1864</v>
      </c>
      <c r="D1079" s="5" t="s">
        <v>2733</v>
      </c>
      <c r="E1079" s="5" t="s">
        <v>3330</v>
      </c>
      <c r="F1079" s="9">
        <v>22</v>
      </c>
      <c r="G1079" s="9">
        <v>17</v>
      </c>
      <c r="H1079" s="7">
        <v>2889.66</v>
      </c>
      <c r="I1079" s="7">
        <v>169.98</v>
      </c>
      <c r="J1079" s="2" t="s">
        <v>3370</v>
      </c>
      <c r="K1079" s="5">
        <f ca="1">TODAY() - tblCustomers[[#This Row],[LastPurchaseDate]]</f>
        <v>77</v>
      </c>
      <c r="L1079" s="5" t="str">
        <f ca="1">IF(tblCustomers[[#This Row],[LastPurchaseDate]] &lt;= (TODAY()-180), "Churned", "Active")</f>
        <v>Active</v>
      </c>
      <c r="M1079" s="5" t="str">
        <f>TEXT(tblCustomers[[#This Row],[JoinDate]], "YYYY-MM")</f>
        <v>2023-10</v>
      </c>
      <c r="N1079" s="5">
        <f>tblCustomers[[#This Row],[TotalSpend]]</f>
        <v>2889.66</v>
      </c>
      <c r="O1079" s="2" t="s">
        <v>3373</v>
      </c>
    </row>
    <row r="1080" spans="1:15" ht="13.8" x14ac:dyDescent="0.25">
      <c r="A1080" s="2" t="s">
        <v>1089</v>
      </c>
      <c r="B1080" s="2" t="s">
        <v>1609</v>
      </c>
      <c r="C1080" s="2" t="s">
        <v>1865</v>
      </c>
      <c r="D1080" s="5" t="s">
        <v>2734</v>
      </c>
      <c r="E1080" s="5" t="s">
        <v>1964</v>
      </c>
      <c r="F1080" s="9">
        <v>56</v>
      </c>
      <c r="G1080" s="9">
        <v>45</v>
      </c>
      <c r="H1080" s="7">
        <v>2571.3000000000002</v>
      </c>
      <c r="I1080" s="7">
        <v>57.14</v>
      </c>
      <c r="J1080" s="2" t="s">
        <v>3370</v>
      </c>
      <c r="K1080" s="5">
        <f ca="1">TODAY() - tblCustomers[[#This Row],[LastPurchaseDate]]</f>
        <v>632</v>
      </c>
      <c r="L1080" s="5" t="str">
        <f ca="1">IF(tblCustomers[[#This Row],[LastPurchaseDate]] &lt;= (TODAY()-180), "Churned", "Active")</f>
        <v>Active</v>
      </c>
      <c r="M1080" s="5" t="str">
        <f>TEXT(tblCustomers[[#This Row],[JoinDate]], "YYYY-MM")</f>
        <v>2019-06</v>
      </c>
      <c r="N1080" s="5">
        <f>tblCustomers[[#This Row],[TotalSpend]]</f>
        <v>2571.3000000000002</v>
      </c>
      <c r="O1080" s="2" t="s">
        <v>3372</v>
      </c>
    </row>
    <row r="1081" spans="1:15" ht="13.8" x14ac:dyDescent="0.25">
      <c r="A1081" s="2" t="s">
        <v>1090</v>
      </c>
      <c r="B1081" s="2" t="s">
        <v>1826</v>
      </c>
      <c r="C1081" s="2" t="s">
        <v>1865</v>
      </c>
      <c r="D1081" s="5" t="s">
        <v>2735</v>
      </c>
      <c r="E1081" s="5" t="s">
        <v>1993</v>
      </c>
      <c r="F1081" s="9">
        <v>58</v>
      </c>
      <c r="G1081" s="9">
        <v>47</v>
      </c>
      <c r="H1081" s="7">
        <v>2781.46</v>
      </c>
      <c r="I1081" s="7">
        <v>59.18</v>
      </c>
      <c r="J1081" s="2" t="s">
        <v>3370</v>
      </c>
      <c r="K1081" s="5">
        <f ca="1">TODAY() - tblCustomers[[#This Row],[LastPurchaseDate]]</f>
        <v>65</v>
      </c>
      <c r="L1081" s="5" t="str">
        <f ca="1">IF(tblCustomers[[#This Row],[LastPurchaseDate]] &lt;= (TODAY()-180), "Churned", "Active")</f>
        <v>Active</v>
      </c>
      <c r="M1081" s="5" t="str">
        <f>TEXT(tblCustomers[[#This Row],[JoinDate]], "YYYY-MM")</f>
        <v>2020-10</v>
      </c>
      <c r="N1081" s="5">
        <f>tblCustomers[[#This Row],[TotalSpend]]</f>
        <v>2781.46</v>
      </c>
      <c r="O1081" s="2" t="s">
        <v>3373</v>
      </c>
    </row>
    <row r="1082" spans="1:15" ht="13.8" x14ac:dyDescent="0.25">
      <c r="A1082" s="2" t="s">
        <v>1091</v>
      </c>
      <c r="B1082" s="2" t="s">
        <v>1350</v>
      </c>
      <c r="C1082" s="2" t="s">
        <v>1865</v>
      </c>
      <c r="D1082" s="5" t="s">
        <v>2177</v>
      </c>
      <c r="E1082" s="5" t="s">
        <v>3293</v>
      </c>
      <c r="F1082" s="9">
        <v>15</v>
      </c>
      <c r="G1082" s="9">
        <v>11</v>
      </c>
      <c r="H1082" s="7">
        <v>557.26</v>
      </c>
      <c r="I1082" s="7">
        <v>50.66</v>
      </c>
      <c r="J1082" s="2" t="s">
        <v>3370</v>
      </c>
      <c r="K1082" s="5">
        <f ca="1">TODAY() - tblCustomers[[#This Row],[LastPurchaseDate]]</f>
        <v>1238</v>
      </c>
      <c r="L1082" s="5" t="str">
        <f ca="1">IF(tblCustomers[[#This Row],[LastPurchaseDate]] &lt;= (TODAY()-180), "Churned", "Active")</f>
        <v>Active</v>
      </c>
      <c r="M1082" s="5" t="str">
        <f>TEXT(tblCustomers[[#This Row],[JoinDate]], "YYYY-MM")</f>
        <v>2021-03</v>
      </c>
      <c r="N1082" s="5">
        <f>tblCustomers[[#This Row],[TotalSpend]]</f>
        <v>557.26</v>
      </c>
      <c r="O1082" s="2" t="s">
        <v>3372</v>
      </c>
    </row>
    <row r="1083" spans="1:15" ht="13.8" x14ac:dyDescent="0.25">
      <c r="A1083" s="2" t="s">
        <v>1092</v>
      </c>
      <c r="B1083" s="2" t="s">
        <v>1827</v>
      </c>
      <c r="C1083" s="2" t="s">
        <v>1861</v>
      </c>
      <c r="D1083" s="5" t="s">
        <v>2736</v>
      </c>
      <c r="E1083" s="5" t="s">
        <v>3089</v>
      </c>
      <c r="F1083" s="9">
        <v>3</v>
      </c>
      <c r="G1083" s="9">
        <v>5</v>
      </c>
      <c r="H1083" s="7">
        <v>525.45000000000005</v>
      </c>
      <c r="I1083" s="7">
        <v>105.09</v>
      </c>
      <c r="J1083" s="2" t="s">
        <v>3370</v>
      </c>
      <c r="K1083" s="5">
        <f ca="1">TODAY() - tblCustomers[[#This Row],[LastPurchaseDate]]</f>
        <v>6</v>
      </c>
      <c r="L1083" s="5" t="str">
        <f ca="1">IF(tblCustomers[[#This Row],[LastPurchaseDate]] &lt;= (TODAY()-180), "Churned", "Active")</f>
        <v>Active</v>
      </c>
      <c r="M1083" s="5" t="str">
        <f>TEXT(tblCustomers[[#This Row],[JoinDate]], "YYYY-MM")</f>
        <v>2025-07</v>
      </c>
      <c r="N1083" s="5">
        <f>tblCustomers[[#This Row],[TotalSpend]]</f>
        <v>525.45000000000005</v>
      </c>
      <c r="O1083" s="2" t="s">
        <v>3373</v>
      </c>
    </row>
    <row r="1084" spans="1:15" ht="13.8" x14ac:dyDescent="0.25">
      <c r="A1084" s="2" t="s">
        <v>1093</v>
      </c>
      <c r="B1084" s="2" t="s">
        <v>1531</v>
      </c>
      <c r="C1084" s="2" t="s">
        <v>1861</v>
      </c>
      <c r="D1084" s="5" t="s">
        <v>2737</v>
      </c>
      <c r="E1084" s="5" t="s">
        <v>3331</v>
      </c>
      <c r="F1084" s="9">
        <v>3</v>
      </c>
      <c r="G1084" s="9">
        <v>5</v>
      </c>
      <c r="H1084" s="7">
        <v>1388.55</v>
      </c>
      <c r="I1084" s="7">
        <v>277.70999999999998</v>
      </c>
      <c r="J1084" s="2" t="s">
        <v>3370</v>
      </c>
      <c r="K1084" s="5">
        <f ca="1">TODAY() - tblCustomers[[#This Row],[LastPurchaseDate]]</f>
        <v>153</v>
      </c>
      <c r="L1084" s="5" t="str">
        <f ca="1">IF(tblCustomers[[#This Row],[LastPurchaseDate]] &lt;= (TODAY()-180), "Churned", "Active")</f>
        <v>Active</v>
      </c>
      <c r="M1084" s="5" t="str">
        <f>TEXT(tblCustomers[[#This Row],[JoinDate]], "YYYY-MM")</f>
        <v>2025-02</v>
      </c>
      <c r="N1084" s="5">
        <f>tblCustomers[[#This Row],[TotalSpend]]</f>
        <v>1388.55</v>
      </c>
      <c r="O1084" s="2" t="s">
        <v>3373</v>
      </c>
    </row>
    <row r="1085" spans="1:15" ht="13.8" x14ac:dyDescent="0.25">
      <c r="A1085" s="2" t="s">
        <v>1094</v>
      </c>
      <c r="B1085" s="2" t="s">
        <v>1793</v>
      </c>
      <c r="C1085" s="2" t="s">
        <v>1861</v>
      </c>
      <c r="D1085" s="5" t="s">
        <v>2738</v>
      </c>
      <c r="E1085" s="5" t="s">
        <v>2794</v>
      </c>
      <c r="F1085" s="9">
        <v>12</v>
      </c>
      <c r="G1085" s="9">
        <v>11</v>
      </c>
      <c r="H1085" s="7">
        <v>1206.3699999999999</v>
      </c>
      <c r="I1085" s="7">
        <v>109.67</v>
      </c>
      <c r="J1085" s="2" t="s">
        <v>3370</v>
      </c>
      <c r="K1085" s="5">
        <f ca="1">TODAY() - tblCustomers[[#This Row],[LastPurchaseDate]]</f>
        <v>1253</v>
      </c>
      <c r="L1085" s="5" t="str">
        <f ca="1">IF(tblCustomers[[#This Row],[LastPurchaseDate]] &lt;= (TODAY()-180), "Churned", "Active")</f>
        <v>Active</v>
      </c>
      <c r="M1085" s="5" t="str">
        <f>TEXT(tblCustomers[[#This Row],[JoinDate]], "YYYY-MM")</f>
        <v>2021-05</v>
      </c>
      <c r="N1085" s="5">
        <f>tblCustomers[[#This Row],[TotalSpend]]</f>
        <v>1206.3699999999999</v>
      </c>
      <c r="O1085" s="2" t="s">
        <v>3372</v>
      </c>
    </row>
    <row r="1086" spans="1:15" ht="13.8" x14ac:dyDescent="0.25">
      <c r="A1086" s="2" t="s">
        <v>1095</v>
      </c>
      <c r="B1086" s="2" t="s">
        <v>1759</v>
      </c>
      <c r="C1086" s="2" t="s">
        <v>1865</v>
      </c>
      <c r="D1086" s="5" t="s">
        <v>2739</v>
      </c>
      <c r="E1086" s="5" t="s">
        <v>3332</v>
      </c>
      <c r="F1086" s="9">
        <v>38</v>
      </c>
      <c r="G1086" s="9">
        <v>33</v>
      </c>
      <c r="H1086" s="7">
        <v>1850.31</v>
      </c>
      <c r="I1086" s="7">
        <v>56.07</v>
      </c>
      <c r="J1086" s="2" t="s">
        <v>3370</v>
      </c>
      <c r="K1086" s="5">
        <f ca="1">TODAY() - tblCustomers[[#This Row],[LastPurchaseDate]]</f>
        <v>1244</v>
      </c>
      <c r="L1086" s="5" t="str">
        <f ca="1">IF(tblCustomers[[#This Row],[LastPurchaseDate]] &lt;= (TODAY()-180), "Churned", "Active")</f>
        <v>Active</v>
      </c>
      <c r="M1086" s="5" t="str">
        <f>TEXT(tblCustomers[[#This Row],[JoinDate]], "YYYY-MM")</f>
        <v>2019-03</v>
      </c>
      <c r="N1086" s="5">
        <f>tblCustomers[[#This Row],[TotalSpend]]</f>
        <v>1850.31</v>
      </c>
      <c r="O1086" s="2" t="s">
        <v>3372</v>
      </c>
    </row>
    <row r="1087" spans="1:15" ht="13.8" x14ac:dyDescent="0.25">
      <c r="A1087" s="2" t="s">
        <v>1096</v>
      </c>
      <c r="B1087" s="2" t="s">
        <v>1624</v>
      </c>
      <c r="C1087" s="2" t="s">
        <v>1861</v>
      </c>
      <c r="D1087" s="5" t="s">
        <v>2352</v>
      </c>
      <c r="E1087" s="5" t="s">
        <v>2222</v>
      </c>
      <c r="F1087" s="9">
        <v>5</v>
      </c>
      <c r="G1087" s="9">
        <v>5</v>
      </c>
      <c r="H1087" s="7">
        <v>494.55</v>
      </c>
      <c r="I1087" s="7">
        <v>98.91</v>
      </c>
      <c r="J1087" s="2" t="s">
        <v>3370</v>
      </c>
      <c r="K1087" s="5">
        <f ca="1">TODAY() - tblCustomers[[#This Row],[LastPurchaseDate]]</f>
        <v>21</v>
      </c>
      <c r="L1087" s="5" t="str">
        <f ca="1">IF(tblCustomers[[#This Row],[LastPurchaseDate]] &lt;= (TODAY()-180), "Churned", "Active")</f>
        <v>Active</v>
      </c>
      <c r="M1087" s="5" t="str">
        <f>TEXT(tblCustomers[[#This Row],[JoinDate]], "YYYY-MM")</f>
        <v>2025-05</v>
      </c>
      <c r="N1087" s="5">
        <f>tblCustomers[[#This Row],[TotalSpend]]</f>
        <v>494.55</v>
      </c>
      <c r="O1087" s="2" t="s">
        <v>3373</v>
      </c>
    </row>
    <row r="1088" spans="1:15" ht="13.8" x14ac:dyDescent="0.25">
      <c r="A1088" s="2" t="s">
        <v>1097</v>
      </c>
      <c r="B1088" s="2" t="s">
        <v>1386</v>
      </c>
      <c r="C1088" s="2" t="s">
        <v>1865</v>
      </c>
      <c r="D1088" s="5" t="s">
        <v>2740</v>
      </c>
      <c r="E1088" s="5" t="s">
        <v>3333</v>
      </c>
      <c r="F1088" s="9">
        <v>5</v>
      </c>
      <c r="G1088" s="9">
        <v>5</v>
      </c>
      <c r="H1088" s="7">
        <v>602.95000000000005</v>
      </c>
      <c r="I1088" s="7">
        <v>120.59</v>
      </c>
      <c r="J1088" s="2" t="s">
        <v>3370</v>
      </c>
      <c r="K1088" s="5">
        <f ca="1">TODAY() - tblCustomers[[#This Row],[LastPurchaseDate]]</f>
        <v>2498</v>
      </c>
      <c r="L1088" s="5" t="str">
        <f ca="1">IF(tblCustomers[[#This Row],[LastPurchaseDate]] &lt;= (TODAY()-180), "Churned", "Active")</f>
        <v>Active</v>
      </c>
      <c r="M1088" s="5" t="str">
        <f>TEXT(tblCustomers[[#This Row],[JoinDate]], "YYYY-MM")</f>
        <v>2018-07</v>
      </c>
      <c r="N1088" s="5">
        <f>tblCustomers[[#This Row],[TotalSpend]]</f>
        <v>602.95000000000005</v>
      </c>
      <c r="O1088" s="2" t="s">
        <v>3372</v>
      </c>
    </row>
    <row r="1089" spans="1:15" ht="13.8" x14ac:dyDescent="0.25">
      <c r="A1089" s="2" t="s">
        <v>1098</v>
      </c>
      <c r="B1089" s="2" t="s">
        <v>1744</v>
      </c>
      <c r="C1089" s="2" t="s">
        <v>1862</v>
      </c>
      <c r="D1089" s="5" t="s">
        <v>2741</v>
      </c>
      <c r="E1089" s="5" t="s">
        <v>2637</v>
      </c>
      <c r="F1089" s="9">
        <v>48</v>
      </c>
      <c r="G1089" s="9">
        <v>44</v>
      </c>
      <c r="H1089" s="7">
        <v>14306.6</v>
      </c>
      <c r="I1089" s="7">
        <v>325.14999999999998</v>
      </c>
      <c r="J1089" s="2" t="s">
        <v>3371</v>
      </c>
      <c r="K1089" s="5">
        <f ca="1">TODAY() - tblCustomers[[#This Row],[LastPurchaseDate]]</f>
        <v>489</v>
      </c>
      <c r="L1089" s="5" t="str">
        <f ca="1">IF(tblCustomers[[#This Row],[LastPurchaseDate]] &lt;= (TODAY()-180), "Churned", "Active")</f>
        <v>Active</v>
      </c>
      <c r="M1089" s="5" t="str">
        <f>TEXT(tblCustomers[[#This Row],[JoinDate]], "YYYY-MM")</f>
        <v>2020-06</v>
      </c>
      <c r="N1089" s="5">
        <f>tblCustomers[[#This Row],[TotalSpend]]</f>
        <v>14306.6</v>
      </c>
      <c r="O1089" s="2" t="s">
        <v>3372</v>
      </c>
    </row>
    <row r="1090" spans="1:15" ht="13.8" x14ac:dyDescent="0.25">
      <c r="A1090" s="2" t="s">
        <v>1099</v>
      </c>
      <c r="B1090" s="2" t="s">
        <v>1682</v>
      </c>
      <c r="C1090" s="2" t="s">
        <v>1865</v>
      </c>
      <c r="D1090" s="5" t="s">
        <v>2318</v>
      </c>
      <c r="E1090" s="5" t="s">
        <v>2909</v>
      </c>
      <c r="F1090" s="9">
        <v>18</v>
      </c>
      <c r="G1090" s="9">
        <v>13</v>
      </c>
      <c r="H1090" s="7">
        <v>1239.68</v>
      </c>
      <c r="I1090" s="7">
        <v>95.36</v>
      </c>
      <c r="J1090" s="2" t="s">
        <v>3370</v>
      </c>
      <c r="K1090" s="5">
        <f ca="1">TODAY() - tblCustomers[[#This Row],[LastPurchaseDate]]</f>
        <v>180</v>
      </c>
      <c r="L1090" s="5" t="str">
        <f ca="1">IF(tblCustomers[[#This Row],[LastPurchaseDate]] &lt;= (TODAY()-180), "Churned", "Active")</f>
        <v>Active</v>
      </c>
      <c r="M1090" s="5" t="str">
        <f>TEXT(tblCustomers[[#This Row],[JoinDate]], "YYYY-MM")</f>
        <v>2023-10</v>
      </c>
      <c r="N1090" s="5">
        <f>tblCustomers[[#This Row],[TotalSpend]]</f>
        <v>1239.68</v>
      </c>
      <c r="O1090" s="2" t="s">
        <v>3373</v>
      </c>
    </row>
    <row r="1091" spans="1:15" ht="13.8" x14ac:dyDescent="0.25">
      <c r="A1091" s="2" t="s">
        <v>1100</v>
      </c>
      <c r="B1091" s="2" t="s">
        <v>1262</v>
      </c>
      <c r="C1091" s="2" t="s">
        <v>1862</v>
      </c>
      <c r="D1091" s="5" t="s">
        <v>2742</v>
      </c>
      <c r="E1091" s="5" t="s">
        <v>2405</v>
      </c>
      <c r="F1091" s="9">
        <v>6</v>
      </c>
      <c r="G1091" s="9">
        <v>8</v>
      </c>
      <c r="H1091" s="7">
        <v>401.2</v>
      </c>
      <c r="I1091" s="7">
        <v>50.15</v>
      </c>
      <c r="J1091" s="2" t="s">
        <v>3370</v>
      </c>
      <c r="K1091" s="5">
        <f ca="1">TODAY() - tblCustomers[[#This Row],[LastPurchaseDate]]</f>
        <v>71</v>
      </c>
      <c r="L1091" s="5" t="str">
        <f ca="1">IF(tblCustomers[[#This Row],[LastPurchaseDate]] &lt;= (TODAY()-180), "Churned", "Active")</f>
        <v>Active</v>
      </c>
      <c r="M1091" s="5" t="str">
        <f>TEXT(tblCustomers[[#This Row],[JoinDate]], "YYYY-MM")</f>
        <v>2025-02</v>
      </c>
      <c r="N1091" s="5">
        <f>tblCustomers[[#This Row],[TotalSpend]]</f>
        <v>401.2</v>
      </c>
      <c r="O1091" s="2" t="s">
        <v>3373</v>
      </c>
    </row>
    <row r="1092" spans="1:15" ht="13.8" x14ac:dyDescent="0.25">
      <c r="A1092" s="2" t="s">
        <v>1101</v>
      </c>
      <c r="B1092" s="2" t="s">
        <v>1435</v>
      </c>
      <c r="C1092" s="2" t="s">
        <v>1865</v>
      </c>
      <c r="D1092" s="5" t="s">
        <v>2743</v>
      </c>
      <c r="E1092" s="5" t="s">
        <v>1895</v>
      </c>
      <c r="F1092" s="9">
        <v>37</v>
      </c>
      <c r="G1092" s="9">
        <v>26</v>
      </c>
      <c r="H1092" s="7">
        <v>2572.44</v>
      </c>
      <c r="I1092" s="7">
        <v>98.94</v>
      </c>
      <c r="J1092" s="2" t="s">
        <v>3370</v>
      </c>
      <c r="K1092" s="5">
        <f ca="1">TODAY() - tblCustomers[[#This Row],[LastPurchaseDate]]</f>
        <v>358</v>
      </c>
      <c r="L1092" s="5" t="str">
        <f ca="1">IF(tblCustomers[[#This Row],[LastPurchaseDate]] &lt;= (TODAY()-180), "Churned", "Active")</f>
        <v>Active</v>
      </c>
      <c r="M1092" s="5" t="str">
        <f>TEXT(tblCustomers[[#This Row],[JoinDate]], "YYYY-MM")</f>
        <v>2021-10</v>
      </c>
      <c r="N1092" s="5">
        <f>tblCustomers[[#This Row],[TotalSpend]]</f>
        <v>2572.44</v>
      </c>
      <c r="O1092" s="2" t="s">
        <v>3372</v>
      </c>
    </row>
    <row r="1093" spans="1:15" ht="13.8" x14ac:dyDescent="0.25">
      <c r="A1093" s="2" t="s">
        <v>1102</v>
      </c>
      <c r="B1093" s="2" t="s">
        <v>1551</v>
      </c>
      <c r="C1093" s="2" t="s">
        <v>1862</v>
      </c>
      <c r="D1093" s="5" t="s">
        <v>2744</v>
      </c>
      <c r="E1093" s="5" t="s">
        <v>3033</v>
      </c>
      <c r="F1093" s="9">
        <v>4</v>
      </c>
      <c r="G1093" s="9">
        <v>6</v>
      </c>
      <c r="H1093" s="7">
        <v>676.38</v>
      </c>
      <c r="I1093" s="7">
        <v>112.73</v>
      </c>
      <c r="J1093" s="2" t="s">
        <v>3370</v>
      </c>
      <c r="K1093" s="5">
        <f ca="1">TODAY() - tblCustomers[[#This Row],[LastPurchaseDate]]</f>
        <v>44</v>
      </c>
      <c r="L1093" s="5" t="str">
        <f ca="1">IF(tblCustomers[[#This Row],[LastPurchaseDate]] &lt;= (TODAY()-180), "Churned", "Active")</f>
        <v>Active</v>
      </c>
      <c r="M1093" s="5" t="str">
        <f>TEXT(tblCustomers[[#This Row],[JoinDate]], "YYYY-MM")</f>
        <v>2025-05</v>
      </c>
      <c r="N1093" s="5">
        <f>tblCustomers[[#This Row],[TotalSpend]]</f>
        <v>676.38</v>
      </c>
      <c r="O1093" s="2" t="s">
        <v>3373</v>
      </c>
    </row>
    <row r="1094" spans="1:15" ht="13.8" x14ac:dyDescent="0.25">
      <c r="A1094" s="2" t="s">
        <v>1103</v>
      </c>
      <c r="B1094" s="2" t="s">
        <v>1794</v>
      </c>
      <c r="C1094" s="2" t="s">
        <v>1862</v>
      </c>
      <c r="D1094" s="5" t="s">
        <v>2745</v>
      </c>
      <c r="E1094" s="5" t="s">
        <v>3316</v>
      </c>
      <c r="F1094" s="9">
        <v>43</v>
      </c>
      <c r="G1094" s="9">
        <v>37</v>
      </c>
      <c r="H1094" s="7">
        <v>11927.32</v>
      </c>
      <c r="I1094" s="7">
        <v>322.36</v>
      </c>
      <c r="J1094" s="2" t="s">
        <v>3371</v>
      </c>
      <c r="K1094" s="5">
        <f ca="1">TODAY() - tblCustomers[[#This Row],[LastPurchaseDate]]</f>
        <v>527</v>
      </c>
      <c r="L1094" s="5" t="str">
        <f ca="1">IF(tblCustomers[[#This Row],[LastPurchaseDate]] &lt;= (TODAY()-180), "Churned", "Active")</f>
        <v>Active</v>
      </c>
      <c r="M1094" s="5" t="str">
        <f>TEXT(tblCustomers[[#This Row],[JoinDate]], "YYYY-MM")</f>
        <v>2020-10</v>
      </c>
      <c r="N1094" s="5">
        <f>tblCustomers[[#This Row],[TotalSpend]]</f>
        <v>11927.32</v>
      </c>
      <c r="O1094" s="2" t="s">
        <v>3372</v>
      </c>
    </row>
    <row r="1095" spans="1:15" ht="13.8" x14ac:dyDescent="0.25">
      <c r="A1095" s="2" t="s">
        <v>1104</v>
      </c>
      <c r="B1095" s="2" t="s">
        <v>1828</v>
      </c>
      <c r="C1095" s="2" t="s">
        <v>1864</v>
      </c>
      <c r="D1095" s="5" t="s">
        <v>2746</v>
      </c>
      <c r="E1095" s="5" t="s">
        <v>2242</v>
      </c>
      <c r="F1095" s="9">
        <v>9</v>
      </c>
      <c r="G1095" s="9">
        <v>12</v>
      </c>
      <c r="H1095" s="7">
        <v>3921.12</v>
      </c>
      <c r="I1095" s="7">
        <v>326.76</v>
      </c>
      <c r="J1095" s="2" t="s">
        <v>3370</v>
      </c>
      <c r="K1095" s="5">
        <f ca="1">TODAY() - tblCustomers[[#This Row],[LastPurchaseDate]]</f>
        <v>266</v>
      </c>
      <c r="L1095" s="5" t="str">
        <f ca="1">IF(tblCustomers[[#This Row],[LastPurchaseDate]] &lt;= (TODAY()-180), "Churned", "Active")</f>
        <v>Active</v>
      </c>
      <c r="M1095" s="5" t="str">
        <f>TEXT(tblCustomers[[#This Row],[JoinDate]], "YYYY-MM")</f>
        <v>2024-05</v>
      </c>
      <c r="N1095" s="5">
        <f>tblCustomers[[#This Row],[TotalSpend]]</f>
        <v>3921.12</v>
      </c>
      <c r="O1095" s="2" t="s">
        <v>3372</v>
      </c>
    </row>
    <row r="1096" spans="1:15" ht="13.8" x14ac:dyDescent="0.25">
      <c r="A1096" s="2" t="s">
        <v>1105</v>
      </c>
      <c r="B1096" s="2" t="s">
        <v>1429</v>
      </c>
      <c r="C1096" s="2" t="s">
        <v>1865</v>
      </c>
      <c r="D1096" s="5" t="s">
        <v>2747</v>
      </c>
      <c r="E1096" s="5" t="s">
        <v>3334</v>
      </c>
      <c r="F1096" s="9">
        <v>25</v>
      </c>
      <c r="G1096" s="9">
        <v>23</v>
      </c>
      <c r="H1096" s="7">
        <v>241.04</v>
      </c>
      <c r="I1096" s="7">
        <v>10.48</v>
      </c>
      <c r="J1096" s="2" t="s">
        <v>3370</v>
      </c>
      <c r="K1096" s="5">
        <f ca="1">TODAY() - tblCustomers[[#This Row],[LastPurchaseDate]]</f>
        <v>1309</v>
      </c>
      <c r="L1096" s="5" t="str">
        <f ca="1">IF(tblCustomers[[#This Row],[LastPurchaseDate]] &lt;= (TODAY()-180), "Churned", "Active")</f>
        <v>Active</v>
      </c>
      <c r="M1096" s="5" t="str">
        <f>TEXT(tblCustomers[[#This Row],[JoinDate]], "YYYY-MM")</f>
        <v>2020-02</v>
      </c>
      <c r="N1096" s="5">
        <f>tblCustomers[[#This Row],[TotalSpend]]</f>
        <v>241.04</v>
      </c>
      <c r="O1096" s="2" t="s">
        <v>3372</v>
      </c>
    </row>
    <row r="1097" spans="1:15" ht="13.8" x14ac:dyDescent="0.25">
      <c r="A1097" s="2" t="s">
        <v>1106</v>
      </c>
      <c r="B1097" s="2" t="s">
        <v>1599</v>
      </c>
      <c r="C1097" s="2" t="s">
        <v>1862</v>
      </c>
      <c r="D1097" s="5" t="s">
        <v>2748</v>
      </c>
      <c r="E1097" s="5" t="s">
        <v>3335</v>
      </c>
      <c r="F1097" s="9">
        <v>37</v>
      </c>
      <c r="G1097" s="9">
        <v>28</v>
      </c>
      <c r="H1097" s="7">
        <v>1397.76</v>
      </c>
      <c r="I1097" s="7">
        <v>49.92</v>
      </c>
      <c r="J1097" s="2" t="s">
        <v>3370</v>
      </c>
      <c r="K1097" s="5">
        <f ca="1">TODAY() - tblCustomers[[#This Row],[LastPurchaseDate]]</f>
        <v>1487</v>
      </c>
      <c r="L1097" s="5" t="str">
        <f ca="1">IF(tblCustomers[[#This Row],[LastPurchaseDate]] &lt;= (TODAY()-180), "Churned", "Active")</f>
        <v>Active</v>
      </c>
      <c r="M1097" s="5" t="str">
        <f>TEXT(tblCustomers[[#This Row],[JoinDate]], "YYYY-MM")</f>
        <v>2018-08</v>
      </c>
      <c r="N1097" s="5">
        <f>tblCustomers[[#This Row],[TotalSpend]]</f>
        <v>1397.76</v>
      </c>
      <c r="O1097" s="2" t="s">
        <v>3372</v>
      </c>
    </row>
    <row r="1098" spans="1:15" ht="13.8" x14ac:dyDescent="0.25">
      <c r="A1098" s="2" t="s">
        <v>1107</v>
      </c>
      <c r="B1098" s="2" t="s">
        <v>1819</v>
      </c>
      <c r="C1098" s="2" t="s">
        <v>1862</v>
      </c>
      <c r="D1098" s="5" t="s">
        <v>2749</v>
      </c>
      <c r="E1098" s="5" t="s">
        <v>3336</v>
      </c>
      <c r="F1098" s="9">
        <v>21</v>
      </c>
      <c r="G1098" s="9">
        <v>27</v>
      </c>
      <c r="H1098" s="7">
        <v>2850.93</v>
      </c>
      <c r="I1098" s="7">
        <v>105.59</v>
      </c>
      <c r="J1098" s="2" t="s">
        <v>3370</v>
      </c>
      <c r="K1098" s="5">
        <f ca="1">TODAY() - tblCustomers[[#This Row],[LastPurchaseDate]]</f>
        <v>2077</v>
      </c>
      <c r="L1098" s="5" t="str">
        <f ca="1">IF(tblCustomers[[#This Row],[LastPurchaseDate]] &lt;= (TODAY()-180), "Churned", "Active")</f>
        <v>Active</v>
      </c>
      <c r="M1098" s="5" t="str">
        <f>TEXT(tblCustomers[[#This Row],[JoinDate]], "YYYY-MM")</f>
        <v>2018-05</v>
      </c>
      <c r="N1098" s="5">
        <f>tblCustomers[[#This Row],[TotalSpend]]</f>
        <v>2850.93</v>
      </c>
      <c r="O1098" s="2" t="s">
        <v>3372</v>
      </c>
    </row>
    <row r="1099" spans="1:15" ht="13.8" x14ac:dyDescent="0.25">
      <c r="A1099" s="2" t="s">
        <v>1108</v>
      </c>
      <c r="B1099" s="2" t="s">
        <v>1454</v>
      </c>
      <c r="C1099" s="2" t="s">
        <v>1862</v>
      </c>
      <c r="D1099" s="5" t="s">
        <v>2750</v>
      </c>
      <c r="E1099" s="5" t="s">
        <v>2909</v>
      </c>
      <c r="F1099" s="9">
        <v>60</v>
      </c>
      <c r="G1099" s="9">
        <v>52</v>
      </c>
      <c r="H1099" s="7">
        <v>6697.6</v>
      </c>
      <c r="I1099" s="7">
        <v>128.80000000000001</v>
      </c>
      <c r="J1099" s="2" t="s">
        <v>3371</v>
      </c>
      <c r="K1099" s="5">
        <f ca="1">TODAY() - tblCustomers[[#This Row],[LastPurchaseDate]]</f>
        <v>180</v>
      </c>
      <c r="L1099" s="5" t="str">
        <f ca="1">IF(tblCustomers[[#This Row],[LastPurchaseDate]] &lt;= (TODAY()-180), "Churned", "Active")</f>
        <v>Active</v>
      </c>
      <c r="M1099" s="5" t="str">
        <f>TEXT(tblCustomers[[#This Row],[JoinDate]], "YYYY-MM")</f>
        <v>2020-04</v>
      </c>
      <c r="N1099" s="5">
        <f>tblCustomers[[#This Row],[TotalSpend]]</f>
        <v>6697.6</v>
      </c>
      <c r="O1099" s="2" t="s">
        <v>3373</v>
      </c>
    </row>
    <row r="1100" spans="1:15" ht="13.8" x14ac:dyDescent="0.25">
      <c r="A1100" s="2" t="s">
        <v>1109</v>
      </c>
      <c r="B1100" s="2" t="s">
        <v>1570</v>
      </c>
      <c r="C1100" s="2" t="s">
        <v>1865</v>
      </c>
      <c r="D1100" s="5" t="s">
        <v>2751</v>
      </c>
      <c r="E1100" s="5" t="s">
        <v>2102</v>
      </c>
      <c r="F1100" s="9">
        <v>30</v>
      </c>
      <c r="G1100" s="9">
        <v>22</v>
      </c>
      <c r="H1100" s="7">
        <v>5424.32</v>
      </c>
      <c r="I1100" s="7">
        <v>246.56</v>
      </c>
      <c r="J1100" s="2" t="s">
        <v>3371</v>
      </c>
      <c r="K1100" s="5">
        <f ca="1">TODAY() - tblCustomers[[#This Row],[LastPurchaseDate]]</f>
        <v>1043</v>
      </c>
      <c r="L1100" s="5" t="str">
        <f ca="1">IF(tblCustomers[[#This Row],[LastPurchaseDate]] &lt;= (TODAY()-180), "Churned", "Active")</f>
        <v>Active</v>
      </c>
      <c r="M1100" s="5" t="str">
        <f>TEXT(tblCustomers[[#This Row],[JoinDate]], "YYYY-MM")</f>
        <v>2020-06</v>
      </c>
      <c r="N1100" s="5">
        <f>tblCustomers[[#This Row],[TotalSpend]]</f>
        <v>5424.32</v>
      </c>
      <c r="O1100" s="2" t="s">
        <v>3372</v>
      </c>
    </row>
    <row r="1101" spans="1:15" ht="13.8" x14ac:dyDescent="0.25">
      <c r="A1101" s="2" t="s">
        <v>1110</v>
      </c>
      <c r="B1101" s="2" t="s">
        <v>1829</v>
      </c>
      <c r="C1101" s="2" t="s">
        <v>1863</v>
      </c>
      <c r="D1101" s="5" t="s">
        <v>2752</v>
      </c>
      <c r="E1101" s="5" t="s">
        <v>3179</v>
      </c>
      <c r="F1101" s="9">
        <v>71</v>
      </c>
      <c r="G1101" s="9">
        <v>53</v>
      </c>
      <c r="H1101" s="7">
        <v>20431.5</v>
      </c>
      <c r="I1101" s="7">
        <v>385.5</v>
      </c>
      <c r="J1101" s="2" t="s">
        <v>3371</v>
      </c>
      <c r="K1101" s="5">
        <f ca="1">TODAY() - tblCustomers[[#This Row],[LastPurchaseDate]]</f>
        <v>298</v>
      </c>
      <c r="L1101" s="5" t="str">
        <f ca="1">IF(tblCustomers[[#This Row],[LastPurchaseDate]] &lt;= (TODAY()-180), "Churned", "Active")</f>
        <v>Active</v>
      </c>
      <c r="M1101" s="5" t="str">
        <f>TEXT(tblCustomers[[#This Row],[JoinDate]], "YYYY-MM")</f>
        <v>2019-02</v>
      </c>
      <c r="N1101" s="5">
        <f>tblCustomers[[#This Row],[TotalSpend]]</f>
        <v>20431.5</v>
      </c>
      <c r="O1101" s="2" t="s">
        <v>3372</v>
      </c>
    </row>
    <row r="1102" spans="1:15" ht="13.8" x14ac:dyDescent="0.25">
      <c r="A1102" s="2" t="s">
        <v>1111</v>
      </c>
      <c r="B1102" s="2" t="s">
        <v>1548</v>
      </c>
      <c r="C1102" s="2" t="s">
        <v>1862</v>
      </c>
      <c r="D1102" s="5" t="s">
        <v>2146</v>
      </c>
      <c r="E1102" s="5" t="s">
        <v>3337</v>
      </c>
      <c r="F1102" s="9">
        <v>61</v>
      </c>
      <c r="G1102" s="9">
        <v>56</v>
      </c>
      <c r="H1102" s="7">
        <v>21666.400000000001</v>
      </c>
      <c r="I1102" s="7">
        <v>386.9</v>
      </c>
      <c r="J1102" s="2" t="s">
        <v>3371</v>
      </c>
      <c r="K1102" s="5">
        <f ca="1">TODAY() - tblCustomers[[#This Row],[LastPurchaseDate]]</f>
        <v>909</v>
      </c>
      <c r="L1102" s="5" t="str">
        <f ca="1">IF(tblCustomers[[#This Row],[LastPurchaseDate]] &lt;= (TODAY()-180), "Churned", "Active")</f>
        <v>Active</v>
      </c>
      <c r="M1102" s="5" t="str">
        <f>TEXT(tblCustomers[[#This Row],[JoinDate]], "YYYY-MM")</f>
        <v>2018-03</v>
      </c>
      <c r="N1102" s="5">
        <f>tblCustomers[[#This Row],[TotalSpend]]</f>
        <v>21666.400000000001</v>
      </c>
      <c r="O1102" s="2" t="s">
        <v>3372</v>
      </c>
    </row>
    <row r="1103" spans="1:15" ht="13.8" x14ac:dyDescent="0.25">
      <c r="A1103" s="2" t="s">
        <v>1112</v>
      </c>
      <c r="B1103" s="2" t="s">
        <v>1808</v>
      </c>
      <c r="C1103" s="2" t="s">
        <v>1864</v>
      </c>
      <c r="D1103" s="5" t="s">
        <v>2753</v>
      </c>
      <c r="E1103" s="5" t="s">
        <v>3199</v>
      </c>
      <c r="F1103" s="9">
        <v>31</v>
      </c>
      <c r="G1103" s="9">
        <v>16</v>
      </c>
      <c r="H1103" s="7">
        <v>1423.68</v>
      </c>
      <c r="I1103" s="7">
        <v>88.98</v>
      </c>
      <c r="J1103" s="2" t="s">
        <v>3370</v>
      </c>
      <c r="K1103" s="5">
        <f ca="1">TODAY() - tblCustomers[[#This Row],[LastPurchaseDate]]</f>
        <v>699</v>
      </c>
      <c r="L1103" s="5" t="str">
        <f ca="1">IF(tblCustomers[[#This Row],[LastPurchaseDate]] &lt;= (TODAY()-180), "Churned", "Active")</f>
        <v>Active</v>
      </c>
      <c r="M1103" s="5" t="str">
        <f>TEXT(tblCustomers[[#This Row],[JoinDate]], "YYYY-MM")</f>
        <v>2021-04</v>
      </c>
      <c r="N1103" s="5">
        <f>tblCustomers[[#This Row],[TotalSpend]]</f>
        <v>1423.68</v>
      </c>
      <c r="O1103" s="2" t="s">
        <v>3372</v>
      </c>
    </row>
    <row r="1104" spans="1:15" ht="13.8" x14ac:dyDescent="0.25">
      <c r="A1104" s="2" t="s">
        <v>1113</v>
      </c>
      <c r="B1104" s="2" t="s">
        <v>1807</v>
      </c>
      <c r="C1104" s="2" t="s">
        <v>1861</v>
      </c>
      <c r="D1104" s="5" t="s">
        <v>2754</v>
      </c>
      <c r="E1104" s="5" t="s">
        <v>3338</v>
      </c>
      <c r="F1104" s="9">
        <v>50</v>
      </c>
      <c r="G1104" s="9">
        <v>41</v>
      </c>
      <c r="H1104" s="7">
        <v>7001.57</v>
      </c>
      <c r="I1104" s="7">
        <v>170.77</v>
      </c>
      <c r="J1104" s="2" t="s">
        <v>3371</v>
      </c>
      <c r="K1104" s="5">
        <f ca="1">TODAY() - tblCustomers[[#This Row],[LastPurchaseDate]]</f>
        <v>1000</v>
      </c>
      <c r="L1104" s="5" t="str">
        <f ca="1">IF(tblCustomers[[#This Row],[LastPurchaseDate]] &lt;= (TODAY()-180), "Churned", "Active")</f>
        <v>Active</v>
      </c>
      <c r="M1104" s="5" t="str">
        <f>TEXT(tblCustomers[[#This Row],[JoinDate]], "YYYY-MM")</f>
        <v>2018-11</v>
      </c>
      <c r="N1104" s="5">
        <f>tblCustomers[[#This Row],[TotalSpend]]</f>
        <v>7001.57</v>
      </c>
      <c r="O1104" s="2" t="s">
        <v>3372</v>
      </c>
    </row>
    <row r="1105" spans="1:15" ht="13.8" x14ac:dyDescent="0.25">
      <c r="A1105" s="2" t="s">
        <v>1114</v>
      </c>
      <c r="B1105" s="2" t="s">
        <v>1441</v>
      </c>
      <c r="C1105" s="2" t="s">
        <v>1863</v>
      </c>
      <c r="D1105" s="5" t="s">
        <v>1906</v>
      </c>
      <c r="E1105" s="5" t="s">
        <v>2303</v>
      </c>
      <c r="F1105" s="9">
        <v>25</v>
      </c>
      <c r="G1105" s="9">
        <v>18</v>
      </c>
      <c r="H1105" s="7">
        <v>6737.94</v>
      </c>
      <c r="I1105" s="7">
        <v>374.33</v>
      </c>
      <c r="J1105" s="2" t="s">
        <v>3371</v>
      </c>
      <c r="K1105" s="5">
        <f ca="1">TODAY() - tblCustomers[[#This Row],[LastPurchaseDate]]</f>
        <v>1753</v>
      </c>
      <c r="L1105" s="5" t="str">
        <f ca="1">IF(tblCustomers[[#This Row],[LastPurchaseDate]] &lt;= (TODAY()-180), "Churned", "Active")</f>
        <v>Active</v>
      </c>
      <c r="M1105" s="5" t="str">
        <f>TEXT(tblCustomers[[#This Row],[JoinDate]], "YYYY-MM")</f>
        <v>2018-12</v>
      </c>
      <c r="N1105" s="5">
        <f>tblCustomers[[#This Row],[TotalSpend]]</f>
        <v>6737.94</v>
      </c>
      <c r="O1105" s="2" t="s">
        <v>3372</v>
      </c>
    </row>
    <row r="1106" spans="1:15" ht="13.8" x14ac:dyDescent="0.25">
      <c r="A1106" s="2" t="s">
        <v>1115</v>
      </c>
      <c r="B1106" s="2" t="s">
        <v>1830</v>
      </c>
      <c r="C1106" s="2" t="s">
        <v>1865</v>
      </c>
      <c r="D1106" s="5" t="s">
        <v>2755</v>
      </c>
      <c r="E1106" s="5" t="s">
        <v>3017</v>
      </c>
      <c r="F1106" s="9">
        <v>27</v>
      </c>
      <c r="G1106" s="9">
        <v>21</v>
      </c>
      <c r="H1106" s="7">
        <v>7507.71</v>
      </c>
      <c r="I1106" s="7">
        <v>357.51</v>
      </c>
      <c r="J1106" s="2" t="s">
        <v>3371</v>
      </c>
      <c r="K1106" s="5">
        <f ca="1">TODAY() - tblCustomers[[#This Row],[LastPurchaseDate]]</f>
        <v>321</v>
      </c>
      <c r="L1106" s="5" t="str">
        <f ca="1">IF(tblCustomers[[#This Row],[LastPurchaseDate]] &lt;= (TODAY()-180), "Churned", "Active")</f>
        <v>Active</v>
      </c>
      <c r="M1106" s="5" t="str">
        <f>TEXT(tblCustomers[[#This Row],[JoinDate]], "YYYY-MM")</f>
        <v>2022-09</v>
      </c>
      <c r="N1106" s="5">
        <f>tblCustomers[[#This Row],[TotalSpend]]</f>
        <v>7507.71</v>
      </c>
      <c r="O1106" s="2" t="s">
        <v>3372</v>
      </c>
    </row>
    <row r="1107" spans="1:15" ht="13.8" x14ac:dyDescent="0.25">
      <c r="A1107" s="2" t="s">
        <v>1116</v>
      </c>
      <c r="B1107" s="2" t="s">
        <v>1831</v>
      </c>
      <c r="C1107" s="2" t="s">
        <v>1862</v>
      </c>
      <c r="D1107" s="5" t="s">
        <v>2283</v>
      </c>
      <c r="E1107" s="5" t="s">
        <v>2402</v>
      </c>
      <c r="F1107" s="9">
        <v>5</v>
      </c>
      <c r="G1107" s="9">
        <v>2</v>
      </c>
      <c r="H1107" s="7">
        <v>34.799999999999997</v>
      </c>
      <c r="I1107" s="7">
        <v>17.399999999999999</v>
      </c>
      <c r="J1107" s="2" t="s">
        <v>3370</v>
      </c>
      <c r="K1107" s="5">
        <f ca="1">TODAY() - tblCustomers[[#This Row],[LastPurchaseDate]]</f>
        <v>613</v>
      </c>
      <c r="L1107" s="5" t="str">
        <f ca="1">IF(tblCustomers[[#This Row],[LastPurchaseDate]] &lt;= (TODAY()-180), "Churned", "Active")</f>
        <v>Active</v>
      </c>
      <c r="M1107" s="5" t="str">
        <f>TEXT(tblCustomers[[#This Row],[JoinDate]], "YYYY-MM")</f>
        <v>2023-09</v>
      </c>
      <c r="N1107" s="5">
        <f>tblCustomers[[#This Row],[TotalSpend]]</f>
        <v>34.799999999999997</v>
      </c>
      <c r="O1107" s="2" t="s">
        <v>3372</v>
      </c>
    </row>
    <row r="1108" spans="1:15" ht="13.8" x14ac:dyDescent="0.25">
      <c r="A1108" s="2" t="s">
        <v>1117</v>
      </c>
      <c r="B1108" s="2" t="s">
        <v>1832</v>
      </c>
      <c r="C1108" s="2" t="s">
        <v>1861</v>
      </c>
      <c r="D1108" s="5" t="s">
        <v>2756</v>
      </c>
      <c r="E1108" s="5" t="s">
        <v>3339</v>
      </c>
      <c r="F1108" s="9">
        <v>46</v>
      </c>
      <c r="G1108" s="9">
        <v>28</v>
      </c>
      <c r="H1108" s="7">
        <v>2583.2800000000002</v>
      </c>
      <c r="I1108" s="7">
        <v>92.26</v>
      </c>
      <c r="J1108" s="2" t="s">
        <v>3370</v>
      </c>
      <c r="K1108" s="5">
        <f ca="1">TODAY() - tblCustomers[[#This Row],[LastPurchaseDate]]</f>
        <v>512</v>
      </c>
      <c r="L1108" s="5" t="str">
        <f ca="1">IF(tblCustomers[[#This Row],[LastPurchaseDate]] &lt;= (TODAY()-180), "Churned", "Active")</f>
        <v>Active</v>
      </c>
      <c r="M1108" s="5" t="str">
        <f>TEXT(tblCustomers[[#This Row],[JoinDate]], "YYYY-MM")</f>
        <v>2020-08</v>
      </c>
      <c r="N1108" s="5">
        <f>tblCustomers[[#This Row],[TotalSpend]]</f>
        <v>2583.2800000000002</v>
      </c>
      <c r="O1108" s="2" t="s">
        <v>3372</v>
      </c>
    </row>
    <row r="1109" spans="1:15" ht="13.8" x14ac:dyDescent="0.25">
      <c r="A1109" s="2" t="s">
        <v>1118</v>
      </c>
      <c r="B1109" s="2" t="s">
        <v>1331</v>
      </c>
      <c r="C1109" s="2" t="s">
        <v>1862</v>
      </c>
      <c r="D1109" s="5" t="s">
        <v>2757</v>
      </c>
      <c r="E1109" s="5" t="s">
        <v>2063</v>
      </c>
      <c r="F1109" s="9">
        <v>6</v>
      </c>
      <c r="G1109" s="9">
        <v>6</v>
      </c>
      <c r="H1109" s="7">
        <v>1558.14</v>
      </c>
      <c r="I1109" s="7">
        <v>259.69</v>
      </c>
      <c r="J1109" s="2" t="s">
        <v>3370</v>
      </c>
      <c r="K1109" s="5">
        <f ca="1">TODAY() - tblCustomers[[#This Row],[LastPurchaseDate]]</f>
        <v>1597</v>
      </c>
      <c r="L1109" s="5" t="str">
        <f ca="1">IF(tblCustomers[[#This Row],[LastPurchaseDate]] &lt;= (TODAY()-180), "Churned", "Active")</f>
        <v>Active</v>
      </c>
      <c r="M1109" s="5" t="str">
        <f>TEXT(tblCustomers[[#This Row],[JoinDate]], "YYYY-MM")</f>
        <v>2020-12</v>
      </c>
      <c r="N1109" s="5">
        <f>tblCustomers[[#This Row],[TotalSpend]]</f>
        <v>1558.14</v>
      </c>
      <c r="O1109" s="2" t="s">
        <v>3372</v>
      </c>
    </row>
    <row r="1110" spans="1:15" ht="13.8" x14ac:dyDescent="0.25">
      <c r="A1110" s="2" t="s">
        <v>1119</v>
      </c>
      <c r="B1110" s="2" t="s">
        <v>1833</v>
      </c>
      <c r="C1110" s="2" t="s">
        <v>1863</v>
      </c>
      <c r="D1110" s="5" t="s">
        <v>2488</v>
      </c>
      <c r="E1110" s="5" t="s">
        <v>2158</v>
      </c>
      <c r="F1110" s="9">
        <v>11</v>
      </c>
      <c r="G1110" s="9">
        <v>10</v>
      </c>
      <c r="H1110" s="7">
        <v>879.9</v>
      </c>
      <c r="I1110" s="7">
        <v>87.99</v>
      </c>
      <c r="J1110" s="2" t="s">
        <v>3370</v>
      </c>
      <c r="K1110" s="5">
        <f ca="1">TODAY() - tblCustomers[[#This Row],[LastPurchaseDate]]</f>
        <v>659</v>
      </c>
      <c r="L1110" s="5" t="str">
        <f ca="1">IF(tblCustomers[[#This Row],[LastPurchaseDate]] &lt;= (TODAY()-180), "Churned", "Active")</f>
        <v>Active</v>
      </c>
      <c r="M1110" s="5" t="str">
        <f>TEXT(tblCustomers[[#This Row],[JoinDate]], "YYYY-MM")</f>
        <v>2023-02</v>
      </c>
      <c r="N1110" s="5">
        <f>tblCustomers[[#This Row],[TotalSpend]]</f>
        <v>879.9</v>
      </c>
      <c r="O1110" s="2" t="s">
        <v>3372</v>
      </c>
    </row>
    <row r="1111" spans="1:15" ht="13.8" x14ac:dyDescent="0.25">
      <c r="A1111" s="2" t="s">
        <v>1120</v>
      </c>
      <c r="B1111" s="2" t="s">
        <v>1831</v>
      </c>
      <c r="C1111" s="2" t="s">
        <v>1863</v>
      </c>
      <c r="D1111" s="5" t="s">
        <v>1927</v>
      </c>
      <c r="E1111" s="5" t="s">
        <v>2887</v>
      </c>
      <c r="F1111" s="9">
        <v>11</v>
      </c>
      <c r="G1111" s="9">
        <v>7</v>
      </c>
      <c r="H1111" s="7">
        <v>791.28</v>
      </c>
      <c r="I1111" s="7">
        <v>113.04</v>
      </c>
      <c r="J1111" s="2" t="s">
        <v>3370</v>
      </c>
      <c r="K1111" s="5">
        <f ca="1">TODAY() - tblCustomers[[#This Row],[LastPurchaseDate]]</f>
        <v>1273</v>
      </c>
      <c r="L1111" s="5" t="str">
        <f ca="1">IF(tblCustomers[[#This Row],[LastPurchaseDate]] &lt;= (TODAY()-180), "Churned", "Active")</f>
        <v>Active</v>
      </c>
      <c r="M1111" s="5" t="str">
        <f>TEXT(tblCustomers[[#This Row],[JoinDate]], "YYYY-MM")</f>
        <v>2021-06</v>
      </c>
      <c r="N1111" s="5">
        <f>tblCustomers[[#This Row],[TotalSpend]]</f>
        <v>791.28</v>
      </c>
      <c r="O1111" s="2" t="s">
        <v>3372</v>
      </c>
    </row>
    <row r="1112" spans="1:15" ht="13.8" x14ac:dyDescent="0.25">
      <c r="A1112" s="2" t="s">
        <v>1121</v>
      </c>
      <c r="B1112" s="2" t="s">
        <v>1285</v>
      </c>
      <c r="C1112" s="2" t="s">
        <v>1864</v>
      </c>
      <c r="D1112" s="5" t="s">
        <v>2758</v>
      </c>
      <c r="E1112" s="5" t="s">
        <v>2933</v>
      </c>
      <c r="F1112" s="9">
        <v>77</v>
      </c>
      <c r="G1112" s="9">
        <v>57</v>
      </c>
      <c r="H1112" s="7">
        <v>5543.25</v>
      </c>
      <c r="I1112" s="7">
        <v>97.25</v>
      </c>
      <c r="J1112" s="2" t="s">
        <v>3371</v>
      </c>
      <c r="K1112" s="5">
        <f ca="1">TODAY() - tblCustomers[[#This Row],[LastPurchaseDate]]</f>
        <v>154</v>
      </c>
      <c r="L1112" s="5" t="str">
        <f ca="1">IF(tblCustomers[[#This Row],[LastPurchaseDate]] &lt;= (TODAY()-180), "Churned", "Active")</f>
        <v>Active</v>
      </c>
      <c r="M1112" s="5" t="str">
        <f>TEXT(tblCustomers[[#This Row],[JoinDate]], "YYYY-MM")</f>
        <v>2018-12</v>
      </c>
      <c r="N1112" s="5">
        <f>tblCustomers[[#This Row],[TotalSpend]]</f>
        <v>5543.25</v>
      </c>
      <c r="O1112" s="2" t="s">
        <v>3373</v>
      </c>
    </row>
    <row r="1113" spans="1:15" ht="13.8" x14ac:dyDescent="0.25">
      <c r="A1113" s="2" t="s">
        <v>1122</v>
      </c>
      <c r="B1113" s="2" t="s">
        <v>1583</v>
      </c>
      <c r="C1113" s="2" t="s">
        <v>1865</v>
      </c>
      <c r="D1113" s="5" t="s">
        <v>2759</v>
      </c>
      <c r="E1113" s="5" t="s">
        <v>2949</v>
      </c>
      <c r="F1113" s="9">
        <v>46</v>
      </c>
      <c r="G1113" s="9">
        <v>38</v>
      </c>
      <c r="H1113" s="7">
        <v>2937.4</v>
      </c>
      <c r="I1113" s="7">
        <v>77.3</v>
      </c>
      <c r="J1113" s="2" t="s">
        <v>3370</v>
      </c>
      <c r="K1113" s="5">
        <f ca="1">TODAY() - tblCustomers[[#This Row],[LastPurchaseDate]]</f>
        <v>290</v>
      </c>
      <c r="L1113" s="5" t="str">
        <f ca="1">IF(tblCustomers[[#This Row],[LastPurchaseDate]] &lt;= (TODAY()-180), "Churned", "Active")</f>
        <v>Active</v>
      </c>
      <c r="M1113" s="5" t="str">
        <f>TEXT(tblCustomers[[#This Row],[JoinDate]], "YYYY-MM")</f>
        <v>2021-03</v>
      </c>
      <c r="N1113" s="5">
        <f>tblCustomers[[#This Row],[TotalSpend]]</f>
        <v>2937.4</v>
      </c>
      <c r="O1113" s="2" t="s">
        <v>3372</v>
      </c>
    </row>
    <row r="1114" spans="1:15" ht="13.8" x14ac:dyDescent="0.25">
      <c r="A1114" s="2" t="s">
        <v>1123</v>
      </c>
      <c r="B1114" s="2" t="s">
        <v>1834</v>
      </c>
      <c r="C1114" s="2" t="s">
        <v>1861</v>
      </c>
      <c r="D1114" s="5" t="s">
        <v>2760</v>
      </c>
      <c r="E1114" s="5" t="s">
        <v>3340</v>
      </c>
      <c r="F1114" s="9">
        <v>37</v>
      </c>
      <c r="G1114" s="9">
        <v>35</v>
      </c>
      <c r="H1114" s="7">
        <v>3606.4</v>
      </c>
      <c r="I1114" s="7">
        <v>103.04</v>
      </c>
      <c r="J1114" s="2" t="s">
        <v>3370</v>
      </c>
      <c r="K1114" s="5">
        <f ca="1">TODAY() - tblCustomers[[#This Row],[LastPurchaseDate]]</f>
        <v>255</v>
      </c>
      <c r="L1114" s="5" t="str">
        <f ca="1">IF(tblCustomers[[#This Row],[LastPurchaseDate]] &lt;= (TODAY()-180), "Churned", "Active")</f>
        <v>Active</v>
      </c>
      <c r="M1114" s="5" t="str">
        <f>TEXT(tblCustomers[[#This Row],[JoinDate]], "YYYY-MM")</f>
        <v>2022-01</v>
      </c>
      <c r="N1114" s="5">
        <f>tblCustomers[[#This Row],[TotalSpend]]</f>
        <v>3606.4</v>
      </c>
      <c r="O1114" s="2" t="s">
        <v>3372</v>
      </c>
    </row>
    <row r="1115" spans="1:15" ht="13.8" x14ac:dyDescent="0.25">
      <c r="A1115" s="2" t="s">
        <v>1124</v>
      </c>
      <c r="B1115" s="2" t="s">
        <v>1274</v>
      </c>
      <c r="C1115" s="2" t="s">
        <v>1863</v>
      </c>
      <c r="D1115" s="5" t="s">
        <v>2761</v>
      </c>
      <c r="E1115" s="5" t="s">
        <v>3341</v>
      </c>
      <c r="F1115" s="9">
        <v>12</v>
      </c>
      <c r="G1115" s="9">
        <v>18</v>
      </c>
      <c r="H1115" s="7">
        <v>1738.44</v>
      </c>
      <c r="I1115" s="7">
        <v>96.58</v>
      </c>
      <c r="J1115" s="2" t="s">
        <v>3370</v>
      </c>
      <c r="K1115" s="5">
        <f ca="1">TODAY() - tblCustomers[[#This Row],[LastPurchaseDate]]</f>
        <v>934</v>
      </c>
      <c r="L1115" s="5" t="str">
        <f ca="1">IF(tblCustomers[[#This Row],[LastPurchaseDate]] &lt;= (TODAY()-180), "Churned", "Active")</f>
        <v>Active</v>
      </c>
      <c r="M1115" s="5" t="str">
        <f>TEXT(tblCustomers[[#This Row],[JoinDate]], "YYYY-MM")</f>
        <v>2022-04</v>
      </c>
      <c r="N1115" s="5">
        <f>tblCustomers[[#This Row],[TotalSpend]]</f>
        <v>1738.44</v>
      </c>
      <c r="O1115" s="2" t="s">
        <v>3372</v>
      </c>
    </row>
    <row r="1116" spans="1:15" ht="13.8" x14ac:dyDescent="0.25">
      <c r="A1116" s="2" t="s">
        <v>1125</v>
      </c>
      <c r="B1116" s="2" t="s">
        <v>1835</v>
      </c>
      <c r="C1116" s="2" t="s">
        <v>1862</v>
      </c>
      <c r="D1116" s="5" t="s">
        <v>2762</v>
      </c>
      <c r="E1116" s="5" t="s">
        <v>2657</v>
      </c>
      <c r="F1116" s="9">
        <v>12</v>
      </c>
      <c r="G1116" s="9">
        <v>16</v>
      </c>
      <c r="H1116" s="7">
        <v>397.44</v>
      </c>
      <c r="I1116" s="7">
        <v>24.84</v>
      </c>
      <c r="J1116" s="2" t="s">
        <v>3370</v>
      </c>
      <c r="K1116" s="5">
        <f ca="1">TODAY() - tblCustomers[[#This Row],[LastPurchaseDate]]</f>
        <v>248</v>
      </c>
      <c r="L1116" s="5" t="str">
        <f ca="1">IF(tblCustomers[[#This Row],[LastPurchaseDate]] &lt;= (TODAY()-180), "Churned", "Active")</f>
        <v>Active</v>
      </c>
      <c r="M1116" s="5" t="str">
        <f>TEXT(tblCustomers[[#This Row],[JoinDate]], "YYYY-MM")</f>
        <v>2024-02</v>
      </c>
      <c r="N1116" s="5">
        <f>tblCustomers[[#This Row],[TotalSpend]]</f>
        <v>397.44</v>
      </c>
      <c r="O1116" s="2" t="s">
        <v>3372</v>
      </c>
    </row>
    <row r="1117" spans="1:15" ht="13.8" x14ac:dyDescent="0.25">
      <c r="A1117" s="2" t="s">
        <v>1126</v>
      </c>
      <c r="B1117" s="2" t="s">
        <v>1359</v>
      </c>
      <c r="C1117" s="2" t="s">
        <v>1865</v>
      </c>
      <c r="D1117" s="5" t="s">
        <v>2763</v>
      </c>
      <c r="E1117" s="5" t="s">
        <v>2073</v>
      </c>
      <c r="F1117" s="9">
        <v>3</v>
      </c>
      <c r="G1117" s="9">
        <v>7</v>
      </c>
      <c r="H1117" s="7">
        <v>2625.91</v>
      </c>
      <c r="I1117" s="7">
        <v>375.13</v>
      </c>
      <c r="J1117" s="2" t="s">
        <v>3370</v>
      </c>
      <c r="K1117" s="5">
        <f ca="1">TODAY() - tblCustomers[[#This Row],[LastPurchaseDate]]</f>
        <v>511</v>
      </c>
      <c r="L1117" s="5" t="str">
        <f ca="1">IF(tblCustomers[[#This Row],[LastPurchaseDate]] &lt;= (TODAY()-180), "Churned", "Active")</f>
        <v>Active</v>
      </c>
      <c r="M1117" s="5" t="str">
        <f>TEXT(tblCustomers[[#This Row],[JoinDate]], "YYYY-MM")</f>
        <v>2024-03</v>
      </c>
      <c r="N1117" s="5">
        <f>tblCustomers[[#This Row],[TotalSpend]]</f>
        <v>2625.91</v>
      </c>
      <c r="O1117" s="2" t="s">
        <v>3372</v>
      </c>
    </row>
    <row r="1118" spans="1:15" ht="13.8" x14ac:dyDescent="0.25">
      <c r="A1118" s="2" t="s">
        <v>1127</v>
      </c>
      <c r="B1118" s="2" t="s">
        <v>1836</v>
      </c>
      <c r="C1118" s="2" t="s">
        <v>1865</v>
      </c>
      <c r="D1118" s="5" t="s">
        <v>1929</v>
      </c>
      <c r="E1118" s="5" t="s">
        <v>2960</v>
      </c>
      <c r="F1118" s="9">
        <v>2</v>
      </c>
      <c r="G1118" s="9">
        <v>2</v>
      </c>
      <c r="H1118" s="7">
        <v>114.78</v>
      </c>
      <c r="I1118" s="7">
        <v>57.39</v>
      </c>
      <c r="J1118" s="2" t="s">
        <v>3370</v>
      </c>
      <c r="K1118" s="5">
        <f ca="1">TODAY() - tblCustomers[[#This Row],[LastPurchaseDate]]</f>
        <v>57</v>
      </c>
      <c r="L1118" s="5" t="str">
        <f ca="1">IF(tblCustomers[[#This Row],[LastPurchaseDate]] &lt;= (TODAY()-180), "Churned", "Active")</f>
        <v>Active</v>
      </c>
      <c r="M1118" s="5" t="str">
        <f>TEXT(tblCustomers[[#This Row],[JoinDate]], "YYYY-MM")</f>
        <v>2025-06</v>
      </c>
      <c r="N1118" s="5">
        <f>tblCustomers[[#This Row],[TotalSpend]]</f>
        <v>114.78</v>
      </c>
      <c r="O1118" s="2" t="s">
        <v>3373</v>
      </c>
    </row>
    <row r="1119" spans="1:15" ht="13.8" x14ac:dyDescent="0.25">
      <c r="A1119" s="2" t="s">
        <v>1128</v>
      </c>
      <c r="B1119" s="2" t="s">
        <v>1240</v>
      </c>
      <c r="C1119" s="2" t="s">
        <v>1861</v>
      </c>
      <c r="D1119" s="5" t="s">
        <v>1896</v>
      </c>
      <c r="E1119" s="5" t="s">
        <v>2481</v>
      </c>
      <c r="F1119" s="9">
        <v>3</v>
      </c>
      <c r="G1119" s="9">
        <v>3</v>
      </c>
      <c r="H1119" s="7">
        <v>184.26</v>
      </c>
      <c r="I1119" s="7">
        <v>61.42</v>
      </c>
      <c r="J1119" s="2" t="s">
        <v>3370</v>
      </c>
      <c r="K1119" s="5">
        <f ca="1">TODAY() - tblCustomers[[#This Row],[LastPurchaseDate]]</f>
        <v>2171</v>
      </c>
      <c r="L1119" s="5" t="str">
        <f ca="1">IF(tblCustomers[[#This Row],[LastPurchaseDate]] &lt;= (TODAY()-180), "Churned", "Active")</f>
        <v>Active</v>
      </c>
      <c r="M1119" s="5" t="str">
        <f>TEXT(tblCustomers[[#This Row],[JoinDate]], "YYYY-MM")</f>
        <v>2019-08</v>
      </c>
      <c r="N1119" s="5">
        <f>tblCustomers[[#This Row],[TotalSpend]]</f>
        <v>184.26</v>
      </c>
      <c r="O1119" s="2" t="s">
        <v>3372</v>
      </c>
    </row>
    <row r="1120" spans="1:15" ht="13.8" x14ac:dyDescent="0.25">
      <c r="A1120" s="2" t="s">
        <v>1129</v>
      </c>
      <c r="B1120" s="2" t="s">
        <v>1537</v>
      </c>
      <c r="C1120" s="2" t="s">
        <v>1864</v>
      </c>
      <c r="D1120" s="5" t="s">
        <v>2764</v>
      </c>
      <c r="E1120" s="5" t="s">
        <v>2319</v>
      </c>
      <c r="F1120" s="9">
        <v>17</v>
      </c>
      <c r="G1120" s="9">
        <v>10</v>
      </c>
      <c r="H1120" s="7">
        <v>1175.2</v>
      </c>
      <c r="I1120" s="7">
        <v>117.52</v>
      </c>
      <c r="J1120" s="2" t="s">
        <v>3370</v>
      </c>
      <c r="K1120" s="5">
        <f ca="1">TODAY() - tblCustomers[[#This Row],[LastPurchaseDate]]</f>
        <v>1666</v>
      </c>
      <c r="L1120" s="5" t="str">
        <f ca="1">IF(tblCustomers[[#This Row],[LastPurchaseDate]] &lt;= (TODAY()-180), "Churned", "Active")</f>
        <v>Active</v>
      </c>
      <c r="M1120" s="5" t="str">
        <f>TEXT(tblCustomers[[#This Row],[JoinDate]], "YYYY-MM")</f>
        <v>2019-11</v>
      </c>
      <c r="N1120" s="5">
        <f>tblCustomers[[#This Row],[TotalSpend]]</f>
        <v>1175.2</v>
      </c>
      <c r="O1120" s="2" t="s">
        <v>3372</v>
      </c>
    </row>
    <row r="1121" spans="1:15" ht="13.8" x14ac:dyDescent="0.25">
      <c r="A1121" s="2" t="s">
        <v>1130</v>
      </c>
      <c r="B1121" s="2" t="s">
        <v>1837</v>
      </c>
      <c r="C1121" s="2" t="s">
        <v>1863</v>
      </c>
      <c r="D1121" s="5" t="s">
        <v>2765</v>
      </c>
      <c r="E1121" s="5" t="s">
        <v>3342</v>
      </c>
      <c r="F1121" s="9">
        <v>37</v>
      </c>
      <c r="G1121" s="9">
        <v>24</v>
      </c>
      <c r="H1121" s="7">
        <v>4992</v>
      </c>
      <c r="I1121" s="7">
        <v>208</v>
      </c>
      <c r="J1121" s="2" t="s">
        <v>3370</v>
      </c>
      <c r="K1121" s="5">
        <f ca="1">TODAY() - tblCustomers[[#This Row],[LastPurchaseDate]]</f>
        <v>1560</v>
      </c>
      <c r="L1121" s="5" t="str">
        <f ca="1">IF(tblCustomers[[#This Row],[LastPurchaseDate]] &lt;= (TODAY()-180), "Churned", "Active")</f>
        <v>Active</v>
      </c>
      <c r="M1121" s="5" t="str">
        <f>TEXT(tblCustomers[[#This Row],[JoinDate]], "YYYY-MM")</f>
        <v>2018-06</v>
      </c>
      <c r="N1121" s="5">
        <f>tblCustomers[[#This Row],[TotalSpend]]</f>
        <v>4992</v>
      </c>
      <c r="O1121" s="2" t="s">
        <v>3372</v>
      </c>
    </row>
    <row r="1122" spans="1:15" ht="13.8" x14ac:dyDescent="0.25">
      <c r="A1122" s="2" t="s">
        <v>1131</v>
      </c>
      <c r="B1122" s="2" t="s">
        <v>1293</v>
      </c>
      <c r="C1122" s="2" t="s">
        <v>1864</v>
      </c>
      <c r="D1122" s="5" t="s">
        <v>2766</v>
      </c>
      <c r="E1122" s="5" t="s">
        <v>3343</v>
      </c>
      <c r="F1122" s="9">
        <v>24</v>
      </c>
      <c r="G1122" s="9">
        <v>21</v>
      </c>
      <c r="H1122" s="7">
        <v>2441.04</v>
      </c>
      <c r="I1122" s="7">
        <v>116.24</v>
      </c>
      <c r="J1122" s="2" t="s">
        <v>3370</v>
      </c>
      <c r="K1122" s="5">
        <f ca="1">TODAY() - tblCustomers[[#This Row],[LastPurchaseDate]]</f>
        <v>849</v>
      </c>
      <c r="L1122" s="5" t="str">
        <f ca="1">IF(tblCustomers[[#This Row],[LastPurchaseDate]] &lt;= (TODAY()-180), "Churned", "Active")</f>
        <v>Active</v>
      </c>
      <c r="M1122" s="5" t="str">
        <f>TEXT(tblCustomers[[#This Row],[JoinDate]], "YYYY-MM")</f>
        <v>2021-06</v>
      </c>
      <c r="N1122" s="5">
        <f>tblCustomers[[#This Row],[TotalSpend]]</f>
        <v>2441.04</v>
      </c>
      <c r="O1122" s="2" t="s">
        <v>3372</v>
      </c>
    </row>
    <row r="1123" spans="1:15" ht="13.8" x14ac:dyDescent="0.25">
      <c r="A1123" s="2" t="s">
        <v>1132</v>
      </c>
      <c r="B1123" s="2" t="s">
        <v>1549</v>
      </c>
      <c r="C1123" s="2" t="s">
        <v>1862</v>
      </c>
      <c r="D1123" s="5" t="s">
        <v>2075</v>
      </c>
      <c r="E1123" s="5" t="s">
        <v>1882</v>
      </c>
      <c r="F1123" s="9">
        <v>37</v>
      </c>
      <c r="G1123" s="9">
        <v>27</v>
      </c>
      <c r="H1123" s="7">
        <v>2004.21</v>
      </c>
      <c r="I1123" s="7">
        <v>74.23</v>
      </c>
      <c r="J1123" s="2" t="s">
        <v>3370</v>
      </c>
      <c r="K1123" s="5">
        <f ca="1">TODAY() - tblCustomers[[#This Row],[LastPurchaseDate]]</f>
        <v>1387</v>
      </c>
      <c r="L1123" s="5" t="str">
        <f ca="1">IF(tblCustomers[[#This Row],[LastPurchaseDate]] &lt;= (TODAY()-180), "Churned", "Active")</f>
        <v>Active</v>
      </c>
      <c r="M1123" s="5" t="str">
        <f>TEXT(tblCustomers[[#This Row],[JoinDate]], "YYYY-MM")</f>
        <v>2018-12</v>
      </c>
      <c r="N1123" s="5">
        <f>tblCustomers[[#This Row],[TotalSpend]]</f>
        <v>2004.21</v>
      </c>
      <c r="O1123" s="2" t="s">
        <v>3372</v>
      </c>
    </row>
    <row r="1124" spans="1:15" ht="13.8" x14ac:dyDescent="0.25">
      <c r="A1124" s="2" t="s">
        <v>1133</v>
      </c>
      <c r="B1124" s="2" t="s">
        <v>1773</v>
      </c>
      <c r="C1124" s="2" t="s">
        <v>1865</v>
      </c>
      <c r="D1124" s="5" t="s">
        <v>2247</v>
      </c>
      <c r="E1124" s="5" t="s">
        <v>2776</v>
      </c>
      <c r="F1124" s="9">
        <v>66</v>
      </c>
      <c r="G1124" s="9">
        <v>57</v>
      </c>
      <c r="H1124" s="7">
        <v>2403.69</v>
      </c>
      <c r="I1124" s="7">
        <v>42.17</v>
      </c>
      <c r="J1124" s="2" t="s">
        <v>3370</v>
      </c>
      <c r="K1124" s="5">
        <f ca="1">TODAY() - tblCustomers[[#This Row],[LastPurchaseDate]]</f>
        <v>303</v>
      </c>
      <c r="L1124" s="5" t="str">
        <f ca="1">IF(tblCustomers[[#This Row],[LastPurchaseDate]] &lt;= (TODAY()-180), "Churned", "Active")</f>
        <v>Active</v>
      </c>
      <c r="M1124" s="5" t="str">
        <f>TEXT(tblCustomers[[#This Row],[JoinDate]], "YYYY-MM")</f>
        <v>2019-06</v>
      </c>
      <c r="N1124" s="5">
        <f>tblCustomers[[#This Row],[TotalSpend]]</f>
        <v>2403.69</v>
      </c>
      <c r="O1124" s="2" t="s">
        <v>3372</v>
      </c>
    </row>
    <row r="1125" spans="1:15" ht="13.8" x14ac:dyDescent="0.25">
      <c r="A1125" s="2" t="s">
        <v>1134</v>
      </c>
      <c r="B1125" s="2" t="s">
        <v>1789</v>
      </c>
      <c r="C1125" s="2" t="s">
        <v>1863</v>
      </c>
      <c r="D1125" s="5" t="s">
        <v>2622</v>
      </c>
      <c r="E1125" s="5" t="s">
        <v>2087</v>
      </c>
      <c r="F1125" s="9">
        <v>83</v>
      </c>
      <c r="G1125" s="9">
        <v>59</v>
      </c>
      <c r="H1125" s="7">
        <v>4888.74</v>
      </c>
      <c r="I1125" s="7">
        <v>82.86</v>
      </c>
      <c r="J1125" s="2" t="s">
        <v>3370</v>
      </c>
      <c r="K1125" s="5">
        <f ca="1">TODAY() - tblCustomers[[#This Row],[LastPurchaseDate]]</f>
        <v>244</v>
      </c>
      <c r="L1125" s="5" t="str">
        <f ca="1">IF(tblCustomers[[#This Row],[LastPurchaseDate]] &lt;= (TODAY()-180), "Churned", "Active")</f>
        <v>Active</v>
      </c>
      <c r="M1125" s="5" t="str">
        <f>TEXT(tblCustomers[[#This Row],[JoinDate]], "YYYY-MM")</f>
        <v>2018-03</v>
      </c>
      <c r="N1125" s="5">
        <f>tblCustomers[[#This Row],[TotalSpend]]</f>
        <v>4888.74</v>
      </c>
      <c r="O1125" s="2" t="s">
        <v>3372</v>
      </c>
    </row>
    <row r="1126" spans="1:15" ht="13.8" x14ac:dyDescent="0.25">
      <c r="A1126" s="2" t="s">
        <v>1135</v>
      </c>
      <c r="B1126" s="2" t="s">
        <v>1675</v>
      </c>
      <c r="C1126" s="2" t="s">
        <v>1862</v>
      </c>
      <c r="D1126" s="5" t="s">
        <v>2767</v>
      </c>
      <c r="E1126" s="5" t="s">
        <v>2674</v>
      </c>
      <c r="F1126" s="9">
        <v>15</v>
      </c>
      <c r="G1126" s="9">
        <v>6</v>
      </c>
      <c r="H1126" s="7">
        <v>559.14</v>
      </c>
      <c r="I1126" s="7">
        <v>93.19</v>
      </c>
      <c r="J1126" s="2" t="s">
        <v>3370</v>
      </c>
      <c r="K1126" s="5">
        <f ca="1">TODAY() - tblCustomers[[#This Row],[LastPurchaseDate]]</f>
        <v>1568</v>
      </c>
      <c r="L1126" s="5" t="str">
        <f ca="1">IF(tblCustomers[[#This Row],[LastPurchaseDate]] &lt;= (TODAY()-180), "Churned", "Active")</f>
        <v>Active</v>
      </c>
      <c r="M1126" s="5" t="str">
        <f>TEXT(tblCustomers[[#This Row],[JoinDate]], "YYYY-MM")</f>
        <v>2020-04</v>
      </c>
      <c r="N1126" s="5">
        <f>tblCustomers[[#This Row],[TotalSpend]]</f>
        <v>559.14</v>
      </c>
      <c r="O1126" s="2" t="s">
        <v>3372</v>
      </c>
    </row>
    <row r="1127" spans="1:15" ht="13.8" x14ac:dyDescent="0.25">
      <c r="A1127" s="2" t="s">
        <v>1136</v>
      </c>
      <c r="B1127" s="2" t="s">
        <v>1556</v>
      </c>
      <c r="C1127" s="2" t="s">
        <v>1863</v>
      </c>
      <c r="D1127" s="5" t="s">
        <v>2768</v>
      </c>
      <c r="E1127" s="5" t="s">
        <v>3344</v>
      </c>
      <c r="F1127" s="9">
        <v>31</v>
      </c>
      <c r="G1127" s="9">
        <v>30</v>
      </c>
      <c r="H1127" s="7">
        <v>1860</v>
      </c>
      <c r="I1127" s="7">
        <v>62</v>
      </c>
      <c r="J1127" s="2" t="s">
        <v>3370</v>
      </c>
      <c r="K1127" s="5">
        <f ca="1">TODAY() - tblCustomers[[#This Row],[LastPurchaseDate]]</f>
        <v>1429</v>
      </c>
      <c r="L1127" s="5" t="str">
        <f ca="1">IF(tblCustomers[[#This Row],[LastPurchaseDate]] &lt;= (TODAY()-180), "Churned", "Active")</f>
        <v>Active</v>
      </c>
      <c r="M1127" s="5" t="str">
        <f>TEXT(tblCustomers[[#This Row],[JoinDate]], "YYYY-MM")</f>
        <v>2019-04</v>
      </c>
      <c r="N1127" s="5">
        <f>tblCustomers[[#This Row],[TotalSpend]]</f>
        <v>1860</v>
      </c>
      <c r="O1127" s="2" t="s">
        <v>3372</v>
      </c>
    </row>
    <row r="1128" spans="1:15" ht="13.8" x14ac:dyDescent="0.25">
      <c r="A1128" s="2" t="s">
        <v>1137</v>
      </c>
      <c r="B1128" s="2" t="s">
        <v>1238</v>
      </c>
      <c r="C1128" s="2" t="s">
        <v>1862</v>
      </c>
      <c r="D1128" s="5" t="s">
        <v>2620</v>
      </c>
      <c r="E1128" s="5" t="s">
        <v>3345</v>
      </c>
      <c r="F1128" s="9">
        <v>54</v>
      </c>
      <c r="G1128" s="9">
        <v>49</v>
      </c>
      <c r="H1128" s="7">
        <v>4756.92</v>
      </c>
      <c r="I1128" s="7">
        <v>97.08</v>
      </c>
      <c r="J1128" s="2" t="s">
        <v>3370</v>
      </c>
      <c r="K1128" s="5">
        <f ca="1">TODAY() - tblCustomers[[#This Row],[LastPurchaseDate]]</f>
        <v>486</v>
      </c>
      <c r="L1128" s="5" t="str">
        <f ca="1">IF(tblCustomers[[#This Row],[LastPurchaseDate]] &lt;= (TODAY()-180), "Churned", "Active")</f>
        <v>Active</v>
      </c>
      <c r="M1128" s="5" t="str">
        <f>TEXT(tblCustomers[[#This Row],[JoinDate]], "YYYY-MM")</f>
        <v>2019-12</v>
      </c>
      <c r="N1128" s="5">
        <f>tblCustomers[[#This Row],[TotalSpend]]</f>
        <v>4756.92</v>
      </c>
      <c r="O1128" s="2" t="s">
        <v>3372</v>
      </c>
    </row>
    <row r="1129" spans="1:15" ht="13.8" x14ac:dyDescent="0.25">
      <c r="A1129" s="2" t="s">
        <v>1138</v>
      </c>
      <c r="B1129" s="2" t="s">
        <v>1838</v>
      </c>
      <c r="C1129" s="2" t="s">
        <v>1865</v>
      </c>
      <c r="D1129" s="5" t="s">
        <v>2769</v>
      </c>
      <c r="E1129" s="5" t="s">
        <v>3346</v>
      </c>
      <c r="F1129" s="9">
        <v>59</v>
      </c>
      <c r="G1129" s="9">
        <v>44</v>
      </c>
      <c r="H1129" s="7">
        <v>3054.92</v>
      </c>
      <c r="I1129" s="7">
        <v>69.430000000000007</v>
      </c>
      <c r="J1129" s="2" t="s">
        <v>3370</v>
      </c>
      <c r="K1129" s="5">
        <f ca="1">TODAY() - tblCustomers[[#This Row],[LastPurchaseDate]]</f>
        <v>881</v>
      </c>
      <c r="L1129" s="5" t="str">
        <f ca="1">IF(tblCustomers[[#This Row],[LastPurchaseDate]] &lt;= (TODAY()-180), "Churned", "Active")</f>
        <v>Active</v>
      </c>
      <c r="M1129" s="5" t="str">
        <f>TEXT(tblCustomers[[#This Row],[JoinDate]], "YYYY-MM")</f>
        <v>2018-06</v>
      </c>
      <c r="N1129" s="5">
        <f>tblCustomers[[#This Row],[TotalSpend]]</f>
        <v>3054.92</v>
      </c>
      <c r="O1129" s="2" t="s">
        <v>3372</v>
      </c>
    </row>
    <row r="1130" spans="1:15" ht="13.8" x14ac:dyDescent="0.25">
      <c r="A1130" s="2" t="s">
        <v>1139</v>
      </c>
      <c r="B1130" s="2" t="s">
        <v>1839</v>
      </c>
      <c r="C1130" s="2" t="s">
        <v>1861</v>
      </c>
      <c r="D1130" s="5" t="s">
        <v>2114</v>
      </c>
      <c r="E1130" s="5" t="s">
        <v>3347</v>
      </c>
      <c r="F1130" s="9">
        <v>15</v>
      </c>
      <c r="G1130" s="9">
        <v>13</v>
      </c>
      <c r="H1130" s="7">
        <v>977.86</v>
      </c>
      <c r="I1130" s="7">
        <v>75.22</v>
      </c>
      <c r="J1130" s="2" t="s">
        <v>3370</v>
      </c>
      <c r="K1130" s="5">
        <f ca="1">TODAY() - tblCustomers[[#This Row],[LastPurchaseDate]]</f>
        <v>1128</v>
      </c>
      <c r="L1130" s="5" t="str">
        <f ca="1">IF(tblCustomers[[#This Row],[LastPurchaseDate]] &lt;= (TODAY()-180), "Churned", "Active")</f>
        <v>Active</v>
      </c>
      <c r="M1130" s="5" t="str">
        <f>TEXT(tblCustomers[[#This Row],[JoinDate]], "YYYY-MM")</f>
        <v>2021-06</v>
      </c>
      <c r="N1130" s="5">
        <f>tblCustomers[[#This Row],[TotalSpend]]</f>
        <v>977.86</v>
      </c>
      <c r="O1130" s="2" t="s">
        <v>3372</v>
      </c>
    </row>
    <row r="1131" spans="1:15" ht="13.8" x14ac:dyDescent="0.25">
      <c r="A1131" s="2" t="s">
        <v>1140</v>
      </c>
      <c r="B1131" s="2" t="s">
        <v>1225</v>
      </c>
      <c r="C1131" s="2" t="s">
        <v>1864</v>
      </c>
      <c r="D1131" s="5" t="s">
        <v>2588</v>
      </c>
      <c r="E1131" s="5" t="s">
        <v>2102</v>
      </c>
      <c r="F1131" s="9">
        <v>12</v>
      </c>
      <c r="G1131" s="9">
        <v>12</v>
      </c>
      <c r="H1131" s="7">
        <v>1357.32</v>
      </c>
      <c r="I1131" s="7">
        <v>113.11</v>
      </c>
      <c r="J1131" s="2" t="s">
        <v>3370</v>
      </c>
      <c r="K1131" s="5">
        <f ca="1">TODAY() - tblCustomers[[#This Row],[LastPurchaseDate]]</f>
        <v>1043</v>
      </c>
      <c r="L1131" s="5" t="str">
        <f ca="1">IF(tblCustomers[[#This Row],[LastPurchaseDate]] &lt;= (TODAY()-180), "Churned", "Active")</f>
        <v>Active</v>
      </c>
      <c r="M1131" s="5" t="str">
        <f>TEXT(tblCustomers[[#This Row],[JoinDate]], "YYYY-MM")</f>
        <v>2021-12</v>
      </c>
      <c r="N1131" s="5">
        <f>tblCustomers[[#This Row],[TotalSpend]]</f>
        <v>1357.32</v>
      </c>
      <c r="O1131" s="2" t="s">
        <v>3372</v>
      </c>
    </row>
    <row r="1132" spans="1:15" ht="13.8" x14ac:dyDescent="0.25">
      <c r="A1132" s="2" t="s">
        <v>1141</v>
      </c>
      <c r="B1132" s="2" t="s">
        <v>1840</v>
      </c>
      <c r="C1132" s="2" t="s">
        <v>1863</v>
      </c>
      <c r="D1132" s="5" t="s">
        <v>2083</v>
      </c>
      <c r="E1132" s="5" t="s">
        <v>2706</v>
      </c>
      <c r="F1132" s="9">
        <v>23</v>
      </c>
      <c r="G1132" s="9">
        <v>15</v>
      </c>
      <c r="H1132" s="7">
        <v>1268.4000000000001</v>
      </c>
      <c r="I1132" s="7">
        <v>84.56</v>
      </c>
      <c r="J1132" s="2" t="s">
        <v>3370</v>
      </c>
      <c r="K1132" s="5">
        <f ca="1">TODAY() - tblCustomers[[#This Row],[LastPurchaseDate]]</f>
        <v>1778</v>
      </c>
      <c r="L1132" s="5" t="str">
        <f ca="1">IF(tblCustomers[[#This Row],[LastPurchaseDate]] &lt;= (TODAY()-180), "Churned", "Active")</f>
        <v>Active</v>
      </c>
      <c r="M1132" s="5" t="str">
        <f>TEXT(tblCustomers[[#This Row],[JoinDate]], "YYYY-MM")</f>
        <v>2019-01</v>
      </c>
      <c r="N1132" s="5">
        <f>tblCustomers[[#This Row],[TotalSpend]]</f>
        <v>1268.4000000000001</v>
      </c>
      <c r="O1132" s="2" t="s">
        <v>3372</v>
      </c>
    </row>
    <row r="1133" spans="1:15" ht="13.8" x14ac:dyDescent="0.25">
      <c r="A1133" s="2" t="s">
        <v>1142</v>
      </c>
      <c r="B1133" s="2" t="s">
        <v>1768</v>
      </c>
      <c r="C1133" s="2" t="s">
        <v>1861</v>
      </c>
      <c r="D1133" s="5" t="s">
        <v>2770</v>
      </c>
      <c r="E1133" s="5" t="s">
        <v>2257</v>
      </c>
      <c r="F1133" s="9">
        <v>19</v>
      </c>
      <c r="G1133" s="9">
        <v>17</v>
      </c>
      <c r="H1133" s="7">
        <v>780.13</v>
      </c>
      <c r="I1133" s="7">
        <v>45.89</v>
      </c>
      <c r="J1133" s="2" t="s">
        <v>3370</v>
      </c>
      <c r="K1133" s="5">
        <f ca="1">TODAY() - tblCustomers[[#This Row],[LastPurchaseDate]]</f>
        <v>1960</v>
      </c>
      <c r="L1133" s="5" t="str">
        <f ca="1">IF(tblCustomers[[#This Row],[LastPurchaseDate]] &lt;= (TODAY()-180), "Churned", "Active")</f>
        <v>Active</v>
      </c>
      <c r="M1133" s="5" t="str">
        <f>TEXT(tblCustomers[[#This Row],[JoinDate]], "YYYY-MM")</f>
        <v>2018-11</v>
      </c>
      <c r="N1133" s="5">
        <f>tblCustomers[[#This Row],[TotalSpend]]</f>
        <v>780.13</v>
      </c>
      <c r="O1133" s="2" t="s">
        <v>3372</v>
      </c>
    </row>
    <row r="1134" spans="1:15" ht="13.8" x14ac:dyDescent="0.25">
      <c r="A1134" s="2" t="s">
        <v>1143</v>
      </c>
      <c r="B1134" s="2" t="s">
        <v>1713</v>
      </c>
      <c r="C1134" s="2" t="s">
        <v>1862</v>
      </c>
      <c r="D1134" s="5" t="s">
        <v>2362</v>
      </c>
      <c r="E1134" s="5" t="s">
        <v>2860</v>
      </c>
      <c r="F1134" s="9">
        <v>8</v>
      </c>
      <c r="G1134" s="9">
        <v>10</v>
      </c>
      <c r="H1134" s="7">
        <v>1177</v>
      </c>
      <c r="I1134" s="7">
        <v>117.7</v>
      </c>
      <c r="J1134" s="2" t="s">
        <v>3370</v>
      </c>
      <c r="K1134" s="5">
        <f ca="1">TODAY() - tblCustomers[[#This Row],[LastPurchaseDate]]</f>
        <v>75</v>
      </c>
      <c r="L1134" s="5" t="str">
        <f ca="1">IF(tblCustomers[[#This Row],[LastPurchaseDate]] &lt;= (TODAY()-180), "Churned", "Active")</f>
        <v>Active</v>
      </c>
      <c r="M1134" s="5" t="str">
        <f>TEXT(tblCustomers[[#This Row],[JoinDate]], "YYYY-MM")</f>
        <v>2024-12</v>
      </c>
      <c r="N1134" s="5">
        <f>tblCustomers[[#This Row],[TotalSpend]]</f>
        <v>1177</v>
      </c>
      <c r="O1134" s="2" t="s">
        <v>3373</v>
      </c>
    </row>
    <row r="1135" spans="1:15" ht="13.8" x14ac:dyDescent="0.25">
      <c r="A1135" s="2" t="s">
        <v>1144</v>
      </c>
      <c r="B1135" s="2" t="s">
        <v>1537</v>
      </c>
      <c r="C1135" s="2" t="s">
        <v>1862</v>
      </c>
      <c r="D1135" s="5" t="s">
        <v>2771</v>
      </c>
      <c r="E1135" s="5" t="s">
        <v>3163</v>
      </c>
      <c r="F1135" s="9">
        <v>14</v>
      </c>
      <c r="G1135" s="9">
        <v>14</v>
      </c>
      <c r="H1135" s="7">
        <v>382.48</v>
      </c>
      <c r="I1135" s="7">
        <v>27.32</v>
      </c>
      <c r="J1135" s="2" t="s">
        <v>3370</v>
      </c>
      <c r="K1135" s="5">
        <f ca="1">TODAY() - tblCustomers[[#This Row],[LastPurchaseDate]]</f>
        <v>9</v>
      </c>
      <c r="L1135" s="5" t="str">
        <f ca="1">IF(tblCustomers[[#This Row],[LastPurchaseDate]] &lt;= (TODAY()-180), "Churned", "Active")</f>
        <v>Active</v>
      </c>
      <c r="M1135" s="5" t="str">
        <f>TEXT(tblCustomers[[#This Row],[JoinDate]], "YYYY-MM")</f>
        <v>2024-08</v>
      </c>
      <c r="N1135" s="5">
        <f>tblCustomers[[#This Row],[TotalSpend]]</f>
        <v>382.48</v>
      </c>
      <c r="O1135" s="2" t="s">
        <v>3373</v>
      </c>
    </row>
    <row r="1136" spans="1:15" ht="13.8" x14ac:dyDescent="0.25">
      <c r="A1136" s="2" t="s">
        <v>1145</v>
      </c>
      <c r="B1136" s="2" t="s">
        <v>1611</v>
      </c>
      <c r="C1136" s="2" t="s">
        <v>1862</v>
      </c>
      <c r="D1136" s="5" t="s">
        <v>2772</v>
      </c>
      <c r="E1136" s="5" t="s">
        <v>3348</v>
      </c>
      <c r="F1136" s="9">
        <v>21</v>
      </c>
      <c r="G1136" s="9">
        <v>22</v>
      </c>
      <c r="H1136" s="7">
        <v>1598.52</v>
      </c>
      <c r="I1136" s="7">
        <v>72.66</v>
      </c>
      <c r="J1136" s="2" t="s">
        <v>3370</v>
      </c>
      <c r="K1136" s="5">
        <f ca="1">TODAY() - tblCustomers[[#This Row],[LastPurchaseDate]]</f>
        <v>977</v>
      </c>
      <c r="L1136" s="5" t="str">
        <f ca="1">IF(tblCustomers[[#This Row],[LastPurchaseDate]] &lt;= (TODAY()-180), "Churned", "Active")</f>
        <v>Active</v>
      </c>
      <c r="M1136" s="5" t="str">
        <f>TEXT(tblCustomers[[#This Row],[JoinDate]], "YYYY-MM")</f>
        <v>2021-05</v>
      </c>
      <c r="N1136" s="5">
        <f>tblCustomers[[#This Row],[TotalSpend]]</f>
        <v>1598.52</v>
      </c>
      <c r="O1136" s="2" t="s">
        <v>3372</v>
      </c>
    </row>
    <row r="1137" spans="1:15" ht="13.8" x14ac:dyDescent="0.25">
      <c r="A1137" s="2" t="s">
        <v>1146</v>
      </c>
      <c r="B1137" s="2" t="s">
        <v>1841</v>
      </c>
      <c r="C1137" s="2" t="s">
        <v>1864</v>
      </c>
      <c r="D1137" s="5" t="s">
        <v>2773</v>
      </c>
      <c r="E1137" s="5" t="s">
        <v>3349</v>
      </c>
      <c r="F1137" s="9">
        <v>7</v>
      </c>
      <c r="G1137" s="9">
        <v>5</v>
      </c>
      <c r="H1137" s="7">
        <v>163.95</v>
      </c>
      <c r="I1137" s="7">
        <v>32.79</v>
      </c>
      <c r="J1137" s="2" t="s">
        <v>3370</v>
      </c>
      <c r="K1137" s="5">
        <f ca="1">TODAY() - tblCustomers[[#This Row],[LastPurchaseDate]]</f>
        <v>888</v>
      </c>
      <c r="L1137" s="5" t="str">
        <f ca="1">IF(tblCustomers[[#This Row],[LastPurchaseDate]] &lt;= (TODAY()-180), "Churned", "Active")</f>
        <v>Active</v>
      </c>
      <c r="M1137" s="5" t="str">
        <f>TEXT(tblCustomers[[#This Row],[JoinDate]], "YYYY-MM")</f>
        <v>2022-10</v>
      </c>
      <c r="N1137" s="5">
        <f>tblCustomers[[#This Row],[TotalSpend]]</f>
        <v>163.95</v>
      </c>
      <c r="O1137" s="2" t="s">
        <v>3372</v>
      </c>
    </row>
    <row r="1138" spans="1:15" ht="13.8" x14ac:dyDescent="0.25">
      <c r="A1138" s="2" t="s">
        <v>1147</v>
      </c>
      <c r="B1138" s="2" t="s">
        <v>1782</v>
      </c>
      <c r="C1138" s="2" t="s">
        <v>1865</v>
      </c>
      <c r="D1138" s="5" t="s">
        <v>2774</v>
      </c>
      <c r="E1138" s="5" t="s">
        <v>3142</v>
      </c>
      <c r="F1138" s="9">
        <v>35</v>
      </c>
      <c r="G1138" s="9">
        <v>32</v>
      </c>
      <c r="H1138" s="7">
        <v>3540.8</v>
      </c>
      <c r="I1138" s="7">
        <v>110.65</v>
      </c>
      <c r="J1138" s="2" t="s">
        <v>3370</v>
      </c>
      <c r="K1138" s="5">
        <f ca="1">TODAY() - tblCustomers[[#This Row],[LastPurchaseDate]]</f>
        <v>135</v>
      </c>
      <c r="L1138" s="5" t="str">
        <f ca="1">IF(tblCustomers[[#This Row],[LastPurchaseDate]] &lt;= (TODAY()-180), "Churned", "Active")</f>
        <v>Active</v>
      </c>
      <c r="M1138" s="5" t="str">
        <f>TEXT(tblCustomers[[#This Row],[JoinDate]], "YYYY-MM")</f>
        <v>2022-07</v>
      </c>
      <c r="N1138" s="5">
        <f>tblCustomers[[#This Row],[TotalSpend]]</f>
        <v>3540.8</v>
      </c>
      <c r="O1138" s="2" t="s">
        <v>3373</v>
      </c>
    </row>
    <row r="1139" spans="1:15" ht="13.8" x14ac:dyDescent="0.25">
      <c r="A1139" s="2" t="s">
        <v>1148</v>
      </c>
      <c r="B1139" s="2" t="s">
        <v>1719</v>
      </c>
      <c r="C1139" s="2" t="s">
        <v>1862</v>
      </c>
      <c r="D1139" s="5" t="s">
        <v>2447</v>
      </c>
      <c r="E1139" s="5" t="s">
        <v>3312</v>
      </c>
      <c r="F1139" s="9">
        <v>63</v>
      </c>
      <c r="G1139" s="9">
        <v>50</v>
      </c>
      <c r="H1139" s="7">
        <v>5453.5</v>
      </c>
      <c r="I1139" s="7">
        <v>109.07</v>
      </c>
      <c r="J1139" s="2" t="s">
        <v>3371</v>
      </c>
      <c r="K1139" s="5">
        <f ca="1">TODAY() - tblCustomers[[#This Row],[LastPurchaseDate]]</f>
        <v>768</v>
      </c>
      <c r="L1139" s="5" t="str">
        <f ca="1">IF(tblCustomers[[#This Row],[LastPurchaseDate]] &lt;= (TODAY()-180), "Churned", "Active")</f>
        <v>Active</v>
      </c>
      <c r="M1139" s="5" t="str">
        <f>TEXT(tblCustomers[[#This Row],[JoinDate]], "YYYY-MM")</f>
        <v>2018-06</v>
      </c>
      <c r="N1139" s="5">
        <f>tblCustomers[[#This Row],[TotalSpend]]</f>
        <v>5453.5</v>
      </c>
      <c r="O1139" s="2" t="s">
        <v>3372</v>
      </c>
    </row>
    <row r="1140" spans="1:15" ht="13.8" x14ac:dyDescent="0.25">
      <c r="A1140" s="2" t="s">
        <v>1149</v>
      </c>
      <c r="B1140" s="2" t="s">
        <v>1530</v>
      </c>
      <c r="C1140" s="2" t="s">
        <v>1863</v>
      </c>
      <c r="D1140" s="5" t="s">
        <v>2775</v>
      </c>
      <c r="E1140" s="5" t="s">
        <v>3350</v>
      </c>
      <c r="F1140" s="9">
        <v>27</v>
      </c>
      <c r="G1140" s="9">
        <v>18</v>
      </c>
      <c r="H1140" s="7">
        <v>252.54</v>
      </c>
      <c r="I1140" s="7">
        <v>14.03</v>
      </c>
      <c r="J1140" s="2" t="s">
        <v>3370</v>
      </c>
      <c r="K1140" s="5">
        <f ca="1">TODAY() - tblCustomers[[#This Row],[LastPurchaseDate]]</f>
        <v>1808</v>
      </c>
      <c r="L1140" s="5" t="str">
        <f ca="1">IF(tblCustomers[[#This Row],[LastPurchaseDate]] &lt;= (TODAY()-180), "Churned", "Active")</f>
        <v>Active</v>
      </c>
      <c r="M1140" s="5" t="str">
        <f>TEXT(tblCustomers[[#This Row],[JoinDate]], "YYYY-MM")</f>
        <v>2018-08</v>
      </c>
      <c r="N1140" s="5">
        <f>tblCustomers[[#This Row],[TotalSpend]]</f>
        <v>252.54</v>
      </c>
      <c r="O1140" s="2" t="s">
        <v>3372</v>
      </c>
    </row>
    <row r="1141" spans="1:15" ht="13.8" x14ac:dyDescent="0.25">
      <c r="A1141" s="2" t="s">
        <v>1150</v>
      </c>
      <c r="B1141" s="2" t="s">
        <v>1616</v>
      </c>
      <c r="C1141" s="2" t="s">
        <v>1865</v>
      </c>
      <c r="D1141" s="5" t="s">
        <v>2631</v>
      </c>
      <c r="E1141" s="5" t="s">
        <v>3351</v>
      </c>
      <c r="F1141" s="9">
        <v>60</v>
      </c>
      <c r="G1141" s="9">
        <v>38</v>
      </c>
      <c r="H1141" s="7">
        <v>596.98</v>
      </c>
      <c r="I1141" s="7">
        <v>15.71</v>
      </c>
      <c r="J1141" s="2" t="s">
        <v>3370</v>
      </c>
      <c r="K1141" s="5">
        <f ca="1">TODAY() - tblCustomers[[#This Row],[LastPurchaseDate]]</f>
        <v>452</v>
      </c>
      <c r="L1141" s="5" t="str">
        <f ca="1">IF(tblCustomers[[#This Row],[LastPurchaseDate]] &lt;= (TODAY()-180), "Churned", "Active")</f>
        <v>Active</v>
      </c>
      <c r="M1141" s="5" t="str">
        <f>TEXT(tblCustomers[[#This Row],[JoinDate]], "YYYY-MM")</f>
        <v>2019-07</v>
      </c>
      <c r="N1141" s="5">
        <f>tblCustomers[[#This Row],[TotalSpend]]</f>
        <v>596.98</v>
      </c>
      <c r="O1141" s="2" t="s">
        <v>3372</v>
      </c>
    </row>
    <row r="1142" spans="1:15" ht="13.8" x14ac:dyDescent="0.25">
      <c r="A1142" s="2" t="s">
        <v>1151</v>
      </c>
      <c r="B1142" s="2" t="s">
        <v>1842</v>
      </c>
      <c r="C1142" s="2" t="s">
        <v>1861</v>
      </c>
      <c r="D1142" s="5" t="s">
        <v>2776</v>
      </c>
      <c r="E1142" s="5" t="s">
        <v>2413</v>
      </c>
      <c r="F1142" s="9">
        <v>10</v>
      </c>
      <c r="G1142" s="9">
        <v>7</v>
      </c>
      <c r="H1142" s="7">
        <v>6974.1</v>
      </c>
      <c r="I1142" s="7">
        <v>996.3</v>
      </c>
      <c r="J1142" s="2" t="s">
        <v>3371</v>
      </c>
      <c r="K1142" s="5">
        <f ca="1">TODAY() - tblCustomers[[#This Row],[LastPurchaseDate]]</f>
        <v>55</v>
      </c>
      <c r="L1142" s="5" t="str">
        <f ca="1">IF(tblCustomers[[#This Row],[LastPurchaseDate]] &lt;= (TODAY()-180), "Churned", "Active")</f>
        <v>Active</v>
      </c>
      <c r="M1142" s="5" t="str">
        <f>TEXT(tblCustomers[[#This Row],[JoinDate]], "YYYY-MM")</f>
        <v>2024-11</v>
      </c>
      <c r="N1142" s="5">
        <f>tblCustomers[[#This Row],[TotalSpend]]</f>
        <v>6974.1</v>
      </c>
      <c r="O1142" s="2" t="s">
        <v>3373</v>
      </c>
    </row>
    <row r="1143" spans="1:15" ht="13.8" x14ac:dyDescent="0.25">
      <c r="A1143" s="2" t="s">
        <v>1152</v>
      </c>
      <c r="B1143" s="2" t="s">
        <v>1837</v>
      </c>
      <c r="C1143" s="2" t="s">
        <v>1864</v>
      </c>
      <c r="D1143" s="5" t="s">
        <v>2777</v>
      </c>
      <c r="E1143" s="5" t="s">
        <v>2670</v>
      </c>
      <c r="F1143" s="9">
        <v>70</v>
      </c>
      <c r="G1143" s="9">
        <v>58</v>
      </c>
      <c r="H1143" s="7">
        <v>844.48</v>
      </c>
      <c r="I1143" s="7">
        <v>14.56</v>
      </c>
      <c r="J1143" s="2" t="s">
        <v>3370</v>
      </c>
      <c r="K1143" s="5">
        <f ca="1">TODAY() - tblCustomers[[#This Row],[LastPurchaseDate]]</f>
        <v>334</v>
      </c>
      <c r="L1143" s="5" t="str">
        <f ca="1">IF(tblCustomers[[#This Row],[LastPurchaseDate]] &lt;= (TODAY()-180), "Churned", "Active")</f>
        <v>Active</v>
      </c>
      <c r="M1143" s="5" t="str">
        <f>TEXT(tblCustomers[[#This Row],[JoinDate]], "YYYY-MM")</f>
        <v>2019-01</v>
      </c>
      <c r="N1143" s="5">
        <f>tblCustomers[[#This Row],[TotalSpend]]</f>
        <v>844.48</v>
      </c>
      <c r="O1143" s="2" t="s">
        <v>3372</v>
      </c>
    </row>
    <row r="1144" spans="1:15" ht="13.8" x14ac:dyDescent="0.25">
      <c r="A1144" s="2" t="s">
        <v>1153</v>
      </c>
      <c r="B1144" s="2" t="s">
        <v>1843</v>
      </c>
      <c r="C1144" s="2" t="s">
        <v>1863</v>
      </c>
      <c r="D1144" s="5" t="s">
        <v>2778</v>
      </c>
      <c r="E1144" s="5" t="s">
        <v>2960</v>
      </c>
      <c r="F1144" s="9">
        <v>4</v>
      </c>
      <c r="G1144" s="9">
        <v>4</v>
      </c>
      <c r="H1144" s="7">
        <v>294.76</v>
      </c>
      <c r="I1144" s="7">
        <v>73.69</v>
      </c>
      <c r="J1144" s="2" t="s">
        <v>3370</v>
      </c>
      <c r="K1144" s="5">
        <f ca="1">TODAY() - tblCustomers[[#This Row],[LastPurchaseDate]]</f>
        <v>57</v>
      </c>
      <c r="L1144" s="5" t="str">
        <f ca="1">IF(tblCustomers[[#This Row],[LastPurchaseDate]] &lt;= (TODAY()-180), "Churned", "Active")</f>
        <v>Active</v>
      </c>
      <c r="M1144" s="5" t="str">
        <f>TEXT(tblCustomers[[#This Row],[JoinDate]], "YYYY-MM")</f>
        <v>2025-04</v>
      </c>
      <c r="N1144" s="5">
        <f>tblCustomers[[#This Row],[TotalSpend]]</f>
        <v>294.76</v>
      </c>
      <c r="O1144" s="2" t="s">
        <v>3373</v>
      </c>
    </row>
    <row r="1145" spans="1:15" ht="13.8" x14ac:dyDescent="0.25">
      <c r="A1145" s="2" t="s">
        <v>1154</v>
      </c>
      <c r="B1145" s="2" t="s">
        <v>1576</v>
      </c>
      <c r="C1145" s="2" t="s">
        <v>1864</v>
      </c>
      <c r="D1145" s="5" t="s">
        <v>2725</v>
      </c>
      <c r="E1145" s="5" t="s">
        <v>2992</v>
      </c>
      <c r="F1145" s="9">
        <v>22</v>
      </c>
      <c r="G1145" s="9">
        <v>16</v>
      </c>
      <c r="H1145" s="7">
        <v>3059.68</v>
      </c>
      <c r="I1145" s="7">
        <v>191.23</v>
      </c>
      <c r="J1145" s="2" t="s">
        <v>3370</v>
      </c>
      <c r="K1145" s="5">
        <f ca="1">TODAY() - tblCustomers[[#This Row],[LastPurchaseDate]]</f>
        <v>1744</v>
      </c>
      <c r="L1145" s="5" t="str">
        <f ca="1">IF(tblCustomers[[#This Row],[LastPurchaseDate]] &lt;= (TODAY()-180), "Churned", "Active")</f>
        <v>Active</v>
      </c>
      <c r="M1145" s="5" t="str">
        <f>TEXT(tblCustomers[[#This Row],[JoinDate]], "YYYY-MM")</f>
        <v>2019-03</v>
      </c>
      <c r="N1145" s="5">
        <f>tblCustomers[[#This Row],[TotalSpend]]</f>
        <v>3059.68</v>
      </c>
      <c r="O1145" s="2" t="s">
        <v>3372</v>
      </c>
    </row>
    <row r="1146" spans="1:15" ht="13.8" x14ac:dyDescent="0.25">
      <c r="A1146" s="2" t="s">
        <v>1155</v>
      </c>
      <c r="B1146" s="2" t="s">
        <v>1844</v>
      </c>
      <c r="C1146" s="2" t="s">
        <v>1861</v>
      </c>
      <c r="D1146" s="5" t="s">
        <v>2779</v>
      </c>
      <c r="E1146" s="5" t="s">
        <v>3352</v>
      </c>
      <c r="F1146" s="9">
        <v>16</v>
      </c>
      <c r="G1146" s="9">
        <v>9</v>
      </c>
      <c r="H1146" s="7">
        <v>2401.11</v>
      </c>
      <c r="I1146" s="7">
        <v>266.79000000000002</v>
      </c>
      <c r="J1146" s="2" t="s">
        <v>3370</v>
      </c>
      <c r="K1146" s="5">
        <f ca="1">TODAY() - tblCustomers[[#This Row],[LastPurchaseDate]]</f>
        <v>989</v>
      </c>
      <c r="L1146" s="5" t="str">
        <f ca="1">IF(tblCustomers[[#This Row],[LastPurchaseDate]] &lt;= (TODAY()-180), "Churned", "Active")</f>
        <v>Active</v>
      </c>
      <c r="M1146" s="5" t="str">
        <f>TEXT(tblCustomers[[#This Row],[JoinDate]], "YYYY-MM")</f>
        <v>2021-10</v>
      </c>
      <c r="N1146" s="5">
        <f>tblCustomers[[#This Row],[TotalSpend]]</f>
        <v>2401.11</v>
      </c>
      <c r="O1146" s="2" t="s">
        <v>3372</v>
      </c>
    </row>
    <row r="1147" spans="1:15" ht="13.8" x14ac:dyDescent="0.25">
      <c r="A1147" s="2" t="s">
        <v>1156</v>
      </c>
      <c r="B1147" s="2" t="s">
        <v>1523</v>
      </c>
      <c r="C1147" s="2" t="s">
        <v>1863</v>
      </c>
      <c r="D1147" s="5" t="s">
        <v>2780</v>
      </c>
      <c r="E1147" s="5" t="s">
        <v>3353</v>
      </c>
      <c r="F1147" s="9">
        <v>18</v>
      </c>
      <c r="G1147" s="9">
        <v>18</v>
      </c>
      <c r="H1147" s="7">
        <v>1622.16</v>
      </c>
      <c r="I1147" s="7">
        <v>90.12</v>
      </c>
      <c r="J1147" s="2" t="s">
        <v>3370</v>
      </c>
      <c r="K1147" s="5">
        <f ca="1">TODAY() - tblCustomers[[#This Row],[LastPurchaseDate]]</f>
        <v>1174</v>
      </c>
      <c r="L1147" s="5" t="str">
        <f ca="1">IF(tblCustomers[[#This Row],[LastPurchaseDate]] &lt;= (TODAY()-180), "Churned", "Active")</f>
        <v>Active</v>
      </c>
      <c r="M1147" s="5" t="str">
        <f>TEXT(tblCustomers[[#This Row],[JoinDate]], "YYYY-MM")</f>
        <v>2021-02</v>
      </c>
      <c r="N1147" s="5">
        <f>tblCustomers[[#This Row],[TotalSpend]]</f>
        <v>1622.16</v>
      </c>
      <c r="O1147" s="2" t="s">
        <v>3372</v>
      </c>
    </row>
    <row r="1148" spans="1:15" ht="13.8" x14ac:dyDescent="0.25">
      <c r="A1148" s="2" t="s">
        <v>1157</v>
      </c>
      <c r="B1148" s="2" t="s">
        <v>1845</v>
      </c>
      <c r="C1148" s="2" t="s">
        <v>1862</v>
      </c>
      <c r="D1148" s="5" t="s">
        <v>2781</v>
      </c>
      <c r="E1148" s="5" t="s">
        <v>3354</v>
      </c>
      <c r="F1148" s="9">
        <v>3</v>
      </c>
      <c r="G1148" s="9">
        <v>3</v>
      </c>
      <c r="H1148" s="7">
        <v>564.29999999999995</v>
      </c>
      <c r="I1148" s="7">
        <v>188.1</v>
      </c>
      <c r="J1148" s="2" t="s">
        <v>3370</v>
      </c>
      <c r="K1148" s="5">
        <f ca="1">TODAY() - tblCustomers[[#This Row],[LastPurchaseDate]]</f>
        <v>177</v>
      </c>
      <c r="L1148" s="5" t="str">
        <f ca="1">IF(tblCustomers[[#This Row],[LastPurchaseDate]] &lt;= (TODAY()-180), "Churned", "Active")</f>
        <v>Active</v>
      </c>
      <c r="M1148" s="5" t="str">
        <f>TEXT(tblCustomers[[#This Row],[JoinDate]], "YYYY-MM")</f>
        <v>2025-02</v>
      </c>
      <c r="N1148" s="5">
        <f>tblCustomers[[#This Row],[TotalSpend]]</f>
        <v>564.29999999999995</v>
      </c>
      <c r="O1148" s="2" t="s">
        <v>3373</v>
      </c>
    </row>
    <row r="1149" spans="1:15" ht="13.8" x14ac:dyDescent="0.25">
      <c r="A1149" s="2" t="s">
        <v>1158</v>
      </c>
      <c r="B1149" s="2" t="s">
        <v>1550</v>
      </c>
      <c r="C1149" s="2" t="s">
        <v>1865</v>
      </c>
      <c r="D1149" s="5" t="s">
        <v>2311</v>
      </c>
      <c r="E1149" s="5" t="s">
        <v>3355</v>
      </c>
      <c r="F1149" s="9">
        <v>51</v>
      </c>
      <c r="G1149" s="9">
        <v>41</v>
      </c>
      <c r="H1149" s="7">
        <v>2459.1799999999998</v>
      </c>
      <c r="I1149" s="7">
        <v>59.98</v>
      </c>
      <c r="J1149" s="2" t="s">
        <v>3370</v>
      </c>
      <c r="K1149" s="5">
        <f ca="1">TODAY() - tblCustomers[[#This Row],[LastPurchaseDate]]</f>
        <v>589</v>
      </c>
      <c r="L1149" s="5" t="str">
        <f ca="1">IF(tblCustomers[[#This Row],[LastPurchaseDate]] &lt;= (TODAY()-180), "Churned", "Active")</f>
        <v>Active</v>
      </c>
      <c r="M1149" s="5" t="str">
        <f>TEXT(tblCustomers[[#This Row],[JoinDate]], "YYYY-MM")</f>
        <v>2019-12</v>
      </c>
      <c r="N1149" s="5">
        <f>tblCustomers[[#This Row],[TotalSpend]]</f>
        <v>2459.1799999999998</v>
      </c>
      <c r="O1149" s="2" t="s">
        <v>3372</v>
      </c>
    </row>
    <row r="1150" spans="1:15" ht="13.8" x14ac:dyDescent="0.25">
      <c r="A1150" s="2" t="s">
        <v>1159</v>
      </c>
      <c r="B1150" s="2" t="s">
        <v>1846</v>
      </c>
      <c r="C1150" s="2" t="s">
        <v>1861</v>
      </c>
      <c r="D1150" s="5" t="s">
        <v>2782</v>
      </c>
      <c r="E1150" s="5" t="s">
        <v>2862</v>
      </c>
      <c r="F1150" s="9">
        <v>39</v>
      </c>
      <c r="G1150" s="9">
        <v>35</v>
      </c>
      <c r="H1150" s="7">
        <v>2661.05</v>
      </c>
      <c r="I1150" s="7">
        <v>76.03</v>
      </c>
      <c r="J1150" s="2" t="s">
        <v>3370</v>
      </c>
      <c r="K1150" s="5">
        <f ca="1">TODAY() - tblCustomers[[#This Row],[LastPurchaseDate]]</f>
        <v>543</v>
      </c>
      <c r="L1150" s="5" t="str">
        <f ca="1">IF(tblCustomers[[#This Row],[LastPurchaseDate]] &lt;= (TODAY()-180), "Churned", "Active")</f>
        <v>Active</v>
      </c>
      <c r="M1150" s="5" t="str">
        <f>TEXT(tblCustomers[[#This Row],[JoinDate]], "YYYY-MM")</f>
        <v>2021-01</v>
      </c>
      <c r="N1150" s="5">
        <f>tblCustomers[[#This Row],[TotalSpend]]</f>
        <v>2661.05</v>
      </c>
      <c r="O1150" s="2" t="s">
        <v>3372</v>
      </c>
    </row>
    <row r="1151" spans="1:15" ht="13.8" x14ac:dyDescent="0.25">
      <c r="A1151" s="2" t="s">
        <v>1160</v>
      </c>
      <c r="B1151" s="2" t="s">
        <v>1747</v>
      </c>
      <c r="C1151" s="2" t="s">
        <v>1862</v>
      </c>
      <c r="D1151" s="5" t="s">
        <v>2783</v>
      </c>
      <c r="E1151" s="5" t="s">
        <v>3356</v>
      </c>
      <c r="F1151" s="9">
        <v>11</v>
      </c>
      <c r="G1151" s="9">
        <v>11</v>
      </c>
      <c r="H1151" s="7">
        <v>167.86</v>
      </c>
      <c r="I1151" s="7">
        <v>15.26</v>
      </c>
      <c r="J1151" s="2" t="s">
        <v>3370</v>
      </c>
      <c r="K1151" s="5">
        <f ca="1">TODAY() - tblCustomers[[#This Row],[LastPurchaseDate]]</f>
        <v>1901</v>
      </c>
      <c r="L1151" s="5" t="str">
        <f ca="1">IF(tblCustomers[[#This Row],[LastPurchaseDate]] &lt;= (TODAY()-180), "Churned", "Active")</f>
        <v>Active</v>
      </c>
      <c r="M1151" s="5" t="str">
        <f>TEXT(tblCustomers[[#This Row],[JoinDate]], "YYYY-MM")</f>
        <v>2019-09</v>
      </c>
      <c r="N1151" s="5">
        <f>tblCustomers[[#This Row],[TotalSpend]]</f>
        <v>167.86</v>
      </c>
      <c r="O1151" s="2" t="s">
        <v>3372</v>
      </c>
    </row>
    <row r="1152" spans="1:15" ht="13.8" x14ac:dyDescent="0.25">
      <c r="A1152" s="2" t="s">
        <v>1161</v>
      </c>
      <c r="B1152" s="2" t="s">
        <v>1847</v>
      </c>
      <c r="C1152" s="2" t="s">
        <v>1864</v>
      </c>
      <c r="D1152" s="5" t="s">
        <v>2784</v>
      </c>
      <c r="E1152" s="5" t="s">
        <v>2561</v>
      </c>
      <c r="F1152" s="9">
        <v>4</v>
      </c>
      <c r="G1152" s="9">
        <v>5</v>
      </c>
      <c r="H1152" s="7">
        <v>343.2</v>
      </c>
      <c r="I1152" s="7">
        <v>68.64</v>
      </c>
      <c r="J1152" s="2" t="s">
        <v>3370</v>
      </c>
      <c r="K1152" s="5">
        <f ca="1">TODAY() - tblCustomers[[#This Row],[LastPurchaseDate]]</f>
        <v>2086</v>
      </c>
      <c r="L1152" s="5" t="str">
        <f ca="1">IF(tblCustomers[[#This Row],[LastPurchaseDate]] &lt;= (TODAY()-180), "Churned", "Active")</f>
        <v>Active</v>
      </c>
      <c r="M1152" s="5" t="str">
        <f>TEXT(tblCustomers[[#This Row],[JoinDate]], "YYYY-MM")</f>
        <v>2019-10</v>
      </c>
      <c r="N1152" s="5">
        <f>tblCustomers[[#This Row],[TotalSpend]]</f>
        <v>343.2</v>
      </c>
      <c r="O1152" s="2" t="s">
        <v>3372</v>
      </c>
    </row>
    <row r="1153" spans="1:15" ht="13.8" x14ac:dyDescent="0.25">
      <c r="A1153" s="2" t="s">
        <v>1162</v>
      </c>
      <c r="B1153" s="2" t="s">
        <v>1848</v>
      </c>
      <c r="C1153" s="2" t="s">
        <v>1862</v>
      </c>
      <c r="D1153" s="5" t="s">
        <v>2785</v>
      </c>
      <c r="E1153" s="5" t="s">
        <v>2785</v>
      </c>
      <c r="F1153" s="9">
        <v>1</v>
      </c>
      <c r="G1153" s="9">
        <v>2</v>
      </c>
      <c r="H1153" s="7">
        <v>126.06</v>
      </c>
      <c r="I1153" s="7">
        <v>63.03</v>
      </c>
      <c r="J1153" s="2" t="s">
        <v>3370</v>
      </c>
      <c r="K1153" s="5">
        <f ca="1">TODAY() - tblCustomers[[#This Row],[LastPurchaseDate]]</f>
        <v>24</v>
      </c>
      <c r="L1153" s="5" t="str">
        <f ca="1">IF(tblCustomers[[#This Row],[LastPurchaseDate]] &lt;= (TODAY()-180), "Churned", "Active")</f>
        <v>Active</v>
      </c>
      <c r="M1153" s="5" t="str">
        <f>TEXT(tblCustomers[[#This Row],[JoinDate]], "YYYY-MM")</f>
        <v>2025-09</v>
      </c>
      <c r="N1153" s="5">
        <f>tblCustomers[[#This Row],[TotalSpend]]</f>
        <v>126.06</v>
      </c>
      <c r="O1153" s="2" t="s">
        <v>3373</v>
      </c>
    </row>
    <row r="1154" spans="1:15" ht="13.8" x14ac:dyDescent="0.25">
      <c r="A1154" s="2" t="s">
        <v>1163</v>
      </c>
      <c r="B1154" s="2" t="s">
        <v>1761</v>
      </c>
      <c r="C1154" s="2" t="s">
        <v>1862</v>
      </c>
      <c r="D1154" s="5" t="s">
        <v>2786</v>
      </c>
      <c r="E1154" s="5" t="s">
        <v>3357</v>
      </c>
      <c r="F1154" s="9">
        <v>2</v>
      </c>
      <c r="G1154" s="9">
        <v>2</v>
      </c>
      <c r="H1154" s="7">
        <v>663.04</v>
      </c>
      <c r="I1154" s="7">
        <v>331.52</v>
      </c>
      <c r="J1154" s="2" t="s">
        <v>3370</v>
      </c>
      <c r="K1154" s="5">
        <f ca="1">TODAY() - tblCustomers[[#This Row],[LastPurchaseDate]]</f>
        <v>796</v>
      </c>
      <c r="L1154" s="5" t="str">
        <f ca="1">IF(tblCustomers[[#This Row],[LastPurchaseDate]] &lt;= (TODAY()-180), "Churned", "Active")</f>
        <v>Active</v>
      </c>
      <c r="M1154" s="5" t="str">
        <f>TEXT(tblCustomers[[#This Row],[JoinDate]], "YYYY-MM")</f>
        <v>2023-06</v>
      </c>
      <c r="N1154" s="5">
        <f>tblCustomers[[#This Row],[TotalSpend]]</f>
        <v>663.04</v>
      </c>
      <c r="O1154" s="2" t="s">
        <v>3372</v>
      </c>
    </row>
    <row r="1155" spans="1:15" ht="13.8" x14ac:dyDescent="0.25">
      <c r="A1155" s="2" t="s">
        <v>1164</v>
      </c>
      <c r="B1155" s="2" t="s">
        <v>1748</v>
      </c>
      <c r="C1155" s="2" t="s">
        <v>1863</v>
      </c>
      <c r="D1155" s="5" t="s">
        <v>2787</v>
      </c>
      <c r="E1155" s="5" t="s">
        <v>3358</v>
      </c>
      <c r="F1155" s="9">
        <v>22</v>
      </c>
      <c r="G1155" s="9">
        <v>15</v>
      </c>
      <c r="H1155" s="7">
        <v>2738.1</v>
      </c>
      <c r="I1155" s="7">
        <v>182.54</v>
      </c>
      <c r="J1155" s="2" t="s">
        <v>3370</v>
      </c>
      <c r="K1155" s="5">
        <f ca="1">TODAY() - tblCustomers[[#This Row],[LastPurchaseDate]]</f>
        <v>807</v>
      </c>
      <c r="L1155" s="5" t="str">
        <f ca="1">IF(tblCustomers[[#This Row],[LastPurchaseDate]] &lt;= (TODAY()-180), "Churned", "Active")</f>
        <v>Active</v>
      </c>
      <c r="M1155" s="5" t="str">
        <f>TEXT(tblCustomers[[#This Row],[JoinDate]], "YYYY-MM")</f>
        <v>2021-10</v>
      </c>
      <c r="N1155" s="5">
        <f>tblCustomers[[#This Row],[TotalSpend]]</f>
        <v>2738.1</v>
      </c>
      <c r="O1155" s="2" t="s">
        <v>3372</v>
      </c>
    </row>
    <row r="1156" spans="1:15" ht="13.8" x14ac:dyDescent="0.25">
      <c r="A1156" s="2" t="s">
        <v>1165</v>
      </c>
      <c r="B1156" s="2" t="s">
        <v>1849</v>
      </c>
      <c r="C1156" s="2" t="s">
        <v>1863</v>
      </c>
      <c r="D1156" s="5" t="s">
        <v>2788</v>
      </c>
      <c r="E1156" s="5" t="s">
        <v>3053</v>
      </c>
      <c r="F1156" s="9">
        <v>39</v>
      </c>
      <c r="G1156" s="9">
        <v>31</v>
      </c>
      <c r="H1156" s="7">
        <v>1334.55</v>
      </c>
      <c r="I1156" s="7">
        <v>43.05</v>
      </c>
      <c r="J1156" s="2" t="s">
        <v>3370</v>
      </c>
      <c r="K1156" s="5">
        <f ca="1">TODAY() - tblCustomers[[#This Row],[LastPurchaseDate]]</f>
        <v>1302</v>
      </c>
      <c r="L1156" s="5" t="str">
        <f ca="1">IF(tblCustomers[[#This Row],[LastPurchaseDate]] &lt;= (TODAY()-180), "Churned", "Active")</f>
        <v>Active</v>
      </c>
      <c r="M1156" s="5" t="str">
        <f>TEXT(tblCustomers[[#This Row],[JoinDate]], "YYYY-MM")</f>
        <v>2019-01</v>
      </c>
      <c r="N1156" s="5">
        <f>tblCustomers[[#This Row],[TotalSpend]]</f>
        <v>1334.55</v>
      </c>
      <c r="O1156" s="2" t="s">
        <v>3372</v>
      </c>
    </row>
    <row r="1157" spans="1:15" ht="13.8" x14ac:dyDescent="0.25">
      <c r="A1157" s="2" t="s">
        <v>1166</v>
      </c>
      <c r="B1157" s="2" t="s">
        <v>1510</v>
      </c>
      <c r="C1157" s="2" t="s">
        <v>1862</v>
      </c>
      <c r="D1157" s="5" t="s">
        <v>2091</v>
      </c>
      <c r="E1157" s="5" t="s">
        <v>2231</v>
      </c>
      <c r="F1157" s="9">
        <v>37</v>
      </c>
      <c r="G1157" s="9">
        <v>34</v>
      </c>
      <c r="H1157" s="7">
        <v>1918.96</v>
      </c>
      <c r="I1157" s="7">
        <v>56.44</v>
      </c>
      <c r="J1157" s="2" t="s">
        <v>3370</v>
      </c>
      <c r="K1157" s="5">
        <f ca="1">TODAY() - tblCustomers[[#This Row],[LastPurchaseDate]]</f>
        <v>721</v>
      </c>
      <c r="L1157" s="5" t="str">
        <f ca="1">IF(tblCustomers[[#This Row],[LastPurchaseDate]] &lt;= (TODAY()-180), "Churned", "Active")</f>
        <v>Active</v>
      </c>
      <c r="M1157" s="5" t="str">
        <f>TEXT(tblCustomers[[#This Row],[JoinDate]], "YYYY-MM")</f>
        <v>2020-10</v>
      </c>
      <c r="N1157" s="5">
        <f>tblCustomers[[#This Row],[TotalSpend]]</f>
        <v>1918.96</v>
      </c>
      <c r="O1157" s="2" t="s">
        <v>3372</v>
      </c>
    </row>
    <row r="1158" spans="1:15" ht="13.8" x14ac:dyDescent="0.25">
      <c r="A1158" s="2" t="s">
        <v>1167</v>
      </c>
      <c r="B1158" s="2" t="s">
        <v>1734</v>
      </c>
      <c r="C1158" s="2" t="s">
        <v>1862</v>
      </c>
      <c r="D1158" s="5" t="s">
        <v>2789</v>
      </c>
      <c r="E1158" s="5" t="s">
        <v>3090</v>
      </c>
      <c r="F1158" s="9">
        <v>43</v>
      </c>
      <c r="G1158" s="9">
        <v>34</v>
      </c>
      <c r="H1158" s="7">
        <v>7825.78</v>
      </c>
      <c r="I1158" s="7">
        <v>230.17</v>
      </c>
      <c r="J1158" s="2" t="s">
        <v>3371</v>
      </c>
      <c r="K1158" s="5">
        <f ca="1">TODAY() - tblCustomers[[#This Row],[LastPurchaseDate]]</f>
        <v>548</v>
      </c>
      <c r="L1158" s="5" t="str">
        <f ca="1">IF(tblCustomers[[#This Row],[LastPurchaseDate]] &lt;= (TODAY()-180), "Churned", "Active")</f>
        <v>Active</v>
      </c>
      <c r="M1158" s="5" t="str">
        <f>TEXT(tblCustomers[[#This Row],[JoinDate]], "YYYY-MM")</f>
        <v>2020-09</v>
      </c>
      <c r="N1158" s="5">
        <f>tblCustomers[[#This Row],[TotalSpend]]</f>
        <v>7825.78</v>
      </c>
      <c r="O1158" s="2" t="s">
        <v>3372</v>
      </c>
    </row>
    <row r="1159" spans="1:15" ht="13.8" x14ac:dyDescent="0.25">
      <c r="A1159" s="2" t="s">
        <v>1168</v>
      </c>
      <c r="B1159" s="2" t="s">
        <v>1638</v>
      </c>
      <c r="C1159" s="2" t="s">
        <v>1862</v>
      </c>
      <c r="D1159" s="5" t="s">
        <v>2790</v>
      </c>
      <c r="E1159" s="5" t="s">
        <v>1960</v>
      </c>
      <c r="F1159" s="9">
        <v>35</v>
      </c>
      <c r="G1159" s="9">
        <v>34</v>
      </c>
      <c r="H1159" s="7">
        <v>9493.14</v>
      </c>
      <c r="I1159" s="7">
        <v>279.20999999999998</v>
      </c>
      <c r="J1159" s="2" t="s">
        <v>3371</v>
      </c>
      <c r="K1159" s="5">
        <f ca="1">TODAY() - tblCustomers[[#This Row],[LastPurchaseDate]]</f>
        <v>316</v>
      </c>
      <c r="L1159" s="5" t="str">
        <f ca="1">IF(tblCustomers[[#This Row],[LastPurchaseDate]] &lt;= (TODAY()-180), "Churned", "Active")</f>
        <v>Active</v>
      </c>
      <c r="M1159" s="5" t="str">
        <f>TEXT(tblCustomers[[#This Row],[JoinDate]], "YYYY-MM")</f>
        <v>2022-01</v>
      </c>
      <c r="N1159" s="5">
        <f>tblCustomers[[#This Row],[TotalSpend]]</f>
        <v>9493.14</v>
      </c>
      <c r="O1159" s="2" t="s">
        <v>3372</v>
      </c>
    </row>
    <row r="1160" spans="1:15" ht="13.8" x14ac:dyDescent="0.25">
      <c r="A1160" s="2" t="s">
        <v>1169</v>
      </c>
      <c r="B1160" s="2" t="s">
        <v>1658</v>
      </c>
      <c r="C1160" s="2" t="s">
        <v>1865</v>
      </c>
      <c r="D1160" s="5" t="s">
        <v>1878</v>
      </c>
      <c r="E1160" s="5" t="s">
        <v>3359</v>
      </c>
      <c r="F1160" s="9">
        <v>17</v>
      </c>
      <c r="G1160" s="9">
        <v>7</v>
      </c>
      <c r="H1160" s="7">
        <v>846.44</v>
      </c>
      <c r="I1160" s="7">
        <v>120.92</v>
      </c>
      <c r="J1160" s="2" t="s">
        <v>3370</v>
      </c>
      <c r="K1160" s="5">
        <f ca="1">TODAY() - tblCustomers[[#This Row],[LastPurchaseDate]]</f>
        <v>2232</v>
      </c>
      <c r="L1160" s="5" t="str">
        <f ca="1">IF(tblCustomers[[#This Row],[LastPurchaseDate]] &lt;= (TODAY()-180), "Churned", "Active")</f>
        <v>Active</v>
      </c>
      <c r="M1160" s="5" t="str">
        <f>TEXT(tblCustomers[[#This Row],[JoinDate]], "YYYY-MM")</f>
        <v>2018-04</v>
      </c>
      <c r="N1160" s="5">
        <f>tblCustomers[[#This Row],[TotalSpend]]</f>
        <v>846.44</v>
      </c>
      <c r="O1160" s="2" t="s">
        <v>3372</v>
      </c>
    </row>
    <row r="1161" spans="1:15" ht="13.8" x14ac:dyDescent="0.25">
      <c r="A1161" s="2" t="s">
        <v>1170</v>
      </c>
      <c r="B1161" s="2" t="s">
        <v>1296</v>
      </c>
      <c r="C1161" s="2" t="s">
        <v>1863</v>
      </c>
      <c r="D1161" s="5" t="s">
        <v>2791</v>
      </c>
      <c r="E1161" s="5" t="s">
        <v>2912</v>
      </c>
      <c r="F1161" s="9">
        <v>6</v>
      </c>
      <c r="G1161" s="9">
        <v>4</v>
      </c>
      <c r="H1161" s="7">
        <v>444.68</v>
      </c>
      <c r="I1161" s="7">
        <v>111.17</v>
      </c>
      <c r="J1161" s="2" t="s">
        <v>3370</v>
      </c>
      <c r="K1161" s="5">
        <f ca="1">TODAY() - tblCustomers[[#This Row],[LastPurchaseDate]]</f>
        <v>76</v>
      </c>
      <c r="L1161" s="5" t="str">
        <f ca="1">IF(tblCustomers[[#This Row],[LastPurchaseDate]] &lt;= (TODAY()-180), "Churned", "Active")</f>
        <v>Active</v>
      </c>
      <c r="M1161" s="5" t="str">
        <f>TEXT(tblCustomers[[#This Row],[JoinDate]], "YYYY-MM")</f>
        <v>2025-02</v>
      </c>
      <c r="N1161" s="5">
        <f>tblCustomers[[#This Row],[TotalSpend]]</f>
        <v>444.68</v>
      </c>
      <c r="O1161" s="2" t="s">
        <v>3373</v>
      </c>
    </row>
    <row r="1162" spans="1:15" ht="13.8" x14ac:dyDescent="0.25">
      <c r="A1162" s="2" t="s">
        <v>1171</v>
      </c>
      <c r="B1162" s="2" t="s">
        <v>1565</v>
      </c>
      <c r="C1162" s="2" t="s">
        <v>1865</v>
      </c>
      <c r="D1162" s="5" t="s">
        <v>2792</v>
      </c>
      <c r="E1162" s="5" t="s">
        <v>2863</v>
      </c>
      <c r="F1162" s="9">
        <v>1</v>
      </c>
      <c r="G1162" s="9">
        <v>1</v>
      </c>
      <c r="H1162" s="7">
        <v>358.06</v>
      </c>
      <c r="I1162" s="7">
        <v>358.06</v>
      </c>
      <c r="J1162" s="2" t="s">
        <v>3370</v>
      </c>
      <c r="K1162" s="5">
        <f ca="1">TODAY() - tblCustomers[[#This Row],[LastPurchaseDate]]</f>
        <v>5</v>
      </c>
      <c r="L1162" s="5" t="str">
        <f ca="1">IF(tblCustomers[[#This Row],[LastPurchaseDate]] &lt;= (TODAY()-180), "Churned", "Active")</f>
        <v>Active</v>
      </c>
      <c r="M1162" s="5" t="str">
        <f>TEXT(tblCustomers[[#This Row],[JoinDate]], "YYYY-MM")</f>
        <v>2025-09</v>
      </c>
      <c r="N1162" s="5">
        <f>tblCustomers[[#This Row],[TotalSpend]]</f>
        <v>358.06</v>
      </c>
      <c r="O1162" s="2" t="s">
        <v>3373</v>
      </c>
    </row>
    <row r="1163" spans="1:15" ht="13.8" x14ac:dyDescent="0.25">
      <c r="A1163" s="2" t="s">
        <v>1172</v>
      </c>
      <c r="B1163" s="2" t="s">
        <v>1436</v>
      </c>
      <c r="C1163" s="2" t="s">
        <v>1864</v>
      </c>
      <c r="D1163" s="5" t="s">
        <v>2793</v>
      </c>
      <c r="E1163" s="5" t="s">
        <v>2191</v>
      </c>
      <c r="F1163" s="9">
        <v>58</v>
      </c>
      <c r="G1163" s="9">
        <v>51</v>
      </c>
      <c r="H1163" s="7">
        <v>3773.49</v>
      </c>
      <c r="I1163" s="7">
        <v>73.989999999999995</v>
      </c>
      <c r="J1163" s="2" t="s">
        <v>3370</v>
      </c>
      <c r="K1163" s="5">
        <f ca="1">TODAY() - tblCustomers[[#This Row],[LastPurchaseDate]]</f>
        <v>216</v>
      </c>
      <c r="L1163" s="5" t="str">
        <f ca="1">IF(tblCustomers[[#This Row],[LastPurchaseDate]] &lt;= (TODAY()-180), "Churned", "Active")</f>
        <v>Active</v>
      </c>
      <c r="M1163" s="5" t="str">
        <f>TEXT(tblCustomers[[#This Row],[JoinDate]], "YYYY-MM")</f>
        <v>2020-05</v>
      </c>
      <c r="N1163" s="5">
        <f>tblCustomers[[#This Row],[TotalSpend]]</f>
        <v>3773.49</v>
      </c>
      <c r="O1163" s="2" t="s">
        <v>3372</v>
      </c>
    </row>
    <row r="1164" spans="1:15" ht="13.8" x14ac:dyDescent="0.25">
      <c r="A1164" s="2" t="s">
        <v>1173</v>
      </c>
      <c r="B1164" s="2" t="s">
        <v>1320</v>
      </c>
      <c r="C1164" s="2" t="s">
        <v>1861</v>
      </c>
      <c r="D1164" s="5" t="s">
        <v>2794</v>
      </c>
      <c r="E1164" s="5" t="s">
        <v>3331</v>
      </c>
      <c r="F1164" s="9">
        <v>37</v>
      </c>
      <c r="G1164" s="9">
        <v>37</v>
      </c>
      <c r="H1164" s="7">
        <v>3870.94</v>
      </c>
      <c r="I1164" s="7">
        <v>104.62</v>
      </c>
      <c r="J1164" s="2" t="s">
        <v>3370</v>
      </c>
      <c r="K1164" s="5">
        <f ca="1">TODAY() - tblCustomers[[#This Row],[LastPurchaseDate]]</f>
        <v>153</v>
      </c>
      <c r="L1164" s="5" t="str">
        <f ca="1">IF(tblCustomers[[#This Row],[LastPurchaseDate]] &lt;= (TODAY()-180), "Churned", "Active")</f>
        <v>Active</v>
      </c>
      <c r="M1164" s="5" t="str">
        <f>TEXT(tblCustomers[[#This Row],[JoinDate]], "YYYY-MM")</f>
        <v>2022-04</v>
      </c>
      <c r="N1164" s="5">
        <f>tblCustomers[[#This Row],[TotalSpend]]</f>
        <v>3870.94</v>
      </c>
      <c r="O1164" s="2" t="s">
        <v>3373</v>
      </c>
    </row>
    <row r="1165" spans="1:15" ht="13.8" x14ac:dyDescent="0.25">
      <c r="A1165" s="2" t="s">
        <v>1174</v>
      </c>
      <c r="B1165" s="2" t="s">
        <v>1724</v>
      </c>
      <c r="C1165" s="2" t="s">
        <v>1865</v>
      </c>
      <c r="D1165" s="5" t="s">
        <v>2795</v>
      </c>
      <c r="E1165" s="5" t="s">
        <v>3360</v>
      </c>
      <c r="F1165" s="9">
        <v>6</v>
      </c>
      <c r="G1165" s="9">
        <v>7</v>
      </c>
      <c r="H1165" s="7">
        <v>4810.8900000000003</v>
      </c>
      <c r="I1165" s="7">
        <v>687.27</v>
      </c>
      <c r="J1165" s="2" t="s">
        <v>3370</v>
      </c>
      <c r="K1165" s="5">
        <f ca="1">TODAY() - tblCustomers[[#This Row],[LastPurchaseDate]]</f>
        <v>905</v>
      </c>
      <c r="L1165" s="5" t="str">
        <f ca="1">IF(tblCustomers[[#This Row],[LastPurchaseDate]] &lt;= (TODAY()-180), "Churned", "Active")</f>
        <v>Active</v>
      </c>
      <c r="M1165" s="5" t="str">
        <f>TEXT(tblCustomers[[#This Row],[JoinDate]], "YYYY-MM")</f>
        <v>2022-11</v>
      </c>
      <c r="N1165" s="5">
        <f>tblCustomers[[#This Row],[TotalSpend]]</f>
        <v>4810.8900000000003</v>
      </c>
      <c r="O1165" s="2" t="s">
        <v>3372</v>
      </c>
    </row>
    <row r="1166" spans="1:15" ht="13.8" x14ac:dyDescent="0.25">
      <c r="A1166" s="2" t="s">
        <v>1175</v>
      </c>
      <c r="B1166" s="2" t="s">
        <v>1477</v>
      </c>
      <c r="C1166" s="2" t="s">
        <v>1861</v>
      </c>
      <c r="D1166" s="5" t="s">
        <v>2068</v>
      </c>
      <c r="E1166" s="5" t="s">
        <v>2803</v>
      </c>
      <c r="F1166" s="9">
        <v>16</v>
      </c>
      <c r="G1166" s="9">
        <v>9</v>
      </c>
      <c r="H1166" s="7">
        <v>1740.87</v>
      </c>
      <c r="I1166" s="7">
        <v>193.43</v>
      </c>
      <c r="J1166" s="2" t="s">
        <v>3370</v>
      </c>
      <c r="K1166" s="5">
        <f ca="1">TODAY() - tblCustomers[[#This Row],[LastPurchaseDate]]</f>
        <v>981</v>
      </c>
      <c r="L1166" s="5" t="str">
        <f ca="1">IF(tblCustomers[[#This Row],[LastPurchaseDate]] &lt;= (TODAY()-180), "Churned", "Active")</f>
        <v>Active</v>
      </c>
      <c r="M1166" s="5" t="str">
        <f>TEXT(tblCustomers[[#This Row],[JoinDate]], "YYYY-MM")</f>
        <v>2021-10</v>
      </c>
      <c r="N1166" s="5">
        <f>tblCustomers[[#This Row],[TotalSpend]]</f>
        <v>1740.87</v>
      </c>
      <c r="O1166" s="2" t="s">
        <v>3372</v>
      </c>
    </row>
    <row r="1167" spans="1:15" ht="13.8" x14ac:dyDescent="0.25">
      <c r="A1167" s="2" t="s">
        <v>1176</v>
      </c>
      <c r="B1167" s="2" t="s">
        <v>1850</v>
      </c>
      <c r="C1167" s="2" t="s">
        <v>1863</v>
      </c>
      <c r="D1167" s="5" t="s">
        <v>2116</v>
      </c>
      <c r="E1167" s="5" t="s">
        <v>3048</v>
      </c>
      <c r="F1167" s="9">
        <v>18</v>
      </c>
      <c r="G1167" s="9">
        <v>19</v>
      </c>
      <c r="H1167" s="7">
        <v>5376.81</v>
      </c>
      <c r="I1167" s="7">
        <v>282.99</v>
      </c>
      <c r="J1167" s="2" t="s">
        <v>3371</v>
      </c>
      <c r="K1167" s="5">
        <f ca="1">TODAY() - tblCustomers[[#This Row],[LastPurchaseDate]]</f>
        <v>559</v>
      </c>
      <c r="L1167" s="5" t="str">
        <f ca="1">IF(tblCustomers[[#This Row],[LastPurchaseDate]] &lt;= (TODAY()-180), "Churned", "Active")</f>
        <v>Active</v>
      </c>
      <c r="M1167" s="5" t="str">
        <f>TEXT(tblCustomers[[#This Row],[JoinDate]], "YYYY-MM")</f>
        <v>2022-10</v>
      </c>
      <c r="N1167" s="5">
        <f>tblCustomers[[#This Row],[TotalSpend]]</f>
        <v>5376.81</v>
      </c>
      <c r="O1167" s="2" t="s">
        <v>3372</v>
      </c>
    </row>
    <row r="1168" spans="1:15" ht="13.8" x14ac:dyDescent="0.25">
      <c r="A1168" s="2" t="s">
        <v>1177</v>
      </c>
      <c r="B1168" s="2" t="s">
        <v>1851</v>
      </c>
      <c r="C1168" s="2" t="s">
        <v>1863</v>
      </c>
      <c r="D1168" s="5" t="s">
        <v>2796</v>
      </c>
      <c r="E1168" s="5" t="s">
        <v>2222</v>
      </c>
      <c r="F1168" s="9">
        <v>2</v>
      </c>
      <c r="G1168" s="9">
        <v>2</v>
      </c>
      <c r="H1168" s="7">
        <v>171.6</v>
      </c>
      <c r="I1168" s="7">
        <v>85.8</v>
      </c>
      <c r="J1168" s="2" t="s">
        <v>3370</v>
      </c>
      <c r="K1168" s="5">
        <f ca="1">TODAY() - tblCustomers[[#This Row],[LastPurchaseDate]]</f>
        <v>21</v>
      </c>
      <c r="L1168" s="5" t="str">
        <f ca="1">IF(tblCustomers[[#This Row],[LastPurchaseDate]] &lt;= (TODAY()-180), "Churned", "Active")</f>
        <v>Active</v>
      </c>
      <c r="M1168" s="5" t="str">
        <f>TEXT(tblCustomers[[#This Row],[JoinDate]], "YYYY-MM")</f>
        <v>2025-08</v>
      </c>
      <c r="N1168" s="5">
        <f>tblCustomers[[#This Row],[TotalSpend]]</f>
        <v>171.6</v>
      </c>
      <c r="O1168" s="2" t="s">
        <v>3373</v>
      </c>
    </row>
    <row r="1169" spans="1:15" ht="13.8" x14ac:dyDescent="0.25">
      <c r="A1169" s="2" t="s">
        <v>1178</v>
      </c>
      <c r="B1169" s="2" t="s">
        <v>1852</v>
      </c>
      <c r="C1169" s="2" t="s">
        <v>1865</v>
      </c>
      <c r="D1169" s="5" t="s">
        <v>2797</v>
      </c>
      <c r="E1169" s="5" t="s">
        <v>2662</v>
      </c>
      <c r="F1169" s="9">
        <v>38</v>
      </c>
      <c r="G1169" s="9">
        <v>32</v>
      </c>
      <c r="H1169" s="7">
        <v>2106.2399999999998</v>
      </c>
      <c r="I1169" s="7">
        <v>65.819999999999993</v>
      </c>
      <c r="J1169" s="2" t="s">
        <v>3370</v>
      </c>
      <c r="K1169" s="5">
        <f ca="1">TODAY() - tblCustomers[[#This Row],[LastPurchaseDate]]</f>
        <v>513</v>
      </c>
      <c r="L1169" s="5" t="str">
        <f ca="1">IF(tblCustomers[[#This Row],[LastPurchaseDate]] &lt;= (TODAY()-180), "Churned", "Active")</f>
        <v>Active</v>
      </c>
      <c r="M1169" s="5" t="str">
        <f>TEXT(tblCustomers[[#This Row],[JoinDate]], "YYYY-MM")</f>
        <v>2021-03</v>
      </c>
      <c r="N1169" s="5">
        <f>tblCustomers[[#This Row],[TotalSpend]]</f>
        <v>2106.2399999999998</v>
      </c>
      <c r="O1169" s="2" t="s">
        <v>3372</v>
      </c>
    </row>
    <row r="1170" spans="1:15" ht="13.8" x14ac:dyDescent="0.25">
      <c r="A1170" s="2" t="s">
        <v>1179</v>
      </c>
      <c r="B1170" s="2" t="s">
        <v>1237</v>
      </c>
      <c r="C1170" s="2" t="s">
        <v>1865</v>
      </c>
      <c r="D1170" s="5" t="s">
        <v>2711</v>
      </c>
      <c r="E1170" s="5" t="s">
        <v>2865</v>
      </c>
      <c r="F1170" s="9">
        <v>3</v>
      </c>
      <c r="G1170" s="9">
        <v>8</v>
      </c>
      <c r="H1170" s="7">
        <v>1757.84</v>
      </c>
      <c r="I1170" s="7">
        <v>219.73</v>
      </c>
      <c r="J1170" s="2" t="s">
        <v>3370</v>
      </c>
      <c r="K1170" s="5">
        <f ca="1">TODAY() - tblCustomers[[#This Row],[LastPurchaseDate]]</f>
        <v>206</v>
      </c>
      <c r="L1170" s="5" t="str">
        <f ca="1">IF(tblCustomers[[#This Row],[LastPurchaseDate]] &lt;= (TODAY()-180), "Churned", "Active")</f>
        <v>Active</v>
      </c>
      <c r="M1170" s="5" t="str">
        <f>TEXT(tblCustomers[[#This Row],[JoinDate]], "YYYY-MM")</f>
        <v>2025-01</v>
      </c>
      <c r="N1170" s="5">
        <f>tblCustomers[[#This Row],[TotalSpend]]</f>
        <v>1757.84</v>
      </c>
      <c r="O1170" s="2" t="s">
        <v>3372</v>
      </c>
    </row>
    <row r="1171" spans="1:15" ht="13.8" x14ac:dyDescent="0.25">
      <c r="A1171" s="2" t="s">
        <v>1180</v>
      </c>
      <c r="B1171" s="2" t="s">
        <v>1853</v>
      </c>
      <c r="C1171" s="2" t="s">
        <v>1865</v>
      </c>
      <c r="D1171" s="5" t="s">
        <v>1934</v>
      </c>
      <c r="E1171" s="5" t="s">
        <v>3147</v>
      </c>
      <c r="F1171" s="9">
        <v>10</v>
      </c>
      <c r="G1171" s="9">
        <v>12</v>
      </c>
      <c r="H1171" s="7">
        <v>479.76</v>
      </c>
      <c r="I1171" s="7">
        <v>39.979999999999997</v>
      </c>
      <c r="J1171" s="2" t="s">
        <v>3370</v>
      </c>
      <c r="K1171" s="5">
        <f ca="1">TODAY() - tblCustomers[[#This Row],[LastPurchaseDate]]</f>
        <v>127</v>
      </c>
      <c r="L1171" s="5" t="str">
        <f ca="1">IF(tblCustomers[[#This Row],[LastPurchaseDate]] &lt;= (TODAY()-180), "Churned", "Active")</f>
        <v>Active</v>
      </c>
      <c r="M1171" s="5" t="str">
        <f>TEXT(tblCustomers[[#This Row],[JoinDate]], "YYYY-MM")</f>
        <v>2024-08</v>
      </c>
      <c r="N1171" s="5">
        <f>tblCustomers[[#This Row],[TotalSpend]]</f>
        <v>479.76</v>
      </c>
      <c r="O1171" s="2" t="s">
        <v>3373</v>
      </c>
    </row>
    <row r="1172" spans="1:15" ht="13.8" x14ac:dyDescent="0.25">
      <c r="A1172" s="2" t="s">
        <v>1181</v>
      </c>
      <c r="B1172" s="2" t="s">
        <v>1854</v>
      </c>
      <c r="C1172" s="2" t="s">
        <v>1864</v>
      </c>
      <c r="D1172" s="5" t="s">
        <v>2798</v>
      </c>
      <c r="E1172" s="5" t="s">
        <v>3112</v>
      </c>
      <c r="F1172" s="9">
        <v>16</v>
      </c>
      <c r="G1172" s="9">
        <v>11</v>
      </c>
      <c r="H1172" s="7">
        <v>1257.96</v>
      </c>
      <c r="I1172" s="7">
        <v>114.36</v>
      </c>
      <c r="J1172" s="2" t="s">
        <v>3370</v>
      </c>
      <c r="K1172" s="5">
        <f ca="1">TODAY() - tblCustomers[[#This Row],[LastPurchaseDate]]</f>
        <v>131</v>
      </c>
      <c r="L1172" s="5" t="str">
        <f ca="1">IF(tblCustomers[[#This Row],[LastPurchaseDate]] &lt;= (TODAY()-180), "Churned", "Active")</f>
        <v>Active</v>
      </c>
      <c r="M1172" s="5" t="str">
        <f>TEXT(tblCustomers[[#This Row],[JoinDate]], "YYYY-MM")</f>
        <v>2024-02</v>
      </c>
      <c r="N1172" s="5">
        <f>tblCustomers[[#This Row],[TotalSpend]]</f>
        <v>1257.96</v>
      </c>
      <c r="O1172" s="2" t="s">
        <v>3373</v>
      </c>
    </row>
    <row r="1173" spans="1:15" ht="13.8" x14ac:dyDescent="0.25">
      <c r="A1173" s="2" t="s">
        <v>1182</v>
      </c>
      <c r="B1173" s="2" t="s">
        <v>1229</v>
      </c>
      <c r="C1173" s="2" t="s">
        <v>1861</v>
      </c>
      <c r="D1173" s="5" t="s">
        <v>2799</v>
      </c>
      <c r="E1173" s="5" t="s">
        <v>2705</v>
      </c>
      <c r="F1173" s="9">
        <v>12</v>
      </c>
      <c r="G1173" s="9">
        <v>10</v>
      </c>
      <c r="H1173" s="7">
        <v>317.10000000000002</v>
      </c>
      <c r="I1173" s="7">
        <v>31.71</v>
      </c>
      <c r="J1173" s="2" t="s">
        <v>3370</v>
      </c>
      <c r="K1173" s="5">
        <f ca="1">TODAY() - tblCustomers[[#This Row],[LastPurchaseDate]]</f>
        <v>971</v>
      </c>
      <c r="L1173" s="5" t="str">
        <f ca="1">IF(tblCustomers[[#This Row],[LastPurchaseDate]] &lt;= (TODAY()-180), "Churned", "Active")</f>
        <v>Active</v>
      </c>
      <c r="M1173" s="5" t="str">
        <f>TEXT(tblCustomers[[#This Row],[JoinDate]], "YYYY-MM")</f>
        <v>2022-02</v>
      </c>
      <c r="N1173" s="5">
        <f>tblCustomers[[#This Row],[TotalSpend]]</f>
        <v>317.10000000000002</v>
      </c>
      <c r="O1173" s="2" t="s">
        <v>3372</v>
      </c>
    </row>
    <row r="1174" spans="1:15" ht="13.8" x14ac:dyDescent="0.25">
      <c r="A1174" s="2" t="s">
        <v>1183</v>
      </c>
      <c r="B1174" s="2" t="s">
        <v>1855</v>
      </c>
      <c r="C1174" s="2" t="s">
        <v>1865</v>
      </c>
      <c r="D1174" s="5" t="s">
        <v>2091</v>
      </c>
      <c r="E1174" s="5" t="s">
        <v>2082</v>
      </c>
      <c r="F1174" s="9">
        <v>4</v>
      </c>
      <c r="G1174" s="9">
        <v>2</v>
      </c>
      <c r="H1174" s="7">
        <v>166.74</v>
      </c>
      <c r="I1174" s="7">
        <v>83.37</v>
      </c>
      <c r="J1174" s="2" t="s">
        <v>3370</v>
      </c>
      <c r="K1174" s="5">
        <f ca="1">TODAY() - tblCustomers[[#This Row],[LastPurchaseDate]]</f>
        <v>1705</v>
      </c>
      <c r="L1174" s="5" t="str">
        <f ca="1">IF(tblCustomers[[#This Row],[LastPurchaseDate]] &lt;= (TODAY()-180), "Churned", "Active")</f>
        <v>Active</v>
      </c>
      <c r="M1174" s="5" t="str">
        <f>TEXT(tblCustomers[[#This Row],[JoinDate]], "YYYY-MM")</f>
        <v>2020-10</v>
      </c>
      <c r="N1174" s="5">
        <f>tblCustomers[[#This Row],[TotalSpend]]</f>
        <v>166.74</v>
      </c>
      <c r="O1174" s="2" t="s">
        <v>3372</v>
      </c>
    </row>
    <row r="1175" spans="1:15" ht="13.8" x14ac:dyDescent="0.25">
      <c r="A1175" s="2" t="s">
        <v>1184</v>
      </c>
      <c r="B1175" s="2" t="s">
        <v>1601</v>
      </c>
      <c r="C1175" s="2" t="s">
        <v>1863</v>
      </c>
      <c r="D1175" s="5" t="s">
        <v>1992</v>
      </c>
      <c r="E1175" s="5" t="s">
        <v>2000</v>
      </c>
      <c r="F1175" s="9">
        <v>6</v>
      </c>
      <c r="G1175" s="9">
        <v>8</v>
      </c>
      <c r="H1175" s="7">
        <v>808.16</v>
      </c>
      <c r="I1175" s="7">
        <v>101.02</v>
      </c>
      <c r="J1175" s="2" t="s">
        <v>3370</v>
      </c>
      <c r="K1175" s="5">
        <f ca="1">TODAY() - tblCustomers[[#This Row],[LastPurchaseDate]]</f>
        <v>119</v>
      </c>
      <c r="L1175" s="5" t="str">
        <f ca="1">IF(tblCustomers[[#This Row],[LastPurchaseDate]] &lt;= (TODAY()-180), "Churned", "Active")</f>
        <v>Active</v>
      </c>
      <c r="M1175" s="5" t="str">
        <f>TEXT(tblCustomers[[#This Row],[JoinDate]], "YYYY-MM")</f>
        <v>2024-12</v>
      </c>
      <c r="N1175" s="5">
        <f>tblCustomers[[#This Row],[TotalSpend]]</f>
        <v>808.16</v>
      </c>
      <c r="O1175" s="2" t="s">
        <v>3373</v>
      </c>
    </row>
    <row r="1176" spans="1:15" ht="13.8" x14ac:dyDescent="0.25">
      <c r="A1176" s="2" t="s">
        <v>1185</v>
      </c>
      <c r="B1176" s="2" t="s">
        <v>1611</v>
      </c>
      <c r="C1176" s="2" t="s">
        <v>1864</v>
      </c>
      <c r="D1176" s="5" t="s">
        <v>2800</v>
      </c>
      <c r="E1176" s="5" t="s">
        <v>3361</v>
      </c>
      <c r="F1176" s="9">
        <v>28</v>
      </c>
      <c r="G1176" s="9">
        <v>17</v>
      </c>
      <c r="H1176" s="7">
        <v>6032.11</v>
      </c>
      <c r="I1176" s="7">
        <v>354.83</v>
      </c>
      <c r="J1176" s="2" t="s">
        <v>3371</v>
      </c>
      <c r="K1176" s="5">
        <f ca="1">TODAY() - tblCustomers[[#This Row],[LastPurchaseDate]]</f>
        <v>2001</v>
      </c>
      <c r="L1176" s="5" t="str">
        <f ca="1">IF(tblCustomers[[#This Row],[LastPurchaseDate]] &lt;= (TODAY()-180), "Churned", "Active")</f>
        <v>Active</v>
      </c>
      <c r="M1176" s="5" t="str">
        <f>TEXT(tblCustomers[[#This Row],[JoinDate]], "YYYY-MM")</f>
        <v>2018-01</v>
      </c>
      <c r="N1176" s="5">
        <f>tblCustomers[[#This Row],[TotalSpend]]</f>
        <v>6032.11</v>
      </c>
      <c r="O1176" s="2" t="s">
        <v>3372</v>
      </c>
    </row>
    <row r="1177" spans="1:15" ht="13.8" x14ac:dyDescent="0.25">
      <c r="A1177" s="2" t="s">
        <v>1186</v>
      </c>
      <c r="B1177" s="2" t="s">
        <v>1487</v>
      </c>
      <c r="C1177" s="2" t="s">
        <v>1862</v>
      </c>
      <c r="D1177" s="5" t="s">
        <v>2801</v>
      </c>
      <c r="E1177" s="5" t="s">
        <v>3362</v>
      </c>
      <c r="F1177" s="9">
        <v>34</v>
      </c>
      <c r="G1177" s="9">
        <v>29</v>
      </c>
      <c r="H1177" s="7">
        <v>1444.2</v>
      </c>
      <c r="I1177" s="7">
        <v>49.8</v>
      </c>
      <c r="J1177" s="2" t="s">
        <v>3370</v>
      </c>
      <c r="K1177" s="5">
        <f ca="1">TODAY() - tblCustomers[[#This Row],[LastPurchaseDate]]</f>
        <v>252</v>
      </c>
      <c r="L1177" s="5" t="str">
        <f ca="1">IF(tblCustomers[[#This Row],[LastPurchaseDate]] &lt;= (TODAY()-180), "Churned", "Active")</f>
        <v>Active</v>
      </c>
      <c r="M1177" s="5" t="str">
        <f>TEXT(tblCustomers[[#This Row],[JoinDate]], "YYYY-MM")</f>
        <v>2022-04</v>
      </c>
      <c r="N1177" s="5">
        <f>tblCustomers[[#This Row],[TotalSpend]]</f>
        <v>1444.2</v>
      </c>
      <c r="O1177" s="2" t="s">
        <v>3372</v>
      </c>
    </row>
    <row r="1178" spans="1:15" ht="13.8" x14ac:dyDescent="0.25">
      <c r="A1178" s="2" t="s">
        <v>1187</v>
      </c>
      <c r="B1178" s="2" t="s">
        <v>1600</v>
      </c>
      <c r="C1178" s="2" t="s">
        <v>1862</v>
      </c>
      <c r="D1178" s="5" t="s">
        <v>2802</v>
      </c>
      <c r="E1178" s="5" t="s">
        <v>2623</v>
      </c>
      <c r="F1178" s="9">
        <v>1</v>
      </c>
      <c r="G1178" s="9">
        <v>2</v>
      </c>
      <c r="H1178" s="7">
        <v>101.3</v>
      </c>
      <c r="I1178" s="7">
        <v>50.65</v>
      </c>
      <c r="J1178" s="2" t="s">
        <v>3370</v>
      </c>
      <c r="K1178" s="5">
        <f ca="1">TODAY() - tblCustomers[[#This Row],[LastPurchaseDate]]</f>
        <v>775</v>
      </c>
      <c r="L1178" s="5" t="str">
        <f ca="1">IF(tblCustomers[[#This Row],[LastPurchaseDate]] &lt;= (TODAY()-180), "Churned", "Active")</f>
        <v>Active</v>
      </c>
      <c r="M1178" s="5" t="str">
        <f>TEXT(tblCustomers[[#This Row],[JoinDate]], "YYYY-MM")</f>
        <v>2023-08</v>
      </c>
      <c r="N1178" s="5">
        <f>tblCustomers[[#This Row],[TotalSpend]]</f>
        <v>101.3</v>
      </c>
      <c r="O1178" s="2" t="s">
        <v>3372</v>
      </c>
    </row>
    <row r="1179" spans="1:15" ht="13.8" x14ac:dyDescent="0.25">
      <c r="A1179" s="2" t="s">
        <v>1188</v>
      </c>
      <c r="B1179" s="2" t="s">
        <v>1856</v>
      </c>
      <c r="C1179" s="2" t="s">
        <v>1861</v>
      </c>
      <c r="D1179" s="5" t="s">
        <v>2803</v>
      </c>
      <c r="E1179" s="5" t="s">
        <v>3363</v>
      </c>
      <c r="F1179" s="9">
        <v>19</v>
      </c>
      <c r="G1179" s="9">
        <v>27</v>
      </c>
      <c r="H1179" s="7">
        <v>23161.41</v>
      </c>
      <c r="I1179" s="7">
        <v>857.83</v>
      </c>
      <c r="J1179" s="2" t="s">
        <v>3371</v>
      </c>
      <c r="K1179" s="5">
        <f ca="1">TODAY() - tblCustomers[[#This Row],[LastPurchaseDate]]</f>
        <v>432</v>
      </c>
      <c r="L1179" s="5" t="str">
        <f ca="1">IF(tblCustomers[[#This Row],[LastPurchaseDate]] &lt;= (TODAY()-180), "Churned", "Active")</f>
        <v>Active</v>
      </c>
      <c r="M1179" s="5" t="str">
        <f>TEXT(tblCustomers[[#This Row],[JoinDate]], "YYYY-MM")</f>
        <v>2023-01</v>
      </c>
      <c r="N1179" s="5">
        <f>tblCustomers[[#This Row],[TotalSpend]]</f>
        <v>23161.41</v>
      </c>
      <c r="O1179" s="2" t="s">
        <v>3372</v>
      </c>
    </row>
    <row r="1180" spans="1:15" ht="13.8" x14ac:dyDescent="0.25">
      <c r="A1180" s="2" t="s">
        <v>1189</v>
      </c>
      <c r="B1180" s="2" t="s">
        <v>1450</v>
      </c>
      <c r="C1180" s="2" t="s">
        <v>1863</v>
      </c>
      <c r="D1180" s="5" t="s">
        <v>2804</v>
      </c>
      <c r="E1180" s="5" t="s">
        <v>2863</v>
      </c>
      <c r="F1180" s="9">
        <v>5</v>
      </c>
      <c r="G1180" s="9">
        <v>3</v>
      </c>
      <c r="H1180" s="7">
        <v>91.56</v>
      </c>
      <c r="I1180" s="7">
        <v>30.52</v>
      </c>
      <c r="J1180" s="2" t="s">
        <v>3370</v>
      </c>
      <c r="K1180" s="5">
        <f ca="1">TODAY() - tblCustomers[[#This Row],[LastPurchaseDate]]</f>
        <v>5</v>
      </c>
      <c r="L1180" s="5" t="str">
        <f ca="1">IF(tblCustomers[[#This Row],[LastPurchaseDate]] &lt;= (TODAY()-180), "Churned", "Active")</f>
        <v>Active</v>
      </c>
      <c r="M1180" s="5" t="str">
        <f>TEXT(tblCustomers[[#This Row],[JoinDate]], "YYYY-MM")</f>
        <v>2025-05</v>
      </c>
      <c r="N1180" s="5">
        <f>tblCustomers[[#This Row],[TotalSpend]]</f>
        <v>91.56</v>
      </c>
      <c r="O1180" s="2" t="s">
        <v>3373</v>
      </c>
    </row>
    <row r="1181" spans="1:15" ht="13.8" x14ac:dyDescent="0.25">
      <c r="A1181" s="2" t="s">
        <v>1190</v>
      </c>
      <c r="B1181" s="2" t="s">
        <v>1655</v>
      </c>
      <c r="C1181" s="2" t="s">
        <v>1862</v>
      </c>
      <c r="D1181" s="5" t="s">
        <v>2182</v>
      </c>
      <c r="E1181" s="5" t="s">
        <v>3364</v>
      </c>
      <c r="F1181" s="9">
        <v>48</v>
      </c>
      <c r="G1181" s="9">
        <v>47</v>
      </c>
      <c r="H1181" s="7">
        <v>1309.8900000000001</v>
      </c>
      <c r="I1181" s="7">
        <v>27.87</v>
      </c>
      <c r="J1181" s="2" t="s">
        <v>3370</v>
      </c>
      <c r="K1181" s="5">
        <f ca="1">TODAY() - tblCustomers[[#This Row],[LastPurchaseDate]]</f>
        <v>1267</v>
      </c>
      <c r="L1181" s="5" t="str">
        <f ca="1">IF(tblCustomers[[#This Row],[LastPurchaseDate]] &lt;= (TODAY()-180), "Churned", "Active")</f>
        <v>Active</v>
      </c>
      <c r="M1181" s="5" t="str">
        <f>TEXT(tblCustomers[[#This Row],[JoinDate]], "YYYY-MM")</f>
        <v>2018-05</v>
      </c>
      <c r="N1181" s="5">
        <f>tblCustomers[[#This Row],[TotalSpend]]</f>
        <v>1309.8900000000001</v>
      </c>
      <c r="O1181" s="2" t="s">
        <v>3372</v>
      </c>
    </row>
    <row r="1182" spans="1:15" ht="13.8" x14ac:dyDescent="0.25">
      <c r="A1182" s="2" t="s">
        <v>1191</v>
      </c>
      <c r="B1182" s="2" t="s">
        <v>1395</v>
      </c>
      <c r="C1182" s="2" t="s">
        <v>1861</v>
      </c>
      <c r="D1182" s="5" t="s">
        <v>2805</v>
      </c>
      <c r="E1182" s="5" t="s">
        <v>1952</v>
      </c>
      <c r="F1182" s="9">
        <v>2</v>
      </c>
      <c r="G1182" s="9">
        <v>3</v>
      </c>
      <c r="H1182" s="7">
        <v>999.06</v>
      </c>
      <c r="I1182" s="7">
        <v>333.02</v>
      </c>
      <c r="J1182" s="2" t="s">
        <v>3370</v>
      </c>
      <c r="K1182" s="5">
        <f ca="1">TODAY() - tblCustomers[[#This Row],[LastPurchaseDate]]</f>
        <v>1675</v>
      </c>
      <c r="L1182" s="5" t="str">
        <f ca="1">IF(tblCustomers[[#This Row],[LastPurchaseDate]] &lt;= (TODAY()-180), "Churned", "Active")</f>
        <v>Active</v>
      </c>
      <c r="M1182" s="5" t="str">
        <f>TEXT(tblCustomers[[#This Row],[JoinDate]], "YYYY-MM")</f>
        <v>2021-01</v>
      </c>
      <c r="N1182" s="5">
        <f>tblCustomers[[#This Row],[TotalSpend]]</f>
        <v>999.06</v>
      </c>
      <c r="O1182" s="2" t="s">
        <v>3372</v>
      </c>
    </row>
    <row r="1183" spans="1:15" ht="13.8" x14ac:dyDescent="0.25">
      <c r="A1183" s="2" t="s">
        <v>1192</v>
      </c>
      <c r="B1183" s="2" t="s">
        <v>1641</v>
      </c>
      <c r="C1183" s="2" t="s">
        <v>1861</v>
      </c>
      <c r="D1183" s="5" t="s">
        <v>2673</v>
      </c>
      <c r="E1183" s="5" t="s">
        <v>3365</v>
      </c>
      <c r="F1183" s="9">
        <v>22</v>
      </c>
      <c r="G1183" s="9">
        <v>9</v>
      </c>
      <c r="H1183" s="7">
        <v>344.61</v>
      </c>
      <c r="I1183" s="7">
        <v>38.29</v>
      </c>
      <c r="J1183" s="2" t="s">
        <v>3370</v>
      </c>
      <c r="K1183" s="5">
        <f ca="1">TODAY() - tblCustomers[[#This Row],[LastPurchaseDate]]</f>
        <v>305</v>
      </c>
      <c r="L1183" s="5" t="str">
        <f ca="1">IF(tblCustomers[[#This Row],[LastPurchaseDate]] &lt;= (TODAY()-180), "Churned", "Active")</f>
        <v>Active</v>
      </c>
      <c r="M1183" s="5" t="str">
        <f>TEXT(tblCustomers[[#This Row],[JoinDate]], "YYYY-MM")</f>
        <v>2023-02</v>
      </c>
      <c r="N1183" s="5">
        <f>tblCustomers[[#This Row],[TotalSpend]]</f>
        <v>344.61</v>
      </c>
      <c r="O1183" s="2" t="s">
        <v>3372</v>
      </c>
    </row>
    <row r="1184" spans="1:15" ht="13.8" x14ac:dyDescent="0.25">
      <c r="A1184" s="2" t="s">
        <v>1193</v>
      </c>
      <c r="B1184" s="2" t="s">
        <v>1253</v>
      </c>
      <c r="C1184" s="2" t="s">
        <v>1861</v>
      </c>
      <c r="D1184" s="5" t="s">
        <v>2806</v>
      </c>
      <c r="E1184" s="5" t="s">
        <v>2995</v>
      </c>
      <c r="F1184" s="9">
        <v>23</v>
      </c>
      <c r="G1184" s="9">
        <v>22</v>
      </c>
      <c r="H1184" s="7">
        <v>1039.28</v>
      </c>
      <c r="I1184" s="7">
        <v>47.24</v>
      </c>
      <c r="J1184" s="2" t="s">
        <v>3370</v>
      </c>
      <c r="K1184" s="5">
        <f ca="1">TODAY() - tblCustomers[[#This Row],[LastPurchaseDate]]</f>
        <v>883</v>
      </c>
      <c r="L1184" s="5" t="str">
        <f ca="1">IF(tblCustomers[[#This Row],[LastPurchaseDate]] &lt;= (TODAY()-180), "Churned", "Active")</f>
        <v>Active</v>
      </c>
      <c r="M1184" s="5" t="str">
        <f>TEXT(tblCustomers[[#This Row],[JoinDate]], "YYYY-MM")</f>
        <v>2021-06</v>
      </c>
      <c r="N1184" s="5">
        <f>tblCustomers[[#This Row],[TotalSpend]]</f>
        <v>1039.28</v>
      </c>
      <c r="O1184" s="2" t="s">
        <v>3372</v>
      </c>
    </row>
    <row r="1185" spans="1:15" ht="13.8" x14ac:dyDescent="0.25">
      <c r="A1185" s="2" t="s">
        <v>1194</v>
      </c>
      <c r="B1185" s="2" t="s">
        <v>1857</v>
      </c>
      <c r="C1185" s="2" t="s">
        <v>1861</v>
      </c>
      <c r="D1185" s="5" t="s">
        <v>2807</v>
      </c>
      <c r="E1185" s="5" t="s">
        <v>2795</v>
      </c>
      <c r="F1185" s="9">
        <v>21</v>
      </c>
      <c r="G1185" s="9">
        <v>17</v>
      </c>
      <c r="H1185" s="7">
        <v>799</v>
      </c>
      <c r="I1185" s="7">
        <v>47</v>
      </c>
      <c r="J1185" s="2" t="s">
        <v>3370</v>
      </c>
      <c r="K1185" s="5">
        <f ca="1">TODAY() - tblCustomers[[#This Row],[LastPurchaseDate]]</f>
        <v>1039</v>
      </c>
      <c r="L1185" s="5" t="str">
        <f ca="1">IF(tblCustomers[[#This Row],[LastPurchaseDate]] &lt;= (TODAY()-180), "Churned", "Active")</f>
        <v>Active</v>
      </c>
      <c r="M1185" s="5" t="str">
        <f>TEXT(tblCustomers[[#This Row],[JoinDate]], "YYYY-MM")</f>
        <v>2021-03</v>
      </c>
      <c r="N1185" s="5">
        <f>tblCustomers[[#This Row],[TotalSpend]]</f>
        <v>799</v>
      </c>
      <c r="O1185" s="2" t="s">
        <v>3372</v>
      </c>
    </row>
    <row r="1186" spans="1:15" ht="13.8" x14ac:dyDescent="0.25">
      <c r="A1186" s="2" t="s">
        <v>1195</v>
      </c>
      <c r="B1186" s="2" t="s">
        <v>1309</v>
      </c>
      <c r="C1186" s="2" t="s">
        <v>1861</v>
      </c>
      <c r="D1186" s="5" t="s">
        <v>2808</v>
      </c>
      <c r="E1186" s="5" t="s">
        <v>2901</v>
      </c>
      <c r="F1186" s="9">
        <v>61</v>
      </c>
      <c r="G1186" s="9">
        <v>48</v>
      </c>
      <c r="H1186" s="7">
        <v>709.44</v>
      </c>
      <c r="I1186" s="7">
        <v>14.78</v>
      </c>
      <c r="J1186" s="2" t="s">
        <v>3370</v>
      </c>
      <c r="K1186" s="5">
        <f ca="1">TODAY() - tblCustomers[[#This Row],[LastPurchaseDate]]</f>
        <v>366</v>
      </c>
      <c r="L1186" s="5" t="str">
        <f ca="1">IF(tblCustomers[[#This Row],[LastPurchaseDate]] &lt;= (TODAY()-180), "Churned", "Active")</f>
        <v>Active</v>
      </c>
      <c r="M1186" s="5" t="str">
        <f>TEXT(tblCustomers[[#This Row],[JoinDate]], "YYYY-MM")</f>
        <v>2019-09</v>
      </c>
      <c r="N1186" s="5">
        <f>tblCustomers[[#This Row],[TotalSpend]]</f>
        <v>709.44</v>
      </c>
      <c r="O1186" s="2" t="s">
        <v>3372</v>
      </c>
    </row>
    <row r="1187" spans="1:15" ht="13.8" x14ac:dyDescent="0.25">
      <c r="A1187" s="2" t="s">
        <v>1196</v>
      </c>
      <c r="B1187" s="2" t="s">
        <v>1699</v>
      </c>
      <c r="C1187" s="2" t="s">
        <v>1862</v>
      </c>
      <c r="D1187" s="5" t="s">
        <v>2439</v>
      </c>
      <c r="E1187" s="5" t="s">
        <v>2879</v>
      </c>
      <c r="F1187" s="9">
        <v>27</v>
      </c>
      <c r="G1187" s="9">
        <v>27</v>
      </c>
      <c r="H1187" s="7">
        <v>5401.08</v>
      </c>
      <c r="I1187" s="7">
        <v>200.04</v>
      </c>
      <c r="J1187" s="2" t="s">
        <v>3371</v>
      </c>
      <c r="K1187" s="5">
        <f ca="1">TODAY() - tblCustomers[[#This Row],[LastPurchaseDate]]</f>
        <v>1167</v>
      </c>
      <c r="L1187" s="5" t="str">
        <f ca="1">IF(tblCustomers[[#This Row],[LastPurchaseDate]] &lt;= (TODAY()-180), "Churned", "Active")</f>
        <v>Active</v>
      </c>
      <c r="M1187" s="5" t="str">
        <f>TEXT(tblCustomers[[#This Row],[JoinDate]], "YYYY-MM")</f>
        <v>2020-05</v>
      </c>
      <c r="N1187" s="5">
        <f>tblCustomers[[#This Row],[TotalSpend]]</f>
        <v>5401.08</v>
      </c>
      <c r="O1187" s="2" t="s">
        <v>3372</v>
      </c>
    </row>
    <row r="1188" spans="1:15" ht="13.8" x14ac:dyDescent="0.25">
      <c r="A1188" s="2" t="s">
        <v>1197</v>
      </c>
      <c r="B1188" s="2" t="s">
        <v>1763</v>
      </c>
      <c r="C1188" s="2" t="s">
        <v>1862</v>
      </c>
      <c r="D1188" s="5" t="s">
        <v>2809</v>
      </c>
      <c r="E1188" s="5" t="s">
        <v>3366</v>
      </c>
      <c r="F1188" s="9">
        <v>15</v>
      </c>
      <c r="G1188" s="9">
        <v>14</v>
      </c>
      <c r="H1188" s="7">
        <v>2814</v>
      </c>
      <c r="I1188" s="7">
        <v>201</v>
      </c>
      <c r="J1188" s="2" t="s">
        <v>3370</v>
      </c>
      <c r="K1188" s="5">
        <f ca="1">TODAY() - tblCustomers[[#This Row],[LastPurchaseDate]]</f>
        <v>1492</v>
      </c>
      <c r="L1188" s="5" t="str">
        <f ca="1">IF(tblCustomers[[#This Row],[LastPurchaseDate]] &lt;= (TODAY()-180), "Churned", "Active")</f>
        <v>Active</v>
      </c>
      <c r="M1188" s="5" t="str">
        <f>TEXT(tblCustomers[[#This Row],[JoinDate]], "YYYY-MM")</f>
        <v>2020-06</v>
      </c>
      <c r="N1188" s="5">
        <f>tblCustomers[[#This Row],[TotalSpend]]</f>
        <v>2814</v>
      </c>
      <c r="O1188" s="2" t="s">
        <v>3372</v>
      </c>
    </row>
    <row r="1189" spans="1:15" ht="13.8" x14ac:dyDescent="0.25">
      <c r="A1189" s="2" t="s">
        <v>1198</v>
      </c>
      <c r="B1189" s="2" t="s">
        <v>1823</v>
      </c>
      <c r="C1189" s="2" t="s">
        <v>1863</v>
      </c>
      <c r="D1189" s="5" t="s">
        <v>2810</v>
      </c>
      <c r="E1189" s="5" t="s">
        <v>3367</v>
      </c>
      <c r="F1189" s="9">
        <v>37</v>
      </c>
      <c r="G1189" s="9">
        <v>24</v>
      </c>
      <c r="H1189" s="7">
        <v>1302.72</v>
      </c>
      <c r="I1189" s="7">
        <v>54.28</v>
      </c>
      <c r="J1189" s="2" t="s">
        <v>3370</v>
      </c>
      <c r="K1189" s="5">
        <f ca="1">TODAY() - tblCustomers[[#This Row],[LastPurchaseDate]]</f>
        <v>1471</v>
      </c>
      <c r="L1189" s="5" t="str">
        <f ca="1">IF(tblCustomers[[#This Row],[LastPurchaseDate]] &lt;= (TODAY()-180), "Churned", "Active")</f>
        <v>Active</v>
      </c>
      <c r="M1189" s="5" t="str">
        <f>TEXT(tblCustomers[[#This Row],[JoinDate]], "YYYY-MM")</f>
        <v>2018-09</v>
      </c>
      <c r="N1189" s="5">
        <f>tblCustomers[[#This Row],[TotalSpend]]</f>
        <v>1302.72</v>
      </c>
      <c r="O1189" s="2" t="s">
        <v>3372</v>
      </c>
    </row>
    <row r="1190" spans="1:15" ht="13.8" x14ac:dyDescent="0.25">
      <c r="A1190" s="2" t="s">
        <v>1199</v>
      </c>
      <c r="B1190" s="2" t="s">
        <v>1460</v>
      </c>
      <c r="C1190" s="2" t="s">
        <v>1862</v>
      </c>
      <c r="D1190" s="5" t="s">
        <v>2811</v>
      </c>
      <c r="E1190" s="5" t="s">
        <v>2359</v>
      </c>
      <c r="F1190" s="9">
        <v>28</v>
      </c>
      <c r="G1190" s="9">
        <v>22</v>
      </c>
      <c r="H1190" s="7">
        <v>919.6</v>
      </c>
      <c r="I1190" s="7">
        <v>41.8</v>
      </c>
      <c r="J1190" s="2" t="s">
        <v>3370</v>
      </c>
      <c r="K1190" s="5">
        <f ca="1">TODAY() - tblCustomers[[#This Row],[LastPurchaseDate]]</f>
        <v>25</v>
      </c>
      <c r="L1190" s="5" t="str">
        <f ca="1">IF(tblCustomers[[#This Row],[LastPurchaseDate]] &lt;= (TODAY()-180), "Churned", "Active")</f>
        <v>Active</v>
      </c>
      <c r="M1190" s="5" t="str">
        <f>TEXT(tblCustomers[[#This Row],[JoinDate]], "YYYY-MM")</f>
        <v>2023-05</v>
      </c>
      <c r="N1190" s="5">
        <f>tblCustomers[[#This Row],[TotalSpend]]</f>
        <v>919.6</v>
      </c>
      <c r="O1190" s="2" t="s">
        <v>3373</v>
      </c>
    </row>
    <row r="1191" spans="1:15" ht="13.8" x14ac:dyDescent="0.25">
      <c r="A1191" s="2" t="s">
        <v>1200</v>
      </c>
      <c r="B1191" s="2" t="s">
        <v>1858</v>
      </c>
      <c r="C1191" s="2" t="s">
        <v>1864</v>
      </c>
      <c r="D1191" s="5" t="s">
        <v>2812</v>
      </c>
      <c r="E1191" s="5" t="s">
        <v>2259</v>
      </c>
      <c r="F1191" s="9">
        <v>11</v>
      </c>
      <c r="G1191" s="9">
        <v>10</v>
      </c>
      <c r="H1191" s="7">
        <v>249</v>
      </c>
      <c r="I1191" s="7">
        <v>24.9</v>
      </c>
      <c r="J1191" s="2" t="s">
        <v>3370</v>
      </c>
      <c r="K1191" s="5">
        <f ca="1">TODAY() - tblCustomers[[#This Row],[LastPurchaseDate]]</f>
        <v>2359</v>
      </c>
      <c r="L1191" s="5" t="str">
        <f ca="1">IF(tblCustomers[[#This Row],[LastPurchaseDate]] &lt;= (TODAY()-180), "Churned", "Active")</f>
        <v>Active</v>
      </c>
      <c r="M1191" s="5" t="str">
        <f>TEXT(tblCustomers[[#This Row],[JoinDate]], "YYYY-MM")</f>
        <v>2018-06</v>
      </c>
      <c r="N1191" s="5">
        <f>tblCustomers[[#This Row],[TotalSpend]]</f>
        <v>249</v>
      </c>
      <c r="O1191" s="2" t="s">
        <v>3372</v>
      </c>
    </row>
    <row r="1192" spans="1:15" ht="13.8" x14ac:dyDescent="0.25">
      <c r="A1192" s="2" t="s">
        <v>1201</v>
      </c>
      <c r="B1192" s="2" t="s">
        <v>1816</v>
      </c>
      <c r="C1192" s="2" t="s">
        <v>1862</v>
      </c>
      <c r="D1192" s="5" t="s">
        <v>2623</v>
      </c>
      <c r="E1192" s="5" t="s">
        <v>3365</v>
      </c>
      <c r="F1192" s="9">
        <v>16</v>
      </c>
      <c r="G1192" s="9">
        <v>11</v>
      </c>
      <c r="H1192" s="7">
        <v>644.71</v>
      </c>
      <c r="I1192" s="7">
        <v>58.61</v>
      </c>
      <c r="J1192" s="2" t="s">
        <v>3370</v>
      </c>
      <c r="K1192" s="5">
        <f ca="1">TODAY() - tblCustomers[[#This Row],[LastPurchaseDate]]</f>
        <v>305</v>
      </c>
      <c r="L1192" s="5" t="str">
        <f ca="1">IF(tblCustomers[[#This Row],[LastPurchaseDate]] &lt;= (TODAY()-180), "Churned", "Active")</f>
        <v>Active</v>
      </c>
      <c r="M1192" s="5" t="str">
        <f>TEXT(tblCustomers[[#This Row],[JoinDate]], "YYYY-MM")</f>
        <v>2023-08</v>
      </c>
      <c r="N1192" s="5">
        <f>tblCustomers[[#This Row],[TotalSpend]]</f>
        <v>644.71</v>
      </c>
      <c r="O1192" s="2" t="s">
        <v>3372</v>
      </c>
    </row>
    <row r="1193" spans="1:15" ht="13.8" x14ac:dyDescent="0.25">
      <c r="A1193" s="2" t="s">
        <v>1202</v>
      </c>
      <c r="B1193" s="2" t="s">
        <v>1283</v>
      </c>
      <c r="C1193" s="2" t="s">
        <v>1864</v>
      </c>
      <c r="D1193" s="5" t="s">
        <v>2813</v>
      </c>
      <c r="E1193" s="5" t="s">
        <v>3368</v>
      </c>
      <c r="F1193" s="9">
        <v>57</v>
      </c>
      <c r="G1193" s="9">
        <v>53</v>
      </c>
      <c r="H1193" s="7">
        <v>19188.650000000001</v>
      </c>
      <c r="I1193" s="7">
        <v>362.05</v>
      </c>
      <c r="J1193" s="2" t="s">
        <v>3371</v>
      </c>
      <c r="K1193" s="5">
        <f ca="1">TODAY() - tblCustomers[[#This Row],[LastPurchaseDate]]</f>
        <v>436</v>
      </c>
      <c r="L1193" s="5" t="str">
        <f ca="1">IF(tblCustomers[[#This Row],[LastPurchaseDate]] &lt;= (TODAY()-180), "Churned", "Active")</f>
        <v>Active</v>
      </c>
      <c r="M1193" s="5" t="str">
        <f>TEXT(tblCustomers[[#This Row],[JoinDate]], "YYYY-MM")</f>
        <v>2019-11</v>
      </c>
      <c r="N1193" s="5">
        <f>tblCustomers[[#This Row],[TotalSpend]]</f>
        <v>19188.650000000001</v>
      </c>
      <c r="O1193" s="2" t="s">
        <v>3372</v>
      </c>
    </row>
    <row r="1194" spans="1:15" ht="13.8" x14ac:dyDescent="0.25">
      <c r="A1194" s="2" t="s">
        <v>1203</v>
      </c>
      <c r="B1194" s="2" t="s">
        <v>1289</v>
      </c>
      <c r="C1194" s="2" t="s">
        <v>1861</v>
      </c>
      <c r="D1194" s="5" t="s">
        <v>2695</v>
      </c>
      <c r="E1194" s="5" t="s">
        <v>3134</v>
      </c>
      <c r="F1194" s="9">
        <v>44</v>
      </c>
      <c r="G1194" s="9">
        <v>32</v>
      </c>
      <c r="H1194" s="7">
        <v>10760.32</v>
      </c>
      <c r="I1194" s="7">
        <v>336.26</v>
      </c>
      <c r="J1194" s="2" t="s">
        <v>3371</v>
      </c>
      <c r="K1194" s="5">
        <f ca="1">TODAY() - tblCustomers[[#This Row],[LastPurchaseDate]]</f>
        <v>320</v>
      </c>
      <c r="L1194" s="5" t="str">
        <f ca="1">IF(tblCustomers[[#This Row],[LastPurchaseDate]] &lt;= (TODAY()-180), "Churned", "Active")</f>
        <v>Active</v>
      </c>
      <c r="M1194" s="5" t="str">
        <f>TEXT(tblCustomers[[#This Row],[JoinDate]], "YYYY-MM")</f>
        <v>2021-04</v>
      </c>
      <c r="N1194" s="5">
        <f>tblCustomers[[#This Row],[TotalSpend]]</f>
        <v>10760.32</v>
      </c>
      <c r="O1194" s="2" t="s">
        <v>3372</v>
      </c>
    </row>
    <row r="1195" spans="1:15" ht="13.8" x14ac:dyDescent="0.25">
      <c r="A1195" s="2" t="s">
        <v>1204</v>
      </c>
      <c r="B1195" s="2" t="s">
        <v>1859</v>
      </c>
      <c r="C1195" s="2" t="s">
        <v>1864</v>
      </c>
      <c r="D1195" s="5" t="s">
        <v>2814</v>
      </c>
      <c r="E1195" s="5" t="s">
        <v>3161</v>
      </c>
      <c r="F1195" s="9">
        <v>2</v>
      </c>
      <c r="G1195" s="9">
        <v>4</v>
      </c>
      <c r="H1195" s="7">
        <v>234.44</v>
      </c>
      <c r="I1195" s="7">
        <v>58.61</v>
      </c>
      <c r="J1195" s="2" t="s">
        <v>3370</v>
      </c>
      <c r="K1195" s="5">
        <f ca="1">TODAY() - tblCustomers[[#This Row],[LastPurchaseDate]]</f>
        <v>629</v>
      </c>
      <c r="L1195" s="5" t="str">
        <f ca="1">IF(tblCustomers[[#This Row],[LastPurchaseDate]] &lt;= (TODAY()-180), "Churned", "Active")</f>
        <v>Active</v>
      </c>
      <c r="M1195" s="5" t="str">
        <f>TEXT(tblCustomers[[#This Row],[JoinDate]], "YYYY-MM")</f>
        <v>2023-12</v>
      </c>
      <c r="N1195" s="5">
        <f>tblCustomers[[#This Row],[TotalSpend]]</f>
        <v>234.44</v>
      </c>
      <c r="O1195" s="2" t="s">
        <v>3372</v>
      </c>
    </row>
    <row r="1196" spans="1:15" ht="13.8" x14ac:dyDescent="0.25">
      <c r="A1196" s="2" t="s">
        <v>1205</v>
      </c>
      <c r="B1196" s="2" t="s">
        <v>1785</v>
      </c>
      <c r="C1196" s="2" t="s">
        <v>1862</v>
      </c>
      <c r="D1196" s="5" t="s">
        <v>2815</v>
      </c>
      <c r="E1196" s="5" t="s">
        <v>3369</v>
      </c>
      <c r="F1196" s="9">
        <v>4</v>
      </c>
      <c r="G1196" s="9">
        <v>3</v>
      </c>
      <c r="H1196" s="7">
        <v>194.34</v>
      </c>
      <c r="I1196" s="7">
        <v>64.78</v>
      </c>
      <c r="J1196" s="2" t="s">
        <v>3370</v>
      </c>
      <c r="K1196" s="5">
        <f ca="1">TODAY() - tblCustomers[[#This Row],[LastPurchaseDate]]</f>
        <v>46</v>
      </c>
      <c r="L1196" s="5" t="str">
        <f ca="1">IF(tblCustomers[[#This Row],[LastPurchaseDate]] &lt;= (TODAY()-180), "Churned", "Active")</f>
        <v>Active</v>
      </c>
      <c r="M1196" s="5" t="str">
        <f>TEXT(tblCustomers[[#This Row],[JoinDate]], "YYYY-MM")</f>
        <v>2025-05</v>
      </c>
      <c r="N1196" s="5">
        <f>tblCustomers[[#This Row],[TotalSpend]]</f>
        <v>194.34</v>
      </c>
      <c r="O1196" s="2" t="s">
        <v>3373</v>
      </c>
    </row>
    <row r="1197" spans="1:15" ht="13.8" x14ac:dyDescent="0.25">
      <c r="A1197" s="2" t="s">
        <v>1206</v>
      </c>
      <c r="B1197" s="2" t="s">
        <v>1526</v>
      </c>
      <c r="C1197" s="2" t="s">
        <v>1863</v>
      </c>
      <c r="D1197" s="5" t="s">
        <v>2816</v>
      </c>
      <c r="E1197" s="5" t="s">
        <v>2985</v>
      </c>
      <c r="F1197" s="9">
        <v>1</v>
      </c>
      <c r="G1197" s="9">
        <v>1</v>
      </c>
      <c r="H1197" s="7">
        <v>20.23</v>
      </c>
      <c r="I1197" s="7">
        <v>20.23</v>
      </c>
      <c r="J1197" s="2" t="s">
        <v>3370</v>
      </c>
      <c r="K1197" s="5">
        <f ca="1">TODAY() - tblCustomers[[#This Row],[LastPurchaseDate]]</f>
        <v>105</v>
      </c>
      <c r="L1197" s="5" t="str">
        <f ca="1">IF(tblCustomers[[#This Row],[LastPurchaseDate]] &lt;= (TODAY()-180), "Churned", "Active")</f>
        <v>Active</v>
      </c>
      <c r="M1197" s="5" t="str">
        <f>TEXT(tblCustomers[[#This Row],[JoinDate]], "YYYY-MM")</f>
        <v>2025-06</v>
      </c>
      <c r="N1197" s="5">
        <f>tblCustomers[[#This Row],[TotalSpend]]</f>
        <v>20.23</v>
      </c>
      <c r="O1197" s="2" t="s">
        <v>3373</v>
      </c>
    </row>
    <row r="1198" spans="1:15" ht="13.8" x14ac:dyDescent="0.25">
      <c r="A1198" s="2" t="s">
        <v>1207</v>
      </c>
      <c r="B1198" s="2" t="s">
        <v>1742</v>
      </c>
      <c r="C1198" s="2" t="s">
        <v>1864</v>
      </c>
      <c r="D1198" s="5" t="s">
        <v>2817</v>
      </c>
      <c r="E1198" s="5" t="s">
        <v>2871</v>
      </c>
      <c r="F1198" s="9">
        <v>5</v>
      </c>
      <c r="G1198" s="9">
        <v>6</v>
      </c>
      <c r="H1198" s="7">
        <v>697.5</v>
      </c>
      <c r="I1198" s="7">
        <v>116.25</v>
      </c>
      <c r="J1198" s="2" t="s">
        <v>3370</v>
      </c>
      <c r="K1198" s="5">
        <f ca="1">TODAY() - tblCustomers[[#This Row],[LastPurchaseDate]]</f>
        <v>647</v>
      </c>
      <c r="L1198" s="5" t="str">
        <f ca="1">IF(tblCustomers[[#This Row],[LastPurchaseDate]] &lt;= (TODAY()-180), "Churned", "Active")</f>
        <v>Active</v>
      </c>
      <c r="M1198" s="5" t="str">
        <f>TEXT(tblCustomers[[#This Row],[JoinDate]], "YYYY-MM")</f>
        <v>2023-08</v>
      </c>
      <c r="N1198" s="5">
        <f>tblCustomers[[#This Row],[TotalSpend]]</f>
        <v>697.5</v>
      </c>
      <c r="O1198" s="2" t="s">
        <v>3372</v>
      </c>
    </row>
    <row r="1199" spans="1:15" ht="13.8" x14ac:dyDescent="0.25">
      <c r="A1199" s="2" t="s">
        <v>1208</v>
      </c>
      <c r="B1199" s="2" t="s">
        <v>1860</v>
      </c>
      <c r="C1199" s="2" t="s">
        <v>1864</v>
      </c>
      <c r="D1199" s="5" t="s">
        <v>2296</v>
      </c>
      <c r="E1199" s="5" t="s">
        <v>2690</v>
      </c>
      <c r="F1199" s="9">
        <v>20</v>
      </c>
      <c r="G1199" s="9">
        <v>15</v>
      </c>
      <c r="H1199" s="7">
        <v>529.04999999999995</v>
      </c>
      <c r="I1199" s="7">
        <v>35.270000000000003</v>
      </c>
      <c r="J1199" s="2" t="s">
        <v>3370</v>
      </c>
      <c r="K1199" s="5">
        <f ca="1">TODAY() - tblCustomers[[#This Row],[LastPurchaseDate]]</f>
        <v>669</v>
      </c>
      <c r="L1199" s="5" t="str">
        <f ca="1">IF(tblCustomers[[#This Row],[LastPurchaseDate]] &lt;= (TODAY()-180), "Churned", "Active")</f>
        <v>Active</v>
      </c>
      <c r="M1199" s="5" t="str">
        <f>TEXT(tblCustomers[[#This Row],[JoinDate]], "YYYY-MM")</f>
        <v>2022-04</v>
      </c>
      <c r="N1199" s="5">
        <f>tblCustomers[[#This Row],[TotalSpend]]</f>
        <v>529.04999999999995</v>
      </c>
      <c r="O1199" s="2" t="s">
        <v>3372</v>
      </c>
    </row>
    <row r="1200" spans="1:15" ht="13.8" x14ac:dyDescent="0.25">
      <c r="A1200" s="2" t="s">
        <v>1209</v>
      </c>
      <c r="B1200" s="2" t="s">
        <v>1811</v>
      </c>
      <c r="C1200" s="2" t="s">
        <v>1861</v>
      </c>
      <c r="D1200" s="5" t="s">
        <v>2818</v>
      </c>
      <c r="E1200" s="5" t="s">
        <v>2534</v>
      </c>
      <c r="F1200" s="9">
        <v>70</v>
      </c>
      <c r="G1200" s="9">
        <v>60</v>
      </c>
      <c r="H1200" s="7">
        <v>18234.599999999999</v>
      </c>
      <c r="I1200" s="7">
        <v>303.91000000000003</v>
      </c>
      <c r="J1200" s="2" t="s">
        <v>3371</v>
      </c>
      <c r="K1200" s="5">
        <f ca="1">TODAY() - tblCustomers[[#This Row],[LastPurchaseDate]]</f>
        <v>439</v>
      </c>
      <c r="L1200" s="5" t="str">
        <f ca="1">IF(tblCustomers[[#This Row],[LastPurchaseDate]] &lt;= (TODAY()-180), "Churned", "Active")</f>
        <v>Active</v>
      </c>
      <c r="M1200" s="5" t="str">
        <f>TEXT(tblCustomers[[#This Row],[JoinDate]], "YYYY-MM")</f>
        <v>2018-10</v>
      </c>
      <c r="N1200" s="5">
        <f>tblCustomers[[#This Row],[TotalSpend]]</f>
        <v>18234.599999999999</v>
      </c>
      <c r="O1200" s="2" t="s">
        <v>3372</v>
      </c>
    </row>
    <row r="1201" spans="1:15" ht="13.8" x14ac:dyDescent="0.25">
      <c r="A1201" s="2" t="s">
        <v>1210</v>
      </c>
      <c r="B1201" s="2" t="s">
        <v>1510</v>
      </c>
      <c r="C1201" s="2" t="s">
        <v>1864</v>
      </c>
      <c r="D1201" s="5" t="s">
        <v>2819</v>
      </c>
      <c r="E1201" s="5" t="s">
        <v>3031</v>
      </c>
      <c r="F1201" s="9">
        <v>2</v>
      </c>
      <c r="G1201" s="9">
        <v>3</v>
      </c>
      <c r="H1201" s="7">
        <v>293.33999999999997</v>
      </c>
      <c r="I1201" s="7">
        <v>97.78</v>
      </c>
      <c r="J1201" s="2" t="s">
        <v>3370</v>
      </c>
      <c r="K1201" s="5">
        <f ca="1">TODAY() - tblCustomers[[#This Row],[LastPurchaseDate]]</f>
        <v>20</v>
      </c>
      <c r="L1201" s="5" t="str">
        <f ca="1">IF(tblCustomers[[#This Row],[LastPurchaseDate]] &lt;= (TODAY()-180), "Churned", "Active")</f>
        <v>Active</v>
      </c>
      <c r="M1201" s="5" t="str">
        <f>TEXT(tblCustomers[[#This Row],[JoinDate]], "YYYY-MM")</f>
        <v>2025-08</v>
      </c>
      <c r="N1201" s="5">
        <f>tblCustomers[[#This Row],[TotalSpend]]</f>
        <v>293.33999999999997</v>
      </c>
      <c r="O1201" s="2" t="s">
        <v>3373</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2626F-C639-4732-8156-8A486FEE9E03}">
  <dimension ref="A1:O8"/>
  <sheetViews>
    <sheetView tabSelected="1" zoomScaleNormal="100" workbookViewId="0">
      <selection activeCell="P1" sqref="P1"/>
    </sheetView>
  </sheetViews>
  <sheetFormatPr defaultRowHeight="13.8" x14ac:dyDescent="0.25"/>
  <cols>
    <col min="1" max="1" width="46.8984375" style="12" customWidth="1"/>
    <col min="2" max="2" width="21.796875" style="12" customWidth="1"/>
    <col min="3" max="16384" width="8.796875" style="12"/>
  </cols>
  <sheetData>
    <row r="1" spans="1:15" ht="49.8" customHeight="1" x14ac:dyDescent="0.55000000000000004">
      <c r="A1" s="18" t="s">
        <v>3484</v>
      </c>
      <c r="B1" s="17"/>
      <c r="C1" s="17"/>
      <c r="D1" s="17"/>
      <c r="E1" s="17"/>
      <c r="F1" s="17"/>
      <c r="G1" s="17"/>
      <c r="H1" s="17"/>
      <c r="I1" s="17"/>
      <c r="J1" s="17"/>
      <c r="K1" s="17"/>
      <c r="L1" s="17"/>
      <c r="M1" s="17"/>
      <c r="N1" s="17"/>
      <c r="O1" s="17"/>
    </row>
    <row r="2" spans="1:15" ht="24.6" x14ac:dyDescent="0.4">
      <c r="A2" s="15" t="s">
        <v>3380</v>
      </c>
      <c r="B2" s="15"/>
    </row>
    <row r="3" spans="1:15" ht="24.6" x14ac:dyDescent="0.4">
      <c r="A3" s="16" t="s">
        <v>3379</v>
      </c>
      <c r="B3" s="16">
        <f>ROWS(tblCustomers[])</f>
        <v>1200</v>
      </c>
    </row>
    <row r="4" spans="1:15" ht="24.6" x14ac:dyDescent="0.4">
      <c r="A4" s="16" t="s">
        <v>3381</v>
      </c>
      <c r="B4" s="16">
        <f>COUNTIF(Sheet1!O:O, "Active")</f>
        <v>297</v>
      </c>
    </row>
    <row r="5" spans="1:15" ht="24.6" x14ac:dyDescent="0.4">
      <c r="A5" s="16" t="s">
        <v>3382</v>
      </c>
      <c r="B5" s="16">
        <f>COUNTIF(Sheet1!O:O, "Churned")</f>
        <v>903</v>
      </c>
    </row>
    <row r="6" spans="1:15" ht="24.6" x14ac:dyDescent="0.4">
      <c r="A6" s="16" t="s">
        <v>3387</v>
      </c>
      <c r="B6" s="16">
        <f>IF(B3=0,0,B5/B3)</f>
        <v>0.75249999999999995</v>
      </c>
    </row>
    <row r="7" spans="1:15" ht="24.6" x14ac:dyDescent="0.4">
      <c r="A7" s="16" t="s">
        <v>3388</v>
      </c>
      <c r="B7" s="16">
        <f>AVERAGE(tblCustomers[TotalSpend])</f>
        <v>2987.9948333333341</v>
      </c>
    </row>
    <row r="8" spans="1:15" ht="24.6" x14ac:dyDescent="0.4">
      <c r="A8" s="16" t="s">
        <v>3389</v>
      </c>
      <c r="B8" s="16">
        <f>COUNTIF(Sheet1!J:J, "Yes")</f>
        <v>184</v>
      </c>
    </row>
  </sheetData>
  <sheetProtection sheet="1" objects="1" scenarios="1" sort="0" autoFilter="0" pivotTables="0"/>
  <mergeCells count="2">
    <mergeCell ref="A2:B2"/>
    <mergeCell ref="A1:O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7F759-1850-4829-9924-73EC475C3885}">
  <dimension ref="A3:B6"/>
  <sheetViews>
    <sheetView workbookViewId="0">
      <selection activeCell="I6" sqref="I6"/>
    </sheetView>
  </sheetViews>
  <sheetFormatPr defaultRowHeight="13.8" x14ac:dyDescent="0.25"/>
  <cols>
    <col min="1" max="1" width="13.69921875" bestFit="1" customWidth="1"/>
    <col min="2" max="2" width="22" bestFit="1" customWidth="1"/>
    <col min="3" max="3" width="19.796875" customWidth="1"/>
  </cols>
  <sheetData>
    <row r="3" spans="1:2" x14ac:dyDescent="0.25">
      <c r="A3" s="10" t="s">
        <v>3383</v>
      </c>
      <c r="B3" t="s">
        <v>3483</v>
      </c>
    </row>
    <row r="4" spans="1:2" x14ac:dyDescent="0.25">
      <c r="A4" s="13" t="s">
        <v>3373</v>
      </c>
      <c r="B4" s="11">
        <v>297</v>
      </c>
    </row>
    <row r="5" spans="1:2" x14ac:dyDescent="0.25">
      <c r="A5" s="13" t="s">
        <v>3372</v>
      </c>
      <c r="B5" s="11">
        <v>903</v>
      </c>
    </row>
    <row r="6" spans="1:2" x14ac:dyDescent="0.25">
      <c r="A6" s="13" t="s">
        <v>3376</v>
      </c>
      <c r="B6" s="11">
        <v>1200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9231A-2FDC-49F9-AB2C-0AA4311A7BD9}">
  <dimension ref="A3:B14"/>
  <sheetViews>
    <sheetView workbookViewId="0">
      <selection activeCell="C31" sqref="C31"/>
    </sheetView>
  </sheetViews>
  <sheetFormatPr defaultRowHeight="13.8" x14ac:dyDescent="0.25"/>
  <cols>
    <col min="1" max="1" width="13.69921875" bestFit="1" customWidth="1"/>
    <col min="2" max="2" width="18.69921875" bestFit="1" customWidth="1"/>
  </cols>
  <sheetData>
    <row r="3" spans="1:2" x14ac:dyDescent="0.25">
      <c r="A3" s="10" t="s">
        <v>3383</v>
      </c>
      <c r="B3" t="s">
        <v>3378</v>
      </c>
    </row>
    <row r="4" spans="1:2" x14ac:dyDescent="0.25">
      <c r="A4" s="13" t="s">
        <v>3419</v>
      </c>
      <c r="B4" s="11">
        <v>163629.16000000003</v>
      </c>
    </row>
    <row r="5" spans="1:2" x14ac:dyDescent="0.25">
      <c r="A5" s="13" t="s">
        <v>3407</v>
      </c>
      <c r="B5" s="11">
        <v>128398.99000000002</v>
      </c>
    </row>
    <row r="6" spans="1:2" x14ac:dyDescent="0.25">
      <c r="A6" s="13" t="s">
        <v>3414</v>
      </c>
      <c r="B6" s="11">
        <v>117416.04999999999</v>
      </c>
    </row>
    <row r="7" spans="1:2" x14ac:dyDescent="0.25">
      <c r="A7" s="13" t="s">
        <v>3390</v>
      </c>
      <c r="B7" s="11">
        <v>109375.26000000001</v>
      </c>
    </row>
    <row r="8" spans="1:2" x14ac:dyDescent="0.25">
      <c r="A8" s="13" t="s">
        <v>3393</v>
      </c>
      <c r="B8" s="11">
        <v>109049.23999999998</v>
      </c>
    </row>
    <row r="9" spans="1:2" x14ac:dyDescent="0.25">
      <c r="A9" s="13" t="s">
        <v>3412</v>
      </c>
      <c r="B9" s="11">
        <v>108138.94999999998</v>
      </c>
    </row>
    <row r="10" spans="1:2" x14ac:dyDescent="0.25">
      <c r="A10" s="13" t="s">
        <v>3420</v>
      </c>
      <c r="B10" s="11">
        <v>83967.56</v>
      </c>
    </row>
    <row r="11" spans="1:2" x14ac:dyDescent="0.25">
      <c r="A11" s="13" t="s">
        <v>3391</v>
      </c>
      <c r="B11" s="11">
        <v>76672.62999999999</v>
      </c>
    </row>
    <row r="12" spans="1:2" x14ac:dyDescent="0.25">
      <c r="A12" s="13" t="s">
        <v>3413</v>
      </c>
      <c r="B12" s="11">
        <v>75928.169999999984</v>
      </c>
    </row>
    <row r="13" spans="1:2" x14ac:dyDescent="0.25">
      <c r="A13" s="13" t="s">
        <v>3429</v>
      </c>
      <c r="B13" s="11">
        <v>74690.26999999999</v>
      </c>
    </row>
    <row r="14" spans="1:2" x14ac:dyDescent="0.25">
      <c r="A14" s="13" t="s">
        <v>3376</v>
      </c>
      <c r="B14" s="11">
        <v>1047266.28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D46E0-1F51-4872-BEF6-5F71E0A7C456}">
  <dimension ref="A3:B97"/>
  <sheetViews>
    <sheetView workbookViewId="0">
      <selection activeCell="B8" sqref="B8"/>
    </sheetView>
  </sheetViews>
  <sheetFormatPr defaultRowHeight="13.8" x14ac:dyDescent="0.25"/>
  <cols>
    <col min="1" max="1" width="13.69921875" bestFit="1" customWidth="1"/>
    <col min="2" max="2" width="20.8984375" bestFit="1" customWidth="1"/>
  </cols>
  <sheetData>
    <row r="3" spans="1:2" x14ac:dyDescent="0.25">
      <c r="A3" s="10" t="s">
        <v>3383</v>
      </c>
      <c r="B3" t="s">
        <v>3377</v>
      </c>
    </row>
    <row r="4" spans="1:2" x14ac:dyDescent="0.25">
      <c r="A4" s="13" t="s">
        <v>3390</v>
      </c>
      <c r="B4" s="11">
        <v>15</v>
      </c>
    </row>
    <row r="5" spans="1:2" x14ac:dyDescent="0.25">
      <c r="A5" s="13" t="s">
        <v>3391</v>
      </c>
      <c r="B5" s="11">
        <v>14</v>
      </c>
    </row>
    <row r="6" spans="1:2" x14ac:dyDescent="0.25">
      <c r="A6" s="13" t="s">
        <v>3392</v>
      </c>
      <c r="B6" s="11">
        <v>9</v>
      </c>
    </row>
    <row r="7" spans="1:2" x14ac:dyDescent="0.25">
      <c r="A7" s="13" t="s">
        <v>3393</v>
      </c>
      <c r="B7" s="11">
        <v>18</v>
      </c>
    </row>
    <row r="8" spans="1:2" x14ac:dyDescent="0.25">
      <c r="A8" s="13" t="s">
        <v>3394</v>
      </c>
      <c r="B8" s="11">
        <v>14</v>
      </c>
    </row>
    <row r="9" spans="1:2" x14ac:dyDescent="0.25">
      <c r="A9" s="13" t="s">
        <v>3395</v>
      </c>
      <c r="B9" s="11">
        <v>17</v>
      </c>
    </row>
    <row r="10" spans="1:2" x14ac:dyDescent="0.25">
      <c r="A10" s="13" t="s">
        <v>3396</v>
      </c>
      <c r="B10" s="11">
        <v>12</v>
      </c>
    </row>
    <row r="11" spans="1:2" x14ac:dyDescent="0.25">
      <c r="A11" s="13" t="s">
        <v>3397</v>
      </c>
      <c r="B11" s="11">
        <v>8</v>
      </c>
    </row>
    <row r="12" spans="1:2" x14ac:dyDescent="0.25">
      <c r="A12" s="13" t="s">
        <v>3398</v>
      </c>
      <c r="B12" s="11">
        <v>5</v>
      </c>
    </row>
    <row r="13" spans="1:2" x14ac:dyDescent="0.25">
      <c r="A13" s="13" t="s">
        <v>3399</v>
      </c>
      <c r="B13" s="11">
        <v>7</v>
      </c>
    </row>
    <row r="14" spans="1:2" x14ac:dyDescent="0.25">
      <c r="A14" s="13" t="s">
        <v>3400</v>
      </c>
      <c r="B14" s="11">
        <v>8</v>
      </c>
    </row>
    <row r="15" spans="1:2" x14ac:dyDescent="0.25">
      <c r="A15" s="13" t="s">
        <v>3401</v>
      </c>
      <c r="B15" s="11">
        <v>13</v>
      </c>
    </row>
    <row r="16" spans="1:2" x14ac:dyDescent="0.25">
      <c r="A16" s="13" t="s">
        <v>3402</v>
      </c>
      <c r="B16" s="11">
        <v>15</v>
      </c>
    </row>
    <row r="17" spans="1:2" x14ac:dyDescent="0.25">
      <c r="A17" s="13" t="s">
        <v>3403</v>
      </c>
      <c r="B17" s="11">
        <v>10</v>
      </c>
    </row>
    <row r="18" spans="1:2" x14ac:dyDescent="0.25">
      <c r="A18" s="13" t="s">
        <v>3404</v>
      </c>
      <c r="B18" s="11">
        <v>11</v>
      </c>
    </row>
    <row r="19" spans="1:2" x14ac:dyDescent="0.25">
      <c r="A19" s="13" t="s">
        <v>3405</v>
      </c>
      <c r="B19" s="11">
        <v>14</v>
      </c>
    </row>
    <row r="20" spans="1:2" x14ac:dyDescent="0.25">
      <c r="A20" s="13" t="s">
        <v>3406</v>
      </c>
      <c r="B20" s="11">
        <v>12</v>
      </c>
    </row>
    <row r="21" spans="1:2" x14ac:dyDescent="0.25">
      <c r="A21" s="13" t="s">
        <v>3407</v>
      </c>
      <c r="B21" s="11">
        <v>20</v>
      </c>
    </row>
    <row r="22" spans="1:2" x14ac:dyDescent="0.25">
      <c r="A22" s="13" t="s">
        <v>3408</v>
      </c>
      <c r="B22" s="11">
        <v>11</v>
      </c>
    </row>
    <row r="23" spans="1:2" x14ac:dyDescent="0.25">
      <c r="A23" s="13" t="s">
        <v>3409</v>
      </c>
      <c r="B23" s="11">
        <v>11</v>
      </c>
    </row>
    <row r="24" spans="1:2" x14ac:dyDescent="0.25">
      <c r="A24" s="13" t="s">
        <v>3410</v>
      </c>
      <c r="B24" s="11">
        <v>13</v>
      </c>
    </row>
    <row r="25" spans="1:2" x14ac:dyDescent="0.25">
      <c r="A25" s="13" t="s">
        <v>3411</v>
      </c>
      <c r="B25" s="11">
        <v>14</v>
      </c>
    </row>
    <row r="26" spans="1:2" x14ac:dyDescent="0.25">
      <c r="A26" s="13" t="s">
        <v>3412</v>
      </c>
      <c r="B26" s="11">
        <v>15</v>
      </c>
    </row>
    <row r="27" spans="1:2" x14ac:dyDescent="0.25">
      <c r="A27" s="13" t="s">
        <v>3413</v>
      </c>
      <c r="B27" s="11">
        <v>15</v>
      </c>
    </row>
    <row r="28" spans="1:2" x14ac:dyDescent="0.25">
      <c r="A28" s="13" t="s">
        <v>3414</v>
      </c>
      <c r="B28" s="11">
        <v>21</v>
      </c>
    </row>
    <row r="29" spans="1:2" x14ac:dyDescent="0.25">
      <c r="A29" s="13" t="s">
        <v>3415</v>
      </c>
      <c r="B29" s="11">
        <v>10</v>
      </c>
    </row>
    <row r="30" spans="1:2" x14ac:dyDescent="0.25">
      <c r="A30" s="13" t="s">
        <v>3416</v>
      </c>
      <c r="B30" s="11">
        <v>11</v>
      </c>
    </row>
    <row r="31" spans="1:2" x14ac:dyDescent="0.25">
      <c r="A31" s="13" t="s">
        <v>3417</v>
      </c>
      <c r="B31" s="11">
        <v>9</v>
      </c>
    </row>
    <row r="32" spans="1:2" x14ac:dyDescent="0.25">
      <c r="A32" s="13" t="s">
        <v>3418</v>
      </c>
      <c r="B32" s="11">
        <v>19</v>
      </c>
    </row>
    <row r="33" spans="1:2" x14ac:dyDescent="0.25">
      <c r="A33" s="13" t="s">
        <v>3419</v>
      </c>
      <c r="B33" s="11">
        <v>14</v>
      </c>
    </row>
    <row r="34" spans="1:2" x14ac:dyDescent="0.25">
      <c r="A34" s="13" t="s">
        <v>3420</v>
      </c>
      <c r="B34" s="11">
        <v>14</v>
      </c>
    </row>
    <row r="35" spans="1:2" x14ac:dyDescent="0.25">
      <c r="A35" s="13" t="s">
        <v>3421</v>
      </c>
      <c r="B35" s="11">
        <v>13</v>
      </c>
    </row>
    <row r="36" spans="1:2" x14ac:dyDescent="0.25">
      <c r="A36" s="13" t="s">
        <v>3422</v>
      </c>
      <c r="B36" s="11">
        <v>10</v>
      </c>
    </row>
    <row r="37" spans="1:2" x14ac:dyDescent="0.25">
      <c r="A37" s="13" t="s">
        <v>3423</v>
      </c>
      <c r="B37" s="11">
        <v>15</v>
      </c>
    </row>
    <row r="38" spans="1:2" x14ac:dyDescent="0.25">
      <c r="A38" s="13" t="s">
        <v>3424</v>
      </c>
      <c r="B38" s="11">
        <v>11</v>
      </c>
    </row>
    <row r="39" spans="1:2" x14ac:dyDescent="0.25">
      <c r="A39" s="13" t="s">
        <v>3425</v>
      </c>
      <c r="B39" s="11">
        <v>22</v>
      </c>
    </row>
    <row r="40" spans="1:2" x14ac:dyDescent="0.25">
      <c r="A40" s="13" t="s">
        <v>3426</v>
      </c>
      <c r="B40" s="11">
        <v>17</v>
      </c>
    </row>
    <row r="41" spans="1:2" x14ac:dyDescent="0.25">
      <c r="A41" s="13" t="s">
        <v>3427</v>
      </c>
      <c r="B41" s="11">
        <v>13</v>
      </c>
    </row>
    <row r="42" spans="1:2" x14ac:dyDescent="0.25">
      <c r="A42" s="13" t="s">
        <v>3428</v>
      </c>
      <c r="B42" s="11">
        <v>16</v>
      </c>
    </row>
    <row r="43" spans="1:2" x14ac:dyDescent="0.25">
      <c r="A43" s="13" t="s">
        <v>3429</v>
      </c>
      <c r="B43" s="11">
        <v>16</v>
      </c>
    </row>
    <row r="44" spans="1:2" x14ac:dyDescent="0.25">
      <c r="A44" s="13" t="s">
        <v>3430</v>
      </c>
      <c r="B44" s="11">
        <v>13</v>
      </c>
    </row>
    <row r="45" spans="1:2" x14ac:dyDescent="0.25">
      <c r="A45" s="13" t="s">
        <v>3431</v>
      </c>
      <c r="B45" s="11">
        <v>15</v>
      </c>
    </row>
    <row r="46" spans="1:2" x14ac:dyDescent="0.25">
      <c r="A46" s="13" t="s">
        <v>3432</v>
      </c>
      <c r="B46" s="11">
        <v>13</v>
      </c>
    </row>
    <row r="47" spans="1:2" x14ac:dyDescent="0.25">
      <c r="A47" s="13" t="s">
        <v>3433</v>
      </c>
      <c r="B47" s="11">
        <v>8</v>
      </c>
    </row>
    <row r="48" spans="1:2" x14ac:dyDescent="0.25">
      <c r="A48" s="13" t="s">
        <v>3434</v>
      </c>
      <c r="B48" s="11">
        <v>11</v>
      </c>
    </row>
    <row r="49" spans="1:2" x14ac:dyDescent="0.25">
      <c r="A49" s="13" t="s">
        <v>3435</v>
      </c>
      <c r="B49" s="11">
        <v>11</v>
      </c>
    </row>
    <row r="50" spans="1:2" x14ac:dyDescent="0.25">
      <c r="A50" s="13" t="s">
        <v>3436</v>
      </c>
      <c r="B50" s="11">
        <v>3</v>
      </c>
    </row>
    <row r="51" spans="1:2" x14ac:dyDescent="0.25">
      <c r="A51" s="13" t="s">
        <v>3437</v>
      </c>
      <c r="B51" s="11">
        <v>14</v>
      </c>
    </row>
    <row r="52" spans="1:2" x14ac:dyDescent="0.25">
      <c r="A52" s="13" t="s">
        <v>3438</v>
      </c>
      <c r="B52" s="11">
        <v>15</v>
      </c>
    </row>
    <row r="53" spans="1:2" x14ac:dyDescent="0.25">
      <c r="A53" s="13" t="s">
        <v>3439</v>
      </c>
      <c r="B53" s="11">
        <v>4</v>
      </c>
    </row>
    <row r="54" spans="1:2" x14ac:dyDescent="0.25">
      <c r="A54" s="13" t="s">
        <v>3440</v>
      </c>
      <c r="B54" s="11">
        <v>17</v>
      </c>
    </row>
    <row r="55" spans="1:2" x14ac:dyDescent="0.25">
      <c r="A55" s="13" t="s">
        <v>3441</v>
      </c>
      <c r="B55" s="11">
        <v>15</v>
      </c>
    </row>
    <row r="56" spans="1:2" x14ac:dyDescent="0.25">
      <c r="A56" s="13" t="s">
        <v>3442</v>
      </c>
      <c r="B56" s="11">
        <v>5</v>
      </c>
    </row>
    <row r="57" spans="1:2" x14ac:dyDescent="0.25">
      <c r="A57" s="13" t="s">
        <v>3443</v>
      </c>
      <c r="B57" s="11">
        <v>12</v>
      </c>
    </row>
    <row r="58" spans="1:2" x14ac:dyDescent="0.25">
      <c r="A58" s="13" t="s">
        <v>3444</v>
      </c>
      <c r="B58" s="11">
        <v>11</v>
      </c>
    </row>
    <row r="59" spans="1:2" x14ac:dyDescent="0.25">
      <c r="A59" s="13" t="s">
        <v>3445</v>
      </c>
      <c r="B59" s="11">
        <v>17</v>
      </c>
    </row>
    <row r="60" spans="1:2" x14ac:dyDescent="0.25">
      <c r="A60" s="13" t="s">
        <v>3446</v>
      </c>
      <c r="B60" s="11">
        <v>5</v>
      </c>
    </row>
    <row r="61" spans="1:2" x14ac:dyDescent="0.25">
      <c r="A61" s="13" t="s">
        <v>3447</v>
      </c>
      <c r="B61" s="11">
        <v>23</v>
      </c>
    </row>
    <row r="62" spans="1:2" x14ac:dyDescent="0.25">
      <c r="A62" s="13" t="s">
        <v>3448</v>
      </c>
      <c r="B62" s="11">
        <v>12</v>
      </c>
    </row>
    <row r="63" spans="1:2" x14ac:dyDescent="0.25">
      <c r="A63" s="13" t="s">
        <v>3449</v>
      </c>
      <c r="B63" s="11">
        <v>12</v>
      </c>
    </row>
    <row r="64" spans="1:2" x14ac:dyDescent="0.25">
      <c r="A64" s="13" t="s">
        <v>3450</v>
      </c>
      <c r="B64" s="11">
        <v>11</v>
      </c>
    </row>
    <row r="65" spans="1:2" x14ac:dyDescent="0.25">
      <c r="A65" s="13" t="s">
        <v>3451</v>
      </c>
      <c r="B65" s="11">
        <v>22</v>
      </c>
    </row>
    <row r="66" spans="1:2" x14ac:dyDescent="0.25">
      <c r="A66" s="13" t="s">
        <v>3452</v>
      </c>
      <c r="B66" s="11">
        <v>13</v>
      </c>
    </row>
    <row r="67" spans="1:2" x14ac:dyDescent="0.25">
      <c r="A67" s="13" t="s">
        <v>3453</v>
      </c>
      <c r="B67" s="11">
        <v>6</v>
      </c>
    </row>
    <row r="68" spans="1:2" x14ac:dyDescent="0.25">
      <c r="A68" s="13" t="s">
        <v>3454</v>
      </c>
      <c r="B68" s="11">
        <v>10</v>
      </c>
    </row>
    <row r="69" spans="1:2" x14ac:dyDescent="0.25">
      <c r="A69" s="13" t="s">
        <v>3455</v>
      </c>
      <c r="B69" s="11">
        <v>11</v>
      </c>
    </row>
    <row r="70" spans="1:2" x14ac:dyDescent="0.25">
      <c r="A70" s="13" t="s">
        <v>3456</v>
      </c>
      <c r="B70" s="11">
        <v>14</v>
      </c>
    </row>
    <row r="71" spans="1:2" x14ac:dyDescent="0.25">
      <c r="A71" s="13" t="s">
        <v>3457</v>
      </c>
      <c r="B71" s="11">
        <v>12</v>
      </c>
    </row>
    <row r="72" spans="1:2" x14ac:dyDescent="0.25">
      <c r="A72" s="13" t="s">
        <v>3458</v>
      </c>
      <c r="B72" s="11">
        <v>17</v>
      </c>
    </row>
    <row r="73" spans="1:2" x14ac:dyDescent="0.25">
      <c r="A73" s="13" t="s">
        <v>3459</v>
      </c>
      <c r="B73" s="11">
        <v>21</v>
      </c>
    </row>
    <row r="74" spans="1:2" x14ac:dyDescent="0.25">
      <c r="A74" s="13" t="s">
        <v>3460</v>
      </c>
      <c r="B74" s="11">
        <v>14</v>
      </c>
    </row>
    <row r="75" spans="1:2" x14ac:dyDescent="0.25">
      <c r="A75" s="13" t="s">
        <v>3461</v>
      </c>
      <c r="B75" s="11">
        <v>11</v>
      </c>
    </row>
    <row r="76" spans="1:2" x14ac:dyDescent="0.25">
      <c r="A76" s="13" t="s">
        <v>3462</v>
      </c>
      <c r="B76" s="11">
        <v>9</v>
      </c>
    </row>
    <row r="77" spans="1:2" x14ac:dyDescent="0.25">
      <c r="A77" s="13" t="s">
        <v>3463</v>
      </c>
      <c r="B77" s="11">
        <v>12</v>
      </c>
    </row>
    <row r="78" spans="1:2" x14ac:dyDescent="0.25">
      <c r="A78" s="13" t="s">
        <v>3464</v>
      </c>
      <c r="B78" s="11">
        <v>12</v>
      </c>
    </row>
    <row r="79" spans="1:2" x14ac:dyDescent="0.25">
      <c r="A79" s="13" t="s">
        <v>3465</v>
      </c>
      <c r="B79" s="11">
        <v>14</v>
      </c>
    </row>
    <row r="80" spans="1:2" x14ac:dyDescent="0.25">
      <c r="A80" s="13" t="s">
        <v>3466</v>
      </c>
      <c r="B80" s="11">
        <v>16</v>
      </c>
    </row>
    <row r="81" spans="1:2" x14ac:dyDescent="0.25">
      <c r="A81" s="13" t="s">
        <v>3467</v>
      </c>
      <c r="B81" s="11">
        <v>3</v>
      </c>
    </row>
    <row r="82" spans="1:2" x14ac:dyDescent="0.25">
      <c r="A82" s="13" t="s">
        <v>3468</v>
      </c>
      <c r="B82" s="11">
        <v>14</v>
      </c>
    </row>
    <row r="83" spans="1:2" x14ac:dyDescent="0.25">
      <c r="A83" s="13" t="s">
        <v>3469</v>
      </c>
      <c r="B83" s="11">
        <v>12</v>
      </c>
    </row>
    <row r="84" spans="1:2" x14ac:dyDescent="0.25">
      <c r="A84" s="13" t="s">
        <v>3470</v>
      </c>
      <c r="B84" s="11">
        <v>13</v>
      </c>
    </row>
    <row r="85" spans="1:2" x14ac:dyDescent="0.25">
      <c r="A85" s="13" t="s">
        <v>3471</v>
      </c>
      <c r="B85" s="11">
        <v>12</v>
      </c>
    </row>
    <row r="86" spans="1:2" x14ac:dyDescent="0.25">
      <c r="A86" s="13" t="s">
        <v>3472</v>
      </c>
      <c r="B86" s="11">
        <v>13</v>
      </c>
    </row>
    <row r="87" spans="1:2" x14ac:dyDescent="0.25">
      <c r="A87" s="13" t="s">
        <v>3473</v>
      </c>
      <c r="B87" s="11">
        <v>17</v>
      </c>
    </row>
    <row r="88" spans="1:2" x14ac:dyDescent="0.25">
      <c r="A88" s="13" t="s">
        <v>3474</v>
      </c>
      <c r="B88" s="11">
        <v>13</v>
      </c>
    </row>
    <row r="89" spans="1:2" x14ac:dyDescent="0.25">
      <c r="A89" s="13" t="s">
        <v>3475</v>
      </c>
      <c r="B89" s="11">
        <v>11</v>
      </c>
    </row>
    <row r="90" spans="1:2" x14ac:dyDescent="0.25">
      <c r="A90" s="13" t="s">
        <v>3476</v>
      </c>
      <c r="B90" s="11">
        <v>10</v>
      </c>
    </row>
    <row r="91" spans="1:2" x14ac:dyDescent="0.25">
      <c r="A91" s="13" t="s">
        <v>3477</v>
      </c>
      <c r="B91" s="11">
        <v>14</v>
      </c>
    </row>
    <row r="92" spans="1:2" x14ac:dyDescent="0.25">
      <c r="A92" s="13" t="s">
        <v>3478</v>
      </c>
      <c r="B92" s="11">
        <v>23</v>
      </c>
    </row>
    <row r="93" spans="1:2" x14ac:dyDescent="0.25">
      <c r="A93" s="13" t="s">
        <v>3479</v>
      </c>
      <c r="B93" s="11">
        <v>14</v>
      </c>
    </row>
    <row r="94" spans="1:2" x14ac:dyDescent="0.25">
      <c r="A94" s="13" t="s">
        <v>3480</v>
      </c>
      <c r="B94" s="11">
        <v>12</v>
      </c>
    </row>
    <row r="95" spans="1:2" x14ac:dyDescent="0.25">
      <c r="A95" s="13" t="s">
        <v>3481</v>
      </c>
      <c r="B95" s="11">
        <v>18</v>
      </c>
    </row>
    <row r="96" spans="1:2" x14ac:dyDescent="0.25">
      <c r="A96" s="13" t="s">
        <v>3482</v>
      </c>
      <c r="B96" s="11">
        <v>8</v>
      </c>
    </row>
    <row r="97" spans="1:2" x14ac:dyDescent="0.25">
      <c r="A97" s="13" t="s">
        <v>3376</v>
      </c>
      <c r="B97" s="11">
        <v>1200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0CD8A-9DA3-4A22-85BD-72A21BD0BA7A}">
  <dimension ref="A3:D10"/>
  <sheetViews>
    <sheetView workbookViewId="0">
      <selection activeCell="I7" sqref="I7"/>
    </sheetView>
  </sheetViews>
  <sheetFormatPr defaultRowHeight="13.8" x14ac:dyDescent="0.25"/>
  <cols>
    <col min="1" max="1" width="18.796875" customWidth="1"/>
    <col min="2" max="2" width="15.5" customWidth="1"/>
    <col min="3" max="3" width="8.09765625" customWidth="1"/>
    <col min="4" max="4" width="10.69921875" customWidth="1"/>
  </cols>
  <sheetData>
    <row r="3" spans="1:4" x14ac:dyDescent="0.25">
      <c r="A3" s="10" t="s">
        <v>3377</v>
      </c>
      <c r="B3" s="10" t="s">
        <v>3375</v>
      </c>
    </row>
    <row r="4" spans="1:4" x14ac:dyDescent="0.25">
      <c r="A4" s="10" t="s">
        <v>3383</v>
      </c>
      <c r="B4" t="s">
        <v>3373</v>
      </c>
      <c r="C4" t="s">
        <v>3372</v>
      </c>
      <c r="D4" t="s">
        <v>3376</v>
      </c>
    </row>
    <row r="5" spans="1:4" x14ac:dyDescent="0.25">
      <c r="A5" s="13" t="s">
        <v>1861</v>
      </c>
      <c r="B5" s="14">
        <v>0.22746781115879827</v>
      </c>
      <c r="C5" s="14">
        <v>0.77253218884120167</v>
      </c>
      <c r="D5" s="14">
        <v>1</v>
      </c>
    </row>
    <row r="6" spans="1:4" x14ac:dyDescent="0.25">
      <c r="A6" s="13" t="s">
        <v>1865</v>
      </c>
      <c r="B6" s="14">
        <v>0.21052631578947367</v>
      </c>
      <c r="C6" s="14">
        <v>0.78947368421052633</v>
      </c>
      <c r="D6" s="14">
        <v>1</v>
      </c>
    </row>
    <row r="7" spans="1:4" x14ac:dyDescent="0.25">
      <c r="A7" s="13" t="s">
        <v>1862</v>
      </c>
      <c r="B7" s="14">
        <v>0.27169811320754716</v>
      </c>
      <c r="C7" s="14">
        <v>0.72830188679245278</v>
      </c>
      <c r="D7" s="14">
        <v>1</v>
      </c>
    </row>
    <row r="8" spans="1:4" x14ac:dyDescent="0.25">
      <c r="A8" s="13" t="s">
        <v>1863</v>
      </c>
      <c r="B8" s="14">
        <v>0.28813559322033899</v>
      </c>
      <c r="C8" s="14">
        <v>0.71186440677966101</v>
      </c>
      <c r="D8" s="14">
        <v>1</v>
      </c>
    </row>
    <row r="9" spans="1:4" x14ac:dyDescent="0.25">
      <c r="A9" s="13" t="s">
        <v>1864</v>
      </c>
      <c r="B9" s="14">
        <v>0.23529411764705882</v>
      </c>
      <c r="C9" s="14">
        <v>0.76470588235294112</v>
      </c>
      <c r="D9" s="14">
        <v>1</v>
      </c>
    </row>
    <row r="10" spans="1:4" x14ac:dyDescent="0.25">
      <c r="A10" s="13" t="s">
        <v>3376</v>
      </c>
      <c r="B10" s="14">
        <v>0.2475</v>
      </c>
      <c r="C10" s="14">
        <v>0.75249999999999995</v>
      </c>
      <c r="D10" s="14">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01"/>
  <sheetViews>
    <sheetView workbookViewId="0">
      <selection activeCell="L1" sqref="L1"/>
    </sheetView>
  </sheetViews>
  <sheetFormatPr defaultColWidth="15.796875" defaultRowHeight="14.4" x14ac:dyDescent="0.25"/>
  <cols>
    <col min="1" max="16384" width="15.796875" style="2"/>
  </cols>
  <sheetData>
    <row r="1" spans="1:11" ht="13.8" x14ac:dyDescent="0.25">
      <c r="A1" s="1" t="s">
        <v>0</v>
      </c>
      <c r="B1" s="1" t="s">
        <v>1</v>
      </c>
      <c r="C1" s="1" t="s">
        <v>2</v>
      </c>
      <c r="D1" s="1" t="s">
        <v>3</v>
      </c>
      <c r="E1" s="1" t="s">
        <v>4</v>
      </c>
      <c r="F1" s="1" t="s">
        <v>5</v>
      </c>
      <c r="G1" s="1" t="s">
        <v>6</v>
      </c>
      <c r="H1" s="1" t="s">
        <v>7</v>
      </c>
      <c r="I1" s="1" t="s">
        <v>8</v>
      </c>
      <c r="J1" s="1" t="s">
        <v>9</v>
      </c>
      <c r="K1" s="1" t="s">
        <v>10</v>
      </c>
    </row>
    <row r="2" spans="1:11" ht="13.8" x14ac:dyDescent="0.25">
      <c r="A2" s="2" t="s">
        <v>11</v>
      </c>
      <c r="B2" s="2" t="s">
        <v>1211</v>
      </c>
      <c r="C2" s="2" t="s">
        <v>1861</v>
      </c>
      <c r="D2" s="2" t="s">
        <v>1866</v>
      </c>
      <c r="E2" s="2" t="s">
        <v>2820</v>
      </c>
      <c r="F2" s="2">
        <v>3</v>
      </c>
      <c r="G2" s="2">
        <v>4</v>
      </c>
      <c r="H2" s="2">
        <v>210.84</v>
      </c>
      <c r="I2" s="2">
        <v>52.71</v>
      </c>
      <c r="J2" s="2" t="s">
        <v>3370</v>
      </c>
      <c r="K2" s="2" t="s">
        <v>3372</v>
      </c>
    </row>
    <row r="3" spans="1:11" ht="13.8" x14ac:dyDescent="0.25">
      <c r="A3" s="2" t="s">
        <v>12</v>
      </c>
      <c r="B3" s="2" t="s">
        <v>1212</v>
      </c>
      <c r="C3" s="2" t="s">
        <v>1862</v>
      </c>
      <c r="D3" s="2" t="s">
        <v>1867</v>
      </c>
      <c r="E3" s="2" t="s">
        <v>2821</v>
      </c>
      <c r="F3" s="2">
        <v>51</v>
      </c>
      <c r="G3" s="2">
        <v>37</v>
      </c>
      <c r="H3" s="2">
        <v>29381.33</v>
      </c>
      <c r="I3" s="2">
        <v>794.09</v>
      </c>
      <c r="J3" s="2" t="s">
        <v>3371</v>
      </c>
      <c r="K3" s="2" t="s">
        <v>3372</v>
      </c>
    </row>
    <row r="4" spans="1:11" ht="13.8" x14ac:dyDescent="0.25">
      <c r="A4" s="2" t="s">
        <v>13</v>
      </c>
      <c r="B4" s="2" t="s">
        <v>1213</v>
      </c>
      <c r="C4" s="2" t="s">
        <v>1863</v>
      </c>
      <c r="D4" s="2" t="s">
        <v>1868</v>
      </c>
      <c r="E4" s="2" t="s">
        <v>2822</v>
      </c>
      <c r="F4" s="2">
        <v>28</v>
      </c>
      <c r="G4" s="2">
        <v>23</v>
      </c>
      <c r="H4" s="2">
        <v>335.57</v>
      </c>
      <c r="I4" s="2">
        <v>14.59</v>
      </c>
      <c r="J4" s="2" t="s">
        <v>3370</v>
      </c>
      <c r="K4" s="2" t="s">
        <v>3372</v>
      </c>
    </row>
    <row r="5" spans="1:11" ht="13.8" x14ac:dyDescent="0.25">
      <c r="A5" s="2" t="s">
        <v>14</v>
      </c>
      <c r="B5" s="2" t="s">
        <v>1214</v>
      </c>
      <c r="C5" s="2" t="s">
        <v>1861</v>
      </c>
      <c r="D5" s="2" t="s">
        <v>1869</v>
      </c>
      <c r="E5" s="2" t="s">
        <v>2077</v>
      </c>
      <c r="F5" s="2">
        <v>8</v>
      </c>
      <c r="G5" s="2">
        <v>3</v>
      </c>
      <c r="H5" s="2">
        <v>231.6</v>
      </c>
      <c r="I5" s="2">
        <v>77.2</v>
      </c>
      <c r="J5" s="2" t="s">
        <v>3370</v>
      </c>
      <c r="K5" s="2" t="s">
        <v>3372</v>
      </c>
    </row>
    <row r="6" spans="1:11" ht="13.8" x14ac:dyDescent="0.25">
      <c r="A6" s="2" t="s">
        <v>15</v>
      </c>
      <c r="B6" s="2" t="s">
        <v>1215</v>
      </c>
      <c r="C6" s="2" t="s">
        <v>1863</v>
      </c>
      <c r="D6" s="2" t="s">
        <v>1870</v>
      </c>
      <c r="E6" s="2" t="s">
        <v>2823</v>
      </c>
      <c r="F6" s="2">
        <v>3</v>
      </c>
      <c r="G6" s="2">
        <v>3</v>
      </c>
      <c r="H6" s="2">
        <v>919.77</v>
      </c>
      <c r="I6" s="2">
        <v>306.58999999999997</v>
      </c>
      <c r="J6" s="2" t="s">
        <v>3370</v>
      </c>
      <c r="K6" s="2" t="s">
        <v>3372</v>
      </c>
    </row>
    <row r="7" spans="1:11" ht="13.8" x14ac:dyDescent="0.25">
      <c r="A7" s="2" t="s">
        <v>16</v>
      </c>
      <c r="B7" s="2" t="s">
        <v>1216</v>
      </c>
      <c r="C7" s="2" t="s">
        <v>1864</v>
      </c>
      <c r="D7" s="2" t="s">
        <v>1871</v>
      </c>
      <c r="E7" s="2" t="s">
        <v>2529</v>
      </c>
      <c r="F7" s="2">
        <v>32</v>
      </c>
      <c r="G7" s="2">
        <v>20</v>
      </c>
      <c r="H7" s="2">
        <v>23138.2</v>
      </c>
      <c r="I7" s="2">
        <v>1156.9100000000001</v>
      </c>
      <c r="J7" s="2" t="s">
        <v>3371</v>
      </c>
      <c r="K7" s="2" t="s">
        <v>3372</v>
      </c>
    </row>
    <row r="8" spans="1:11" ht="13.8" x14ac:dyDescent="0.25">
      <c r="A8" s="2" t="s">
        <v>17</v>
      </c>
      <c r="B8" s="2" t="s">
        <v>1217</v>
      </c>
      <c r="C8" s="2" t="s">
        <v>1862</v>
      </c>
      <c r="D8" s="2" t="s">
        <v>1872</v>
      </c>
      <c r="E8" s="2" t="s">
        <v>2798</v>
      </c>
      <c r="F8" s="2">
        <v>12</v>
      </c>
      <c r="G8" s="2">
        <v>7</v>
      </c>
      <c r="H8" s="2">
        <v>744.87</v>
      </c>
      <c r="I8" s="2">
        <v>106.41</v>
      </c>
      <c r="J8" s="2" t="s">
        <v>3370</v>
      </c>
      <c r="K8" s="2" t="s">
        <v>3372</v>
      </c>
    </row>
    <row r="9" spans="1:11" ht="13.8" x14ac:dyDescent="0.25">
      <c r="A9" s="2" t="s">
        <v>18</v>
      </c>
      <c r="B9" s="2" t="s">
        <v>1218</v>
      </c>
      <c r="C9" s="2" t="s">
        <v>1862</v>
      </c>
      <c r="D9" s="2" t="s">
        <v>1873</v>
      </c>
      <c r="E9" s="2" t="s">
        <v>2824</v>
      </c>
      <c r="F9" s="2">
        <v>8</v>
      </c>
      <c r="G9" s="2">
        <v>8</v>
      </c>
      <c r="H9" s="2">
        <v>785.84</v>
      </c>
      <c r="I9" s="2">
        <v>98.23</v>
      </c>
      <c r="J9" s="2" t="s">
        <v>3370</v>
      </c>
      <c r="K9" s="2" t="s">
        <v>3372</v>
      </c>
    </row>
    <row r="10" spans="1:11" ht="13.8" x14ac:dyDescent="0.25">
      <c r="A10" s="2" t="s">
        <v>19</v>
      </c>
      <c r="B10" s="2" t="s">
        <v>1219</v>
      </c>
      <c r="C10" s="2" t="s">
        <v>1861</v>
      </c>
      <c r="D10" s="2" t="s">
        <v>1874</v>
      </c>
      <c r="E10" s="2" t="s">
        <v>2159</v>
      </c>
      <c r="F10" s="2">
        <v>19</v>
      </c>
      <c r="G10" s="2">
        <v>22</v>
      </c>
      <c r="H10" s="2">
        <v>2271.94</v>
      </c>
      <c r="I10" s="2">
        <v>103.27</v>
      </c>
      <c r="J10" s="2" t="s">
        <v>3370</v>
      </c>
      <c r="K10" s="2" t="s">
        <v>3372</v>
      </c>
    </row>
    <row r="11" spans="1:11" ht="13.8" x14ac:dyDescent="0.25">
      <c r="A11" s="2" t="s">
        <v>20</v>
      </c>
      <c r="B11" s="2" t="s">
        <v>1220</v>
      </c>
      <c r="C11" s="2" t="s">
        <v>1863</v>
      </c>
      <c r="D11" s="2" t="s">
        <v>1875</v>
      </c>
      <c r="E11" s="2" t="s">
        <v>2516</v>
      </c>
      <c r="F11" s="2">
        <v>26</v>
      </c>
      <c r="G11" s="2">
        <v>19</v>
      </c>
      <c r="H11" s="2">
        <v>409.64</v>
      </c>
      <c r="I11" s="2">
        <v>21.56</v>
      </c>
      <c r="J11" s="2" t="s">
        <v>3370</v>
      </c>
      <c r="K11" s="2" t="s">
        <v>3373</v>
      </c>
    </row>
    <row r="12" spans="1:11" ht="13.8" x14ac:dyDescent="0.25">
      <c r="A12" s="2" t="s">
        <v>21</v>
      </c>
      <c r="B12" s="2" t="s">
        <v>1221</v>
      </c>
      <c r="C12" s="2" t="s">
        <v>1864</v>
      </c>
      <c r="D12" s="2" t="s">
        <v>1876</v>
      </c>
      <c r="E12" s="2" t="s">
        <v>2825</v>
      </c>
      <c r="F12" s="2">
        <v>37</v>
      </c>
      <c r="G12" s="2">
        <v>31</v>
      </c>
      <c r="H12" s="2">
        <v>3377.76</v>
      </c>
      <c r="I12" s="2">
        <v>108.96</v>
      </c>
      <c r="J12" s="2" t="s">
        <v>3370</v>
      </c>
      <c r="K12" s="2" t="s">
        <v>3372</v>
      </c>
    </row>
    <row r="13" spans="1:11" ht="13.8" x14ac:dyDescent="0.25">
      <c r="A13" s="2" t="s">
        <v>22</v>
      </c>
      <c r="B13" s="2" t="s">
        <v>1222</v>
      </c>
      <c r="C13" s="2" t="s">
        <v>1861</v>
      </c>
      <c r="D13" s="2" t="s">
        <v>1877</v>
      </c>
      <c r="E13" s="2" t="s">
        <v>2826</v>
      </c>
      <c r="F13" s="2">
        <v>6</v>
      </c>
      <c r="G13" s="2">
        <v>3</v>
      </c>
      <c r="H13" s="2">
        <v>1147.8</v>
      </c>
      <c r="I13" s="2">
        <v>382.6</v>
      </c>
      <c r="J13" s="2" t="s">
        <v>3370</v>
      </c>
      <c r="K13" s="2" t="s">
        <v>3372</v>
      </c>
    </row>
    <row r="14" spans="1:11" ht="13.8" x14ac:dyDescent="0.25">
      <c r="A14" s="2" t="s">
        <v>23</v>
      </c>
      <c r="B14" s="2" t="s">
        <v>1223</v>
      </c>
      <c r="C14" s="2" t="s">
        <v>1865</v>
      </c>
      <c r="D14" s="2" t="s">
        <v>1878</v>
      </c>
      <c r="E14" s="2" t="s">
        <v>2483</v>
      </c>
      <c r="F14" s="2">
        <v>46</v>
      </c>
      <c r="G14" s="2">
        <v>53</v>
      </c>
      <c r="H14" s="2">
        <v>20517.89</v>
      </c>
      <c r="I14" s="2">
        <v>387.13</v>
      </c>
      <c r="J14" s="2" t="s">
        <v>3371</v>
      </c>
      <c r="K14" s="2" t="s">
        <v>3372</v>
      </c>
    </row>
    <row r="15" spans="1:11" ht="13.8" x14ac:dyDescent="0.25">
      <c r="A15" s="2" t="s">
        <v>24</v>
      </c>
      <c r="B15" s="2" t="s">
        <v>1224</v>
      </c>
      <c r="C15" s="2" t="s">
        <v>1865</v>
      </c>
      <c r="D15" s="2" t="s">
        <v>1879</v>
      </c>
      <c r="E15" s="2" t="s">
        <v>2802</v>
      </c>
      <c r="F15" s="2">
        <v>38</v>
      </c>
      <c r="G15" s="2">
        <v>30</v>
      </c>
      <c r="H15" s="2">
        <v>2510.6999999999998</v>
      </c>
      <c r="I15" s="2">
        <v>83.69</v>
      </c>
      <c r="J15" s="2" t="s">
        <v>3370</v>
      </c>
      <c r="K15" s="2" t="s">
        <v>3372</v>
      </c>
    </row>
    <row r="16" spans="1:11" ht="13.8" x14ac:dyDescent="0.25">
      <c r="A16" s="2" t="s">
        <v>25</v>
      </c>
      <c r="B16" s="2" t="s">
        <v>1225</v>
      </c>
      <c r="C16" s="2" t="s">
        <v>1865</v>
      </c>
      <c r="D16" s="2" t="s">
        <v>1880</v>
      </c>
      <c r="E16" s="2" t="s">
        <v>2827</v>
      </c>
      <c r="F16" s="2">
        <v>21</v>
      </c>
      <c r="G16" s="2">
        <v>31</v>
      </c>
      <c r="H16" s="2">
        <v>1815.05</v>
      </c>
      <c r="I16" s="2">
        <v>58.55</v>
      </c>
      <c r="J16" s="2" t="s">
        <v>3370</v>
      </c>
      <c r="K16" s="2" t="s">
        <v>3372</v>
      </c>
    </row>
    <row r="17" spans="1:11" ht="13.8" x14ac:dyDescent="0.25">
      <c r="A17" s="2" t="s">
        <v>26</v>
      </c>
      <c r="B17" s="2" t="s">
        <v>1226</v>
      </c>
      <c r="C17" s="2" t="s">
        <v>1862</v>
      </c>
      <c r="D17" s="2" t="s">
        <v>1881</v>
      </c>
      <c r="E17" s="2" t="s">
        <v>2828</v>
      </c>
      <c r="F17" s="2">
        <v>10</v>
      </c>
      <c r="G17" s="2">
        <v>10</v>
      </c>
      <c r="H17" s="2">
        <v>362.6</v>
      </c>
      <c r="I17" s="2">
        <v>36.26</v>
      </c>
      <c r="J17" s="2" t="s">
        <v>3370</v>
      </c>
      <c r="K17" s="2" t="s">
        <v>3372</v>
      </c>
    </row>
    <row r="18" spans="1:11" ht="13.8" x14ac:dyDescent="0.25">
      <c r="A18" s="2" t="s">
        <v>27</v>
      </c>
      <c r="B18" s="2" t="s">
        <v>1227</v>
      </c>
      <c r="C18" s="2" t="s">
        <v>1861</v>
      </c>
      <c r="D18" s="2" t="s">
        <v>1882</v>
      </c>
      <c r="E18" s="2" t="s">
        <v>2720</v>
      </c>
      <c r="F18" s="2">
        <v>43</v>
      </c>
      <c r="G18" s="2">
        <v>43</v>
      </c>
      <c r="H18" s="2">
        <v>1348.05</v>
      </c>
      <c r="I18" s="2">
        <v>31.35</v>
      </c>
      <c r="J18" s="2" t="s">
        <v>3370</v>
      </c>
      <c r="K18" s="2" t="s">
        <v>3373</v>
      </c>
    </row>
    <row r="19" spans="1:11" ht="13.8" x14ac:dyDescent="0.25">
      <c r="A19" s="2" t="s">
        <v>28</v>
      </c>
      <c r="B19" s="2" t="s">
        <v>1228</v>
      </c>
      <c r="C19" s="2" t="s">
        <v>1865</v>
      </c>
      <c r="D19" s="2" t="s">
        <v>1883</v>
      </c>
      <c r="E19" s="2" t="s">
        <v>2829</v>
      </c>
      <c r="F19" s="2">
        <v>4</v>
      </c>
      <c r="G19" s="2">
        <v>3</v>
      </c>
      <c r="H19" s="2">
        <v>77.91</v>
      </c>
      <c r="I19" s="2">
        <v>25.97</v>
      </c>
      <c r="J19" s="2" t="s">
        <v>3370</v>
      </c>
      <c r="K19" s="2" t="s">
        <v>3372</v>
      </c>
    </row>
    <row r="20" spans="1:11" ht="13.8" x14ac:dyDescent="0.25">
      <c r="A20" s="2" t="s">
        <v>29</v>
      </c>
      <c r="B20" s="2" t="s">
        <v>1229</v>
      </c>
      <c r="C20" s="2" t="s">
        <v>1861</v>
      </c>
      <c r="D20" s="2" t="s">
        <v>1884</v>
      </c>
      <c r="E20" s="2" t="s">
        <v>2830</v>
      </c>
      <c r="F20" s="2">
        <v>9</v>
      </c>
      <c r="G20" s="2">
        <v>4</v>
      </c>
      <c r="H20" s="2">
        <v>52.96</v>
      </c>
      <c r="I20" s="2">
        <v>13.24</v>
      </c>
      <c r="J20" s="2" t="s">
        <v>3370</v>
      </c>
      <c r="K20" s="2" t="s">
        <v>3372</v>
      </c>
    </row>
    <row r="21" spans="1:11" ht="13.8" x14ac:dyDescent="0.25">
      <c r="A21" s="2" t="s">
        <v>30</v>
      </c>
      <c r="B21" s="2" t="s">
        <v>1230</v>
      </c>
      <c r="C21" s="2" t="s">
        <v>1863</v>
      </c>
      <c r="D21" s="2" t="s">
        <v>1885</v>
      </c>
      <c r="E21" s="2" t="s">
        <v>2535</v>
      </c>
      <c r="F21" s="2">
        <v>4</v>
      </c>
      <c r="G21" s="2">
        <v>4</v>
      </c>
      <c r="H21" s="2">
        <v>117.36</v>
      </c>
      <c r="I21" s="2">
        <v>29.34</v>
      </c>
      <c r="J21" s="2" t="s">
        <v>3370</v>
      </c>
      <c r="K21" s="2" t="s">
        <v>3372</v>
      </c>
    </row>
    <row r="22" spans="1:11" ht="13.8" x14ac:dyDescent="0.25">
      <c r="A22" s="2" t="s">
        <v>31</v>
      </c>
      <c r="B22" s="2" t="s">
        <v>1231</v>
      </c>
      <c r="C22" s="2" t="s">
        <v>1865</v>
      </c>
      <c r="D22" s="2" t="s">
        <v>1886</v>
      </c>
      <c r="E22" s="2" t="s">
        <v>2831</v>
      </c>
      <c r="F22" s="2">
        <v>4</v>
      </c>
      <c r="G22" s="2">
        <v>5</v>
      </c>
      <c r="H22" s="2">
        <v>1834.1</v>
      </c>
      <c r="I22" s="2">
        <v>366.82</v>
      </c>
      <c r="J22" s="2" t="s">
        <v>3370</v>
      </c>
      <c r="K22" s="2" t="s">
        <v>3373</v>
      </c>
    </row>
    <row r="23" spans="1:11" ht="13.8" x14ac:dyDescent="0.25">
      <c r="A23" s="2" t="s">
        <v>32</v>
      </c>
      <c r="B23" s="2" t="s">
        <v>1232</v>
      </c>
      <c r="C23" s="2" t="s">
        <v>1863</v>
      </c>
      <c r="D23" s="2" t="s">
        <v>1870</v>
      </c>
      <c r="E23" s="2" t="s">
        <v>2318</v>
      </c>
      <c r="F23" s="2">
        <v>2</v>
      </c>
      <c r="G23" s="2">
        <v>1</v>
      </c>
      <c r="H23" s="2">
        <v>21.09</v>
      </c>
      <c r="I23" s="2">
        <v>21.09</v>
      </c>
      <c r="J23" s="2" t="s">
        <v>3370</v>
      </c>
      <c r="K23" s="2" t="s">
        <v>3372</v>
      </c>
    </row>
    <row r="24" spans="1:11" ht="13.8" x14ac:dyDescent="0.25">
      <c r="A24" s="2" t="s">
        <v>33</v>
      </c>
      <c r="B24" s="2" t="s">
        <v>1233</v>
      </c>
      <c r="C24" s="2" t="s">
        <v>1863</v>
      </c>
      <c r="D24" s="2" t="s">
        <v>1887</v>
      </c>
      <c r="E24" s="2" t="s">
        <v>2832</v>
      </c>
      <c r="F24" s="2">
        <v>33</v>
      </c>
      <c r="G24" s="2">
        <v>20</v>
      </c>
      <c r="H24" s="2">
        <v>4306.6000000000004</v>
      </c>
      <c r="I24" s="2">
        <v>215.33</v>
      </c>
      <c r="J24" s="2" t="s">
        <v>3370</v>
      </c>
      <c r="K24" s="2" t="s">
        <v>3372</v>
      </c>
    </row>
    <row r="25" spans="1:11" ht="13.8" x14ac:dyDescent="0.25">
      <c r="A25" s="2" t="s">
        <v>34</v>
      </c>
      <c r="B25" s="2" t="s">
        <v>1234</v>
      </c>
      <c r="C25" s="2" t="s">
        <v>1863</v>
      </c>
      <c r="D25" s="2" t="s">
        <v>1888</v>
      </c>
      <c r="E25" s="2" t="s">
        <v>2833</v>
      </c>
      <c r="F25" s="2">
        <v>4</v>
      </c>
      <c r="G25" s="2">
        <v>5</v>
      </c>
      <c r="H25" s="2">
        <v>1140.7</v>
      </c>
      <c r="I25" s="2">
        <v>228.14</v>
      </c>
      <c r="J25" s="2" t="s">
        <v>3370</v>
      </c>
      <c r="K25" s="2" t="s">
        <v>3373</v>
      </c>
    </row>
    <row r="26" spans="1:11" ht="13.8" x14ac:dyDescent="0.25">
      <c r="A26" s="2" t="s">
        <v>35</v>
      </c>
      <c r="B26" s="2" t="s">
        <v>1235</v>
      </c>
      <c r="C26" s="2" t="s">
        <v>1861</v>
      </c>
      <c r="D26" s="2" t="s">
        <v>1889</v>
      </c>
      <c r="E26" s="2" t="s">
        <v>2815</v>
      </c>
      <c r="F26" s="2">
        <v>8</v>
      </c>
      <c r="G26" s="2">
        <v>5</v>
      </c>
      <c r="H26" s="2">
        <v>1442.45</v>
      </c>
      <c r="I26" s="2">
        <v>288.49</v>
      </c>
      <c r="J26" s="2" t="s">
        <v>3370</v>
      </c>
      <c r="K26" s="2" t="s">
        <v>3373</v>
      </c>
    </row>
    <row r="27" spans="1:11" ht="13.8" x14ac:dyDescent="0.25">
      <c r="A27" s="2" t="s">
        <v>36</v>
      </c>
      <c r="B27" s="2" t="s">
        <v>1236</v>
      </c>
      <c r="C27" s="2" t="s">
        <v>1861</v>
      </c>
      <c r="D27" s="2" t="s">
        <v>1890</v>
      </c>
      <c r="E27" s="2" t="s">
        <v>2834</v>
      </c>
      <c r="F27" s="2">
        <v>34</v>
      </c>
      <c r="G27" s="2">
        <v>30</v>
      </c>
      <c r="H27" s="2">
        <v>2329.5</v>
      </c>
      <c r="I27" s="2">
        <v>77.650000000000006</v>
      </c>
      <c r="J27" s="2" t="s">
        <v>3370</v>
      </c>
      <c r="K27" s="2" t="s">
        <v>3372</v>
      </c>
    </row>
    <row r="28" spans="1:11" ht="13.8" x14ac:dyDescent="0.25">
      <c r="A28" s="2" t="s">
        <v>37</v>
      </c>
      <c r="B28" s="2" t="s">
        <v>1237</v>
      </c>
      <c r="C28" s="2" t="s">
        <v>1861</v>
      </c>
      <c r="D28" s="2" t="s">
        <v>1891</v>
      </c>
      <c r="E28" s="2" t="s">
        <v>2828</v>
      </c>
      <c r="F28" s="2">
        <v>8</v>
      </c>
      <c r="G28" s="2">
        <v>6</v>
      </c>
      <c r="H28" s="2">
        <v>383.7</v>
      </c>
      <c r="I28" s="2">
        <v>63.95</v>
      </c>
      <c r="J28" s="2" t="s">
        <v>3370</v>
      </c>
      <c r="K28" s="2" t="s">
        <v>3372</v>
      </c>
    </row>
    <row r="29" spans="1:11" ht="13.8" x14ac:dyDescent="0.25">
      <c r="A29" s="2" t="s">
        <v>38</v>
      </c>
      <c r="B29" s="2" t="s">
        <v>1238</v>
      </c>
      <c r="C29" s="2" t="s">
        <v>1862</v>
      </c>
      <c r="D29" s="2" t="s">
        <v>1892</v>
      </c>
      <c r="E29" s="2" t="s">
        <v>2835</v>
      </c>
      <c r="F29" s="2">
        <v>25</v>
      </c>
      <c r="G29" s="2">
        <v>12</v>
      </c>
      <c r="H29" s="2">
        <v>581.88</v>
      </c>
      <c r="I29" s="2">
        <v>48.49</v>
      </c>
      <c r="J29" s="2" t="s">
        <v>3370</v>
      </c>
      <c r="K29" s="2" t="s">
        <v>3372</v>
      </c>
    </row>
    <row r="30" spans="1:11" ht="13.8" x14ac:dyDescent="0.25">
      <c r="A30" s="2" t="s">
        <v>39</v>
      </c>
      <c r="B30" s="2" t="s">
        <v>1239</v>
      </c>
      <c r="C30" s="2" t="s">
        <v>1864</v>
      </c>
      <c r="D30" s="2" t="s">
        <v>1893</v>
      </c>
      <c r="E30" s="2" t="s">
        <v>2836</v>
      </c>
      <c r="F30" s="2">
        <v>42</v>
      </c>
      <c r="G30" s="2">
        <v>49</v>
      </c>
      <c r="H30" s="2">
        <v>15974.98</v>
      </c>
      <c r="I30" s="2">
        <v>326.02</v>
      </c>
      <c r="J30" s="2" t="s">
        <v>3371</v>
      </c>
      <c r="K30" s="2" t="s">
        <v>3372</v>
      </c>
    </row>
    <row r="31" spans="1:11" ht="13.8" x14ac:dyDescent="0.25">
      <c r="A31" s="2" t="s">
        <v>40</v>
      </c>
      <c r="B31" s="2" t="s">
        <v>1213</v>
      </c>
      <c r="C31" s="2" t="s">
        <v>1863</v>
      </c>
      <c r="D31" s="2" t="s">
        <v>1894</v>
      </c>
      <c r="E31" s="2" t="s">
        <v>2405</v>
      </c>
      <c r="F31" s="2">
        <v>8</v>
      </c>
      <c r="G31" s="2">
        <v>6</v>
      </c>
      <c r="H31" s="2">
        <v>485.28</v>
      </c>
      <c r="I31" s="2">
        <v>80.88</v>
      </c>
      <c r="J31" s="2" t="s">
        <v>3370</v>
      </c>
      <c r="K31" s="2" t="s">
        <v>3373</v>
      </c>
    </row>
    <row r="32" spans="1:11" ht="13.8" x14ac:dyDescent="0.25">
      <c r="A32" s="2" t="s">
        <v>41</v>
      </c>
      <c r="B32" s="2" t="s">
        <v>1240</v>
      </c>
      <c r="C32" s="2" t="s">
        <v>1863</v>
      </c>
      <c r="D32" s="2" t="s">
        <v>1895</v>
      </c>
      <c r="E32" s="2" t="s">
        <v>2837</v>
      </c>
      <c r="F32" s="2">
        <v>3</v>
      </c>
      <c r="G32" s="2">
        <v>1</v>
      </c>
      <c r="H32" s="2">
        <v>47.43</v>
      </c>
      <c r="I32" s="2">
        <v>47.43</v>
      </c>
      <c r="J32" s="2" t="s">
        <v>3370</v>
      </c>
      <c r="K32" s="2" t="s">
        <v>3372</v>
      </c>
    </row>
    <row r="33" spans="1:11" ht="13.8" x14ac:dyDescent="0.25">
      <c r="A33" s="2" t="s">
        <v>42</v>
      </c>
      <c r="B33" s="2" t="s">
        <v>1241</v>
      </c>
      <c r="C33" s="2" t="s">
        <v>1862</v>
      </c>
      <c r="D33" s="2" t="s">
        <v>1896</v>
      </c>
      <c r="E33" s="2" t="s">
        <v>2838</v>
      </c>
      <c r="F33" s="2">
        <v>68</v>
      </c>
      <c r="G33" s="2">
        <v>55</v>
      </c>
      <c r="H33" s="2">
        <v>762.85</v>
      </c>
      <c r="I33" s="2">
        <v>13.87</v>
      </c>
      <c r="J33" s="2" t="s">
        <v>3370</v>
      </c>
      <c r="K33" s="2" t="s">
        <v>3372</v>
      </c>
    </row>
    <row r="34" spans="1:11" ht="13.8" x14ac:dyDescent="0.25">
      <c r="A34" s="2" t="s">
        <v>43</v>
      </c>
      <c r="B34" s="2" t="s">
        <v>1242</v>
      </c>
      <c r="C34" s="2" t="s">
        <v>1861</v>
      </c>
      <c r="D34" s="2" t="s">
        <v>1897</v>
      </c>
      <c r="E34" s="2" t="s">
        <v>2544</v>
      </c>
      <c r="F34" s="2">
        <v>26</v>
      </c>
      <c r="G34" s="2">
        <v>23</v>
      </c>
      <c r="H34" s="2">
        <v>347.99</v>
      </c>
      <c r="I34" s="2">
        <v>15.13</v>
      </c>
      <c r="J34" s="2" t="s">
        <v>3370</v>
      </c>
      <c r="K34" s="2" t="s">
        <v>3372</v>
      </c>
    </row>
    <row r="35" spans="1:11" ht="13.8" x14ac:dyDescent="0.25">
      <c r="A35" s="2" t="s">
        <v>44</v>
      </c>
      <c r="B35" s="2" t="s">
        <v>1243</v>
      </c>
      <c r="C35" s="2" t="s">
        <v>1861</v>
      </c>
      <c r="D35" s="2" t="s">
        <v>1898</v>
      </c>
      <c r="E35" s="2" t="s">
        <v>2839</v>
      </c>
      <c r="F35" s="2">
        <v>2</v>
      </c>
      <c r="G35" s="2">
        <v>1</v>
      </c>
      <c r="H35" s="2">
        <v>344.17</v>
      </c>
      <c r="I35" s="2">
        <v>344.17</v>
      </c>
      <c r="J35" s="2" t="s">
        <v>3370</v>
      </c>
      <c r="K35" s="2" t="s">
        <v>3372</v>
      </c>
    </row>
    <row r="36" spans="1:11" ht="13.8" x14ac:dyDescent="0.25">
      <c r="A36" s="2" t="s">
        <v>45</v>
      </c>
      <c r="B36" s="2" t="s">
        <v>1244</v>
      </c>
      <c r="C36" s="2" t="s">
        <v>1865</v>
      </c>
      <c r="D36" s="2" t="s">
        <v>1899</v>
      </c>
      <c r="E36" s="2" t="s">
        <v>2840</v>
      </c>
      <c r="F36" s="2">
        <v>6</v>
      </c>
      <c r="G36" s="2">
        <v>7</v>
      </c>
      <c r="H36" s="2">
        <v>1546.09</v>
      </c>
      <c r="I36" s="2">
        <v>220.87</v>
      </c>
      <c r="J36" s="2" t="s">
        <v>3370</v>
      </c>
      <c r="K36" s="2" t="s">
        <v>3372</v>
      </c>
    </row>
    <row r="37" spans="1:11" ht="13.8" x14ac:dyDescent="0.25">
      <c r="A37" s="2" t="s">
        <v>46</v>
      </c>
      <c r="B37" s="2" t="s">
        <v>1245</v>
      </c>
      <c r="C37" s="2" t="s">
        <v>1864</v>
      </c>
      <c r="D37" s="2" t="s">
        <v>1900</v>
      </c>
      <c r="E37" s="2" t="s">
        <v>2841</v>
      </c>
      <c r="F37" s="2">
        <v>6</v>
      </c>
      <c r="G37" s="2">
        <v>6</v>
      </c>
      <c r="H37" s="2">
        <v>535.79999999999995</v>
      </c>
      <c r="I37" s="2">
        <v>89.3</v>
      </c>
      <c r="J37" s="2" t="s">
        <v>3370</v>
      </c>
      <c r="K37" s="2" t="s">
        <v>3372</v>
      </c>
    </row>
    <row r="38" spans="1:11" ht="13.8" x14ac:dyDescent="0.25">
      <c r="A38" s="2" t="s">
        <v>47</v>
      </c>
      <c r="B38" s="2" t="s">
        <v>1246</v>
      </c>
      <c r="C38" s="2" t="s">
        <v>1865</v>
      </c>
      <c r="D38" s="2" t="s">
        <v>1901</v>
      </c>
      <c r="E38" s="2" t="s">
        <v>2842</v>
      </c>
      <c r="F38" s="2">
        <v>16</v>
      </c>
      <c r="G38" s="2">
        <v>12</v>
      </c>
      <c r="H38" s="2">
        <v>2984.04</v>
      </c>
      <c r="I38" s="2">
        <v>248.67</v>
      </c>
      <c r="J38" s="2" t="s">
        <v>3370</v>
      </c>
      <c r="K38" s="2" t="s">
        <v>3373</v>
      </c>
    </row>
    <row r="39" spans="1:11" ht="13.8" x14ac:dyDescent="0.25">
      <c r="A39" s="2" t="s">
        <v>48</v>
      </c>
      <c r="B39" s="2" t="s">
        <v>1247</v>
      </c>
      <c r="C39" s="2" t="s">
        <v>1862</v>
      </c>
      <c r="D39" s="2" t="s">
        <v>1902</v>
      </c>
      <c r="E39" s="2" t="s">
        <v>2413</v>
      </c>
      <c r="F39" s="2">
        <v>3</v>
      </c>
      <c r="G39" s="2">
        <v>4</v>
      </c>
      <c r="H39" s="2">
        <v>360.88</v>
      </c>
      <c r="I39" s="2">
        <v>90.22</v>
      </c>
      <c r="J39" s="2" t="s">
        <v>3370</v>
      </c>
      <c r="K39" s="2" t="s">
        <v>3373</v>
      </c>
    </row>
    <row r="40" spans="1:11" ht="13.8" x14ac:dyDescent="0.25">
      <c r="A40" s="2" t="s">
        <v>49</v>
      </c>
      <c r="B40" s="2" t="s">
        <v>1248</v>
      </c>
      <c r="C40" s="2" t="s">
        <v>1861</v>
      </c>
      <c r="D40" s="2" t="s">
        <v>1903</v>
      </c>
      <c r="E40" s="2" t="s">
        <v>2843</v>
      </c>
      <c r="F40" s="2">
        <v>2</v>
      </c>
      <c r="G40" s="2">
        <v>5</v>
      </c>
      <c r="H40" s="2">
        <v>760.45</v>
      </c>
      <c r="I40" s="2">
        <v>152.09</v>
      </c>
      <c r="J40" s="2" t="s">
        <v>3370</v>
      </c>
      <c r="K40" s="2" t="s">
        <v>3372</v>
      </c>
    </row>
    <row r="41" spans="1:11" ht="13.8" x14ac:dyDescent="0.25">
      <c r="A41" s="2" t="s">
        <v>50</v>
      </c>
      <c r="B41" s="2" t="s">
        <v>1249</v>
      </c>
      <c r="C41" s="2" t="s">
        <v>1862</v>
      </c>
      <c r="D41" s="2" t="s">
        <v>1904</v>
      </c>
      <c r="E41" s="2" t="s">
        <v>2844</v>
      </c>
      <c r="F41" s="2">
        <v>20</v>
      </c>
      <c r="G41" s="2">
        <v>18</v>
      </c>
      <c r="H41" s="2">
        <v>1980.36</v>
      </c>
      <c r="I41" s="2">
        <v>110.02</v>
      </c>
      <c r="J41" s="2" t="s">
        <v>3370</v>
      </c>
      <c r="K41" s="2" t="s">
        <v>3372</v>
      </c>
    </row>
    <row r="42" spans="1:11" ht="13.8" x14ac:dyDescent="0.25">
      <c r="A42" s="2" t="s">
        <v>51</v>
      </c>
      <c r="B42" s="2" t="s">
        <v>1250</v>
      </c>
      <c r="C42" s="2" t="s">
        <v>1862</v>
      </c>
      <c r="D42" s="2" t="s">
        <v>1905</v>
      </c>
      <c r="E42" s="2" t="s">
        <v>2222</v>
      </c>
      <c r="F42" s="2">
        <v>5</v>
      </c>
      <c r="G42" s="2">
        <v>6</v>
      </c>
      <c r="H42" s="2">
        <v>163.38</v>
      </c>
      <c r="I42" s="2">
        <v>27.23</v>
      </c>
      <c r="J42" s="2" t="s">
        <v>3370</v>
      </c>
      <c r="K42" s="2" t="s">
        <v>3373</v>
      </c>
    </row>
    <row r="43" spans="1:11" ht="13.8" x14ac:dyDescent="0.25">
      <c r="A43" s="2" t="s">
        <v>52</v>
      </c>
      <c r="B43" s="2" t="s">
        <v>1251</v>
      </c>
      <c r="C43" s="2" t="s">
        <v>1861</v>
      </c>
      <c r="D43" s="2" t="s">
        <v>1906</v>
      </c>
      <c r="E43" s="2" t="s">
        <v>1977</v>
      </c>
      <c r="F43" s="2">
        <v>40</v>
      </c>
      <c r="G43" s="2">
        <v>35</v>
      </c>
      <c r="H43" s="2">
        <v>2437.4</v>
      </c>
      <c r="I43" s="2">
        <v>69.64</v>
      </c>
      <c r="J43" s="2" t="s">
        <v>3370</v>
      </c>
      <c r="K43" s="2" t="s">
        <v>3372</v>
      </c>
    </row>
    <row r="44" spans="1:11" ht="13.8" x14ac:dyDescent="0.25">
      <c r="A44" s="2" t="s">
        <v>53</v>
      </c>
      <c r="B44" s="2" t="s">
        <v>1252</v>
      </c>
      <c r="C44" s="2" t="s">
        <v>1865</v>
      </c>
      <c r="D44" s="2" t="s">
        <v>1907</v>
      </c>
      <c r="E44" s="2" t="s">
        <v>2845</v>
      </c>
      <c r="F44" s="2">
        <v>34</v>
      </c>
      <c r="G44" s="2">
        <v>35</v>
      </c>
      <c r="H44" s="2">
        <v>1937.25</v>
      </c>
      <c r="I44" s="2">
        <v>55.35</v>
      </c>
      <c r="J44" s="2" t="s">
        <v>3370</v>
      </c>
      <c r="K44" s="2" t="s">
        <v>3373</v>
      </c>
    </row>
    <row r="45" spans="1:11" ht="13.8" x14ac:dyDescent="0.25">
      <c r="A45" s="2" t="s">
        <v>54</v>
      </c>
      <c r="B45" s="2" t="s">
        <v>1253</v>
      </c>
      <c r="C45" s="2" t="s">
        <v>1861</v>
      </c>
      <c r="D45" s="2" t="s">
        <v>1908</v>
      </c>
      <c r="E45" s="2" t="s">
        <v>2846</v>
      </c>
      <c r="F45" s="2">
        <v>46</v>
      </c>
      <c r="G45" s="2">
        <v>37</v>
      </c>
      <c r="H45" s="2">
        <v>14388.93</v>
      </c>
      <c r="I45" s="2">
        <v>388.89</v>
      </c>
      <c r="J45" s="2" t="s">
        <v>3371</v>
      </c>
      <c r="K45" s="2" t="s">
        <v>3372</v>
      </c>
    </row>
    <row r="46" spans="1:11" ht="13.8" x14ac:dyDescent="0.25">
      <c r="A46" s="2" t="s">
        <v>55</v>
      </c>
      <c r="B46" s="2" t="s">
        <v>1254</v>
      </c>
      <c r="C46" s="2" t="s">
        <v>1865</v>
      </c>
      <c r="D46" s="2" t="s">
        <v>1909</v>
      </c>
      <c r="E46" s="2" t="s">
        <v>2545</v>
      </c>
      <c r="F46" s="2">
        <v>19</v>
      </c>
      <c r="G46" s="2">
        <v>15</v>
      </c>
      <c r="H46" s="2">
        <v>1333.95</v>
      </c>
      <c r="I46" s="2">
        <v>88.93</v>
      </c>
      <c r="J46" s="2" t="s">
        <v>3370</v>
      </c>
      <c r="K46" s="2" t="s">
        <v>3372</v>
      </c>
    </row>
    <row r="47" spans="1:11" ht="13.8" x14ac:dyDescent="0.25">
      <c r="A47" s="2" t="s">
        <v>56</v>
      </c>
      <c r="B47" s="2" t="s">
        <v>1255</v>
      </c>
      <c r="C47" s="2" t="s">
        <v>1864</v>
      </c>
      <c r="D47" s="2" t="s">
        <v>1910</v>
      </c>
      <c r="E47" s="2" t="s">
        <v>2621</v>
      </c>
      <c r="F47" s="2">
        <v>47</v>
      </c>
      <c r="G47" s="2">
        <v>31</v>
      </c>
      <c r="H47" s="2">
        <v>1288.98</v>
      </c>
      <c r="I47" s="2">
        <v>41.58</v>
      </c>
      <c r="J47" s="2" t="s">
        <v>3370</v>
      </c>
      <c r="K47" s="2" t="s">
        <v>3372</v>
      </c>
    </row>
    <row r="48" spans="1:11" ht="13.8" x14ac:dyDescent="0.25">
      <c r="A48" s="2" t="s">
        <v>57</v>
      </c>
      <c r="B48" s="2" t="s">
        <v>1256</v>
      </c>
      <c r="C48" s="2" t="s">
        <v>1865</v>
      </c>
      <c r="D48" s="2" t="s">
        <v>1911</v>
      </c>
      <c r="E48" s="2" t="s">
        <v>2847</v>
      </c>
      <c r="F48" s="2">
        <v>85</v>
      </c>
      <c r="G48" s="2">
        <v>60</v>
      </c>
      <c r="H48" s="2">
        <v>21273.599999999999</v>
      </c>
      <c r="I48" s="2">
        <v>354.56</v>
      </c>
      <c r="J48" s="2" t="s">
        <v>3371</v>
      </c>
      <c r="K48" s="2" t="s">
        <v>3372</v>
      </c>
    </row>
    <row r="49" spans="1:11" ht="13.8" x14ac:dyDescent="0.25">
      <c r="A49" s="2" t="s">
        <v>58</v>
      </c>
      <c r="B49" s="2" t="s">
        <v>1257</v>
      </c>
      <c r="C49" s="2" t="s">
        <v>1865</v>
      </c>
      <c r="D49" s="2" t="s">
        <v>1912</v>
      </c>
      <c r="E49" s="2" t="s">
        <v>2848</v>
      </c>
      <c r="F49" s="2">
        <v>2</v>
      </c>
      <c r="G49" s="2">
        <v>3</v>
      </c>
      <c r="H49" s="2">
        <v>269.94</v>
      </c>
      <c r="I49" s="2">
        <v>89.98</v>
      </c>
      <c r="J49" s="2" t="s">
        <v>3370</v>
      </c>
      <c r="K49" s="2" t="s">
        <v>3372</v>
      </c>
    </row>
    <row r="50" spans="1:11" ht="13.8" x14ac:dyDescent="0.25">
      <c r="A50" s="2" t="s">
        <v>59</v>
      </c>
      <c r="B50" s="2" t="s">
        <v>1258</v>
      </c>
      <c r="C50" s="2" t="s">
        <v>1865</v>
      </c>
      <c r="D50" s="2" t="s">
        <v>1913</v>
      </c>
      <c r="E50" s="2" t="s">
        <v>2359</v>
      </c>
      <c r="F50" s="2">
        <v>4</v>
      </c>
      <c r="G50" s="2">
        <v>4</v>
      </c>
      <c r="H50" s="2">
        <v>448.68</v>
      </c>
      <c r="I50" s="2">
        <v>112.17</v>
      </c>
      <c r="J50" s="2" t="s">
        <v>3370</v>
      </c>
      <c r="K50" s="2" t="s">
        <v>3373</v>
      </c>
    </row>
    <row r="51" spans="1:11" ht="13.8" x14ac:dyDescent="0.25">
      <c r="A51" s="2" t="s">
        <v>60</v>
      </c>
      <c r="B51" s="2" t="s">
        <v>1259</v>
      </c>
      <c r="C51" s="2" t="s">
        <v>1863</v>
      </c>
      <c r="D51" s="2" t="s">
        <v>1914</v>
      </c>
      <c r="E51" s="2" t="s">
        <v>2657</v>
      </c>
      <c r="F51" s="2">
        <v>12</v>
      </c>
      <c r="G51" s="2">
        <v>15</v>
      </c>
      <c r="H51" s="2">
        <v>1655.85</v>
      </c>
      <c r="I51" s="2">
        <v>110.39</v>
      </c>
      <c r="J51" s="2" t="s">
        <v>3370</v>
      </c>
      <c r="K51" s="2" t="s">
        <v>3372</v>
      </c>
    </row>
    <row r="52" spans="1:11" ht="13.8" x14ac:dyDescent="0.25">
      <c r="A52" s="2" t="s">
        <v>61</v>
      </c>
      <c r="B52" s="2" t="s">
        <v>1260</v>
      </c>
      <c r="C52" s="2" t="s">
        <v>1864</v>
      </c>
      <c r="D52" s="2" t="s">
        <v>1890</v>
      </c>
      <c r="E52" s="2" t="s">
        <v>2849</v>
      </c>
      <c r="F52" s="2">
        <v>33</v>
      </c>
      <c r="G52" s="2">
        <v>29</v>
      </c>
      <c r="H52" s="2">
        <v>2384.67</v>
      </c>
      <c r="I52" s="2">
        <v>82.23</v>
      </c>
      <c r="J52" s="2" t="s">
        <v>3370</v>
      </c>
      <c r="K52" s="2" t="s">
        <v>3372</v>
      </c>
    </row>
    <row r="53" spans="1:11" ht="13.8" x14ac:dyDescent="0.25">
      <c r="A53" s="2" t="s">
        <v>62</v>
      </c>
      <c r="B53" s="2" t="s">
        <v>1261</v>
      </c>
      <c r="C53" s="2" t="s">
        <v>1862</v>
      </c>
      <c r="D53" s="2" t="s">
        <v>1915</v>
      </c>
      <c r="E53" s="2" t="s">
        <v>2850</v>
      </c>
      <c r="F53" s="2">
        <v>7</v>
      </c>
      <c r="G53" s="2">
        <v>5</v>
      </c>
      <c r="H53" s="2">
        <v>422.6</v>
      </c>
      <c r="I53" s="2">
        <v>84.52</v>
      </c>
      <c r="J53" s="2" t="s">
        <v>3370</v>
      </c>
      <c r="K53" s="2" t="s">
        <v>3372</v>
      </c>
    </row>
    <row r="54" spans="1:11" ht="13.8" x14ac:dyDescent="0.25">
      <c r="A54" s="2" t="s">
        <v>63</v>
      </c>
      <c r="B54" s="2" t="s">
        <v>1262</v>
      </c>
      <c r="C54" s="2" t="s">
        <v>1865</v>
      </c>
      <c r="D54" s="2" t="s">
        <v>1916</v>
      </c>
      <c r="E54" s="2" t="s">
        <v>2120</v>
      </c>
      <c r="F54" s="2">
        <v>20</v>
      </c>
      <c r="G54" s="2">
        <v>13</v>
      </c>
      <c r="H54" s="2">
        <v>1494.48</v>
      </c>
      <c r="I54" s="2">
        <v>114.96</v>
      </c>
      <c r="J54" s="2" t="s">
        <v>3370</v>
      </c>
      <c r="K54" s="2" t="s">
        <v>3372</v>
      </c>
    </row>
    <row r="55" spans="1:11" ht="13.8" x14ac:dyDescent="0.25">
      <c r="A55" s="2" t="s">
        <v>64</v>
      </c>
      <c r="B55" s="2" t="s">
        <v>1263</v>
      </c>
      <c r="C55" s="2" t="s">
        <v>1863</v>
      </c>
      <c r="D55" s="2" t="s">
        <v>1917</v>
      </c>
      <c r="E55" s="2" t="s">
        <v>2851</v>
      </c>
      <c r="F55" s="2">
        <v>4</v>
      </c>
      <c r="G55" s="2">
        <v>5</v>
      </c>
      <c r="H55" s="2">
        <v>519.20000000000005</v>
      </c>
      <c r="I55" s="2">
        <v>103.84</v>
      </c>
      <c r="J55" s="2" t="s">
        <v>3370</v>
      </c>
      <c r="K55" s="2" t="s">
        <v>3372</v>
      </c>
    </row>
    <row r="56" spans="1:11" ht="13.8" x14ac:dyDescent="0.25">
      <c r="A56" s="2" t="s">
        <v>65</v>
      </c>
      <c r="B56" s="2" t="s">
        <v>1264</v>
      </c>
      <c r="C56" s="2" t="s">
        <v>1862</v>
      </c>
      <c r="D56" s="2" t="s">
        <v>1918</v>
      </c>
      <c r="E56" s="2" t="s">
        <v>2852</v>
      </c>
      <c r="F56" s="2">
        <v>16</v>
      </c>
      <c r="G56" s="2">
        <v>14</v>
      </c>
      <c r="H56" s="2">
        <v>1559.04</v>
      </c>
      <c r="I56" s="2">
        <v>111.36</v>
      </c>
      <c r="J56" s="2" t="s">
        <v>3370</v>
      </c>
      <c r="K56" s="2" t="s">
        <v>3372</v>
      </c>
    </row>
    <row r="57" spans="1:11" ht="13.8" x14ac:dyDescent="0.25">
      <c r="A57" s="2" t="s">
        <v>66</v>
      </c>
      <c r="B57" s="2" t="s">
        <v>1265</v>
      </c>
      <c r="C57" s="2" t="s">
        <v>1865</v>
      </c>
      <c r="D57" s="2" t="s">
        <v>1919</v>
      </c>
      <c r="E57" s="2" t="s">
        <v>2167</v>
      </c>
      <c r="F57" s="2">
        <v>34</v>
      </c>
      <c r="G57" s="2">
        <v>32</v>
      </c>
      <c r="H57" s="2">
        <v>3372.48</v>
      </c>
      <c r="I57" s="2">
        <v>105.39</v>
      </c>
      <c r="J57" s="2" t="s">
        <v>3370</v>
      </c>
      <c r="K57" s="2" t="s">
        <v>3372</v>
      </c>
    </row>
    <row r="58" spans="1:11" ht="13.8" x14ac:dyDescent="0.25">
      <c r="A58" s="2" t="s">
        <v>67</v>
      </c>
      <c r="B58" s="2" t="s">
        <v>1226</v>
      </c>
      <c r="C58" s="2" t="s">
        <v>1865</v>
      </c>
      <c r="D58" s="2" t="s">
        <v>1920</v>
      </c>
      <c r="E58" s="2" t="s">
        <v>2389</v>
      </c>
      <c r="F58" s="2">
        <v>4</v>
      </c>
      <c r="G58" s="2">
        <v>5</v>
      </c>
      <c r="H58" s="2">
        <v>316.35000000000002</v>
      </c>
      <c r="I58" s="2">
        <v>63.27</v>
      </c>
      <c r="J58" s="2" t="s">
        <v>3370</v>
      </c>
      <c r="K58" s="2" t="s">
        <v>3372</v>
      </c>
    </row>
    <row r="59" spans="1:11" ht="13.8" x14ac:dyDescent="0.25">
      <c r="A59" s="2" t="s">
        <v>68</v>
      </c>
      <c r="B59" s="2" t="s">
        <v>1266</v>
      </c>
      <c r="C59" s="2" t="s">
        <v>1863</v>
      </c>
      <c r="D59" s="2" t="s">
        <v>1921</v>
      </c>
      <c r="E59" s="2" t="s">
        <v>2853</v>
      </c>
      <c r="F59" s="2">
        <v>55</v>
      </c>
      <c r="G59" s="2">
        <v>50</v>
      </c>
      <c r="H59" s="2">
        <v>2315</v>
      </c>
      <c r="I59" s="2">
        <v>46.3</v>
      </c>
      <c r="J59" s="2" t="s">
        <v>3370</v>
      </c>
      <c r="K59" s="2" t="s">
        <v>3373</v>
      </c>
    </row>
    <row r="60" spans="1:11" ht="13.8" x14ac:dyDescent="0.25">
      <c r="A60" s="2" t="s">
        <v>69</v>
      </c>
      <c r="B60" s="2" t="s">
        <v>1267</v>
      </c>
      <c r="C60" s="2" t="s">
        <v>1861</v>
      </c>
      <c r="D60" s="2" t="s">
        <v>1922</v>
      </c>
      <c r="E60" s="2" t="s">
        <v>2854</v>
      </c>
      <c r="F60" s="2">
        <v>20</v>
      </c>
      <c r="G60" s="2">
        <v>12</v>
      </c>
      <c r="H60" s="2">
        <v>1312.2</v>
      </c>
      <c r="I60" s="2">
        <v>109.35</v>
      </c>
      <c r="J60" s="2" t="s">
        <v>3370</v>
      </c>
      <c r="K60" s="2" t="s">
        <v>3372</v>
      </c>
    </row>
    <row r="61" spans="1:11" ht="13.8" x14ac:dyDescent="0.25">
      <c r="A61" s="2" t="s">
        <v>70</v>
      </c>
      <c r="B61" s="2" t="s">
        <v>1268</v>
      </c>
      <c r="C61" s="2" t="s">
        <v>1861</v>
      </c>
      <c r="D61" s="2" t="s">
        <v>1923</v>
      </c>
      <c r="E61" s="2" t="s">
        <v>2855</v>
      </c>
      <c r="F61" s="2">
        <v>4</v>
      </c>
      <c r="G61" s="2">
        <v>1</v>
      </c>
      <c r="H61" s="2">
        <v>64.239999999999995</v>
      </c>
      <c r="I61" s="2">
        <v>64.239999999999995</v>
      </c>
      <c r="J61" s="2" t="s">
        <v>3370</v>
      </c>
      <c r="K61" s="2" t="s">
        <v>3372</v>
      </c>
    </row>
    <row r="62" spans="1:11" ht="13.8" x14ac:dyDescent="0.25">
      <c r="A62" s="2" t="s">
        <v>71</v>
      </c>
      <c r="B62" s="2" t="s">
        <v>1269</v>
      </c>
      <c r="C62" s="2" t="s">
        <v>1865</v>
      </c>
      <c r="D62" s="2" t="s">
        <v>1924</v>
      </c>
      <c r="E62" s="2" t="s">
        <v>2492</v>
      </c>
      <c r="F62" s="2">
        <v>16</v>
      </c>
      <c r="G62" s="2">
        <v>18</v>
      </c>
      <c r="H62" s="2">
        <v>1525.5</v>
      </c>
      <c r="I62" s="2">
        <v>84.75</v>
      </c>
      <c r="J62" s="2" t="s">
        <v>3370</v>
      </c>
      <c r="K62" s="2" t="s">
        <v>3372</v>
      </c>
    </row>
    <row r="63" spans="1:11" ht="13.8" x14ac:dyDescent="0.25">
      <c r="A63" s="2" t="s">
        <v>72</v>
      </c>
      <c r="B63" s="2" t="s">
        <v>1270</v>
      </c>
      <c r="C63" s="2" t="s">
        <v>1863</v>
      </c>
      <c r="D63" s="2" t="s">
        <v>1925</v>
      </c>
      <c r="E63" s="2" t="s">
        <v>2856</v>
      </c>
      <c r="F63" s="2">
        <v>44</v>
      </c>
      <c r="G63" s="2">
        <v>32</v>
      </c>
      <c r="H63" s="2">
        <v>484.48</v>
      </c>
      <c r="I63" s="2">
        <v>15.14</v>
      </c>
      <c r="J63" s="2" t="s">
        <v>3370</v>
      </c>
      <c r="K63" s="2" t="s">
        <v>3372</v>
      </c>
    </row>
    <row r="64" spans="1:11" ht="13.8" x14ac:dyDescent="0.25">
      <c r="A64" s="2" t="s">
        <v>73</v>
      </c>
      <c r="B64" s="2" t="s">
        <v>1271</v>
      </c>
      <c r="C64" s="2" t="s">
        <v>1863</v>
      </c>
      <c r="D64" s="2" t="s">
        <v>1926</v>
      </c>
      <c r="E64" s="2" t="s">
        <v>2857</v>
      </c>
      <c r="F64" s="2">
        <v>45</v>
      </c>
      <c r="G64" s="2">
        <v>30</v>
      </c>
      <c r="H64" s="2">
        <v>6195.6</v>
      </c>
      <c r="I64" s="2">
        <v>206.52</v>
      </c>
      <c r="J64" s="2" t="s">
        <v>3371</v>
      </c>
      <c r="K64" s="2" t="s">
        <v>3372</v>
      </c>
    </row>
    <row r="65" spans="1:11" ht="13.8" x14ac:dyDescent="0.25">
      <c r="A65" s="2" t="s">
        <v>74</v>
      </c>
      <c r="B65" s="2" t="s">
        <v>1236</v>
      </c>
      <c r="C65" s="2" t="s">
        <v>1863</v>
      </c>
      <c r="D65" s="2" t="s">
        <v>1927</v>
      </c>
      <c r="E65" s="2" t="s">
        <v>2858</v>
      </c>
      <c r="F65" s="2">
        <v>37</v>
      </c>
      <c r="G65" s="2">
        <v>27</v>
      </c>
      <c r="H65" s="2">
        <v>721.98</v>
      </c>
      <c r="I65" s="2">
        <v>26.74</v>
      </c>
      <c r="J65" s="2" t="s">
        <v>3370</v>
      </c>
      <c r="K65" s="2" t="s">
        <v>3372</v>
      </c>
    </row>
    <row r="66" spans="1:11" ht="13.8" x14ac:dyDescent="0.25">
      <c r="A66" s="2" t="s">
        <v>75</v>
      </c>
      <c r="B66" s="2" t="s">
        <v>1272</v>
      </c>
      <c r="C66" s="2" t="s">
        <v>1863</v>
      </c>
      <c r="D66" s="2" t="s">
        <v>1928</v>
      </c>
      <c r="E66" s="2" t="s">
        <v>2859</v>
      </c>
      <c r="F66" s="2">
        <v>9</v>
      </c>
      <c r="G66" s="2">
        <v>6</v>
      </c>
      <c r="H66" s="2">
        <v>6833.58</v>
      </c>
      <c r="I66" s="2">
        <v>1138.93</v>
      </c>
      <c r="J66" s="2" t="s">
        <v>3371</v>
      </c>
      <c r="K66" s="2" t="s">
        <v>3372</v>
      </c>
    </row>
    <row r="67" spans="1:11" ht="13.8" x14ac:dyDescent="0.25">
      <c r="A67" s="2" t="s">
        <v>76</v>
      </c>
      <c r="B67" s="2" t="s">
        <v>1273</v>
      </c>
      <c r="C67" s="2" t="s">
        <v>1862</v>
      </c>
      <c r="D67" s="2" t="s">
        <v>1929</v>
      </c>
      <c r="E67" s="2" t="s">
        <v>2860</v>
      </c>
      <c r="F67" s="2">
        <v>2</v>
      </c>
      <c r="G67" s="2">
        <v>4</v>
      </c>
      <c r="H67" s="2">
        <v>781</v>
      </c>
      <c r="I67" s="2">
        <v>195.25</v>
      </c>
      <c r="J67" s="2" t="s">
        <v>3370</v>
      </c>
      <c r="K67" s="2" t="s">
        <v>3373</v>
      </c>
    </row>
    <row r="68" spans="1:11" ht="13.8" x14ac:dyDescent="0.25">
      <c r="A68" s="2" t="s">
        <v>77</v>
      </c>
      <c r="B68" s="2" t="s">
        <v>1274</v>
      </c>
      <c r="C68" s="2" t="s">
        <v>1861</v>
      </c>
      <c r="D68" s="2" t="s">
        <v>1930</v>
      </c>
      <c r="E68" s="2" t="s">
        <v>2861</v>
      </c>
      <c r="F68" s="2">
        <v>21</v>
      </c>
      <c r="G68" s="2">
        <v>17</v>
      </c>
      <c r="H68" s="2">
        <v>4286.55</v>
      </c>
      <c r="I68" s="2">
        <v>252.15</v>
      </c>
      <c r="J68" s="2" t="s">
        <v>3370</v>
      </c>
      <c r="K68" s="2" t="s">
        <v>3372</v>
      </c>
    </row>
    <row r="69" spans="1:11" ht="13.8" x14ac:dyDescent="0.25">
      <c r="A69" s="2" t="s">
        <v>78</v>
      </c>
      <c r="B69" s="2" t="s">
        <v>1239</v>
      </c>
      <c r="C69" s="2" t="s">
        <v>1862</v>
      </c>
      <c r="D69" s="2" t="s">
        <v>1931</v>
      </c>
      <c r="E69" s="2" t="s">
        <v>2249</v>
      </c>
      <c r="F69" s="2">
        <v>33</v>
      </c>
      <c r="G69" s="2">
        <v>27</v>
      </c>
      <c r="H69" s="2">
        <v>2810.16</v>
      </c>
      <c r="I69" s="2">
        <v>104.08</v>
      </c>
      <c r="J69" s="2" t="s">
        <v>3370</v>
      </c>
      <c r="K69" s="2" t="s">
        <v>3372</v>
      </c>
    </row>
    <row r="70" spans="1:11" ht="13.8" x14ac:dyDescent="0.25">
      <c r="A70" s="2" t="s">
        <v>79</v>
      </c>
      <c r="B70" s="2" t="s">
        <v>1275</v>
      </c>
      <c r="C70" s="2" t="s">
        <v>1865</v>
      </c>
      <c r="D70" s="2" t="s">
        <v>1932</v>
      </c>
      <c r="E70" s="2" t="s">
        <v>2862</v>
      </c>
      <c r="F70" s="2">
        <v>22</v>
      </c>
      <c r="G70" s="2">
        <v>12</v>
      </c>
      <c r="H70" s="2">
        <v>1012.92</v>
      </c>
      <c r="I70" s="2">
        <v>84.41</v>
      </c>
      <c r="J70" s="2" t="s">
        <v>3370</v>
      </c>
      <c r="K70" s="2" t="s">
        <v>3372</v>
      </c>
    </row>
    <row r="71" spans="1:11" ht="13.8" x14ac:dyDescent="0.25">
      <c r="A71" s="2" t="s">
        <v>80</v>
      </c>
      <c r="B71" s="2" t="s">
        <v>1276</v>
      </c>
      <c r="C71" s="2" t="s">
        <v>1862</v>
      </c>
      <c r="D71" s="2" t="s">
        <v>1933</v>
      </c>
      <c r="E71" s="2" t="s">
        <v>2797</v>
      </c>
      <c r="F71" s="2">
        <v>16</v>
      </c>
      <c r="G71" s="2">
        <v>10</v>
      </c>
      <c r="H71" s="2">
        <v>1017.2</v>
      </c>
      <c r="I71" s="2">
        <v>101.72</v>
      </c>
      <c r="J71" s="2" t="s">
        <v>3370</v>
      </c>
      <c r="K71" s="2" t="s">
        <v>3372</v>
      </c>
    </row>
    <row r="72" spans="1:11" ht="13.8" x14ac:dyDescent="0.25">
      <c r="A72" s="2" t="s">
        <v>81</v>
      </c>
      <c r="B72" s="2" t="s">
        <v>1277</v>
      </c>
      <c r="C72" s="2" t="s">
        <v>1865</v>
      </c>
      <c r="D72" s="2" t="s">
        <v>1934</v>
      </c>
      <c r="E72" s="2" t="s">
        <v>2045</v>
      </c>
      <c r="F72" s="2">
        <v>1</v>
      </c>
      <c r="G72" s="2">
        <v>3</v>
      </c>
      <c r="H72" s="2">
        <v>36.03</v>
      </c>
      <c r="I72" s="2">
        <v>12.01</v>
      </c>
      <c r="J72" s="2" t="s">
        <v>3370</v>
      </c>
      <c r="K72" s="2" t="s">
        <v>3372</v>
      </c>
    </row>
    <row r="73" spans="1:11" ht="13.8" x14ac:dyDescent="0.25">
      <c r="A73" s="2" t="s">
        <v>82</v>
      </c>
      <c r="B73" s="2" t="s">
        <v>1278</v>
      </c>
      <c r="C73" s="2" t="s">
        <v>1865</v>
      </c>
      <c r="D73" s="2" t="s">
        <v>1935</v>
      </c>
      <c r="E73" s="2" t="s">
        <v>2863</v>
      </c>
      <c r="F73" s="2">
        <v>1</v>
      </c>
      <c r="G73" s="2">
        <v>2</v>
      </c>
      <c r="H73" s="2">
        <v>765.38</v>
      </c>
      <c r="I73" s="2">
        <v>382.69</v>
      </c>
      <c r="J73" s="2" t="s">
        <v>3370</v>
      </c>
      <c r="K73" s="2" t="s">
        <v>3373</v>
      </c>
    </row>
    <row r="74" spans="1:11" ht="13.8" x14ac:dyDescent="0.25">
      <c r="A74" s="2" t="s">
        <v>83</v>
      </c>
      <c r="B74" s="2" t="s">
        <v>1279</v>
      </c>
      <c r="C74" s="2" t="s">
        <v>1862</v>
      </c>
      <c r="D74" s="2" t="s">
        <v>1936</v>
      </c>
      <c r="E74" s="2" t="s">
        <v>2296</v>
      </c>
      <c r="F74" s="2">
        <v>10</v>
      </c>
      <c r="G74" s="2">
        <v>4</v>
      </c>
      <c r="H74" s="2">
        <v>3586.72</v>
      </c>
      <c r="I74" s="2">
        <v>896.68</v>
      </c>
      <c r="J74" s="2" t="s">
        <v>3370</v>
      </c>
      <c r="K74" s="2" t="s">
        <v>3372</v>
      </c>
    </row>
    <row r="75" spans="1:11" ht="13.8" x14ac:dyDescent="0.25">
      <c r="A75" s="2" t="s">
        <v>84</v>
      </c>
      <c r="B75" s="2" t="s">
        <v>1280</v>
      </c>
      <c r="C75" s="2" t="s">
        <v>1863</v>
      </c>
      <c r="D75" s="2" t="s">
        <v>1937</v>
      </c>
      <c r="E75" s="2" t="s">
        <v>2385</v>
      </c>
      <c r="F75" s="2">
        <v>5</v>
      </c>
      <c r="G75" s="2">
        <v>3</v>
      </c>
      <c r="H75" s="2">
        <v>257.49</v>
      </c>
      <c r="I75" s="2">
        <v>85.83</v>
      </c>
      <c r="J75" s="2" t="s">
        <v>3370</v>
      </c>
      <c r="K75" s="2" t="s">
        <v>3372</v>
      </c>
    </row>
    <row r="76" spans="1:11" ht="13.8" x14ac:dyDescent="0.25">
      <c r="A76" s="2" t="s">
        <v>85</v>
      </c>
      <c r="B76" s="2" t="s">
        <v>1281</v>
      </c>
      <c r="C76" s="2" t="s">
        <v>1865</v>
      </c>
      <c r="D76" s="2" t="s">
        <v>1938</v>
      </c>
      <c r="E76" s="2" t="s">
        <v>2165</v>
      </c>
      <c r="F76" s="2">
        <v>19</v>
      </c>
      <c r="G76" s="2">
        <v>14</v>
      </c>
      <c r="H76" s="2">
        <v>1484.28</v>
      </c>
      <c r="I76" s="2">
        <v>106.02</v>
      </c>
      <c r="J76" s="2" t="s">
        <v>3370</v>
      </c>
      <c r="K76" s="2" t="s">
        <v>3373</v>
      </c>
    </row>
    <row r="77" spans="1:11" ht="13.8" x14ac:dyDescent="0.25">
      <c r="A77" s="2" t="s">
        <v>86</v>
      </c>
      <c r="B77" s="2" t="s">
        <v>1282</v>
      </c>
      <c r="C77" s="2" t="s">
        <v>1862</v>
      </c>
      <c r="D77" s="2" t="s">
        <v>1939</v>
      </c>
      <c r="E77" s="2" t="s">
        <v>2864</v>
      </c>
      <c r="F77" s="2">
        <v>9</v>
      </c>
      <c r="G77" s="2">
        <v>10</v>
      </c>
      <c r="H77" s="2">
        <v>679.2</v>
      </c>
      <c r="I77" s="2">
        <v>67.92</v>
      </c>
      <c r="J77" s="2" t="s">
        <v>3370</v>
      </c>
      <c r="K77" s="2" t="s">
        <v>3372</v>
      </c>
    </row>
    <row r="78" spans="1:11" ht="13.8" x14ac:dyDescent="0.25">
      <c r="A78" s="2" t="s">
        <v>87</v>
      </c>
      <c r="B78" s="2" t="s">
        <v>1283</v>
      </c>
      <c r="C78" s="2" t="s">
        <v>1861</v>
      </c>
      <c r="D78" s="2" t="s">
        <v>1940</v>
      </c>
      <c r="E78" s="2" t="s">
        <v>2865</v>
      </c>
      <c r="F78" s="2">
        <v>25</v>
      </c>
      <c r="G78" s="2">
        <v>19</v>
      </c>
      <c r="H78" s="2">
        <v>742.52</v>
      </c>
      <c r="I78" s="2">
        <v>39.08</v>
      </c>
      <c r="J78" s="2" t="s">
        <v>3370</v>
      </c>
      <c r="K78" s="2" t="s">
        <v>3372</v>
      </c>
    </row>
    <row r="79" spans="1:11" ht="13.8" x14ac:dyDescent="0.25">
      <c r="A79" s="2" t="s">
        <v>88</v>
      </c>
      <c r="B79" s="2" t="s">
        <v>1284</v>
      </c>
      <c r="C79" s="2" t="s">
        <v>1863</v>
      </c>
      <c r="D79" s="2" t="s">
        <v>1941</v>
      </c>
      <c r="E79" s="2" t="s">
        <v>2866</v>
      </c>
      <c r="F79" s="2">
        <v>44</v>
      </c>
      <c r="G79" s="2">
        <v>30</v>
      </c>
      <c r="H79" s="2">
        <v>10384.200000000001</v>
      </c>
      <c r="I79" s="2">
        <v>346.14</v>
      </c>
      <c r="J79" s="2" t="s">
        <v>3371</v>
      </c>
      <c r="K79" s="2" t="s">
        <v>3372</v>
      </c>
    </row>
    <row r="80" spans="1:11" ht="13.8" x14ac:dyDescent="0.25">
      <c r="A80" s="2" t="s">
        <v>89</v>
      </c>
      <c r="B80" s="2" t="s">
        <v>1285</v>
      </c>
      <c r="C80" s="2" t="s">
        <v>1863</v>
      </c>
      <c r="D80" s="2" t="s">
        <v>1942</v>
      </c>
      <c r="E80" s="2" t="s">
        <v>2088</v>
      </c>
      <c r="F80" s="2">
        <v>14</v>
      </c>
      <c r="G80" s="2">
        <v>9</v>
      </c>
      <c r="H80" s="2">
        <v>2915.1</v>
      </c>
      <c r="I80" s="2">
        <v>323.89999999999998</v>
      </c>
      <c r="J80" s="2" t="s">
        <v>3370</v>
      </c>
      <c r="K80" s="2" t="s">
        <v>3372</v>
      </c>
    </row>
    <row r="81" spans="1:11" ht="13.8" x14ac:dyDescent="0.25">
      <c r="A81" s="2" t="s">
        <v>90</v>
      </c>
      <c r="B81" s="2" t="s">
        <v>1286</v>
      </c>
      <c r="C81" s="2" t="s">
        <v>1863</v>
      </c>
      <c r="D81" s="2" t="s">
        <v>1943</v>
      </c>
      <c r="E81" s="2" t="s">
        <v>2867</v>
      </c>
      <c r="F81" s="2">
        <v>34</v>
      </c>
      <c r="G81" s="2">
        <v>33</v>
      </c>
      <c r="H81" s="2">
        <v>3927</v>
      </c>
      <c r="I81" s="2">
        <v>119</v>
      </c>
      <c r="J81" s="2" t="s">
        <v>3370</v>
      </c>
      <c r="K81" s="2" t="s">
        <v>3372</v>
      </c>
    </row>
    <row r="82" spans="1:11" ht="13.8" x14ac:dyDescent="0.25">
      <c r="A82" s="2" t="s">
        <v>91</v>
      </c>
      <c r="B82" s="2" t="s">
        <v>1287</v>
      </c>
      <c r="C82" s="2" t="s">
        <v>1862</v>
      </c>
      <c r="D82" s="2" t="s">
        <v>1944</v>
      </c>
      <c r="E82" s="2" t="s">
        <v>2099</v>
      </c>
      <c r="F82" s="2">
        <v>27</v>
      </c>
      <c r="G82" s="2">
        <v>34</v>
      </c>
      <c r="H82" s="2">
        <v>859.52</v>
      </c>
      <c r="I82" s="2">
        <v>25.28</v>
      </c>
      <c r="J82" s="2" t="s">
        <v>3370</v>
      </c>
      <c r="K82" s="2" t="s">
        <v>3372</v>
      </c>
    </row>
    <row r="83" spans="1:11" ht="13.8" x14ac:dyDescent="0.25">
      <c r="A83" s="2" t="s">
        <v>92</v>
      </c>
      <c r="B83" s="2" t="s">
        <v>1288</v>
      </c>
      <c r="C83" s="2" t="s">
        <v>1865</v>
      </c>
      <c r="D83" s="2" t="s">
        <v>1945</v>
      </c>
      <c r="E83" s="2" t="s">
        <v>2868</v>
      </c>
      <c r="F83" s="2">
        <v>4</v>
      </c>
      <c r="G83" s="2">
        <v>3</v>
      </c>
      <c r="H83" s="2">
        <v>1061.28</v>
      </c>
      <c r="I83" s="2">
        <v>353.76</v>
      </c>
      <c r="J83" s="2" t="s">
        <v>3370</v>
      </c>
      <c r="K83" s="2" t="s">
        <v>3372</v>
      </c>
    </row>
    <row r="84" spans="1:11" ht="13.8" x14ac:dyDescent="0.25">
      <c r="A84" s="2" t="s">
        <v>93</v>
      </c>
      <c r="B84" s="2" t="s">
        <v>1289</v>
      </c>
      <c r="C84" s="2" t="s">
        <v>1861</v>
      </c>
      <c r="D84" s="2" t="s">
        <v>1946</v>
      </c>
      <c r="E84" s="2" t="s">
        <v>2869</v>
      </c>
      <c r="F84" s="2">
        <v>16</v>
      </c>
      <c r="G84" s="2">
        <v>16</v>
      </c>
      <c r="H84" s="2">
        <v>485.92</v>
      </c>
      <c r="I84" s="2">
        <v>30.37</v>
      </c>
      <c r="J84" s="2" t="s">
        <v>3370</v>
      </c>
      <c r="K84" s="2" t="s">
        <v>3372</v>
      </c>
    </row>
    <row r="85" spans="1:11" ht="13.8" x14ac:dyDescent="0.25">
      <c r="A85" s="2" t="s">
        <v>94</v>
      </c>
      <c r="B85" s="2" t="s">
        <v>1290</v>
      </c>
      <c r="C85" s="2" t="s">
        <v>1865</v>
      </c>
      <c r="D85" s="2" t="s">
        <v>1947</v>
      </c>
      <c r="E85" s="2" t="s">
        <v>2870</v>
      </c>
      <c r="F85" s="2">
        <v>33</v>
      </c>
      <c r="G85" s="2">
        <v>25</v>
      </c>
      <c r="H85" s="2">
        <v>400.5</v>
      </c>
      <c r="I85" s="2">
        <v>16.02</v>
      </c>
      <c r="J85" s="2" t="s">
        <v>3370</v>
      </c>
      <c r="K85" s="2" t="s">
        <v>3373</v>
      </c>
    </row>
    <row r="86" spans="1:11" ht="13.8" x14ac:dyDescent="0.25">
      <c r="A86" s="2" t="s">
        <v>95</v>
      </c>
      <c r="B86" s="2" t="s">
        <v>1291</v>
      </c>
      <c r="C86" s="2" t="s">
        <v>1861</v>
      </c>
      <c r="D86" s="2" t="s">
        <v>1948</v>
      </c>
      <c r="E86" s="2" t="s">
        <v>2871</v>
      </c>
      <c r="F86" s="2">
        <v>51</v>
      </c>
      <c r="G86" s="2">
        <v>45</v>
      </c>
      <c r="H86" s="2">
        <v>3075.75</v>
      </c>
      <c r="I86" s="2">
        <v>68.349999999999994</v>
      </c>
      <c r="J86" s="2" t="s">
        <v>3370</v>
      </c>
      <c r="K86" s="2" t="s">
        <v>3372</v>
      </c>
    </row>
    <row r="87" spans="1:11" ht="13.8" x14ac:dyDescent="0.25">
      <c r="A87" s="2" t="s">
        <v>96</v>
      </c>
      <c r="B87" s="2" t="s">
        <v>1292</v>
      </c>
      <c r="C87" s="2" t="s">
        <v>1864</v>
      </c>
      <c r="D87" s="2" t="s">
        <v>1949</v>
      </c>
      <c r="E87" s="2" t="s">
        <v>2872</v>
      </c>
      <c r="F87" s="2">
        <v>2</v>
      </c>
      <c r="G87" s="2">
        <v>2</v>
      </c>
      <c r="H87" s="2">
        <v>168.5</v>
      </c>
      <c r="I87" s="2">
        <v>84.25</v>
      </c>
      <c r="J87" s="2" t="s">
        <v>3370</v>
      </c>
      <c r="K87" s="2" t="s">
        <v>3372</v>
      </c>
    </row>
    <row r="88" spans="1:11" ht="13.8" x14ac:dyDescent="0.25">
      <c r="A88" s="2" t="s">
        <v>97</v>
      </c>
      <c r="B88" s="2" t="s">
        <v>1293</v>
      </c>
      <c r="C88" s="2" t="s">
        <v>1863</v>
      </c>
      <c r="D88" s="2" t="s">
        <v>1950</v>
      </c>
      <c r="E88" s="2" t="s">
        <v>1981</v>
      </c>
      <c r="F88" s="2">
        <v>10</v>
      </c>
      <c r="G88" s="2">
        <v>6</v>
      </c>
      <c r="H88" s="2">
        <v>284.39999999999998</v>
      </c>
      <c r="I88" s="2">
        <v>47.4</v>
      </c>
      <c r="J88" s="2" t="s">
        <v>3370</v>
      </c>
      <c r="K88" s="2" t="s">
        <v>3372</v>
      </c>
    </row>
    <row r="89" spans="1:11" ht="13.8" x14ac:dyDescent="0.25">
      <c r="A89" s="2" t="s">
        <v>98</v>
      </c>
      <c r="B89" s="2" t="s">
        <v>1294</v>
      </c>
      <c r="C89" s="2" t="s">
        <v>1863</v>
      </c>
      <c r="D89" s="2" t="s">
        <v>1951</v>
      </c>
      <c r="E89" s="2" t="s">
        <v>2873</v>
      </c>
      <c r="F89" s="2">
        <v>28</v>
      </c>
      <c r="G89" s="2">
        <v>24</v>
      </c>
      <c r="H89" s="2">
        <v>4726.8</v>
      </c>
      <c r="I89" s="2">
        <v>196.95</v>
      </c>
      <c r="J89" s="2" t="s">
        <v>3370</v>
      </c>
      <c r="K89" s="2" t="s">
        <v>3372</v>
      </c>
    </row>
    <row r="90" spans="1:11" ht="13.8" x14ac:dyDescent="0.25">
      <c r="A90" s="2" t="s">
        <v>99</v>
      </c>
      <c r="B90" s="2" t="s">
        <v>1295</v>
      </c>
      <c r="C90" s="2" t="s">
        <v>1862</v>
      </c>
      <c r="D90" s="2" t="s">
        <v>1952</v>
      </c>
      <c r="E90" s="2" t="s">
        <v>2874</v>
      </c>
      <c r="F90" s="2">
        <v>4</v>
      </c>
      <c r="G90" s="2">
        <v>4</v>
      </c>
      <c r="H90" s="2">
        <v>641.48</v>
      </c>
      <c r="I90" s="2">
        <v>160.37</v>
      </c>
      <c r="J90" s="2" t="s">
        <v>3370</v>
      </c>
      <c r="K90" s="2" t="s">
        <v>3372</v>
      </c>
    </row>
    <row r="91" spans="1:11" ht="13.8" x14ac:dyDescent="0.25">
      <c r="A91" s="2" t="s">
        <v>100</v>
      </c>
      <c r="B91" s="2" t="s">
        <v>1296</v>
      </c>
      <c r="C91" s="2" t="s">
        <v>1865</v>
      </c>
      <c r="D91" s="2" t="s">
        <v>1953</v>
      </c>
      <c r="E91" s="2" t="s">
        <v>2875</v>
      </c>
      <c r="F91" s="2">
        <v>3</v>
      </c>
      <c r="G91" s="2">
        <v>2</v>
      </c>
      <c r="H91" s="2">
        <v>89.6</v>
      </c>
      <c r="I91" s="2">
        <v>44.8</v>
      </c>
      <c r="J91" s="2" t="s">
        <v>3370</v>
      </c>
      <c r="K91" s="2" t="s">
        <v>3373</v>
      </c>
    </row>
    <row r="92" spans="1:11" ht="13.8" x14ac:dyDescent="0.25">
      <c r="A92" s="2" t="s">
        <v>101</v>
      </c>
      <c r="B92" s="2" t="s">
        <v>1297</v>
      </c>
      <c r="C92" s="2" t="s">
        <v>1865</v>
      </c>
      <c r="D92" s="2" t="s">
        <v>1954</v>
      </c>
      <c r="E92" s="2" t="s">
        <v>2876</v>
      </c>
      <c r="F92" s="2">
        <v>37</v>
      </c>
      <c r="G92" s="2">
        <v>29</v>
      </c>
      <c r="H92" s="2">
        <v>4350.87</v>
      </c>
      <c r="I92" s="2">
        <v>150.03</v>
      </c>
      <c r="J92" s="2" t="s">
        <v>3370</v>
      </c>
      <c r="K92" s="2" t="s">
        <v>3372</v>
      </c>
    </row>
    <row r="93" spans="1:11" ht="13.8" x14ac:dyDescent="0.25">
      <c r="A93" s="2" t="s">
        <v>102</v>
      </c>
      <c r="B93" s="2" t="s">
        <v>1298</v>
      </c>
      <c r="C93" s="2" t="s">
        <v>1864</v>
      </c>
      <c r="D93" s="2" t="s">
        <v>1955</v>
      </c>
      <c r="E93" s="2" t="s">
        <v>2450</v>
      </c>
      <c r="F93" s="2">
        <v>31</v>
      </c>
      <c r="G93" s="2">
        <v>31</v>
      </c>
      <c r="H93" s="2">
        <v>986.73</v>
      </c>
      <c r="I93" s="2">
        <v>31.83</v>
      </c>
      <c r="J93" s="2" t="s">
        <v>3370</v>
      </c>
      <c r="K93" s="2" t="s">
        <v>3372</v>
      </c>
    </row>
    <row r="94" spans="1:11" ht="13.8" x14ac:dyDescent="0.25">
      <c r="A94" s="2" t="s">
        <v>103</v>
      </c>
      <c r="B94" s="2" t="s">
        <v>1250</v>
      </c>
      <c r="C94" s="2" t="s">
        <v>1862</v>
      </c>
      <c r="D94" s="2" t="s">
        <v>1956</v>
      </c>
      <c r="E94" s="2" t="s">
        <v>2877</v>
      </c>
      <c r="F94" s="2">
        <v>19</v>
      </c>
      <c r="G94" s="2">
        <v>14</v>
      </c>
      <c r="H94" s="2">
        <v>359.66</v>
      </c>
      <c r="I94" s="2">
        <v>25.69</v>
      </c>
      <c r="J94" s="2" t="s">
        <v>3370</v>
      </c>
      <c r="K94" s="2" t="s">
        <v>3373</v>
      </c>
    </row>
    <row r="95" spans="1:11" ht="13.8" x14ac:dyDescent="0.25">
      <c r="A95" s="2" t="s">
        <v>104</v>
      </c>
      <c r="B95" s="2" t="s">
        <v>1299</v>
      </c>
      <c r="C95" s="2" t="s">
        <v>1861</v>
      </c>
      <c r="D95" s="2" t="s">
        <v>1925</v>
      </c>
      <c r="E95" s="2" t="s">
        <v>2878</v>
      </c>
      <c r="F95" s="2">
        <v>59</v>
      </c>
      <c r="G95" s="2">
        <v>44</v>
      </c>
      <c r="H95" s="2">
        <v>4469.96</v>
      </c>
      <c r="I95" s="2">
        <v>101.59</v>
      </c>
      <c r="J95" s="2" t="s">
        <v>3370</v>
      </c>
      <c r="K95" s="2" t="s">
        <v>3372</v>
      </c>
    </row>
    <row r="96" spans="1:11" ht="13.8" x14ac:dyDescent="0.25">
      <c r="A96" s="2" t="s">
        <v>105</v>
      </c>
      <c r="B96" s="2" t="s">
        <v>1300</v>
      </c>
      <c r="C96" s="2" t="s">
        <v>1865</v>
      </c>
      <c r="D96" s="2" t="s">
        <v>1957</v>
      </c>
      <c r="E96" s="2" t="s">
        <v>2879</v>
      </c>
      <c r="F96" s="2">
        <v>40</v>
      </c>
      <c r="G96" s="2">
        <v>34</v>
      </c>
      <c r="H96" s="2">
        <v>12471.88</v>
      </c>
      <c r="I96" s="2">
        <v>366.82</v>
      </c>
      <c r="J96" s="2" t="s">
        <v>3371</v>
      </c>
      <c r="K96" s="2" t="s">
        <v>3372</v>
      </c>
    </row>
    <row r="97" spans="1:11" ht="13.8" x14ac:dyDescent="0.25">
      <c r="A97" s="2" t="s">
        <v>106</v>
      </c>
      <c r="B97" s="2" t="s">
        <v>1301</v>
      </c>
      <c r="C97" s="2" t="s">
        <v>1865</v>
      </c>
      <c r="D97" s="2" t="s">
        <v>1958</v>
      </c>
      <c r="E97" s="2" t="s">
        <v>2880</v>
      </c>
      <c r="F97" s="2">
        <v>50</v>
      </c>
      <c r="G97" s="2">
        <v>48</v>
      </c>
      <c r="H97" s="2">
        <v>17454.72</v>
      </c>
      <c r="I97" s="2">
        <v>363.64</v>
      </c>
      <c r="J97" s="2" t="s">
        <v>3371</v>
      </c>
      <c r="K97" s="2" t="s">
        <v>3372</v>
      </c>
    </row>
    <row r="98" spans="1:11" ht="13.8" x14ac:dyDescent="0.25">
      <c r="A98" s="2" t="s">
        <v>107</v>
      </c>
      <c r="B98" s="2" t="s">
        <v>1302</v>
      </c>
      <c r="C98" s="2" t="s">
        <v>1864</v>
      </c>
      <c r="D98" s="2" t="s">
        <v>1959</v>
      </c>
      <c r="E98" s="2" t="s">
        <v>1959</v>
      </c>
      <c r="F98" s="2">
        <v>1</v>
      </c>
      <c r="G98" s="2">
        <v>2</v>
      </c>
      <c r="H98" s="2">
        <v>124.3</v>
      </c>
      <c r="I98" s="2">
        <v>62.15</v>
      </c>
      <c r="J98" s="2" t="s">
        <v>3370</v>
      </c>
      <c r="K98" s="2" t="s">
        <v>3373</v>
      </c>
    </row>
    <row r="99" spans="1:11" ht="13.8" x14ac:dyDescent="0.25">
      <c r="A99" s="2" t="s">
        <v>108</v>
      </c>
      <c r="B99" s="2" t="s">
        <v>1303</v>
      </c>
      <c r="C99" s="2" t="s">
        <v>1865</v>
      </c>
      <c r="D99" s="2" t="s">
        <v>1923</v>
      </c>
      <c r="E99" s="2" t="s">
        <v>2881</v>
      </c>
      <c r="F99" s="2">
        <v>4</v>
      </c>
      <c r="G99" s="2">
        <v>3</v>
      </c>
      <c r="H99" s="2">
        <v>218.13</v>
      </c>
      <c r="I99" s="2">
        <v>72.709999999999994</v>
      </c>
      <c r="J99" s="2" t="s">
        <v>3370</v>
      </c>
      <c r="K99" s="2" t="s">
        <v>3372</v>
      </c>
    </row>
    <row r="100" spans="1:11" ht="13.8" x14ac:dyDescent="0.25">
      <c r="A100" s="2" t="s">
        <v>109</v>
      </c>
      <c r="B100" s="2" t="s">
        <v>1304</v>
      </c>
      <c r="C100" s="2" t="s">
        <v>1864</v>
      </c>
      <c r="D100" s="2" t="s">
        <v>1960</v>
      </c>
      <c r="E100" s="2" t="s">
        <v>2543</v>
      </c>
      <c r="F100" s="2">
        <v>7</v>
      </c>
      <c r="G100" s="2">
        <v>8</v>
      </c>
      <c r="H100" s="2">
        <v>825.52</v>
      </c>
      <c r="I100" s="2">
        <v>103.19</v>
      </c>
      <c r="J100" s="2" t="s">
        <v>3370</v>
      </c>
      <c r="K100" s="2" t="s">
        <v>3373</v>
      </c>
    </row>
    <row r="101" spans="1:11" ht="13.8" x14ac:dyDescent="0.25">
      <c r="A101" s="2" t="s">
        <v>110</v>
      </c>
      <c r="B101" s="2" t="s">
        <v>1305</v>
      </c>
      <c r="C101" s="2" t="s">
        <v>1865</v>
      </c>
      <c r="D101" s="2" t="s">
        <v>1961</v>
      </c>
      <c r="E101" s="2" t="s">
        <v>2882</v>
      </c>
      <c r="F101" s="2">
        <v>18</v>
      </c>
      <c r="G101" s="2">
        <v>15</v>
      </c>
      <c r="H101" s="2">
        <v>982.35</v>
      </c>
      <c r="I101" s="2">
        <v>65.489999999999995</v>
      </c>
      <c r="J101" s="2" t="s">
        <v>3370</v>
      </c>
      <c r="K101" s="2" t="s">
        <v>3372</v>
      </c>
    </row>
    <row r="102" spans="1:11" ht="13.8" x14ac:dyDescent="0.25">
      <c r="A102" s="2" t="s">
        <v>111</v>
      </c>
      <c r="B102" s="2" t="s">
        <v>1306</v>
      </c>
      <c r="C102" s="2" t="s">
        <v>1861</v>
      </c>
      <c r="D102" s="2" t="s">
        <v>1962</v>
      </c>
      <c r="E102" s="2" t="s">
        <v>2883</v>
      </c>
      <c r="F102" s="2">
        <v>36</v>
      </c>
      <c r="G102" s="2">
        <v>22</v>
      </c>
      <c r="H102" s="2">
        <v>2409</v>
      </c>
      <c r="I102" s="2">
        <v>109.5</v>
      </c>
      <c r="J102" s="2" t="s">
        <v>3370</v>
      </c>
      <c r="K102" s="2" t="s">
        <v>3372</v>
      </c>
    </row>
    <row r="103" spans="1:11" ht="13.8" x14ac:dyDescent="0.25">
      <c r="A103" s="2" t="s">
        <v>112</v>
      </c>
      <c r="B103" s="2" t="s">
        <v>1307</v>
      </c>
      <c r="C103" s="2" t="s">
        <v>1862</v>
      </c>
      <c r="D103" s="2" t="s">
        <v>1963</v>
      </c>
      <c r="E103" s="2" t="s">
        <v>2854</v>
      </c>
      <c r="F103" s="2">
        <v>16</v>
      </c>
      <c r="G103" s="2">
        <v>12</v>
      </c>
      <c r="H103" s="2">
        <v>3888.12</v>
      </c>
      <c r="I103" s="2">
        <v>324.01</v>
      </c>
      <c r="J103" s="2" t="s">
        <v>3370</v>
      </c>
      <c r="K103" s="2" t="s">
        <v>3372</v>
      </c>
    </row>
    <row r="104" spans="1:11" ht="13.8" x14ac:dyDescent="0.25">
      <c r="A104" s="2" t="s">
        <v>113</v>
      </c>
      <c r="B104" s="2" t="s">
        <v>1308</v>
      </c>
      <c r="C104" s="2" t="s">
        <v>1864</v>
      </c>
      <c r="D104" s="2" t="s">
        <v>1964</v>
      </c>
      <c r="E104" s="2" t="s">
        <v>2884</v>
      </c>
      <c r="F104" s="2">
        <v>9</v>
      </c>
      <c r="G104" s="2">
        <v>7</v>
      </c>
      <c r="H104" s="2">
        <v>708.05</v>
      </c>
      <c r="I104" s="2">
        <v>101.15</v>
      </c>
      <c r="J104" s="2" t="s">
        <v>3370</v>
      </c>
      <c r="K104" s="2" t="s">
        <v>3372</v>
      </c>
    </row>
    <row r="105" spans="1:11" ht="13.8" x14ac:dyDescent="0.25">
      <c r="A105" s="2" t="s">
        <v>114</v>
      </c>
      <c r="B105" s="2" t="s">
        <v>1309</v>
      </c>
      <c r="C105" s="2" t="s">
        <v>1863</v>
      </c>
      <c r="D105" s="2" t="s">
        <v>1965</v>
      </c>
      <c r="E105" s="2" t="s">
        <v>2885</v>
      </c>
      <c r="F105" s="2">
        <v>49</v>
      </c>
      <c r="G105" s="2">
        <v>37</v>
      </c>
      <c r="H105" s="2">
        <v>5158.54</v>
      </c>
      <c r="I105" s="2">
        <v>139.41999999999999</v>
      </c>
      <c r="J105" s="2" t="s">
        <v>3371</v>
      </c>
      <c r="K105" s="2" t="s">
        <v>3372</v>
      </c>
    </row>
    <row r="106" spans="1:11" ht="13.8" x14ac:dyDescent="0.25">
      <c r="A106" s="2" t="s">
        <v>115</v>
      </c>
      <c r="B106" s="2" t="s">
        <v>1310</v>
      </c>
      <c r="C106" s="2" t="s">
        <v>1863</v>
      </c>
      <c r="D106" s="2" t="s">
        <v>1966</v>
      </c>
      <c r="E106" s="2" t="s">
        <v>2886</v>
      </c>
      <c r="F106" s="2">
        <v>18</v>
      </c>
      <c r="G106" s="2">
        <v>14</v>
      </c>
      <c r="H106" s="2">
        <v>403.2</v>
      </c>
      <c r="I106" s="2">
        <v>28.8</v>
      </c>
      <c r="J106" s="2" t="s">
        <v>3370</v>
      </c>
      <c r="K106" s="2" t="s">
        <v>3372</v>
      </c>
    </row>
    <row r="107" spans="1:11" ht="13.8" x14ac:dyDescent="0.25">
      <c r="A107" s="2" t="s">
        <v>116</v>
      </c>
      <c r="B107" s="2" t="s">
        <v>1311</v>
      </c>
      <c r="C107" s="2" t="s">
        <v>1861</v>
      </c>
      <c r="D107" s="2" t="s">
        <v>1967</v>
      </c>
      <c r="E107" s="2" t="s">
        <v>2796</v>
      </c>
      <c r="F107" s="2">
        <v>37</v>
      </c>
      <c r="G107" s="2">
        <v>25</v>
      </c>
      <c r="H107" s="2">
        <v>1448.25</v>
      </c>
      <c r="I107" s="2">
        <v>57.93</v>
      </c>
      <c r="J107" s="2" t="s">
        <v>3370</v>
      </c>
      <c r="K107" s="2" t="s">
        <v>3373</v>
      </c>
    </row>
    <row r="108" spans="1:11" ht="13.8" x14ac:dyDescent="0.25">
      <c r="A108" s="2" t="s">
        <v>117</v>
      </c>
      <c r="B108" s="2" t="s">
        <v>1312</v>
      </c>
      <c r="C108" s="2" t="s">
        <v>1861</v>
      </c>
      <c r="D108" s="2" t="s">
        <v>1968</v>
      </c>
      <c r="E108" s="2" t="s">
        <v>2887</v>
      </c>
      <c r="F108" s="2">
        <v>27</v>
      </c>
      <c r="G108" s="2">
        <v>14</v>
      </c>
      <c r="H108" s="2">
        <v>1353.38</v>
      </c>
      <c r="I108" s="2">
        <v>96.67</v>
      </c>
      <c r="J108" s="2" t="s">
        <v>3370</v>
      </c>
      <c r="K108" s="2" t="s">
        <v>3372</v>
      </c>
    </row>
    <row r="109" spans="1:11" ht="13.8" x14ac:dyDescent="0.25">
      <c r="A109" s="2" t="s">
        <v>118</v>
      </c>
      <c r="B109" s="2" t="s">
        <v>1313</v>
      </c>
      <c r="C109" s="2" t="s">
        <v>1864</v>
      </c>
      <c r="D109" s="2" t="s">
        <v>1969</v>
      </c>
      <c r="E109" s="2" t="s">
        <v>2534</v>
      </c>
      <c r="F109" s="2">
        <v>9</v>
      </c>
      <c r="G109" s="2">
        <v>10</v>
      </c>
      <c r="H109" s="2">
        <v>3808.4</v>
      </c>
      <c r="I109" s="2">
        <v>380.84</v>
      </c>
      <c r="J109" s="2" t="s">
        <v>3370</v>
      </c>
      <c r="K109" s="2" t="s">
        <v>3372</v>
      </c>
    </row>
    <row r="110" spans="1:11" ht="13.8" x14ac:dyDescent="0.25">
      <c r="A110" s="2" t="s">
        <v>119</v>
      </c>
      <c r="B110" s="2" t="s">
        <v>1314</v>
      </c>
      <c r="C110" s="2" t="s">
        <v>1861</v>
      </c>
      <c r="D110" s="2" t="s">
        <v>1970</v>
      </c>
      <c r="E110" s="2" t="s">
        <v>2888</v>
      </c>
      <c r="F110" s="2">
        <v>28</v>
      </c>
      <c r="G110" s="2">
        <v>21</v>
      </c>
      <c r="H110" s="2">
        <v>2285.64</v>
      </c>
      <c r="I110" s="2">
        <v>108.84</v>
      </c>
      <c r="J110" s="2" t="s">
        <v>3370</v>
      </c>
      <c r="K110" s="2" t="s">
        <v>3372</v>
      </c>
    </row>
    <row r="111" spans="1:11" ht="13.8" x14ac:dyDescent="0.25">
      <c r="A111" s="2" t="s">
        <v>120</v>
      </c>
      <c r="B111" s="2" t="s">
        <v>1315</v>
      </c>
      <c r="C111" s="2" t="s">
        <v>1864</v>
      </c>
      <c r="D111" s="2" t="s">
        <v>1971</v>
      </c>
      <c r="E111" s="2" t="s">
        <v>2889</v>
      </c>
      <c r="F111" s="2">
        <v>1</v>
      </c>
      <c r="G111" s="2">
        <v>1</v>
      </c>
      <c r="H111" s="2">
        <v>26.04</v>
      </c>
      <c r="I111" s="2">
        <v>26.04</v>
      </c>
      <c r="J111" s="2" t="s">
        <v>3370</v>
      </c>
      <c r="K111" s="2" t="s">
        <v>3373</v>
      </c>
    </row>
    <row r="112" spans="1:11" ht="13.8" x14ac:dyDescent="0.25">
      <c r="A112" s="2" t="s">
        <v>121</v>
      </c>
      <c r="B112" s="2" t="s">
        <v>1316</v>
      </c>
      <c r="C112" s="2" t="s">
        <v>1862</v>
      </c>
      <c r="D112" s="2" t="s">
        <v>1972</v>
      </c>
      <c r="E112" s="2" t="s">
        <v>2890</v>
      </c>
      <c r="F112" s="2">
        <v>52</v>
      </c>
      <c r="G112" s="2">
        <v>43</v>
      </c>
      <c r="H112" s="2">
        <v>2589.46</v>
      </c>
      <c r="I112" s="2">
        <v>60.22</v>
      </c>
      <c r="J112" s="2" t="s">
        <v>3370</v>
      </c>
      <c r="K112" s="2" t="s">
        <v>3372</v>
      </c>
    </row>
    <row r="113" spans="1:11" ht="13.8" x14ac:dyDescent="0.25">
      <c r="A113" s="2" t="s">
        <v>122</v>
      </c>
      <c r="B113" s="2" t="s">
        <v>1317</v>
      </c>
      <c r="C113" s="2" t="s">
        <v>1862</v>
      </c>
      <c r="D113" s="2" t="s">
        <v>1973</v>
      </c>
      <c r="E113" s="2" t="s">
        <v>2891</v>
      </c>
      <c r="F113" s="2">
        <v>19</v>
      </c>
      <c r="G113" s="2">
        <v>10</v>
      </c>
      <c r="H113" s="2">
        <v>962.1</v>
      </c>
      <c r="I113" s="2">
        <v>96.21</v>
      </c>
      <c r="J113" s="2" t="s">
        <v>3370</v>
      </c>
      <c r="K113" s="2" t="s">
        <v>3373</v>
      </c>
    </row>
    <row r="114" spans="1:11" ht="13.8" x14ac:dyDescent="0.25">
      <c r="A114" s="2" t="s">
        <v>123</v>
      </c>
      <c r="B114" s="2" t="s">
        <v>1318</v>
      </c>
      <c r="C114" s="2" t="s">
        <v>1861</v>
      </c>
      <c r="D114" s="2" t="s">
        <v>1974</v>
      </c>
      <c r="E114" s="2" t="s">
        <v>2892</v>
      </c>
      <c r="F114" s="2">
        <v>42</v>
      </c>
      <c r="G114" s="2">
        <v>30</v>
      </c>
      <c r="H114" s="2">
        <v>1651.5</v>
      </c>
      <c r="I114" s="2">
        <v>55.05</v>
      </c>
      <c r="J114" s="2" t="s">
        <v>3370</v>
      </c>
      <c r="K114" s="2" t="s">
        <v>3372</v>
      </c>
    </row>
    <row r="115" spans="1:11" ht="13.8" x14ac:dyDescent="0.25">
      <c r="A115" s="2" t="s">
        <v>124</v>
      </c>
      <c r="B115" s="2" t="s">
        <v>1319</v>
      </c>
      <c r="C115" s="2" t="s">
        <v>1861</v>
      </c>
      <c r="D115" s="2" t="s">
        <v>1975</v>
      </c>
      <c r="E115" s="2" t="s">
        <v>2893</v>
      </c>
      <c r="F115" s="2">
        <v>24</v>
      </c>
      <c r="G115" s="2">
        <v>22</v>
      </c>
      <c r="H115" s="2">
        <v>1243</v>
      </c>
      <c r="I115" s="2">
        <v>56.5</v>
      </c>
      <c r="J115" s="2" t="s">
        <v>3370</v>
      </c>
      <c r="K115" s="2" t="s">
        <v>3372</v>
      </c>
    </row>
    <row r="116" spans="1:11" ht="13.8" x14ac:dyDescent="0.25">
      <c r="A116" s="2" t="s">
        <v>125</v>
      </c>
      <c r="B116" s="2" t="s">
        <v>1320</v>
      </c>
      <c r="C116" s="2" t="s">
        <v>1865</v>
      </c>
      <c r="D116" s="2" t="s">
        <v>1976</v>
      </c>
      <c r="E116" s="2" t="s">
        <v>2894</v>
      </c>
      <c r="F116" s="2">
        <v>36</v>
      </c>
      <c r="G116" s="2">
        <v>27</v>
      </c>
      <c r="H116" s="2">
        <v>31915.35</v>
      </c>
      <c r="I116" s="2">
        <v>1182.05</v>
      </c>
      <c r="J116" s="2" t="s">
        <v>3371</v>
      </c>
      <c r="K116" s="2" t="s">
        <v>3372</v>
      </c>
    </row>
    <row r="117" spans="1:11" ht="13.8" x14ac:dyDescent="0.25">
      <c r="A117" s="2" t="s">
        <v>126</v>
      </c>
      <c r="B117" s="2" t="s">
        <v>1321</v>
      </c>
      <c r="C117" s="2" t="s">
        <v>1865</v>
      </c>
      <c r="D117" s="2" t="s">
        <v>1977</v>
      </c>
      <c r="E117" s="2" t="s">
        <v>2891</v>
      </c>
      <c r="F117" s="2">
        <v>42</v>
      </c>
      <c r="G117" s="2">
        <v>30</v>
      </c>
      <c r="H117" s="2">
        <v>2050.5</v>
      </c>
      <c r="I117" s="2">
        <v>68.349999999999994</v>
      </c>
      <c r="J117" s="2" t="s">
        <v>3370</v>
      </c>
      <c r="K117" s="2" t="s">
        <v>3373</v>
      </c>
    </row>
    <row r="118" spans="1:11" ht="13.8" x14ac:dyDescent="0.25">
      <c r="A118" s="2" t="s">
        <v>127</v>
      </c>
      <c r="B118" s="2" t="s">
        <v>1292</v>
      </c>
      <c r="C118" s="2" t="s">
        <v>1864</v>
      </c>
      <c r="D118" s="2" t="s">
        <v>1978</v>
      </c>
      <c r="E118" s="2" t="s">
        <v>2895</v>
      </c>
      <c r="F118" s="2">
        <v>59</v>
      </c>
      <c r="G118" s="2">
        <v>57</v>
      </c>
      <c r="H118" s="2">
        <v>6740.82</v>
      </c>
      <c r="I118" s="2">
        <v>118.26</v>
      </c>
      <c r="J118" s="2" t="s">
        <v>3371</v>
      </c>
      <c r="K118" s="2" t="s">
        <v>3372</v>
      </c>
    </row>
    <row r="119" spans="1:11" ht="13.8" x14ac:dyDescent="0.25">
      <c r="A119" s="2" t="s">
        <v>128</v>
      </c>
      <c r="B119" s="2" t="s">
        <v>1322</v>
      </c>
      <c r="C119" s="2" t="s">
        <v>1865</v>
      </c>
      <c r="D119" s="2" t="s">
        <v>1979</v>
      </c>
      <c r="E119" s="2" t="s">
        <v>2896</v>
      </c>
      <c r="F119" s="2">
        <v>2</v>
      </c>
      <c r="G119" s="2">
        <v>3</v>
      </c>
      <c r="H119" s="2">
        <v>259.74</v>
      </c>
      <c r="I119" s="2">
        <v>86.58</v>
      </c>
      <c r="J119" s="2" t="s">
        <v>3370</v>
      </c>
      <c r="K119" s="2" t="s">
        <v>3373</v>
      </c>
    </row>
    <row r="120" spans="1:11" ht="13.8" x14ac:dyDescent="0.25">
      <c r="A120" s="2" t="s">
        <v>129</v>
      </c>
      <c r="B120" s="2" t="s">
        <v>1323</v>
      </c>
      <c r="C120" s="2" t="s">
        <v>1863</v>
      </c>
      <c r="D120" s="2" t="s">
        <v>1980</v>
      </c>
      <c r="E120" s="2" t="s">
        <v>2880</v>
      </c>
      <c r="F120" s="2">
        <v>65</v>
      </c>
      <c r="G120" s="2">
        <v>52</v>
      </c>
      <c r="H120" s="2">
        <v>8309.6</v>
      </c>
      <c r="I120" s="2">
        <v>159.80000000000001</v>
      </c>
      <c r="J120" s="2" t="s">
        <v>3371</v>
      </c>
      <c r="K120" s="2" t="s">
        <v>3372</v>
      </c>
    </row>
    <row r="121" spans="1:11" ht="13.8" x14ac:dyDescent="0.25">
      <c r="A121" s="2" t="s">
        <v>130</v>
      </c>
      <c r="B121" s="2" t="s">
        <v>1324</v>
      </c>
      <c r="C121" s="2" t="s">
        <v>1864</v>
      </c>
      <c r="D121" s="2" t="s">
        <v>1903</v>
      </c>
      <c r="E121" s="2" t="s">
        <v>2897</v>
      </c>
      <c r="F121" s="2">
        <v>41</v>
      </c>
      <c r="G121" s="2">
        <v>40</v>
      </c>
      <c r="H121" s="2">
        <v>5246</v>
      </c>
      <c r="I121" s="2">
        <v>131.15</v>
      </c>
      <c r="J121" s="2" t="s">
        <v>3371</v>
      </c>
      <c r="K121" s="2" t="s">
        <v>3373</v>
      </c>
    </row>
    <row r="122" spans="1:11" ht="13.8" x14ac:dyDescent="0.25">
      <c r="A122" s="2" t="s">
        <v>131</v>
      </c>
      <c r="B122" s="2" t="s">
        <v>1325</v>
      </c>
      <c r="C122" s="2" t="s">
        <v>1863</v>
      </c>
      <c r="D122" s="2" t="s">
        <v>1900</v>
      </c>
      <c r="E122" s="2" t="s">
        <v>2898</v>
      </c>
      <c r="F122" s="2">
        <v>5</v>
      </c>
      <c r="G122" s="2">
        <v>9</v>
      </c>
      <c r="H122" s="2">
        <v>1030.05</v>
      </c>
      <c r="I122" s="2">
        <v>114.45</v>
      </c>
      <c r="J122" s="2" t="s">
        <v>3370</v>
      </c>
      <c r="K122" s="2" t="s">
        <v>3372</v>
      </c>
    </row>
    <row r="123" spans="1:11" ht="13.8" x14ac:dyDescent="0.25">
      <c r="A123" s="2" t="s">
        <v>132</v>
      </c>
      <c r="B123" s="2" t="s">
        <v>1326</v>
      </c>
      <c r="C123" s="2" t="s">
        <v>1862</v>
      </c>
      <c r="D123" s="2" t="s">
        <v>1981</v>
      </c>
      <c r="E123" s="2" t="s">
        <v>2899</v>
      </c>
      <c r="F123" s="2">
        <v>5</v>
      </c>
      <c r="G123" s="2">
        <v>6</v>
      </c>
      <c r="H123" s="2">
        <v>168.36</v>
      </c>
      <c r="I123" s="2">
        <v>28.06</v>
      </c>
      <c r="J123" s="2" t="s">
        <v>3370</v>
      </c>
      <c r="K123" s="2" t="s">
        <v>3372</v>
      </c>
    </row>
    <row r="124" spans="1:11" ht="13.8" x14ac:dyDescent="0.25">
      <c r="A124" s="2" t="s">
        <v>133</v>
      </c>
      <c r="B124" s="2" t="s">
        <v>1327</v>
      </c>
      <c r="C124" s="2" t="s">
        <v>1863</v>
      </c>
      <c r="D124" s="2" t="s">
        <v>1982</v>
      </c>
      <c r="E124" s="2" t="s">
        <v>2900</v>
      </c>
      <c r="F124" s="2">
        <v>1</v>
      </c>
      <c r="G124" s="2">
        <v>4</v>
      </c>
      <c r="H124" s="2">
        <v>438</v>
      </c>
      <c r="I124" s="2">
        <v>109.5</v>
      </c>
      <c r="J124" s="2" t="s">
        <v>3370</v>
      </c>
      <c r="K124" s="2" t="s">
        <v>3372</v>
      </c>
    </row>
    <row r="125" spans="1:11" ht="13.8" x14ac:dyDescent="0.25">
      <c r="A125" s="2" t="s">
        <v>134</v>
      </c>
      <c r="B125" s="2" t="s">
        <v>1232</v>
      </c>
      <c r="C125" s="2" t="s">
        <v>1862</v>
      </c>
      <c r="D125" s="2" t="s">
        <v>1983</v>
      </c>
      <c r="E125" s="2" t="s">
        <v>2901</v>
      </c>
      <c r="F125" s="2">
        <v>30</v>
      </c>
      <c r="G125" s="2">
        <v>22</v>
      </c>
      <c r="H125" s="2">
        <v>2570.2600000000002</v>
      </c>
      <c r="I125" s="2">
        <v>116.83</v>
      </c>
      <c r="J125" s="2" t="s">
        <v>3370</v>
      </c>
      <c r="K125" s="2" t="s">
        <v>3372</v>
      </c>
    </row>
    <row r="126" spans="1:11" ht="13.8" x14ac:dyDescent="0.25">
      <c r="A126" s="2" t="s">
        <v>135</v>
      </c>
      <c r="B126" s="2" t="s">
        <v>1328</v>
      </c>
      <c r="C126" s="2" t="s">
        <v>1865</v>
      </c>
      <c r="D126" s="2" t="s">
        <v>1984</v>
      </c>
      <c r="E126" s="2" t="s">
        <v>2902</v>
      </c>
      <c r="F126" s="2">
        <v>10</v>
      </c>
      <c r="G126" s="2">
        <v>14</v>
      </c>
      <c r="H126" s="2">
        <v>746.2</v>
      </c>
      <c r="I126" s="2">
        <v>53.3</v>
      </c>
      <c r="J126" s="2" t="s">
        <v>3370</v>
      </c>
      <c r="K126" s="2" t="s">
        <v>3372</v>
      </c>
    </row>
    <row r="127" spans="1:11" ht="13.8" x14ac:dyDescent="0.25">
      <c r="A127" s="2" t="s">
        <v>136</v>
      </c>
      <c r="B127" s="2" t="s">
        <v>1329</v>
      </c>
      <c r="C127" s="2" t="s">
        <v>1863</v>
      </c>
      <c r="D127" s="2" t="s">
        <v>1985</v>
      </c>
      <c r="E127" s="2" t="s">
        <v>2903</v>
      </c>
      <c r="F127" s="2">
        <v>29</v>
      </c>
      <c r="G127" s="2">
        <v>24</v>
      </c>
      <c r="H127" s="2">
        <v>365.28</v>
      </c>
      <c r="I127" s="2">
        <v>15.22</v>
      </c>
      <c r="J127" s="2" t="s">
        <v>3370</v>
      </c>
      <c r="K127" s="2" t="s">
        <v>3372</v>
      </c>
    </row>
    <row r="128" spans="1:11" ht="13.8" x14ac:dyDescent="0.25">
      <c r="A128" s="2" t="s">
        <v>137</v>
      </c>
      <c r="B128" s="2" t="s">
        <v>1330</v>
      </c>
      <c r="C128" s="2" t="s">
        <v>1865</v>
      </c>
      <c r="D128" s="2" t="s">
        <v>1986</v>
      </c>
      <c r="E128" s="2" t="s">
        <v>2904</v>
      </c>
      <c r="F128" s="2">
        <v>60</v>
      </c>
      <c r="G128" s="2">
        <v>46</v>
      </c>
      <c r="H128" s="2">
        <v>4677.74</v>
      </c>
      <c r="I128" s="2">
        <v>101.69</v>
      </c>
      <c r="J128" s="2" t="s">
        <v>3370</v>
      </c>
      <c r="K128" s="2" t="s">
        <v>3372</v>
      </c>
    </row>
    <row r="129" spans="1:11" ht="13.8" x14ac:dyDescent="0.25">
      <c r="A129" s="2" t="s">
        <v>138</v>
      </c>
      <c r="B129" s="2" t="s">
        <v>1254</v>
      </c>
      <c r="C129" s="2" t="s">
        <v>1861</v>
      </c>
      <c r="D129" s="2" t="s">
        <v>1987</v>
      </c>
      <c r="E129" s="2" t="s">
        <v>2905</v>
      </c>
      <c r="F129" s="2">
        <v>43</v>
      </c>
      <c r="G129" s="2">
        <v>31</v>
      </c>
      <c r="H129" s="2">
        <v>718.27</v>
      </c>
      <c r="I129" s="2">
        <v>23.17</v>
      </c>
      <c r="J129" s="2" t="s">
        <v>3370</v>
      </c>
      <c r="K129" s="2" t="s">
        <v>3372</v>
      </c>
    </row>
    <row r="130" spans="1:11" ht="13.8" x14ac:dyDescent="0.25">
      <c r="A130" s="2" t="s">
        <v>139</v>
      </c>
      <c r="B130" s="2" t="s">
        <v>1331</v>
      </c>
      <c r="C130" s="2" t="s">
        <v>1861</v>
      </c>
      <c r="D130" s="2" t="s">
        <v>1988</v>
      </c>
      <c r="E130" s="2" t="s">
        <v>2906</v>
      </c>
      <c r="F130" s="2">
        <v>26</v>
      </c>
      <c r="G130" s="2">
        <v>20</v>
      </c>
      <c r="H130" s="2">
        <v>1691.8</v>
      </c>
      <c r="I130" s="2">
        <v>84.59</v>
      </c>
      <c r="J130" s="2" t="s">
        <v>3370</v>
      </c>
      <c r="K130" s="2" t="s">
        <v>3372</v>
      </c>
    </row>
    <row r="131" spans="1:11" ht="13.8" x14ac:dyDescent="0.25">
      <c r="A131" s="2" t="s">
        <v>140</v>
      </c>
      <c r="B131" s="2" t="s">
        <v>1332</v>
      </c>
      <c r="C131" s="2" t="s">
        <v>1862</v>
      </c>
      <c r="D131" s="2" t="s">
        <v>1989</v>
      </c>
      <c r="E131" s="2" t="s">
        <v>2907</v>
      </c>
      <c r="F131" s="2">
        <v>19</v>
      </c>
      <c r="G131" s="2">
        <v>18</v>
      </c>
      <c r="H131" s="2">
        <v>980.82</v>
      </c>
      <c r="I131" s="2">
        <v>54.49</v>
      </c>
      <c r="J131" s="2" t="s">
        <v>3370</v>
      </c>
      <c r="K131" s="2" t="s">
        <v>3372</v>
      </c>
    </row>
    <row r="132" spans="1:11" ht="13.8" x14ac:dyDescent="0.25">
      <c r="A132" s="2" t="s">
        <v>141</v>
      </c>
      <c r="B132" s="2" t="s">
        <v>1333</v>
      </c>
      <c r="C132" s="2" t="s">
        <v>1865</v>
      </c>
      <c r="D132" s="2" t="s">
        <v>1933</v>
      </c>
      <c r="E132" s="2" t="s">
        <v>2460</v>
      </c>
      <c r="F132" s="2">
        <v>61</v>
      </c>
      <c r="G132" s="2">
        <v>53</v>
      </c>
      <c r="H132" s="2">
        <v>1520.04</v>
      </c>
      <c r="I132" s="2">
        <v>28.68</v>
      </c>
      <c r="J132" s="2" t="s">
        <v>3370</v>
      </c>
      <c r="K132" s="2" t="s">
        <v>3372</v>
      </c>
    </row>
    <row r="133" spans="1:11" ht="13.8" x14ac:dyDescent="0.25">
      <c r="A133" s="2" t="s">
        <v>142</v>
      </c>
      <c r="B133" s="2" t="s">
        <v>1248</v>
      </c>
      <c r="C133" s="2" t="s">
        <v>1864</v>
      </c>
      <c r="D133" s="2" t="s">
        <v>1990</v>
      </c>
      <c r="E133" s="2" t="s">
        <v>2026</v>
      </c>
      <c r="F133" s="2">
        <v>59</v>
      </c>
      <c r="G133" s="2">
        <v>50</v>
      </c>
      <c r="H133" s="2">
        <v>5863.5</v>
      </c>
      <c r="I133" s="2">
        <v>117.27</v>
      </c>
      <c r="J133" s="2" t="s">
        <v>3371</v>
      </c>
      <c r="K133" s="2" t="s">
        <v>3372</v>
      </c>
    </row>
    <row r="134" spans="1:11" ht="13.8" x14ac:dyDescent="0.25">
      <c r="A134" s="2" t="s">
        <v>143</v>
      </c>
      <c r="B134" s="2" t="s">
        <v>1334</v>
      </c>
      <c r="C134" s="2" t="s">
        <v>1861</v>
      </c>
      <c r="D134" s="2" t="s">
        <v>1991</v>
      </c>
      <c r="E134" s="2" t="s">
        <v>2360</v>
      </c>
      <c r="F134" s="2">
        <v>68</v>
      </c>
      <c r="G134" s="2">
        <v>51</v>
      </c>
      <c r="H134" s="2">
        <v>1261.74</v>
      </c>
      <c r="I134" s="2">
        <v>24.74</v>
      </c>
      <c r="J134" s="2" t="s">
        <v>3370</v>
      </c>
      <c r="K134" s="2" t="s">
        <v>3372</v>
      </c>
    </row>
    <row r="135" spans="1:11" ht="13.8" x14ac:dyDescent="0.25">
      <c r="A135" s="2" t="s">
        <v>144</v>
      </c>
      <c r="B135" s="2" t="s">
        <v>1224</v>
      </c>
      <c r="C135" s="2" t="s">
        <v>1865</v>
      </c>
      <c r="D135" s="2" t="s">
        <v>1992</v>
      </c>
      <c r="E135" s="2" t="s">
        <v>2711</v>
      </c>
      <c r="F135" s="2">
        <v>2</v>
      </c>
      <c r="G135" s="2">
        <v>3</v>
      </c>
      <c r="H135" s="2">
        <v>59.88</v>
      </c>
      <c r="I135" s="2">
        <v>19.96</v>
      </c>
      <c r="J135" s="2" t="s">
        <v>3370</v>
      </c>
      <c r="K135" s="2" t="s">
        <v>3372</v>
      </c>
    </row>
    <row r="136" spans="1:11" ht="13.8" x14ac:dyDescent="0.25">
      <c r="A136" s="2" t="s">
        <v>145</v>
      </c>
      <c r="B136" s="2" t="s">
        <v>1335</v>
      </c>
      <c r="C136" s="2" t="s">
        <v>1862</v>
      </c>
      <c r="D136" s="2" t="s">
        <v>1993</v>
      </c>
      <c r="E136" s="2" t="s">
        <v>2677</v>
      </c>
      <c r="F136" s="2">
        <v>3</v>
      </c>
      <c r="G136" s="2">
        <v>2</v>
      </c>
      <c r="H136" s="2">
        <v>85.5</v>
      </c>
      <c r="I136" s="2">
        <v>42.75</v>
      </c>
      <c r="J136" s="2" t="s">
        <v>3370</v>
      </c>
      <c r="K136" s="2" t="s">
        <v>3373</v>
      </c>
    </row>
    <row r="137" spans="1:11" ht="13.8" x14ac:dyDescent="0.25">
      <c r="A137" s="2" t="s">
        <v>146</v>
      </c>
      <c r="B137" s="2" t="s">
        <v>1336</v>
      </c>
      <c r="C137" s="2" t="s">
        <v>1862</v>
      </c>
      <c r="D137" s="2" t="s">
        <v>1994</v>
      </c>
      <c r="E137" s="2" t="s">
        <v>2025</v>
      </c>
      <c r="F137" s="2">
        <v>76</v>
      </c>
      <c r="G137" s="2">
        <v>50</v>
      </c>
      <c r="H137" s="2">
        <v>3173</v>
      </c>
      <c r="I137" s="2">
        <v>63.46</v>
      </c>
      <c r="J137" s="2" t="s">
        <v>3370</v>
      </c>
      <c r="K137" s="2" t="s">
        <v>3373</v>
      </c>
    </row>
    <row r="138" spans="1:11" ht="13.8" x14ac:dyDescent="0.25">
      <c r="A138" s="2" t="s">
        <v>147</v>
      </c>
      <c r="B138" s="2" t="s">
        <v>1270</v>
      </c>
      <c r="C138" s="2" t="s">
        <v>1862</v>
      </c>
      <c r="D138" s="2" t="s">
        <v>1995</v>
      </c>
      <c r="E138" s="2" t="s">
        <v>2908</v>
      </c>
      <c r="F138" s="2">
        <v>5</v>
      </c>
      <c r="G138" s="2">
        <v>5</v>
      </c>
      <c r="H138" s="2">
        <v>1310.5</v>
      </c>
      <c r="I138" s="2">
        <v>262.10000000000002</v>
      </c>
      <c r="J138" s="2" t="s">
        <v>3370</v>
      </c>
      <c r="K138" s="2" t="s">
        <v>3373</v>
      </c>
    </row>
    <row r="139" spans="1:11" ht="13.8" x14ac:dyDescent="0.25">
      <c r="A139" s="2" t="s">
        <v>148</v>
      </c>
      <c r="B139" s="2" t="s">
        <v>1337</v>
      </c>
      <c r="C139" s="2" t="s">
        <v>1862</v>
      </c>
      <c r="D139" s="2" t="s">
        <v>1996</v>
      </c>
      <c r="E139" s="2" t="s">
        <v>2224</v>
      </c>
      <c r="F139" s="2">
        <v>32</v>
      </c>
      <c r="G139" s="2">
        <v>18</v>
      </c>
      <c r="H139" s="2">
        <v>398.16</v>
      </c>
      <c r="I139" s="2">
        <v>22.12</v>
      </c>
      <c r="J139" s="2" t="s">
        <v>3370</v>
      </c>
      <c r="K139" s="2" t="s">
        <v>3372</v>
      </c>
    </row>
    <row r="140" spans="1:11" ht="13.8" x14ac:dyDescent="0.25">
      <c r="A140" s="2" t="s">
        <v>149</v>
      </c>
      <c r="B140" s="2" t="s">
        <v>1338</v>
      </c>
      <c r="C140" s="2" t="s">
        <v>1865</v>
      </c>
      <c r="D140" s="2" t="s">
        <v>1997</v>
      </c>
      <c r="E140" s="2" t="s">
        <v>1995</v>
      </c>
      <c r="F140" s="2">
        <v>57</v>
      </c>
      <c r="G140" s="2">
        <v>46</v>
      </c>
      <c r="H140" s="2">
        <v>501.4</v>
      </c>
      <c r="I140" s="2">
        <v>10.9</v>
      </c>
      <c r="J140" s="2" t="s">
        <v>3370</v>
      </c>
      <c r="K140" s="2" t="s">
        <v>3373</v>
      </c>
    </row>
    <row r="141" spans="1:11" ht="13.8" x14ac:dyDescent="0.25">
      <c r="A141" s="2" t="s">
        <v>150</v>
      </c>
      <c r="B141" s="2" t="s">
        <v>1339</v>
      </c>
      <c r="C141" s="2" t="s">
        <v>1861</v>
      </c>
      <c r="D141" s="2" t="s">
        <v>1998</v>
      </c>
      <c r="E141" s="2" t="s">
        <v>1998</v>
      </c>
      <c r="F141" s="2">
        <v>1</v>
      </c>
      <c r="G141" s="2">
        <v>1</v>
      </c>
      <c r="H141" s="2">
        <v>131.97</v>
      </c>
      <c r="I141" s="2">
        <v>131.97</v>
      </c>
      <c r="J141" s="2" t="s">
        <v>3370</v>
      </c>
      <c r="K141" s="2" t="s">
        <v>3373</v>
      </c>
    </row>
    <row r="142" spans="1:11" ht="13.8" x14ac:dyDescent="0.25">
      <c r="A142" s="2" t="s">
        <v>151</v>
      </c>
      <c r="B142" s="2" t="s">
        <v>1340</v>
      </c>
      <c r="C142" s="2" t="s">
        <v>1861</v>
      </c>
      <c r="D142" s="2" t="s">
        <v>1999</v>
      </c>
      <c r="E142" s="2" t="s">
        <v>2892</v>
      </c>
      <c r="F142" s="2">
        <v>65</v>
      </c>
      <c r="G142" s="2">
        <v>55</v>
      </c>
      <c r="H142" s="2">
        <v>13566.85</v>
      </c>
      <c r="I142" s="2">
        <v>246.67</v>
      </c>
      <c r="J142" s="2" t="s">
        <v>3371</v>
      </c>
      <c r="K142" s="2" t="s">
        <v>3372</v>
      </c>
    </row>
    <row r="143" spans="1:11" ht="13.8" x14ac:dyDescent="0.25">
      <c r="A143" s="2" t="s">
        <v>152</v>
      </c>
      <c r="B143" s="2" t="s">
        <v>1341</v>
      </c>
      <c r="C143" s="2" t="s">
        <v>1864</v>
      </c>
      <c r="D143" s="2" t="s">
        <v>2000</v>
      </c>
      <c r="E143" s="2" t="s">
        <v>2264</v>
      </c>
      <c r="F143" s="2">
        <v>2</v>
      </c>
      <c r="G143" s="2">
        <v>2</v>
      </c>
      <c r="H143" s="2">
        <v>868.46</v>
      </c>
      <c r="I143" s="2">
        <v>434.23</v>
      </c>
      <c r="J143" s="2" t="s">
        <v>3370</v>
      </c>
      <c r="K143" s="2" t="s">
        <v>3373</v>
      </c>
    </row>
    <row r="144" spans="1:11" ht="13.8" x14ac:dyDescent="0.25">
      <c r="A144" s="2" t="s">
        <v>153</v>
      </c>
      <c r="B144" s="2" t="s">
        <v>1342</v>
      </c>
      <c r="C144" s="2" t="s">
        <v>1862</v>
      </c>
      <c r="D144" s="2" t="s">
        <v>2001</v>
      </c>
      <c r="E144" s="2" t="s">
        <v>2909</v>
      </c>
      <c r="F144" s="2">
        <v>33</v>
      </c>
      <c r="G144" s="2">
        <v>32</v>
      </c>
      <c r="H144" s="2">
        <v>3715.2</v>
      </c>
      <c r="I144" s="2">
        <v>116.1</v>
      </c>
      <c r="J144" s="2" t="s">
        <v>3370</v>
      </c>
      <c r="K144" s="2" t="s">
        <v>3373</v>
      </c>
    </row>
    <row r="145" spans="1:11" ht="13.8" x14ac:dyDescent="0.25">
      <c r="A145" s="2" t="s">
        <v>154</v>
      </c>
      <c r="B145" s="2" t="s">
        <v>1343</v>
      </c>
      <c r="C145" s="2" t="s">
        <v>1863</v>
      </c>
      <c r="D145" s="2" t="s">
        <v>2002</v>
      </c>
      <c r="E145" s="2" t="s">
        <v>2910</v>
      </c>
      <c r="F145" s="2">
        <v>34</v>
      </c>
      <c r="G145" s="2">
        <v>23</v>
      </c>
      <c r="H145" s="2">
        <v>4444.29</v>
      </c>
      <c r="I145" s="2">
        <v>193.23</v>
      </c>
      <c r="J145" s="2" t="s">
        <v>3370</v>
      </c>
      <c r="K145" s="2" t="s">
        <v>3372</v>
      </c>
    </row>
    <row r="146" spans="1:11" ht="13.8" x14ac:dyDescent="0.25">
      <c r="A146" s="2" t="s">
        <v>155</v>
      </c>
      <c r="B146" s="2" t="s">
        <v>1344</v>
      </c>
      <c r="C146" s="2" t="s">
        <v>1864</v>
      </c>
      <c r="D146" s="2" t="s">
        <v>2003</v>
      </c>
      <c r="E146" s="2" t="s">
        <v>2911</v>
      </c>
      <c r="F146" s="2">
        <v>12</v>
      </c>
      <c r="G146" s="2">
        <v>7</v>
      </c>
      <c r="H146" s="2">
        <v>6610.24</v>
      </c>
      <c r="I146" s="2">
        <v>944.32</v>
      </c>
      <c r="J146" s="2" t="s">
        <v>3371</v>
      </c>
      <c r="K146" s="2" t="s">
        <v>3372</v>
      </c>
    </row>
    <row r="147" spans="1:11" ht="13.8" x14ac:dyDescent="0.25">
      <c r="A147" s="2" t="s">
        <v>156</v>
      </c>
      <c r="B147" s="2" t="s">
        <v>1345</v>
      </c>
      <c r="C147" s="2" t="s">
        <v>1861</v>
      </c>
      <c r="D147" s="2" t="s">
        <v>2004</v>
      </c>
      <c r="E147" s="2" t="s">
        <v>2134</v>
      </c>
      <c r="F147" s="2">
        <v>55</v>
      </c>
      <c r="G147" s="2">
        <v>40</v>
      </c>
      <c r="H147" s="2">
        <v>3594.8</v>
      </c>
      <c r="I147" s="2">
        <v>89.87</v>
      </c>
      <c r="J147" s="2" t="s">
        <v>3370</v>
      </c>
      <c r="K147" s="2" t="s">
        <v>3372</v>
      </c>
    </row>
    <row r="148" spans="1:11" ht="13.8" x14ac:dyDescent="0.25">
      <c r="A148" s="2" t="s">
        <v>157</v>
      </c>
      <c r="B148" s="2" t="s">
        <v>1311</v>
      </c>
      <c r="C148" s="2" t="s">
        <v>1862</v>
      </c>
      <c r="D148" s="2" t="s">
        <v>2005</v>
      </c>
      <c r="E148" s="2" t="s">
        <v>1953</v>
      </c>
      <c r="F148" s="2">
        <v>4</v>
      </c>
      <c r="G148" s="2">
        <v>4</v>
      </c>
      <c r="H148" s="2">
        <v>352.04</v>
      </c>
      <c r="I148" s="2">
        <v>88.01</v>
      </c>
      <c r="J148" s="2" t="s">
        <v>3370</v>
      </c>
      <c r="K148" s="2" t="s">
        <v>3372</v>
      </c>
    </row>
    <row r="149" spans="1:11" ht="13.8" x14ac:dyDescent="0.25">
      <c r="A149" s="2" t="s">
        <v>158</v>
      </c>
      <c r="B149" s="2" t="s">
        <v>1346</v>
      </c>
      <c r="C149" s="2" t="s">
        <v>1863</v>
      </c>
      <c r="D149" s="2" t="s">
        <v>2006</v>
      </c>
      <c r="E149" s="2" t="s">
        <v>2912</v>
      </c>
      <c r="F149" s="2">
        <v>57</v>
      </c>
      <c r="G149" s="2">
        <v>49</v>
      </c>
      <c r="H149" s="2">
        <v>3320.73</v>
      </c>
      <c r="I149" s="2">
        <v>67.77</v>
      </c>
      <c r="J149" s="2" t="s">
        <v>3370</v>
      </c>
      <c r="K149" s="2" t="s">
        <v>3373</v>
      </c>
    </row>
    <row r="150" spans="1:11" ht="13.8" x14ac:dyDescent="0.25">
      <c r="A150" s="2" t="s">
        <v>159</v>
      </c>
      <c r="B150" s="2" t="s">
        <v>1347</v>
      </c>
      <c r="C150" s="2" t="s">
        <v>1865</v>
      </c>
      <c r="D150" s="2" t="s">
        <v>2007</v>
      </c>
      <c r="E150" s="2" t="s">
        <v>2497</v>
      </c>
      <c r="F150" s="2">
        <v>41</v>
      </c>
      <c r="G150" s="2">
        <v>44</v>
      </c>
      <c r="H150" s="2">
        <v>3234.88</v>
      </c>
      <c r="I150" s="2">
        <v>73.52</v>
      </c>
      <c r="J150" s="2" t="s">
        <v>3370</v>
      </c>
      <c r="K150" s="2" t="s">
        <v>3372</v>
      </c>
    </row>
    <row r="151" spans="1:11" ht="13.8" x14ac:dyDescent="0.25">
      <c r="A151" s="2" t="s">
        <v>160</v>
      </c>
      <c r="B151" s="2" t="s">
        <v>1348</v>
      </c>
      <c r="C151" s="2" t="s">
        <v>1862</v>
      </c>
      <c r="D151" s="2" t="s">
        <v>2008</v>
      </c>
      <c r="E151" s="2" t="s">
        <v>2484</v>
      </c>
      <c r="F151" s="2">
        <v>40</v>
      </c>
      <c r="G151" s="2">
        <v>29</v>
      </c>
      <c r="H151" s="2">
        <v>1684.9</v>
      </c>
      <c r="I151" s="2">
        <v>58.1</v>
      </c>
      <c r="J151" s="2" t="s">
        <v>3370</v>
      </c>
      <c r="K151" s="2" t="s">
        <v>3372</v>
      </c>
    </row>
    <row r="152" spans="1:11" ht="13.8" x14ac:dyDescent="0.25">
      <c r="A152" s="2" t="s">
        <v>161</v>
      </c>
      <c r="B152" s="2" t="s">
        <v>1349</v>
      </c>
      <c r="C152" s="2" t="s">
        <v>1864</v>
      </c>
      <c r="D152" s="2" t="s">
        <v>2009</v>
      </c>
      <c r="E152" s="2" t="s">
        <v>2141</v>
      </c>
      <c r="F152" s="2">
        <v>32</v>
      </c>
      <c r="G152" s="2">
        <v>31</v>
      </c>
      <c r="H152" s="2">
        <v>1041.5999999999999</v>
      </c>
      <c r="I152" s="2">
        <v>33.6</v>
      </c>
      <c r="J152" s="2" t="s">
        <v>3370</v>
      </c>
      <c r="K152" s="2" t="s">
        <v>3372</v>
      </c>
    </row>
    <row r="153" spans="1:11" ht="13.8" x14ac:dyDescent="0.25">
      <c r="A153" s="2" t="s">
        <v>162</v>
      </c>
      <c r="B153" s="2" t="s">
        <v>1350</v>
      </c>
      <c r="C153" s="2" t="s">
        <v>1864</v>
      </c>
      <c r="D153" s="2" t="s">
        <v>2010</v>
      </c>
      <c r="E153" s="2" t="s">
        <v>2913</v>
      </c>
      <c r="F153" s="2">
        <v>15</v>
      </c>
      <c r="G153" s="2">
        <v>9</v>
      </c>
      <c r="H153" s="2">
        <v>935.01</v>
      </c>
      <c r="I153" s="2">
        <v>103.89</v>
      </c>
      <c r="J153" s="2" t="s">
        <v>3370</v>
      </c>
      <c r="K153" s="2" t="s">
        <v>3372</v>
      </c>
    </row>
    <row r="154" spans="1:11" ht="13.8" x14ac:dyDescent="0.25">
      <c r="A154" s="2" t="s">
        <v>163</v>
      </c>
      <c r="B154" s="2" t="s">
        <v>1351</v>
      </c>
      <c r="C154" s="2" t="s">
        <v>1862</v>
      </c>
      <c r="D154" s="2" t="s">
        <v>2011</v>
      </c>
      <c r="E154" s="2" t="s">
        <v>2463</v>
      </c>
      <c r="F154" s="2">
        <v>3</v>
      </c>
      <c r="G154" s="2">
        <v>4</v>
      </c>
      <c r="H154" s="2">
        <v>286.52</v>
      </c>
      <c r="I154" s="2">
        <v>71.63</v>
      </c>
      <c r="J154" s="2" t="s">
        <v>3370</v>
      </c>
      <c r="K154" s="2" t="s">
        <v>3373</v>
      </c>
    </row>
    <row r="155" spans="1:11" ht="13.8" x14ac:dyDescent="0.25">
      <c r="A155" s="2" t="s">
        <v>164</v>
      </c>
      <c r="B155" s="2" t="s">
        <v>1352</v>
      </c>
      <c r="C155" s="2" t="s">
        <v>1862</v>
      </c>
      <c r="D155" s="2" t="s">
        <v>2012</v>
      </c>
      <c r="E155" s="2" t="s">
        <v>2914</v>
      </c>
      <c r="F155" s="2">
        <v>8</v>
      </c>
      <c r="G155" s="2">
        <v>7</v>
      </c>
      <c r="H155" s="2">
        <v>732.55</v>
      </c>
      <c r="I155" s="2">
        <v>104.65</v>
      </c>
      <c r="J155" s="2" t="s">
        <v>3370</v>
      </c>
      <c r="K155" s="2" t="s">
        <v>3372</v>
      </c>
    </row>
    <row r="156" spans="1:11" ht="13.8" x14ac:dyDescent="0.25">
      <c r="A156" s="2" t="s">
        <v>165</v>
      </c>
      <c r="B156" s="2" t="s">
        <v>1353</v>
      </c>
      <c r="C156" s="2" t="s">
        <v>1865</v>
      </c>
      <c r="D156" s="2" t="s">
        <v>2013</v>
      </c>
      <c r="E156" s="2" t="s">
        <v>2864</v>
      </c>
      <c r="F156" s="2">
        <v>53</v>
      </c>
      <c r="G156" s="2">
        <v>39</v>
      </c>
      <c r="H156" s="2">
        <v>34555.949999999997</v>
      </c>
      <c r="I156" s="2">
        <v>886.05</v>
      </c>
      <c r="J156" s="2" t="s">
        <v>3371</v>
      </c>
      <c r="K156" s="2" t="s">
        <v>3372</v>
      </c>
    </row>
    <row r="157" spans="1:11" ht="13.8" x14ac:dyDescent="0.25">
      <c r="A157" s="2" t="s">
        <v>166</v>
      </c>
      <c r="B157" s="2" t="s">
        <v>1354</v>
      </c>
      <c r="C157" s="2" t="s">
        <v>1864</v>
      </c>
      <c r="D157" s="2" t="s">
        <v>2014</v>
      </c>
      <c r="E157" s="2" t="s">
        <v>2875</v>
      </c>
      <c r="F157" s="2">
        <v>84</v>
      </c>
      <c r="G157" s="2">
        <v>60</v>
      </c>
      <c r="H157" s="2">
        <v>7119.6</v>
      </c>
      <c r="I157" s="2">
        <v>118.66</v>
      </c>
      <c r="J157" s="2" t="s">
        <v>3371</v>
      </c>
      <c r="K157" s="2" t="s">
        <v>3373</v>
      </c>
    </row>
    <row r="158" spans="1:11" ht="13.8" x14ac:dyDescent="0.25">
      <c r="A158" s="2" t="s">
        <v>167</v>
      </c>
      <c r="B158" s="2" t="s">
        <v>1355</v>
      </c>
      <c r="C158" s="2" t="s">
        <v>1861</v>
      </c>
      <c r="D158" s="2" t="s">
        <v>2015</v>
      </c>
      <c r="E158" s="2" t="s">
        <v>2915</v>
      </c>
      <c r="F158" s="2">
        <v>10</v>
      </c>
      <c r="G158" s="2">
        <v>7</v>
      </c>
      <c r="H158" s="2">
        <v>361.2</v>
      </c>
      <c r="I158" s="2">
        <v>51.6</v>
      </c>
      <c r="J158" s="2" t="s">
        <v>3370</v>
      </c>
      <c r="K158" s="2" t="s">
        <v>3372</v>
      </c>
    </row>
    <row r="159" spans="1:11" ht="13.8" x14ac:dyDescent="0.25">
      <c r="A159" s="2" t="s">
        <v>168</v>
      </c>
      <c r="B159" s="2" t="s">
        <v>1292</v>
      </c>
      <c r="C159" s="2" t="s">
        <v>1862</v>
      </c>
      <c r="D159" s="2" t="s">
        <v>2016</v>
      </c>
      <c r="E159" s="2" t="s">
        <v>2581</v>
      </c>
      <c r="F159" s="2">
        <v>48</v>
      </c>
      <c r="G159" s="2">
        <v>50</v>
      </c>
      <c r="H159" s="2">
        <v>5357</v>
      </c>
      <c r="I159" s="2">
        <v>107.14</v>
      </c>
      <c r="J159" s="2" t="s">
        <v>3371</v>
      </c>
      <c r="K159" s="2" t="s">
        <v>3372</v>
      </c>
    </row>
    <row r="160" spans="1:11" ht="13.8" x14ac:dyDescent="0.25">
      <c r="A160" s="2" t="s">
        <v>169</v>
      </c>
      <c r="B160" s="2" t="s">
        <v>1356</v>
      </c>
      <c r="C160" s="2" t="s">
        <v>1865</v>
      </c>
      <c r="D160" s="2" t="s">
        <v>2017</v>
      </c>
      <c r="E160" s="2" t="s">
        <v>2916</v>
      </c>
      <c r="F160" s="2">
        <v>3</v>
      </c>
      <c r="G160" s="2">
        <v>2</v>
      </c>
      <c r="H160" s="2">
        <v>178.08</v>
      </c>
      <c r="I160" s="2">
        <v>89.04</v>
      </c>
      <c r="J160" s="2" t="s">
        <v>3370</v>
      </c>
      <c r="K160" s="2" t="s">
        <v>3372</v>
      </c>
    </row>
    <row r="161" spans="1:11" ht="13.8" x14ac:dyDescent="0.25">
      <c r="A161" s="2" t="s">
        <v>170</v>
      </c>
      <c r="B161" s="2" t="s">
        <v>1357</v>
      </c>
      <c r="C161" s="2" t="s">
        <v>1862</v>
      </c>
      <c r="D161" s="2" t="s">
        <v>1887</v>
      </c>
      <c r="E161" s="2" t="s">
        <v>2917</v>
      </c>
      <c r="F161" s="2">
        <v>54</v>
      </c>
      <c r="G161" s="2">
        <v>46</v>
      </c>
      <c r="H161" s="2">
        <v>17146.96</v>
      </c>
      <c r="I161" s="2">
        <v>372.76</v>
      </c>
      <c r="J161" s="2" t="s">
        <v>3371</v>
      </c>
      <c r="K161" s="2" t="s">
        <v>3372</v>
      </c>
    </row>
    <row r="162" spans="1:11" ht="13.8" x14ac:dyDescent="0.25">
      <c r="A162" s="2" t="s">
        <v>171</v>
      </c>
      <c r="B162" s="2" t="s">
        <v>1358</v>
      </c>
      <c r="C162" s="2" t="s">
        <v>1861</v>
      </c>
      <c r="D162" s="2" t="s">
        <v>2018</v>
      </c>
      <c r="E162" s="2" t="s">
        <v>2242</v>
      </c>
      <c r="F162" s="2">
        <v>9</v>
      </c>
      <c r="G162" s="2">
        <v>5</v>
      </c>
      <c r="H162" s="2">
        <v>496.05</v>
      </c>
      <c r="I162" s="2">
        <v>99.21</v>
      </c>
      <c r="J162" s="2" t="s">
        <v>3370</v>
      </c>
      <c r="K162" s="2" t="s">
        <v>3372</v>
      </c>
    </row>
    <row r="163" spans="1:11" ht="13.8" x14ac:dyDescent="0.25">
      <c r="A163" s="2" t="s">
        <v>172</v>
      </c>
      <c r="B163" s="2" t="s">
        <v>1318</v>
      </c>
      <c r="C163" s="2" t="s">
        <v>1863</v>
      </c>
      <c r="D163" s="2" t="s">
        <v>2019</v>
      </c>
      <c r="E163" s="2" t="s">
        <v>2918</v>
      </c>
      <c r="F163" s="2">
        <v>26</v>
      </c>
      <c r="G163" s="2">
        <v>19</v>
      </c>
      <c r="H163" s="2">
        <v>2207.42</v>
      </c>
      <c r="I163" s="2">
        <v>116.18</v>
      </c>
      <c r="J163" s="2" t="s">
        <v>3370</v>
      </c>
      <c r="K163" s="2" t="s">
        <v>3372</v>
      </c>
    </row>
    <row r="164" spans="1:11" ht="13.8" x14ac:dyDescent="0.25">
      <c r="A164" s="2" t="s">
        <v>173</v>
      </c>
      <c r="B164" s="2" t="s">
        <v>1359</v>
      </c>
      <c r="C164" s="2" t="s">
        <v>1861</v>
      </c>
      <c r="D164" s="2" t="s">
        <v>2020</v>
      </c>
      <c r="E164" s="2" t="s">
        <v>2476</v>
      </c>
      <c r="F164" s="2">
        <v>17</v>
      </c>
      <c r="G164" s="2">
        <v>12</v>
      </c>
      <c r="H164" s="2">
        <v>6884.64</v>
      </c>
      <c r="I164" s="2">
        <v>573.72</v>
      </c>
      <c r="J164" s="2" t="s">
        <v>3371</v>
      </c>
      <c r="K164" s="2" t="s">
        <v>3372</v>
      </c>
    </row>
    <row r="165" spans="1:11" ht="13.8" x14ac:dyDescent="0.25">
      <c r="A165" s="2" t="s">
        <v>174</v>
      </c>
      <c r="B165" s="2" t="s">
        <v>1360</v>
      </c>
      <c r="C165" s="2" t="s">
        <v>1863</v>
      </c>
      <c r="D165" s="2" t="s">
        <v>2021</v>
      </c>
      <c r="E165" s="2" t="s">
        <v>2919</v>
      </c>
      <c r="F165" s="2">
        <v>29</v>
      </c>
      <c r="G165" s="2">
        <v>21</v>
      </c>
      <c r="H165" s="2">
        <v>2114.4899999999998</v>
      </c>
      <c r="I165" s="2">
        <v>100.69</v>
      </c>
      <c r="J165" s="2" t="s">
        <v>3370</v>
      </c>
      <c r="K165" s="2" t="s">
        <v>3372</v>
      </c>
    </row>
    <row r="166" spans="1:11" ht="13.8" x14ac:dyDescent="0.25">
      <c r="A166" s="2" t="s">
        <v>175</v>
      </c>
      <c r="B166" s="2" t="s">
        <v>1361</v>
      </c>
      <c r="C166" s="2" t="s">
        <v>1864</v>
      </c>
      <c r="D166" s="2" t="s">
        <v>2022</v>
      </c>
      <c r="E166" s="2" t="s">
        <v>2920</v>
      </c>
      <c r="F166" s="2">
        <v>52</v>
      </c>
      <c r="G166" s="2">
        <v>35</v>
      </c>
      <c r="H166" s="2">
        <v>2330.3000000000002</v>
      </c>
      <c r="I166" s="2">
        <v>66.58</v>
      </c>
      <c r="J166" s="2" t="s">
        <v>3370</v>
      </c>
      <c r="K166" s="2" t="s">
        <v>3372</v>
      </c>
    </row>
    <row r="167" spans="1:11" ht="13.8" x14ac:dyDescent="0.25">
      <c r="A167" s="2" t="s">
        <v>176</v>
      </c>
      <c r="B167" s="2" t="s">
        <v>1277</v>
      </c>
      <c r="C167" s="2" t="s">
        <v>1865</v>
      </c>
      <c r="D167" s="2" t="s">
        <v>2023</v>
      </c>
      <c r="E167" s="2" t="s">
        <v>2100</v>
      </c>
      <c r="F167" s="2">
        <v>46</v>
      </c>
      <c r="G167" s="2">
        <v>35</v>
      </c>
      <c r="H167" s="2">
        <v>1411.9</v>
      </c>
      <c r="I167" s="2">
        <v>40.340000000000003</v>
      </c>
      <c r="J167" s="2" t="s">
        <v>3370</v>
      </c>
      <c r="K167" s="2" t="s">
        <v>3372</v>
      </c>
    </row>
    <row r="168" spans="1:11" ht="13.8" x14ac:dyDescent="0.25">
      <c r="A168" s="2" t="s">
        <v>177</v>
      </c>
      <c r="B168" s="2" t="s">
        <v>1362</v>
      </c>
      <c r="C168" s="2" t="s">
        <v>1861</v>
      </c>
      <c r="D168" s="2" t="s">
        <v>2024</v>
      </c>
      <c r="E168" s="2" t="s">
        <v>2921</v>
      </c>
      <c r="F168" s="2">
        <v>15</v>
      </c>
      <c r="G168" s="2">
        <v>12</v>
      </c>
      <c r="H168" s="2">
        <v>2770.68</v>
      </c>
      <c r="I168" s="2">
        <v>230.89</v>
      </c>
      <c r="J168" s="2" t="s">
        <v>3370</v>
      </c>
      <c r="K168" s="2" t="s">
        <v>3373</v>
      </c>
    </row>
    <row r="169" spans="1:11" ht="13.8" x14ac:dyDescent="0.25">
      <c r="A169" s="2" t="s">
        <v>178</v>
      </c>
      <c r="B169" s="2" t="s">
        <v>1363</v>
      </c>
      <c r="C169" s="2" t="s">
        <v>1861</v>
      </c>
      <c r="D169" s="2" t="s">
        <v>2025</v>
      </c>
      <c r="E169" s="2" t="s">
        <v>2853</v>
      </c>
      <c r="F169" s="2">
        <v>2</v>
      </c>
      <c r="G169" s="2">
        <v>2</v>
      </c>
      <c r="H169" s="2">
        <v>35.54</v>
      </c>
      <c r="I169" s="2">
        <v>17.77</v>
      </c>
      <c r="J169" s="2" t="s">
        <v>3370</v>
      </c>
      <c r="K169" s="2" t="s">
        <v>3373</v>
      </c>
    </row>
    <row r="170" spans="1:11" ht="13.8" x14ac:dyDescent="0.25">
      <c r="A170" s="2" t="s">
        <v>179</v>
      </c>
      <c r="B170" s="2" t="s">
        <v>1364</v>
      </c>
      <c r="C170" s="2" t="s">
        <v>1862</v>
      </c>
      <c r="D170" s="2" t="s">
        <v>2026</v>
      </c>
      <c r="E170" s="2" t="s">
        <v>2922</v>
      </c>
      <c r="F170" s="2">
        <v>12</v>
      </c>
      <c r="G170" s="2">
        <v>12</v>
      </c>
      <c r="H170" s="2">
        <v>145.44</v>
      </c>
      <c r="I170" s="2">
        <v>12.12</v>
      </c>
      <c r="J170" s="2" t="s">
        <v>3370</v>
      </c>
      <c r="K170" s="2" t="s">
        <v>3372</v>
      </c>
    </row>
    <row r="171" spans="1:11" ht="13.8" x14ac:dyDescent="0.25">
      <c r="A171" s="2" t="s">
        <v>180</v>
      </c>
      <c r="B171" s="2" t="s">
        <v>1317</v>
      </c>
      <c r="C171" s="2" t="s">
        <v>1865</v>
      </c>
      <c r="D171" s="2" t="s">
        <v>2027</v>
      </c>
      <c r="E171" s="2" t="s">
        <v>2905</v>
      </c>
      <c r="F171" s="2">
        <v>11</v>
      </c>
      <c r="G171" s="2">
        <v>16</v>
      </c>
      <c r="H171" s="2">
        <v>243.36</v>
      </c>
      <c r="I171" s="2">
        <v>15.21</v>
      </c>
      <c r="J171" s="2" t="s">
        <v>3370</v>
      </c>
      <c r="K171" s="2" t="s">
        <v>3372</v>
      </c>
    </row>
    <row r="172" spans="1:11" ht="13.8" x14ac:dyDescent="0.25">
      <c r="A172" s="2" t="s">
        <v>181</v>
      </c>
      <c r="B172" s="2" t="s">
        <v>1365</v>
      </c>
      <c r="C172" s="2" t="s">
        <v>1862</v>
      </c>
      <c r="D172" s="2" t="s">
        <v>2028</v>
      </c>
      <c r="E172" s="2" t="s">
        <v>2923</v>
      </c>
      <c r="F172" s="2">
        <v>35</v>
      </c>
      <c r="G172" s="2">
        <v>30</v>
      </c>
      <c r="H172" s="2">
        <v>8483.7000000000007</v>
      </c>
      <c r="I172" s="2">
        <v>282.79000000000002</v>
      </c>
      <c r="J172" s="2" t="s">
        <v>3371</v>
      </c>
      <c r="K172" s="2" t="s">
        <v>3372</v>
      </c>
    </row>
    <row r="173" spans="1:11" ht="13.8" x14ac:dyDescent="0.25">
      <c r="A173" s="2" t="s">
        <v>182</v>
      </c>
      <c r="B173" s="2" t="s">
        <v>1366</v>
      </c>
      <c r="C173" s="2" t="s">
        <v>1865</v>
      </c>
      <c r="D173" s="2" t="s">
        <v>2029</v>
      </c>
      <c r="E173" s="2" t="s">
        <v>2924</v>
      </c>
      <c r="F173" s="2">
        <v>27</v>
      </c>
      <c r="G173" s="2">
        <v>27</v>
      </c>
      <c r="H173" s="2">
        <v>3054.24</v>
      </c>
      <c r="I173" s="2">
        <v>113.12</v>
      </c>
      <c r="J173" s="2" t="s">
        <v>3370</v>
      </c>
      <c r="K173" s="2" t="s">
        <v>3372</v>
      </c>
    </row>
    <row r="174" spans="1:11" ht="13.8" x14ac:dyDescent="0.25">
      <c r="A174" s="2" t="s">
        <v>183</v>
      </c>
      <c r="B174" s="2" t="s">
        <v>1367</v>
      </c>
      <c r="C174" s="2" t="s">
        <v>1863</v>
      </c>
      <c r="D174" s="2" t="s">
        <v>2030</v>
      </c>
      <c r="E174" s="2" t="s">
        <v>2925</v>
      </c>
      <c r="F174" s="2">
        <v>2</v>
      </c>
      <c r="G174" s="2">
        <v>1</v>
      </c>
      <c r="H174" s="2">
        <v>98.36</v>
      </c>
      <c r="I174" s="2">
        <v>98.36</v>
      </c>
      <c r="J174" s="2" t="s">
        <v>3370</v>
      </c>
      <c r="K174" s="2" t="s">
        <v>3373</v>
      </c>
    </row>
    <row r="175" spans="1:11" ht="13.8" x14ac:dyDescent="0.25">
      <c r="A175" s="2" t="s">
        <v>184</v>
      </c>
      <c r="B175" s="2" t="s">
        <v>1368</v>
      </c>
      <c r="C175" s="2" t="s">
        <v>1863</v>
      </c>
      <c r="D175" s="2" t="s">
        <v>1961</v>
      </c>
      <c r="E175" s="2" t="s">
        <v>2815</v>
      </c>
      <c r="F175" s="2">
        <v>23</v>
      </c>
      <c r="G175" s="2">
        <v>17</v>
      </c>
      <c r="H175" s="2">
        <v>285.94</v>
      </c>
      <c r="I175" s="2">
        <v>16.82</v>
      </c>
      <c r="J175" s="2" t="s">
        <v>3370</v>
      </c>
      <c r="K175" s="2" t="s">
        <v>3373</v>
      </c>
    </row>
    <row r="176" spans="1:11" ht="13.8" x14ac:dyDescent="0.25">
      <c r="A176" s="2" t="s">
        <v>185</v>
      </c>
      <c r="B176" s="2" t="s">
        <v>1369</v>
      </c>
      <c r="C176" s="2" t="s">
        <v>1862</v>
      </c>
      <c r="D176" s="2" t="s">
        <v>2031</v>
      </c>
      <c r="E176" s="2" t="s">
        <v>2926</v>
      </c>
      <c r="F176" s="2">
        <v>46</v>
      </c>
      <c r="G176" s="2">
        <v>39</v>
      </c>
      <c r="H176" s="2">
        <v>625.16999999999996</v>
      </c>
      <c r="I176" s="2">
        <v>16.03</v>
      </c>
      <c r="J176" s="2" t="s">
        <v>3370</v>
      </c>
      <c r="K176" s="2" t="s">
        <v>3372</v>
      </c>
    </row>
    <row r="177" spans="1:11" ht="13.8" x14ac:dyDescent="0.25">
      <c r="A177" s="2" t="s">
        <v>186</v>
      </c>
      <c r="B177" s="2" t="s">
        <v>1370</v>
      </c>
      <c r="C177" s="2" t="s">
        <v>1862</v>
      </c>
      <c r="D177" s="2" t="s">
        <v>2032</v>
      </c>
      <c r="E177" s="2" t="s">
        <v>2927</v>
      </c>
      <c r="F177" s="2">
        <v>1</v>
      </c>
      <c r="G177" s="2">
        <v>5</v>
      </c>
      <c r="H177" s="2">
        <v>1469.45</v>
      </c>
      <c r="I177" s="2">
        <v>293.89</v>
      </c>
      <c r="J177" s="2" t="s">
        <v>3370</v>
      </c>
      <c r="K177" s="2" t="s">
        <v>3373</v>
      </c>
    </row>
    <row r="178" spans="1:11" ht="13.8" x14ac:dyDescent="0.25">
      <c r="A178" s="2" t="s">
        <v>187</v>
      </c>
      <c r="B178" s="2" t="s">
        <v>1371</v>
      </c>
      <c r="C178" s="2" t="s">
        <v>1863</v>
      </c>
      <c r="D178" s="2" t="s">
        <v>2033</v>
      </c>
      <c r="E178" s="2" t="s">
        <v>2401</v>
      </c>
      <c r="F178" s="2">
        <v>12</v>
      </c>
      <c r="G178" s="2">
        <v>8</v>
      </c>
      <c r="H178" s="2">
        <v>601.20000000000005</v>
      </c>
      <c r="I178" s="2">
        <v>75.150000000000006</v>
      </c>
      <c r="J178" s="2" t="s">
        <v>3370</v>
      </c>
      <c r="K178" s="2" t="s">
        <v>3372</v>
      </c>
    </row>
    <row r="179" spans="1:11" ht="13.8" x14ac:dyDescent="0.25">
      <c r="A179" s="2" t="s">
        <v>188</v>
      </c>
      <c r="B179" s="2" t="s">
        <v>1372</v>
      </c>
      <c r="C179" s="2" t="s">
        <v>1861</v>
      </c>
      <c r="D179" s="2" t="s">
        <v>2034</v>
      </c>
      <c r="E179" s="2" t="s">
        <v>2928</v>
      </c>
      <c r="F179" s="2">
        <v>23</v>
      </c>
      <c r="G179" s="2">
        <v>30</v>
      </c>
      <c r="H179" s="2">
        <v>1662.9</v>
      </c>
      <c r="I179" s="2">
        <v>55.43</v>
      </c>
      <c r="J179" s="2" t="s">
        <v>3370</v>
      </c>
      <c r="K179" s="2" t="s">
        <v>3372</v>
      </c>
    </row>
    <row r="180" spans="1:11" ht="13.8" x14ac:dyDescent="0.25">
      <c r="A180" s="2" t="s">
        <v>189</v>
      </c>
      <c r="B180" s="2" t="s">
        <v>1373</v>
      </c>
      <c r="C180" s="2" t="s">
        <v>1862</v>
      </c>
      <c r="D180" s="2" t="s">
        <v>2035</v>
      </c>
      <c r="E180" s="2" t="s">
        <v>1992</v>
      </c>
      <c r="F180" s="2">
        <v>45</v>
      </c>
      <c r="G180" s="2">
        <v>38</v>
      </c>
      <c r="H180" s="2">
        <v>5750.54</v>
      </c>
      <c r="I180" s="2">
        <v>151.33000000000001</v>
      </c>
      <c r="J180" s="2" t="s">
        <v>3371</v>
      </c>
      <c r="K180" s="2" t="s">
        <v>3372</v>
      </c>
    </row>
    <row r="181" spans="1:11" ht="13.8" x14ac:dyDescent="0.25">
      <c r="A181" s="2" t="s">
        <v>190</v>
      </c>
      <c r="B181" s="2" t="s">
        <v>1309</v>
      </c>
      <c r="C181" s="2" t="s">
        <v>1865</v>
      </c>
      <c r="D181" s="2" t="s">
        <v>2036</v>
      </c>
      <c r="E181" s="2" t="s">
        <v>2929</v>
      </c>
      <c r="F181" s="2">
        <v>34</v>
      </c>
      <c r="G181" s="2">
        <v>29</v>
      </c>
      <c r="H181" s="2">
        <v>5585.98</v>
      </c>
      <c r="I181" s="2">
        <v>192.62</v>
      </c>
      <c r="J181" s="2" t="s">
        <v>3371</v>
      </c>
      <c r="K181" s="2" t="s">
        <v>3372</v>
      </c>
    </row>
    <row r="182" spans="1:11" ht="13.8" x14ac:dyDescent="0.25">
      <c r="A182" s="2" t="s">
        <v>191</v>
      </c>
      <c r="B182" s="2" t="s">
        <v>1374</v>
      </c>
      <c r="C182" s="2" t="s">
        <v>1865</v>
      </c>
      <c r="D182" s="2" t="s">
        <v>2037</v>
      </c>
      <c r="E182" s="2" t="s">
        <v>2728</v>
      </c>
      <c r="F182" s="2">
        <v>40</v>
      </c>
      <c r="G182" s="2">
        <v>36</v>
      </c>
      <c r="H182" s="2">
        <v>1955.52</v>
      </c>
      <c r="I182" s="2">
        <v>54.32</v>
      </c>
      <c r="J182" s="2" t="s">
        <v>3370</v>
      </c>
      <c r="K182" s="2" t="s">
        <v>3372</v>
      </c>
    </row>
    <row r="183" spans="1:11" ht="13.8" x14ac:dyDescent="0.25">
      <c r="A183" s="2" t="s">
        <v>192</v>
      </c>
      <c r="B183" s="2" t="s">
        <v>1375</v>
      </c>
      <c r="C183" s="2" t="s">
        <v>1865</v>
      </c>
      <c r="D183" s="2" t="s">
        <v>2038</v>
      </c>
      <c r="E183" s="2" t="s">
        <v>2930</v>
      </c>
      <c r="F183" s="2">
        <v>12</v>
      </c>
      <c r="G183" s="2">
        <v>17</v>
      </c>
      <c r="H183" s="2">
        <v>1679.09</v>
      </c>
      <c r="I183" s="2">
        <v>98.77</v>
      </c>
      <c r="J183" s="2" t="s">
        <v>3370</v>
      </c>
      <c r="K183" s="2" t="s">
        <v>3372</v>
      </c>
    </row>
    <row r="184" spans="1:11" ht="13.8" x14ac:dyDescent="0.25">
      <c r="A184" s="2" t="s">
        <v>193</v>
      </c>
      <c r="B184" s="2" t="s">
        <v>1376</v>
      </c>
      <c r="C184" s="2" t="s">
        <v>1864</v>
      </c>
      <c r="D184" s="2" t="s">
        <v>2039</v>
      </c>
      <c r="E184" s="2" t="s">
        <v>2931</v>
      </c>
      <c r="F184" s="2">
        <v>7</v>
      </c>
      <c r="G184" s="2">
        <v>12</v>
      </c>
      <c r="H184" s="2">
        <v>359.28</v>
      </c>
      <c r="I184" s="2">
        <v>29.94</v>
      </c>
      <c r="J184" s="2" t="s">
        <v>3370</v>
      </c>
      <c r="K184" s="2" t="s">
        <v>3372</v>
      </c>
    </row>
    <row r="185" spans="1:11" ht="13.8" x14ac:dyDescent="0.25">
      <c r="A185" s="2" t="s">
        <v>194</v>
      </c>
      <c r="B185" s="2" t="s">
        <v>1286</v>
      </c>
      <c r="C185" s="2" t="s">
        <v>1864</v>
      </c>
      <c r="D185" s="2" t="s">
        <v>2040</v>
      </c>
      <c r="E185" s="2" t="s">
        <v>2913</v>
      </c>
      <c r="F185" s="2">
        <v>9</v>
      </c>
      <c r="G185" s="2">
        <v>10</v>
      </c>
      <c r="H185" s="2">
        <v>1175.0999999999999</v>
      </c>
      <c r="I185" s="2">
        <v>117.51</v>
      </c>
      <c r="J185" s="2" t="s">
        <v>3370</v>
      </c>
      <c r="K185" s="2" t="s">
        <v>3372</v>
      </c>
    </row>
    <row r="186" spans="1:11" ht="13.8" x14ac:dyDescent="0.25">
      <c r="A186" s="2" t="s">
        <v>195</v>
      </c>
      <c r="B186" s="2" t="s">
        <v>1377</v>
      </c>
      <c r="C186" s="2" t="s">
        <v>1865</v>
      </c>
      <c r="D186" s="2" t="s">
        <v>2041</v>
      </c>
      <c r="E186" s="2" t="s">
        <v>2932</v>
      </c>
      <c r="F186" s="2">
        <v>8</v>
      </c>
      <c r="G186" s="2">
        <v>5</v>
      </c>
      <c r="H186" s="2">
        <v>543.79999999999995</v>
      </c>
      <c r="I186" s="2">
        <v>108.76</v>
      </c>
      <c r="J186" s="2" t="s">
        <v>3370</v>
      </c>
      <c r="K186" s="2" t="s">
        <v>3372</v>
      </c>
    </row>
    <row r="187" spans="1:11" ht="13.8" x14ac:dyDescent="0.25">
      <c r="A187" s="2" t="s">
        <v>196</v>
      </c>
      <c r="B187" s="2" t="s">
        <v>1378</v>
      </c>
      <c r="C187" s="2" t="s">
        <v>1863</v>
      </c>
      <c r="D187" s="2" t="s">
        <v>2042</v>
      </c>
      <c r="E187" s="2" t="s">
        <v>2933</v>
      </c>
      <c r="F187" s="2">
        <v>8</v>
      </c>
      <c r="G187" s="2">
        <v>6</v>
      </c>
      <c r="H187" s="2">
        <v>383.4</v>
      </c>
      <c r="I187" s="2">
        <v>63.9</v>
      </c>
      <c r="J187" s="2" t="s">
        <v>3370</v>
      </c>
      <c r="K187" s="2" t="s">
        <v>3373</v>
      </c>
    </row>
    <row r="188" spans="1:11" ht="13.8" x14ac:dyDescent="0.25">
      <c r="A188" s="2" t="s">
        <v>197</v>
      </c>
      <c r="B188" s="2" t="s">
        <v>1379</v>
      </c>
      <c r="C188" s="2" t="s">
        <v>1865</v>
      </c>
      <c r="D188" s="2" t="s">
        <v>2043</v>
      </c>
      <c r="E188" s="2" t="s">
        <v>2934</v>
      </c>
      <c r="F188" s="2">
        <v>38</v>
      </c>
      <c r="G188" s="2">
        <v>20</v>
      </c>
      <c r="H188" s="2">
        <v>3196.2</v>
      </c>
      <c r="I188" s="2">
        <v>159.81</v>
      </c>
      <c r="J188" s="2" t="s">
        <v>3370</v>
      </c>
      <c r="K188" s="2" t="s">
        <v>3372</v>
      </c>
    </row>
    <row r="189" spans="1:11" ht="13.8" x14ac:dyDescent="0.25">
      <c r="A189" s="2" t="s">
        <v>198</v>
      </c>
      <c r="B189" s="2" t="s">
        <v>1380</v>
      </c>
      <c r="C189" s="2" t="s">
        <v>1862</v>
      </c>
      <c r="D189" s="2" t="s">
        <v>1969</v>
      </c>
      <c r="E189" s="2" t="s">
        <v>2285</v>
      </c>
      <c r="F189" s="2">
        <v>22</v>
      </c>
      <c r="G189" s="2">
        <v>20</v>
      </c>
      <c r="H189" s="2">
        <v>2088.4</v>
      </c>
      <c r="I189" s="2">
        <v>104.42</v>
      </c>
      <c r="J189" s="2" t="s">
        <v>3370</v>
      </c>
      <c r="K189" s="2" t="s">
        <v>3373</v>
      </c>
    </row>
    <row r="190" spans="1:11" ht="13.8" x14ac:dyDescent="0.25">
      <c r="A190" s="2" t="s">
        <v>199</v>
      </c>
      <c r="B190" s="2" t="s">
        <v>1381</v>
      </c>
      <c r="C190" s="2" t="s">
        <v>1865</v>
      </c>
      <c r="D190" s="2" t="s">
        <v>2044</v>
      </c>
      <c r="E190" s="2" t="s">
        <v>2935</v>
      </c>
      <c r="F190" s="2">
        <v>9</v>
      </c>
      <c r="G190" s="2">
        <v>6</v>
      </c>
      <c r="H190" s="2">
        <v>388.38</v>
      </c>
      <c r="I190" s="2">
        <v>64.73</v>
      </c>
      <c r="J190" s="2" t="s">
        <v>3370</v>
      </c>
      <c r="K190" s="2" t="s">
        <v>3373</v>
      </c>
    </row>
    <row r="191" spans="1:11" ht="13.8" x14ac:dyDescent="0.25">
      <c r="A191" s="2" t="s">
        <v>200</v>
      </c>
      <c r="B191" s="2" t="s">
        <v>1382</v>
      </c>
      <c r="C191" s="2" t="s">
        <v>1865</v>
      </c>
      <c r="D191" s="2" t="s">
        <v>2045</v>
      </c>
      <c r="E191" s="2" t="s">
        <v>2908</v>
      </c>
      <c r="F191" s="2">
        <v>13</v>
      </c>
      <c r="G191" s="2">
        <v>11</v>
      </c>
      <c r="H191" s="2">
        <v>354.97</v>
      </c>
      <c r="I191" s="2">
        <v>32.270000000000003</v>
      </c>
      <c r="J191" s="2" t="s">
        <v>3370</v>
      </c>
      <c r="K191" s="2" t="s">
        <v>3373</v>
      </c>
    </row>
    <row r="192" spans="1:11" ht="13.8" x14ac:dyDescent="0.25">
      <c r="A192" s="2" t="s">
        <v>201</v>
      </c>
      <c r="B192" s="2" t="s">
        <v>1383</v>
      </c>
      <c r="C192" s="2" t="s">
        <v>1862</v>
      </c>
      <c r="D192" s="2" t="s">
        <v>2046</v>
      </c>
      <c r="E192" s="2" t="s">
        <v>2936</v>
      </c>
      <c r="F192" s="2">
        <v>10</v>
      </c>
      <c r="G192" s="2">
        <v>12</v>
      </c>
      <c r="H192" s="2">
        <v>3899.04</v>
      </c>
      <c r="I192" s="2">
        <v>324.92</v>
      </c>
      <c r="J192" s="2" t="s">
        <v>3370</v>
      </c>
      <c r="K192" s="2" t="s">
        <v>3373</v>
      </c>
    </row>
    <row r="193" spans="1:11" ht="13.8" x14ac:dyDescent="0.25">
      <c r="A193" s="2" t="s">
        <v>202</v>
      </c>
      <c r="B193" s="2" t="s">
        <v>1384</v>
      </c>
      <c r="C193" s="2" t="s">
        <v>1862</v>
      </c>
      <c r="D193" s="2" t="s">
        <v>2047</v>
      </c>
      <c r="E193" s="2" t="s">
        <v>2937</v>
      </c>
      <c r="F193" s="2">
        <v>61</v>
      </c>
      <c r="G193" s="2">
        <v>38</v>
      </c>
      <c r="H193" s="2">
        <v>5413.48</v>
      </c>
      <c r="I193" s="2">
        <v>142.46</v>
      </c>
      <c r="J193" s="2" t="s">
        <v>3371</v>
      </c>
      <c r="K193" s="2" t="s">
        <v>3372</v>
      </c>
    </row>
    <row r="194" spans="1:11" ht="13.8" x14ac:dyDescent="0.25">
      <c r="A194" s="2" t="s">
        <v>203</v>
      </c>
      <c r="B194" s="2" t="s">
        <v>1385</v>
      </c>
      <c r="C194" s="2" t="s">
        <v>1864</v>
      </c>
      <c r="D194" s="2" t="s">
        <v>2048</v>
      </c>
      <c r="E194" s="2" t="s">
        <v>2126</v>
      </c>
      <c r="F194" s="2">
        <v>37</v>
      </c>
      <c r="G194" s="2">
        <v>36</v>
      </c>
      <c r="H194" s="2">
        <v>1898.64</v>
      </c>
      <c r="I194" s="2">
        <v>52.74</v>
      </c>
      <c r="J194" s="2" t="s">
        <v>3370</v>
      </c>
      <c r="K194" s="2" t="s">
        <v>3372</v>
      </c>
    </row>
    <row r="195" spans="1:11" ht="13.8" x14ac:dyDescent="0.25">
      <c r="A195" s="2" t="s">
        <v>204</v>
      </c>
      <c r="B195" s="2" t="s">
        <v>1386</v>
      </c>
      <c r="C195" s="2" t="s">
        <v>1865</v>
      </c>
      <c r="D195" s="2" t="s">
        <v>2049</v>
      </c>
      <c r="E195" s="2" t="s">
        <v>2853</v>
      </c>
      <c r="F195" s="2">
        <v>14</v>
      </c>
      <c r="G195" s="2">
        <v>13</v>
      </c>
      <c r="H195" s="2">
        <v>1081.08</v>
      </c>
      <c r="I195" s="2">
        <v>83.16</v>
      </c>
      <c r="J195" s="2" t="s">
        <v>3370</v>
      </c>
      <c r="K195" s="2" t="s">
        <v>3373</v>
      </c>
    </row>
    <row r="196" spans="1:11" ht="13.8" x14ac:dyDescent="0.25">
      <c r="A196" s="2" t="s">
        <v>205</v>
      </c>
      <c r="B196" s="2" t="s">
        <v>1387</v>
      </c>
      <c r="C196" s="2" t="s">
        <v>1863</v>
      </c>
      <c r="D196" s="2" t="s">
        <v>2050</v>
      </c>
      <c r="E196" s="2" t="s">
        <v>2938</v>
      </c>
      <c r="F196" s="2">
        <v>3</v>
      </c>
      <c r="G196" s="2">
        <v>6</v>
      </c>
      <c r="H196" s="2">
        <v>421.56</v>
      </c>
      <c r="I196" s="2">
        <v>70.260000000000005</v>
      </c>
      <c r="J196" s="2" t="s">
        <v>3370</v>
      </c>
      <c r="K196" s="2" t="s">
        <v>3372</v>
      </c>
    </row>
    <row r="197" spans="1:11" ht="13.8" x14ac:dyDescent="0.25">
      <c r="A197" s="2" t="s">
        <v>206</v>
      </c>
      <c r="B197" s="2" t="s">
        <v>1388</v>
      </c>
      <c r="C197" s="2" t="s">
        <v>1861</v>
      </c>
      <c r="D197" s="2" t="s">
        <v>2051</v>
      </c>
      <c r="E197" s="2" t="s">
        <v>2677</v>
      </c>
      <c r="F197" s="2">
        <v>19</v>
      </c>
      <c r="G197" s="2">
        <v>27</v>
      </c>
      <c r="H197" s="2">
        <v>1636.47</v>
      </c>
      <c r="I197" s="2">
        <v>60.61</v>
      </c>
      <c r="J197" s="2" t="s">
        <v>3370</v>
      </c>
      <c r="K197" s="2" t="s">
        <v>3373</v>
      </c>
    </row>
    <row r="198" spans="1:11" ht="13.8" x14ac:dyDescent="0.25">
      <c r="A198" s="2" t="s">
        <v>207</v>
      </c>
      <c r="B198" s="2" t="s">
        <v>1389</v>
      </c>
      <c r="C198" s="2" t="s">
        <v>1862</v>
      </c>
      <c r="D198" s="2" t="s">
        <v>2052</v>
      </c>
      <c r="E198" s="2" t="s">
        <v>2939</v>
      </c>
      <c r="F198" s="2">
        <v>10</v>
      </c>
      <c r="G198" s="2">
        <v>8</v>
      </c>
      <c r="H198" s="2">
        <v>8462.32</v>
      </c>
      <c r="I198" s="2">
        <v>1057.79</v>
      </c>
      <c r="J198" s="2" t="s">
        <v>3371</v>
      </c>
      <c r="K198" s="2" t="s">
        <v>3372</v>
      </c>
    </row>
    <row r="199" spans="1:11" ht="13.8" x14ac:dyDescent="0.25">
      <c r="A199" s="2" t="s">
        <v>208</v>
      </c>
      <c r="B199" s="2" t="s">
        <v>1390</v>
      </c>
      <c r="C199" s="2" t="s">
        <v>1863</v>
      </c>
      <c r="D199" s="2" t="s">
        <v>2053</v>
      </c>
      <c r="E199" s="2" t="s">
        <v>2940</v>
      </c>
      <c r="F199" s="2">
        <v>12</v>
      </c>
      <c r="G199" s="2">
        <v>15</v>
      </c>
      <c r="H199" s="2">
        <v>4457.3999999999996</v>
      </c>
      <c r="I199" s="2">
        <v>297.16000000000003</v>
      </c>
      <c r="J199" s="2" t="s">
        <v>3370</v>
      </c>
      <c r="K199" s="2" t="s">
        <v>3372</v>
      </c>
    </row>
    <row r="200" spans="1:11" ht="13.8" x14ac:dyDescent="0.25">
      <c r="A200" s="2" t="s">
        <v>209</v>
      </c>
      <c r="B200" s="2" t="s">
        <v>1391</v>
      </c>
      <c r="C200" s="2" t="s">
        <v>1864</v>
      </c>
      <c r="D200" s="2" t="s">
        <v>2054</v>
      </c>
      <c r="E200" s="2" t="s">
        <v>1969</v>
      </c>
      <c r="F200" s="2">
        <v>11</v>
      </c>
      <c r="G200" s="2">
        <v>2</v>
      </c>
      <c r="H200" s="2">
        <v>2197.7199999999998</v>
      </c>
      <c r="I200" s="2">
        <v>1098.8599999999999</v>
      </c>
      <c r="J200" s="2" t="s">
        <v>3370</v>
      </c>
      <c r="K200" s="2" t="s">
        <v>3372</v>
      </c>
    </row>
    <row r="201" spans="1:11" ht="13.8" x14ac:dyDescent="0.25">
      <c r="A201" s="2" t="s">
        <v>210</v>
      </c>
      <c r="B201" s="2" t="s">
        <v>1392</v>
      </c>
      <c r="C201" s="2" t="s">
        <v>1861</v>
      </c>
      <c r="D201" s="2" t="s">
        <v>2055</v>
      </c>
      <c r="E201" s="2" t="s">
        <v>2941</v>
      </c>
      <c r="F201" s="2">
        <v>1</v>
      </c>
      <c r="G201" s="2">
        <v>2</v>
      </c>
      <c r="H201" s="2">
        <v>64.34</v>
      </c>
      <c r="I201" s="2">
        <v>32.17</v>
      </c>
      <c r="J201" s="2" t="s">
        <v>3370</v>
      </c>
      <c r="K201" s="2" t="s">
        <v>3373</v>
      </c>
    </row>
    <row r="202" spans="1:11" ht="13.8" x14ac:dyDescent="0.25">
      <c r="A202" s="2" t="s">
        <v>211</v>
      </c>
      <c r="B202" s="2" t="s">
        <v>1393</v>
      </c>
      <c r="C202" s="2" t="s">
        <v>1861</v>
      </c>
      <c r="D202" s="2" t="s">
        <v>2056</v>
      </c>
      <c r="E202" s="2" t="s">
        <v>2942</v>
      </c>
      <c r="F202" s="2">
        <v>43</v>
      </c>
      <c r="G202" s="2">
        <v>28</v>
      </c>
      <c r="H202" s="2">
        <v>647.64</v>
      </c>
      <c r="I202" s="2">
        <v>23.13</v>
      </c>
      <c r="J202" s="2" t="s">
        <v>3370</v>
      </c>
      <c r="K202" s="2" t="s">
        <v>3372</v>
      </c>
    </row>
    <row r="203" spans="1:11" ht="13.8" x14ac:dyDescent="0.25">
      <c r="A203" s="2" t="s">
        <v>212</v>
      </c>
      <c r="B203" s="2" t="s">
        <v>1394</v>
      </c>
      <c r="C203" s="2" t="s">
        <v>1863</v>
      </c>
      <c r="D203" s="2" t="s">
        <v>2057</v>
      </c>
      <c r="E203" s="2" t="s">
        <v>2943</v>
      </c>
      <c r="F203" s="2">
        <v>9</v>
      </c>
      <c r="G203" s="2">
        <v>8</v>
      </c>
      <c r="H203" s="2">
        <v>1763.2</v>
      </c>
      <c r="I203" s="2">
        <v>220.4</v>
      </c>
      <c r="J203" s="2" t="s">
        <v>3370</v>
      </c>
      <c r="K203" s="2" t="s">
        <v>3372</v>
      </c>
    </row>
    <row r="204" spans="1:11" ht="13.8" x14ac:dyDescent="0.25">
      <c r="A204" s="2" t="s">
        <v>213</v>
      </c>
      <c r="B204" s="2" t="s">
        <v>1217</v>
      </c>
      <c r="C204" s="2" t="s">
        <v>1864</v>
      </c>
      <c r="D204" s="2" t="s">
        <v>2058</v>
      </c>
      <c r="E204" s="2" t="s">
        <v>2944</v>
      </c>
      <c r="F204" s="2">
        <v>43</v>
      </c>
      <c r="G204" s="2">
        <v>32</v>
      </c>
      <c r="H204" s="2">
        <v>1049.28</v>
      </c>
      <c r="I204" s="2">
        <v>32.79</v>
      </c>
      <c r="J204" s="2" t="s">
        <v>3370</v>
      </c>
      <c r="K204" s="2" t="s">
        <v>3372</v>
      </c>
    </row>
    <row r="205" spans="1:11" ht="13.8" x14ac:dyDescent="0.25">
      <c r="A205" s="2" t="s">
        <v>214</v>
      </c>
      <c r="B205" s="2" t="s">
        <v>1395</v>
      </c>
      <c r="C205" s="2" t="s">
        <v>1865</v>
      </c>
      <c r="D205" s="2" t="s">
        <v>2059</v>
      </c>
      <c r="E205" s="2" t="s">
        <v>1895</v>
      </c>
      <c r="F205" s="2">
        <v>5</v>
      </c>
      <c r="G205" s="2">
        <v>3</v>
      </c>
      <c r="H205" s="2">
        <v>221.85</v>
      </c>
      <c r="I205" s="2">
        <v>73.95</v>
      </c>
      <c r="J205" s="2" t="s">
        <v>3370</v>
      </c>
      <c r="K205" s="2" t="s">
        <v>3372</v>
      </c>
    </row>
    <row r="206" spans="1:11" ht="13.8" x14ac:dyDescent="0.25">
      <c r="A206" s="2" t="s">
        <v>215</v>
      </c>
      <c r="B206" s="2" t="s">
        <v>1396</v>
      </c>
      <c r="C206" s="2" t="s">
        <v>1862</v>
      </c>
      <c r="D206" s="2" t="s">
        <v>2060</v>
      </c>
      <c r="E206" s="2" t="s">
        <v>2642</v>
      </c>
      <c r="F206" s="2">
        <v>2</v>
      </c>
      <c r="G206" s="2">
        <v>3</v>
      </c>
      <c r="H206" s="2">
        <v>79.44</v>
      </c>
      <c r="I206" s="2">
        <v>26.48</v>
      </c>
      <c r="J206" s="2" t="s">
        <v>3370</v>
      </c>
      <c r="K206" s="2" t="s">
        <v>3372</v>
      </c>
    </row>
    <row r="207" spans="1:11" ht="13.8" x14ac:dyDescent="0.25">
      <c r="A207" s="2" t="s">
        <v>216</v>
      </c>
      <c r="B207" s="2" t="s">
        <v>1397</v>
      </c>
      <c r="C207" s="2" t="s">
        <v>1862</v>
      </c>
      <c r="D207" s="2" t="s">
        <v>2061</v>
      </c>
      <c r="E207" s="2" t="s">
        <v>2849</v>
      </c>
      <c r="F207" s="2">
        <v>38</v>
      </c>
      <c r="G207" s="2">
        <v>36</v>
      </c>
      <c r="H207" s="2">
        <v>4018.68</v>
      </c>
      <c r="I207" s="2">
        <v>111.63</v>
      </c>
      <c r="J207" s="2" t="s">
        <v>3370</v>
      </c>
      <c r="K207" s="2" t="s">
        <v>3372</v>
      </c>
    </row>
    <row r="208" spans="1:11" ht="13.8" x14ac:dyDescent="0.25">
      <c r="A208" s="2" t="s">
        <v>217</v>
      </c>
      <c r="B208" s="2" t="s">
        <v>1398</v>
      </c>
      <c r="C208" s="2" t="s">
        <v>1861</v>
      </c>
      <c r="D208" s="2" t="s">
        <v>2062</v>
      </c>
      <c r="E208" s="2" t="s">
        <v>2598</v>
      </c>
      <c r="F208" s="2">
        <v>15</v>
      </c>
      <c r="G208" s="2">
        <v>12</v>
      </c>
      <c r="H208" s="2">
        <v>233.64</v>
      </c>
      <c r="I208" s="2">
        <v>19.47</v>
      </c>
      <c r="J208" s="2" t="s">
        <v>3370</v>
      </c>
      <c r="K208" s="2" t="s">
        <v>3372</v>
      </c>
    </row>
    <row r="209" spans="1:11" ht="13.8" x14ac:dyDescent="0.25">
      <c r="A209" s="2" t="s">
        <v>218</v>
      </c>
      <c r="B209" s="2" t="s">
        <v>1399</v>
      </c>
      <c r="C209" s="2" t="s">
        <v>1863</v>
      </c>
      <c r="D209" s="2" t="s">
        <v>2063</v>
      </c>
      <c r="E209" s="2" t="s">
        <v>2945</v>
      </c>
      <c r="F209" s="2">
        <v>22</v>
      </c>
      <c r="G209" s="2">
        <v>10</v>
      </c>
      <c r="H209" s="2">
        <v>492.7</v>
      </c>
      <c r="I209" s="2">
        <v>49.27</v>
      </c>
      <c r="J209" s="2" t="s">
        <v>3370</v>
      </c>
      <c r="K209" s="2" t="s">
        <v>3372</v>
      </c>
    </row>
    <row r="210" spans="1:11" ht="13.8" x14ac:dyDescent="0.25">
      <c r="A210" s="2" t="s">
        <v>219</v>
      </c>
      <c r="B210" s="2" t="s">
        <v>1400</v>
      </c>
      <c r="C210" s="2" t="s">
        <v>1861</v>
      </c>
      <c r="D210" s="2" t="s">
        <v>2064</v>
      </c>
      <c r="E210" s="2" t="s">
        <v>2946</v>
      </c>
      <c r="F210" s="2">
        <v>38</v>
      </c>
      <c r="G210" s="2">
        <v>43</v>
      </c>
      <c r="H210" s="2">
        <v>1855.02</v>
      </c>
      <c r="I210" s="2">
        <v>43.14</v>
      </c>
      <c r="J210" s="2" t="s">
        <v>3370</v>
      </c>
      <c r="K210" s="2" t="s">
        <v>3372</v>
      </c>
    </row>
    <row r="211" spans="1:11" ht="13.8" x14ac:dyDescent="0.25">
      <c r="A211" s="2" t="s">
        <v>220</v>
      </c>
      <c r="B211" s="2" t="s">
        <v>1401</v>
      </c>
      <c r="C211" s="2" t="s">
        <v>1862</v>
      </c>
      <c r="D211" s="2" t="s">
        <v>2065</v>
      </c>
      <c r="E211" s="2" t="s">
        <v>2164</v>
      </c>
      <c r="F211" s="2">
        <v>17</v>
      </c>
      <c r="G211" s="2">
        <v>17</v>
      </c>
      <c r="H211" s="2">
        <v>2216.8000000000002</v>
      </c>
      <c r="I211" s="2">
        <v>130.4</v>
      </c>
      <c r="J211" s="2" t="s">
        <v>3370</v>
      </c>
      <c r="K211" s="2" t="s">
        <v>3372</v>
      </c>
    </row>
    <row r="212" spans="1:11" ht="13.8" x14ac:dyDescent="0.25">
      <c r="A212" s="2" t="s">
        <v>221</v>
      </c>
      <c r="B212" s="2" t="s">
        <v>1402</v>
      </c>
      <c r="C212" s="2" t="s">
        <v>1862</v>
      </c>
      <c r="D212" s="2" t="s">
        <v>2066</v>
      </c>
      <c r="E212" s="2" t="s">
        <v>2947</v>
      </c>
      <c r="F212" s="2">
        <v>11</v>
      </c>
      <c r="G212" s="2">
        <v>13</v>
      </c>
      <c r="H212" s="2">
        <v>4449.38</v>
      </c>
      <c r="I212" s="2">
        <v>342.26</v>
      </c>
      <c r="J212" s="2" t="s">
        <v>3370</v>
      </c>
      <c r="K212" s="2" t="s">
        <v>3372</v>
      </c>
    </row>
    <row r="213" spans="1:11" ht="13.8" x14ac:dyDescent="0.25">
      <c r="A213" s="2" t="s">
        <v>222</v>
      </c>
      <c r="B213" s="2" t="s">
        <v>1403</v>
      </c>
      <c r="C213" s="2" t="s">
        <v>1864</v>
      </c>
      <c r="D213" s="2" t="s">
        <v>2067</v>
      </c>
      <c r="E213" s="2" t="s">
        <v>2651</v>
      </c>
      <c r="F213" s="2">
        <v>44</v>
      </c>
      <c r="G213" s="2">
        <v>32</v>
      </c>
      <c r="H213" s="2">
        <v>8192.9599999999991</v>
      </c>
      <c r="I213" s="2">
        <v>256.02999999999997</v>
      </c>
      <c r="J213" s="2" t="s">
        <v>3371</v>
      </c>
      <c r="K213" s="2" t="s">
        <v>3372</v>
      </c>
    </row>
    <row r="214" spans="1:11" ht="13.8" x14ac:dyDescent="0.25">
      <c r="A214" s="2" t="s">
        <v>223</v>
      </c>
      <c r="B214" s="2" t="s">
        <v>1404</v>
      </c>
      <c r="C214" s="2" t="s">
        <v>1861</v>
      </c>
      <c r="D214" s="2" t="s">
        <v>2068</v>
      </c>
      <c r="E214" s="2" t="s">
        <v>2948</v>
      </c>
      <c r="F214" s="2">
        <v>4</v>
      </c>
      <c r="G214" s="2">
        <v>2</v>
      </c>
      <c r="H214" s="2">
        <v>160.47999999999999</v>
      </c>
      <c r="I214" s="2">
        <v>80.239999999999995</v>
      </c>
      <c r="J214" s="2" t="s">
        <v>3370</v>
      </c>
      <c r="K214" s="2" t="s">
        <v>3372</v>
      </c>
    </row>
    <row r="215" spans="1:11" ht="13.8" x14ac:dyDescent="0.25">
      <c r="A215" s="2" t="s">
        <v>224</v>
      </c>
      <c r="B215" s="2" t="s">
        <v>1405</v>
      </c>
      <c r="C215" s="2" t="s">
        <v>1861</v>
      </c>
      <c r="D215" s="2" t="s">
        <v>2069</v>
      </c>
      <c r="E215" s="2" t="s">
        <v>2330</v>
      </c>
      <c r="F215" s="2">
        <v>72</v>
      </c>
      <c r="G215" s="2">
        <v>43</v>
      </c>
      <c r="H215" s="2">
        <v>13246.58</v>
      </c>
      <c r="I215" s="2">
        <v>308.06</v>
      </c>
      <c r="J215" s="2" t="s">
        <v>3371</v>
      </c>
      <c r="K215" s="2" t="s">
        <v>3372</v>
      </c>
    </row>
    <row r="216" spans="1:11" ht="13.8" x14ac:dyDescent="0.25">
      <c r="A216" s="2" t="s">
        <v>225</v>
      </c>
      <c r="B216" s="2" t="s">
        <v>1406</v>
      </c>
      <c r="C216" s="2" t="s">
        <v>1861</v>
      </c>
      <c r="D216" s="2" t="s">
        <v>2070</v>
      </c>
      <c r="E216" s="2" t="s">
        <v>2191</v>
      </c>
      <c r="F216" s="2">
        <v>42</v>
      </c>
      <c r="G216" s="2">
        <v>31</v>
      </c>
      <c r="H216" s="2">
        <v>3249.73</v>
      </c>
      <c r="I216" s="2">
        <v>104.83</v>
      </c>
      <c r="J216" s="2" t="s">
        <v>3370</v>
      </c>
      <c r="K216" s="2" t="s">
        <v>3372</v>
      </c>
    </row>
    <row r="217" spans="1:11" ht="13.8" x14ac:dyDescent="0.25">
      <c r="A217" s="2" t="s">
        <v>226</v>
      </c>
      <c r="B217" s="2" t="s">
        <v>1279</v>
      </c>
      <c r="C217" s="2" t="s">
        <v>1863</v>
      </c>
      <c r="D217" s="2" t="s">
        <v>2071</v>
      </c>
      <c r="E217" s="2" t="s">
        <v>2949</v>
      </c>
      <c r="F217" s="2">
        <v>34</v>
      </c>
      <c r="G217" s="2">
        <v>35</v>
      </c>
      <c r="H217" s="2">
        <v>4047.75</v>
      </c>
      <c r="I217" s="2">
        <v>115.65</v>
      </c>
      <c r="J217" s="2" t="s">
        <v>3370</v>
      </c>
      <c r="K217" s="2" t="s">
        <v>3372</v>
      </c>
    </row>
    <row r="218" spans="1:11" ht="13.8" x14ac:dyDescent="0.25">
      <c r="A218" s="2" t="s">
        <v>227</v>
      </c>
      <c r="B218" s="2" t="s">
        <v>1407</v>
      </c>
      <c r="C218" s="2" t="s">
        <v>1861</v>
      </c>
      <c r="D218" s="2" t="s">
        <v>2072</v>
      </c>
      <c r="E218" s="2" t="s">
        <v>2950</v>
      </c>
      <c r="F218" s="2">
        <v>2</v>
      </c>
      <c r="G218" s="2">
        <v>1</v>
      </c>
      <c r="H218" s="2">
        <v>364.89</v>
      </c>
      <c r="I218" s="2">
        <v>364.89</v>
      </c>
      <c r="J218" s="2" t="s">
        <v>3370</v>
      </c>
      <c r="K218" s="2" t="s">
        <v>3373</v>
      </c>
    </row>
    <row r="219" spans="1:11" ht="13.8" x14ac:dyDescent="0.25">
      <c r="A219" s="2" t="s">
        <v>228</v>
      </c>
      <c r="B219" s="2" t="s">
        <v>1272</v>
      </c>
      <c r="C219" s="2" t="s">
        <v>1861</v>
      </c>
      <c r="D219" s="2" t="s">
        <v>2073</v>
      </c>
      <c r="E219" s="2" t="s">
        <v>2951</v>
      </c>
      <c r="F219" s="2">
        <v>7</v>
      </c>
      <c r="G219" s="2">
        <v>6</v>
      </c>
      <c r="H219" s="2">
        <v>225.9</v>
      </c>
      <c r="I219" s="2">
        <v>37.65</v>
      </c>
      <c r="J219" s="2" t="s">
        <v>3370</v>
      </c>
      <c r="K219" s="2" t="s">
        <v>3372</v>
      </c>
    </row>
    <row r="220" spans="1:11" ht="13.8" x14ac:dyDescent="0.25">
      <c r="A220" s="2" t="s">
        <v>229</v>
      </c>
      <c r="B220" s="2" t="s">
        <v>1324</v>
      </c>
      <c r="C220" s="2" t="s">
        <v>1862</v>
      </c>
      <c r="D220" s="2" t="s">
        <v>2074</v>
      </c>
      <c r="E220" s="2" t="s">
        <v>2952</v>
      </c>
      <c r="F220" s="2">
        <v>63</v>
      </c>
      <c r="G220" s="2">
        <v>51</v>
      </c>
      <c r="H220" s="2">
        <v>19576.86</v>
      </c>
      <c r="I220" s="2">
        <v>383.86</v>
      </c>
      <c r="J220" s="2" t="s">
        <v>3371</v>
      </c>
      <c r="K220" s="2" t="s">
        <v>3372</v>
      </c>
    </row>
    <row r="221" spans="1:11" ht="13.8" x14ac:dyDescent="0.25">
      <c r="A221" s="2" t="s">
        <v>230</v>
      </c>
      <c r="B221" s="2" t="s">
        <v>1408</v>
      </c>
      <c r="C221" s="2" t="s">
        <v>1862</v>
      </c>
      <c r="D221" s="2" t="s">
        <v>2075</v>
      </c>
      <c r="E221" s="2" t="s">
        <v>2764</v>
      </c>
      <c r="F221" s="2">
        <v>12</v>
      </c>
      <c r="G221" s="2">
        <v>10</v>
      </c>
      <c r="H221" s="2">
        <v>1025.9000000000001</v>
      </c>
      <c r="I221" s="2">
        <v>102.59</v>
      </c>
      <c r="J221" s="2" t="s">
        <v>3370</v>
      </c>
      <c r="K221" s="2" t="s">
        <v>3372</v>
      </c>
    </row>
    <row r="222" spans="1:11" ht="13.8" x14ac:dyDescent="0.25">
      <c r="A222" s="2" t="s">
        <v>231</v>
      </c>
      <c r="B222" s="2" t="s">
        <v>1409</v>
      </c>
      <c r="C222" s="2" t="s">
        <v>1863</v>
      </c>
      <c r="D222" s="2" t="s">
        <v>1879</v>
      </c>
      <c r="E222" s="2" t="s">
        <v>2953</v>
      </c>
      <c r="F222" s="2">
        <v>42</v>
      </c>
      <c r="G222" s="2">
        <v>33</v>
      </c>
      <c r="H222" s="2">
        <v>2585.5500000000002</v>
      </c>
      <c r="I222" s="2">
        <v>78.349999999999994</v>
      </c>
      <c r="J222" s="2" t="s">
        <v>3370</v>
      </c>
      <c r="K222" s="2" t="s">
        <v>3372</v>
      </c>
    </row>
    <row r="223" spans="1:11" ht="13.8" x14ac:dyDescent="0.25">
      <c r="A223" s="2" t="s">
        <v>232</v>
      </c>
      <c r="B223" s="2" t="s">
        <v>1410</v>
      </c>
      <c r="C223" s="2" t="s">
        <v>1865</v>
      </c>
      <c r="D223" s="2" t="s">
        <v>2076</v>
      </c>
      <c r="E223" s="2" t="s">
        <v>2954</v>
      </c>
      <c r="F223" s="2">
        <v>32</v>
      </c>
      <c r="G223" s="2">
        <v>33</v>
      </c>
      <c r="H223" s="2">
        <v>11073.15</v>
      </c>
      <c r="I223" s="2">
        <v>335.55</v>
      </c>
      <c r="J223" s="2" t="s">
        <v>3371</v>
      </c>
      <c r="K223" s="2" t="s">
        <v>3372</v>
      </c>
    </row>
    <row r="224" spans="1:11" ht="13.8" x14ac:dyDescent="0.25">
      <c r="A224" s="2" t="s">
        <v>233</v>
      </c>
      <c r="B224" s="2" t="s">
        <v>1411</v>
      </c>
      <c r="C224" s="2" t="s">
        <v>1861</v>
      </c>
      <c r="D224" s="2" t="s">
        <v>1977</v>
      </c>
      <c r="E224" s="2" t="s">
        <v>2003</v>
      </c>
      <c r="F224" s="2">
        <v>9</v>
      </c>
      <c r="G224" s="2">
        <v>7</v>
      </c>
      <c r="H224" s="2">
        <v>1837.43</v>
      </c>
      <c r="I224" s="2">
        <v>262.49</v>
      </c>
      <c r="J224" s="2" t="s">
        <v>3370</v>
      </c>
      <c r="K224" s="2" t="s">
        <v>3372</v>
      </c>
    </row>
    <row r="225" spans="1:11" ht="13.8" x14ac:dyDescent="0.25">
      <c r="A225" s="2" t="s">
        <v>234</v>
      </c>
      <c r="B225" s="2" t="s">
        <v>1412</v>
      </c>
      <c r="C225" s="2" t="s">
        <v>1863</v>
      </c>
      <c r="D225" s="2" t="s">
        <v>2077</v>
      </c>
      <c r="E225" s="2" t="s">
        <v>2955</v>
      </c>
      <c r="F225" s="2">
        <v>7</v>
      </c>
      <c r="G225" s="2">
        <v>5</v>
      </c>
      <c r="H225" s="2">
        <v>564.9</v>
      </c>
      <c r="I225" s="2">
        <v>112.98</v>
      </c>
      <c r="J225" s="2" t="s">
        <v>3370</v>
      </c>
      <c r="K225" s="2" t="s">
        <v>3372</v>
      </c>
    </row>
    <row r="226" spans="1:11" ht="13.8" x14ac:dyDescent="0.25">
      <c r="A226" s="2" t="s">
        <v>235</v>
      </c>
      <c r="B226" s="2" t="s">
        <v>1413</v>
      </c>
      <c r="C226" s="2" t="s">
        <v>1865</v>
      </c>
      <c r="D226" s="2" t="s">
        <v>2078</v>
      </c>
      <c r="E226" s="2" t="s">
        <v>2708</v>
      </c>
      <c r="F226" s="2">
        <v>40</v>
      </c>
      <c r="G226" s="2">
        <v>34</v>
      </c>
      <c r="H226" s="2">
        <v>1687.76</v>
      </c>
      <c r="I226" s="2">
        <v>49.64</v>
      </c>
      <c r="J226" s="2" t="s">
        <v>3370</v>
      </c>
      <c r="K226" s="2" t="s">
        <v>3372</v>
      </c>
    </row>
    <row r="227" spans="1:11" ht="13.8" x14ac:dyDescent="0.25">
      <c r="A227" s="2" t="s">
        <v>236</v>
      </c>
      <c r="B227" s="2" t="s">
        <v>1401</v>
      </c>
      <c r="C227" s="2" t="s">
        <v>1862</v>
      </c>
      <c r="D227" s="2" t="s">
        <v>2079</v>
      </c>
      <c r="E227" s="2" t="s">
        <v>2956</v>
      </c>
      <c r="F227" s="2">
        <v>17</v>
      </c>
      <c r="G227" s="2">
        <v>22</v>
      </c>
      <c r="H227" s="2">
        <v>4996.42</v>
      </c>
      <c r="I227" s="2">
        <v>227.11</v>
      </c>
      <c r="J227" s="2" t="s">
        <v>3370</v>
      </c>
      <c r="K227" s="2" t="s">
        <v>3373</v>
      </c>
    </row>
    <row r="228" spans="1:11" ht="13.8" x14ac:dyDescent="0.25">
      <c r="A228" s="2" t="s">
        <v>237</v>
      </c>
      <c r="B228" s="2" t="s">
        <v>1414</v>
      </c>
      <c r="C228" s="2" t="s">
        <v>1861</v>
      </c>
      <c r="D228" s="2" t="s">
        <v>2080</v>
      </c>
      <c r="E228" s="2" t="s">
        <v>2604</v>
      </c>
      <c r="F228" s="2">
        <v>2</v>
      </c>
      <c r="G228" s="2">
        <v>3</v>
      </c>
      <c r="H228" s="2">
        <v>52.68</v>
      </c>
      <c r="I228" s="2">
        <v>17.559999999999999</v>
      </c>
      <c r="J228" s="2" t="s">
        <v>3370</v>
      </c>
      <c r="K228" s="2" t="s">
        <v>3373</v>
      </c>
    </row>
    <row r="229" spans="1:11" ht="13.8" x14ac:dyDescent="0.25">
      <c r="A229" s="2" t="s">
        <v>238</v>
      </c>
      <c r="B229" s="2" t="s">
        <v>1415</v>
      </c>
      <c r="C229" s="2" t="s">
        <v>1862</v>
      </c>
      <c r="D229" s="2" t="s">
        <v>2081</v>
      </c>
      <c r="E229" s="2" t="s">
        <v>2957</v>
      </c>
      <c r="F229" s="2">
        <v>32</v>
      </c>
      <c r="G229" s="2">
        <v>37</v>
      </c>
      <c r="H229" s="2">
        <v>3105.78</v>
      </c>
      <c r="I229" s="2">
        <v>83.94</v>
      </c>
      <c r="J229" s="2" t="s">
        <v>3370</v>
      </c>
      <c r="K229" s="2" t="s">
        <v>3372</v>
      </c>
    </row>
    <row r="230" spans="1:11" ht="13.8" x14ac:dyDescent="0.25">
      <c r="A230" s="2" t="s">
        <v>239</v>
      </c>
      <c r="B230" s="2" t="s">
        <v>1416</v>
      </c>
      <c r="C230" s="2" t="s">
        <v>1861</v>
      </c>
      <c r="D230" s="2" t="s">
        <v>2082</v>
      </c>
      <c r="E230" s="2" t="s">
        <v>2958</v>
      </c>
      <c r="F230" s="2">
        <v>21</v>
      </c>
      <c r="G230" s="2">
        <v>21</v>
      </c>
      <c r="H230" s="2">
        <v>1250.76</v>
      </c>
      <c r="I230" s="2">
        <v>59.56</v>
      </c>
      <c r="J230" s="2" t="s">
        <v>3370</v>
      </c>
      <c r="K230" s="2" t="s">
        <v>3372</v>
      </c>
    </row>
    <row r="231" spans="1:11" ht="13.8" x14ac:dyDescent="0.25">
      <c r="A231" s="2" t="s">
        <v>240</v>
      </c>
      <c r="B231" s="2" t="s">
        <v>1417</v>
      </c>
      <c r="C231" s="2" t="s">
        <v>1865</v>
      </c>
      <c r="D231" s="2" t="s">
        <v>2083</v>
      </c>
      <c r="E231" s="2" t="s">
        <v>2603</v>
      </c>
      <c r="F231" s="2">
        <v>76</v>
      </c>
      <c r="G231" s="2">
        <v>60</v>
      </c>
      <c r="H231" s="2">
        <v>3787.2</v>
      </c>
      <c r="I231" s="2">
        <v>63.12</v>
      </c>
      <c r="J231" s="2" t="s">
        <v>3370</v>
      </c>
      <c r="K231" s="2" t="s">
        <v>3373</v>
      </c>
    </row>
    <row r="232" spans="1:11" ht="13.8" x14ac:dyDescent="0.25">
      <c r="A232" s="2" t="s">
        <v>241</v>
      </c>
      <c r="B232" s="2" t="s">
        <v>1418</v>
      </c>
      <c r="C232" s="2" t="s">
        <v>1861</v>
      </c>
      <c r="D232" s="2" t="s">
        <v>2084</v>
      </c>
      <c r="E232" s="2" t="s">
        <v>2959</v>
      </c>
      <c r="F232" s="2">
        <v>67</v>
      </c>
      <c r="G232" s="2">
        <v>47</v>
      </c>
      <c r="H232" s="2">
        <v>5429.91</v>
      </c>
      <c r="I232" s="2">
        <v>115.53</v>
      </c>
      <c r="J232" s="2" t="s">
        <v>3371</v>
      </c>
      <c r="K232" s="2" t="s">
        <v>3372</v>
      </c>
    </row>
    <row r="233" spans="1:11" ht="13.8" x14ac:dyDescent="0.25">
      <c r="A233" s="2" t="s">
        <v>242</v>
      </c>
      <c r="B233" s="2" t="s">
        <v>1419</v>
      </c>
      <c r="C233" s="2" t="s">
        <v>1861</v>
      </c>
      <c r="D233" s="2" t="s">
        <v>2085</v>
      </c>
      <c r="E233" s="2" t="s">
        <v>2960</v>
      </c>
      <c r="F233" s="2">
        <v>21</v>
      </c>
      <c r="G233" s="2">
        <v>16</v>
      </c>
      <c r="H233" s="2">
        <v>968.16</v>
      </c>
      <c r="I233" s="2">
        <v>60.51</v>
      </c>
      <c r="J233" s="2" t="s">
        <v>3370</v>
      </c>
      <c r="K233" s="2" t="s">
        <v>3373</v>
      </c>
    </row>
    <row r="234" spans="1:11" ht="13.8" x14ac:dyDescent="0.25">
      <c r="A234" s="2" t="s">
        <v>243</v>
      </c>
      <c r="B234" s="2" t="s">
        <v>1420</v>
      </c>
      <c r="C234" s="2" t="s">
        <v>1864</v>
      </c>
      <c r="D234" s="2" t="s">
        <v>2086</v>
      </c>
      <c r="E234" s="2" t="s">
        <v>2961</v>
      </c>
      <c r="F234" s="2">
        <v>60</v>
      </c>
      <c r="G234" s="2">
        <v>44</v>
      </c>
      <c r="H234" s="2">
        <v>3897.52</v>
      </c>
      <c r="I234" s="2">
        <v>88.58</v>
      </c>
      <c r="J234" s="2" t="s">
        <v>3370</v>
      </c>
      <c r="K234" s="2" t="s">
        <v>3372</v>
      </c>
    </row>
    <row r="235" spans="1:11" ht="13.8" x14ac:dyDescent="0.25">
      <c r="A235" s="2" t="s">
        <v>244</v>
      </c>
      <c r="B235" s="2" t="s">
        <v>1390</v>
      </c>
      <c r="C235" s="2" t="s">
        <v>1864</v>
      </c>
      <c r="D235" s="2" t="s">
        <v>2087</v>
      </c>
      <c r="E235" s="2" t="s">
        <v>2921</v>
      </c>
      <c r="F235" s="2">
        <v>5</v>
      </c>
      <c r="G235" s="2">
        <v>3</v>
      </c>
      <c r="H235" s="2">
        <v>222.93</v>
      </c>
      <c r="I235" s="2">
        <v>74.31</v>
      </c>
      <c r="J235" s="2" t="s">
        <v>3370</v>
      </c>
      <c r="K235" s="2" t="s">
        <v>3373</v>
      </c>
    </row>
    <row r="236" spans="1:11" ht="13.8" x14ac:dyDescent="0.25">
      <c r="A236" s="2" t="s">
        <v>245</v>
      </c>
      <c r="B236" s="2" t="s">
        <v>1320</v>
      </c>
      <c r="C236" s="2" t="s">
        <v>1863</v>
      </c>
      <c r="D236" s="2" t="s">
        <v>2088</v>
      </c>
      <c r="E236" s="2" t="s">
        <v>2962</v>
      </c>
      <c r="F236" s="2">
        <v>2</v>
      </c>
      <c r="G236" s="2">
        <v>6</v>
      </c>
      <c r="H236" s="2">
        <v>1547.88</v>
      </c>
      <c r="I236" s="2">
        <v>257.98</v>
      </c>
      <c r="J236" s="2" t="s">
        <v>3370</v>
      </c>
      <c r="K236" s="2" t="s">
        <v>3372</v>
      </c>
    </row>
    <row r="237" spans="1:11" ht="13.8" x14ac:dyDescent="0.25">
      <c r="A237" s="2" t="s">
        <v>246</v>
      </c>
      <c r="B237" s="2" t="s">
        <v>1421</v>
      </c>
      <c r="C237" s="2" t="s">
        <v>1862</v>
      </c>
      <c r="D237" s="2" t="s">
        <v>2089</v>
      </c>
      <c r="E237" s="2" t="s">
        <v>2426</v>
      </c>
      <c r="F237" s="2">
        <v>18</v>
      </c>
      <c r="G237" s="2">
        <v>21</v>
      </c>
      <c r="H237" s="2">
        <v>1855.98</v>
      </c>
      <c r="I237" s="2">
        <v>88.38</v>
      </c>
      <c r="J237" s="2" t="s">
        <v>3370</v>
      </c>
      <c r="K237" s="2" t="s">
        <v>3372</v>
      </c>
    </row>
    <row r="238" spans="1:11" ht="13.8" x14ac:dyDescent="0.25">
      <c r="A238" s="2" t="s">
        <v>247</v>
      </c>
      <c r="B238" s="2" t="s">
        <v>1422</v>
      </c>
      <c r="C238" s="2" t="s">
        <v>1862</v>
      </c>
      <c r="D238" s="2" t="s">
        <v>2090</v>
      </c>
      <c r="E238" s="2" t="s">
        <v>2667</v>
      </c>
      <c r="F238" s="2">
        <v>1</v>
      </c>
      <c r="G238" s="2">
        <v>1</v>
      </c>
      <c r="H238" s="2">
        <v>115.1</v>
      </c>
      <c r="I238" s="2">
        <v>115.1</v>
      </c>
      <c r="J238" s="2" t="s">
        <v>3370</v>
      </c>
      <c r="K238" s="2" t="s">
        <v>3372</v>
      </c>
    </row>
    <row r="239" spans="1:11" ht="13.8" x14ac:dyDescent="0.25">
      <c r="A239" s="2" t="s">
        <v>248</v>
      </c>
      <c r="B239" s="2" t="s">
        <v>1285</v>
      </c>
      <c r="C239" s="2" t="s">
        <v>1862</v>
      </c>
      <c r="D239" s="2" t="s">
        <v>2091</v>
      </c>
      <c r="E239" s="2" t="s">
        <v>2531</v>
      </c>
      <c r="F239" s="2">
        <v>38</v>
      </c>
      <c r="G239" s="2">
        <v>26</v>
      </c>
      <c r="H239" s="2">
        <v>833.56</v>
      </c>
      <c r="I239" s="2">
        <v>32.06</v>
      </c>
      <c r="J239" s="2" t="s">
        <v>3370</v>
      </c>
      <c r="K239" s="2" t="s">
        <v>3372</v>
      </c>
    </row>
    <row r="240" spans="1:11" ht="13.8" x14ac:dyDescent="0.25">
      <c r="A240" s="2" t="s">
        <v>249</v>
      </c>
      <c r="B240" s="2" t="s">
        <v>1363</v>
      </c>
      <c r="C240" s="2" t="s">
        <v>1861</v>
      </c>
      <c r="D240" s="2" t="s">
        <v>2092</v>
      </c>
      <c r="E240" s="2" t="s">
        <v>2963</v>
      </c>
      <c r="F240" s="2">
        <v>16</v>
      </c>
      <c r="G240" s="2">
        <v>12</v>
      </c>
      <c r="H240" s="2">
        <v>450.24</v>
      </c>
      <c r="I240" s="2">
        <v>37.520000000000003</v>
      </c>
      <c r="J240" s="2" t="s">
        <v>3370</v>
      </c>
      <c r="K240" s="2" t="s">
        <v>3372</v>
      </c>
    </row>
    <row r="241" spans="1:11" ht="13.8" x14ac:dyDescent="0.25">
      <c r="A241" s="2" t="s">
        <v>250</v>
      </c>
      <c r="B241" s="2" t="s">
        <v>1423</v>
      </c>
      <c r="C241" s="2" t="s">
        <v>1865</v>
      </c>
      <c r="D241" s="2" t="s">
        <v>2093</v>
      </c>
      <c r="E241" s="2" t="s">
        <v>2964</v>
      </c>
      <c r="F241" s="2">
        <v>15</v>
      </c>
      <c r="G241" s="2">
        <v>8</v>
      </c>
      <c r="H241" s="2">
        <v>559.52</v>
      </c>
      <c r="I241" s="2">
        <v>69.94</v>
      </c>
      <c r="J241" s="2" t="s">
        <v>3370</v>
      </c>
      <c r="K241" s="2" t="s">
        <v>3372</v>
      </c>
    </row>
    <row r="242" spans="1:11" ht="13.8" x14ac:dyDescent="0.25">
      <c r="A242" s="2" t="s">
        <v>251</v>
      </c>
      <c r="B242" s="2" t="s">
        <v>1424</v>
      </c>
      <c r="C242" s="2" t="s">
        <v>1864</v>
      </c>
      <c r="D242" s="2" t="s">
        <v>2094</v>
      </c>
      <c r="E242" s="2" t="s">
        <v>2965</v>
      </c>
      <c r="F242" s="2">
        <v>44</v>
      </c>
      <c r="G242" s="2">
        <v>35</v>
      </c>
      <c r="H242" s="2">
        <v>10918.25</v>
      </c>
      <c r="I242" s="2">
        <v>311.95</v>
      </c>
      <c r="J242" s="2" t="s">
        <v>3371</v>
      </c>
      <c r="K242" s="2" t="s">
        <v>3372</v>
      </c>
    </row>
    <row r="243" spans="1:11" ht="13.8" x14ac:dyDescent="0.25">
      <c r="A243" s="2" t="s">
        <v>252</v>
      </c>
      <c r="B243" s="2" t="s">
        <v>1425</v>
      </c>
      <c r="C243" s="2" t="s">
        <v>1862</v>
      </c>
      <c r="D243" s="2" t="s">
        <v>2095</v>
      </c>
      <c r="E243" s="2" t="s">
        <v>2742</v>
      </c>
      <c r="F243" s="2">
        <v>29</v>
      </c>
      <c r="G243" s="2">
        <v>27</v>
      </c>
      <c r="H243" s="2">
        <v>7180.92</v>
      </c>
      <c r="I243" s="2">
        <v>265.95999999999998</v>
      </c>
      <c r="J243" s="2" t="s">
        <v>3371</v>
      </c>
      <c r="K243" s="2" t="s">
        <v>3372</v>
      </c>
    </row>
    <row r="244" spans="1:11" ht="13.8" x14ac:dyDescent="0.25">
      <c r="A244" s="2" t="s">
        <v>253</v>
      </c>
      <c r="B244" s="2" t="s">
        <v>1426</v>
      </c>
      <c r="C244" s="2" t="s">
        <v>1864</v>
      </c>
      <c r="D244" s="2" t="s">
        <v>2096</v>
      </c>
      <c r="E244" s="2" t="s">
        <v>2383</v>
      </c>
      <c r="F244" s="2">
        <v>15</v>
      </c>
      <c r="G244" s="2">
        <v>15</v>
      </c>
      <c r="H244" s="2">
        <v>3537.75</v>
      </c>
      <c r="I244" s="2">
        <v>235.85</v>
      </c>
      <c r="J244" s="2" t="s">
        <v>3370</v>
      </c>
      <c r="K244" s="2" t="s">
        <v>3372</v>
      </c>
    </row>
    <row r="245" spans="1:11" ht="13.8" x14ac:dyDescent="0.25">
      <c r="A245" s="2" t="s">
        <v>254</v>
      </c>
      <c r="B245" s="2" t="s">
        <v>1427</v>
      </c>
      <c r="C245" s="2" t="s">
        <v>1861</v>
      </c>
      <c r="D245" s="2" t="s">
        <v>2097</v>
      </c>
      <c r="E245" s="2" t="s">
        <v>2966</v>
      </c>
      <c r="F245" s="2">
        <v>31</v>
      </c>
      <c r="G245" s="2">
        <v>30</v>
      </c>
      <c r="H245" s="2">
        <v>578.1</v>
      </c>
      <c r="I245" s="2">
        <v>19.27</v>
      </c>
      <c r="J245" s="2" t="s">
        <v>3370</v>
      </c>
      <c r="K245" s="2" t="s">
        <v>3372</v>
      </c>
    </row>
    <row r="246" spans="1:11" ht="13.8" x14ac:dyDescent="0.25">
      <c r="A246" s="2" t="s">
        <v>255</v>
      </c>
      <c r="B246" s="2" t="s">
        <v>1428</v>
      </c>
      <c r="C246" s="2" t="s">
        <v>1862</v>
      </c>
      <c r="D246" s="2" t="s">
        <v>2098</v>
      </c>
      <c r="E246" s="2" t="s">
        <v>2967</v>
      </c>
      <c r="F246" s="2">
        <v>11</v>
      </c>
      <c r="G246" s="2">
        <v>16</v>
      </c>
      <c r="H246" s="2">
        <v>1057.44</v>
      </c>
      <c r="I246" s="2">
        <v>66.09</v>
      </c>
      <c r="J246" s="2" t="s">
        <v>3370</v>
      </c>
      <c r="K246" s="2" t="s">
        <v>3372</v>
      </c>
    </row>
    <row r="247" spans="1:11" ht="13.8" x14ac:dyDescent="0.25">
      <c r="A247" s="2" t="s">
        <v>256</v>
      </c>
      <c r="B247" s="2" t="s">
        <v>1280</v>
      </c>
      <c r="C247" s="2" t="s">
        <v>1863</v>
      </c>
      <c r="D247" s="2" t="s">
        <v>2099</v>
      </c>
      <c r="E247" s="2" t="s">
        <v>2968</v>
      </c>
      <c r="F247" s="2">
        <v>12</v>
      </c>
      <c r="G247" s="2">
        <v>8</v>
      </c>
      <c r="H247" s="2">
        <v>851.2</v>
      </c>
      <c r="I247" s="2">
        <v>106.4</v>
      </c>
      <c r="J247" s="2" t="s">
        <v>3370</v>
      </c>
      <c r="K247" s="2" t="s">
        <v>3372</v>
      </c>
    </row>
    <row r="248" spans="1:11" ht="13.8" x14ac:dyDescent="0.25">
      <c r="A248" s="2" t="s">
        <v>257</v>
      </c>
      <c r="B248" s="2" t="s">
        <v>1429</v>
      </c>
      <c r="C248" s="2" t="s">
        <v>1861</v>
      </c>
      <c r="D248" s="2" t="s">
        <v>2100</v>
      </c>
      <c r="E248" s="2" t="s">
        <v>2969</v>
      </c>
      <c r="F248" s="2">
        <v>20</v>
      </c>
      <c r="G248" s="2">
        <v>11</v>
      </c>
      <c r="H248" s="2">
        <v>1248.06</v>
      </c>
      <c r="I248" s="2">
        <v>113.46</v>
      </c>
      <c r="J248" s="2" t="s">
        <v>3370</v>
      </c>
      <c r="K248" s="2" t="s">
        <v>3373</v>
      </c>
    </row>
    <row r="249" spans="1:11" ht="13.8" x14ac:dyDescent="0.25">
      <c r="A249" s="2" t="s">
        <v>258</v>
      </c>
      <c r="B249" s="2" t="s">
        <v>1367</v>
      </c>
      <c r="C249" s="2" t="s">
        <v>1862</v>
      </c>
      <c r="D249" s="2" t="s">
        <v>2101</v>
      </c>
      <c r="E249" s="2" t="s">
        <v>2970</v>
      </c>
      <c r="F249" s="2">
        <v>9</v>
      </c>
      <c r="G249" s="2">
        <v>8</v>
      </c>
      <c r="H249" s="2">
        <v>757.52</v>
      </c>
      <c r="I249" s="2">
        <v>94.69</v>
      </c>
      <c r="J249" s="2" t="s">
        <v>3370</v>
      </c>
      <c r="K249" s="2" t="s">
        <v>3372</v>
      </c>
    </row>
    <row r="250" spans="1:11" ht="13.8" x14ac:dyDescent="0.25">
      <c r="A250" s="2" t="s">
        <v>259</v>
      </c>
      <c r="B250" s="2" t="s">
        <v>1430</v>
      </c>
      <c r="C250" s="2" t="s">
        <v>1861</v>
      </c>
      <c r="D250" s="2" t="s">
        <v>2102</v>
      </c>
      <c r="E250" s="2" t="s">
        <v>2971</v>
      </c>
      <c r="F250" s="2">
        <v>28</v>
      </c>
      <c r="G250" s="2">
        <v>29</v>
      </c>
      <c r="H250" s="2">
        <v>2658.14</v>
      </c>
      <c r="I250" s="2">
        <v>91.66</v>
      </c>
      <c r="J250" s="2" t="s">
        <v>3370</v>
      </c>
      <c r="K250" s="2" t="s">
        <v>3372</v>
      </c>
    </row>
    <row r="251" spans="1:11" ht="13.8" x14ac:dyDescent="0.25">
      <c r="A251" s="2" t="s">
        <v>260</v>
      </c>
      <c r="B251" s="2" t="s">
        <v>1431</v>
      </c>
      <c r="C251" s="2" t="s">
        <v>1865</v>
      </c>
      <c r="D251" s="2" t="s">
        <v>2103</v>
      </c>
      <c r="E251" s="2" t="s">
        <v>2565</v>
      </c>
      <c r="F251" s="2">
        <v>14</v>
      </c>
      <c r="G251" s="2">
        <v>14</v>
      </c>
      <c r="H251" s="2">
        <v>592.05999999999995</v>
      </c>
      <c r="I251" s="2">
        <v>42.29</v>
      </c>
      <c r="J251" s="2" t="s">
        <v>3370</v>
      </c>
      <c r="K251" s="2" t="s">
        <v>3372</v>
      </c>
    </row>
    <row r="252" spans="1:11" ht="13.8" x14ac:dyDescent="0.25">
      <c r="A252" s="2" t="s">
        <v>261</v>
      </c>
      <c r="B252" s="2" t="s">
        <v>1432</v>
      </c>
      <c r="C252" s="2" t="s">
        <v>1865</v>
      </c>
      <c r="D252" s="2" t="s">
        <v>2104</v>
      </c>
      <c r="E252" s="2" t="s">
        <v>2690</v>
      </c>
      <c r="F252" s="2">
        <v>41</v>
      </c>
      <c r="G252" s="2">
        <v>32</v>
      </c>
      <c r="H252" s="2">
        <v>3807.68</v>
      </c>
      <c r="I252" s="2">
        <v>118.99</v>
      </c>
      <c r="J252" s="2" t="s">
        <v>3370</v>
      </c>
      <c r="K252" s="2" t="s">
        <v>3372</v>
      </c>
    </row>
    <row r="253" spans="1:11" ht="13.8" x14ac:dyDescent="0.25">
      <c r="A253" s="2" t="s">
        <v>262</v>
      </c>
      <c r="B253" s="2" t="s">
        <v>1405</v>
      </c>
      <c r="C253" s="2" t="s">
        <v>1861</v>
      </c>
      <c r="D253" s="2" t="s">
        <v>2105</v>
      </c>
      <c r="E253" s="2" t="s">
        <v>2274</v>
      </c>
      <c r="F253" s="2">
        <v>31</v>
      </c>
      <c r="G253" s="2">
        <v>27</v>
      </c>
      <c r="H253" s="2">
        <v>1428.57</v>
      </c>
      <c r="I253" s="2">
        <v>52.91</v>
      </c>
      <c r="J253" s="2" t="s">
        <v>3370</v>
      </c>
      <c r="K253" s="2" t="s">
        <v>3372</v>
      </c>
    </row>
    <row r="254" spans="1:11" ht="13.8" x14ac:dyDescent="0.25">
      <c r="A254" s="2" t="s">
        <v>263</v>
      </c>
      <c r="B254" s="2" t="s">
        <v>1433</v>
      </c>
      <c r="C254" s="2" t="s">
        <v>1863</v>
      </c>
      <c r="D254" s="2" t="s">
        <v>2106</v>
      </c>
      <c r="E254" s="2" t="s">
        <v>2972</v>
      </c>
      <c r="F254" s="2">
        <v>34</v>
      </c>
      <c r="G254" s="2">
        <v>30</v>
      </c>
      <c r="H254" s="2">
        <v>3253.2</v>
      </c>
      <c r="I254" s="2">
        <v>108.44</v>
      </c>
      <c r="J254" s="2" t="s">
        <v>3370</v>
      </c>
      <c r="K254" s="2" t="s">
        <v>3372</v>
      </c>
    </row>
    <row r="255" spans="1:11" ht="13.8" x14ac:dyDescent="0.25">
      <c r="A255" s="2" t="s">
        <v>264</v>
      </c>
      <c r="B255" s="2" t="s">
        <v>1434</v>
      </c>
      <c r="C255" s="2" t="s">
        <v>1861</v>
      </c>
      <c r="D255" s="2" t="s">
        <v>2107</v>
      </c>
      <c r="E255" s="2" t="s">
        <v>2973</v>
      </c>
      <c r="F255" s="2">
        <v>1</v>
      </c>
      <c r="G255" s="2">
        <v>2</v>
      </c>
      <c r="H255" s="2">
        <v>377.86</v>
      </c>
      <c r="I255" s="2">
        <v>188.93</v>
      </c>
      <c r="J255" s="2" t="s">
        <v>3370</v>
      </c>
      <c r="K255" s="2" t="s">
        <v>3373</v>
      </c>
    </row>
    <row r="256" spans="1:11" ht="13.8" x14ac:dyDescent="0.25">
      <c r="A256" s="2" t="s">
        <v>265</v>
      </c>
      <c r="B256" s="2" t="s">
        <v>1435</v>
      </c>
      <c r="C256" s="2" t="s">
        <v>1861</v>
      </c>
      <c r="D256" s="2" t="s">
        <v>2108</v>
      </c>
      <c r="E256" s="2" t="s">
        <v>1914</v>
      </c>
      <c r="F256" s="2">
        <v>38</v>
      </c>
      <c r="G256" s="2">
        <v>28</v>
      </c>
      <c r="H256" s="2">
        <v>662.48</v>
      </c>
      <c r="I256" s="2">
        <v>23.66</v>
      </c>
      <c r="J256" s="2" t="s">
        <v>3370</v>
      </c>
      <c r="K256" s="2" t="s">
        <v>3372</v>
      </c>
    </row>
    <row r="257" spans="1:11" ht="13.8" x14ac:dyDescent="0.25">
      <c r="A257" s="2" t="s">
        <v>266</v>
      </c>
      <c r="B257" s="2" t="s">
        <v>1436</v>
      </c>
      <c r="C257" s="2" t="s">
        <v>1863</v>
      </c>
      <c r="D257" s="2" t="s">
        <v>2109</v>
      </c>
      <c r="E257" s="2" t="s">
        <v>2647</v>
      </c>
      <c r="F257" s="2">
        <v>54</v>
      </c>
      <c r="G257" s="2">
        <v>43</v>
      </c>
      <c r="H257" s="2">
        <v>16548.98</v>
      </c>
      <c r="I257" s="2">
        <v>384.86</v>
      </c>
      <c r="J257" s="2" t="s">
        <v>3371</v>
      </c>
      <c r="K257" s="2" t="s">
        <v>3372</v>
      </c>
    </row>
    <row r="258" spans="1:11" ht="13.8" x14ac:dyDescent="0.25">
      <c r="A258" s="2" t="s">
        <v>267</v>
      </c>
      <c r="B258" s="2" t="s">
        <v>1269</v>
      </c>
      <c r="C258" s="2" t="s">
        <v>1861</v>
      </c>
      <c r="D258" s="2" t="s">
        <v>2110</v>
      </c>
      <c r="E258" s="2" t="s">
        <v>1889</v>
      </c>
      <c r="F258" s="2">
        <v>21</v>
      </c>
      <c r="G258" s="2">
        <v>17</v>
      </c>
      <c r="H258" s="2">
        <v>17326.23</v>
      </c>
      <c r="I258" s="2">
        <v>1019.19</v>
      </c>
      <c r="J258" s="2" t="s">
        <v>3371</v>
      </c>
      <c r="K258" s="2" t="s">
        <v>3372</v>
      </c>
    </row>
    <row r="259" spans="1:11" ht="13.8" x14ac:dyDescent="0.25">
      <c r="A259" s="2" t="s">
        <v>268</v>
      </c>
      <c r="B259" s="2" t="s">
        <v>1437</v>
      </c>
      <c r="C259" s="2" t="s">
        <v>1862</v>
      </c>
      <c r="D259" s="2" t="s">
        <v>2111</v>
      </c>
      <c r="E259" s="2" t="s">
        <v>2974</v>
      </c>
      <c r="F259" s="2">
        <v>15</v>
      </c>
      <c r="G259" s="2">
        <v>15</v>
      </c>
      <c r="H259" s="2">
        <v>1751.25</v>
      </c>
      <c r="I259" s="2">
        <v>116.75</v>
      </c>
      <c r="J259" s="2" t="s">
        <v>3370</v>
      </c>
      <c r="K259" s="2" t="s">
        <v>3372</v>
      </c>
    </row>
    <row r="260" spans="1:11" ht="13.8" x14ac:dyDescent="0.25">
      <c r="A260" s="2" t="s">
        <v>269</v>
      </c>
      <c r="B260" s="2" t="s">
        <v>1438</v>
      </c>
      <c r="C260" s="2" t="s">
        <v>1862</v>
      </c>
      <c r="D260" s="2" t="s">
        <v>2112</v>
      </c>
      <c r="E260" s="2" t="s">
        <v>2823</v>
      </c>
      <c r="F260" s="2">
        <v>10</v>
      </c>
      <c r="G260" s="2">
        <v>12</v>
      </c>
      <c r="H260" s="2">
        <v>1428.96</v>
      </c>
      <c r="I260" s="2">
        <v>119.08</v>
      </c>
      <c r="J260" s="2" t="s">
        <v>3370</v>
      </c>
      <c r="K260" s="2" t="s">
        <v>3372</v>
      </c>
    </row>
    <row r="261" spans="1:11" ht="13.8" x14ac:dyDescent="0.25">
      <c r="A261" s="2" t="s">
        <v>270</v>
      </c>
      <c r="B261" s="2" t="s">
        <v>1439</v>
      </c>
      <c r="C261" s="2" t="s">
        <v>1861</v>
      </c>
      <c r="D261" s="2" t="s">
        <v>2113</v>
      </c>
      <c r="E261" s="2" t="s">
        <v>2975</v>
      </c>
      <c r="F261" s="2">
        <v>8</v>
      </c>
      <c r="G261" s="2">
        <v>8</v>
      </c>
      <c r="H261" s="2">
        <v>745.04</v>
      </c>
      <c r="I261" s="2">
        <v>93.13</v>
      </c>
      <c r="J261" s="2" t="s">
        <v>3370</v>
      </c>
      <c r="K261" s="2" t="s">
        <v>3372</v>
      </c>
    </row>
    <row r="262" spans="1:11" ht="13.8" x14ac:dyDescent="0.25">
      <c r="A262" s="2" t="s">
        <v>271</v>
      </c>
      <c r="B262" s="2" t="s">
        <v>1440</v>
      </c>
      <c r="C262" s="2" t="s">
        <v>1863</v>
      </c>
      <c r="D262" s="2" t="s">
        <v>2114</v>
      </c>
      <c r="E262" s="2" t="s">
        <v>2976</v>
      </c>
      <c r="F262" s="2">
        <v>6</v>
      </c>
      <c r="G262" s="2">
        <v>8</v>
      </c>
      <c r="H262" s="2">
        <v>1206.1600000000001</v>
      </c>
      <c r="I262" s="2">
        <v>150.77000000000001</v>
      </c>
      <c r="J262" s="2" t="s">
        <v>3370</v>
      </c>
      <c r="K262" s="2" t="s">
        <v>3372</v>
      </c>
    </row>
    <row r="263" spans="1:11" ht="13.8" x14ac:dyDescent="0.25">
      <c r="A263" s="2" t="s">
        <v>272</v>
      </c>
      <c r="B263" s="2" t="s">
        <v>1441</v>
      </c>
      <c r="C263" s="2" t="s">
        <v>1861</v>
      </c>
      <c r="D263" s="2" t="s">
        <v>2115</v>
      </c>
      <c r="E263" s="2" t="s">
        <v>2977</v>
      </c>
      <c r="F263" s="2">
        <v>34</v>
      </c>
      <c r="G263" s="2">
        <v>31</v>
      </c>
      <c r="H263" s="2">
        <v>425.32</v>
      </c>
      <c r="I263" s="2">
        <v>13.72</v>
      </c>
      <c r="J263" s="2" t="s">
        <v>3370</v>
      </c>
      <c r="K263" s="2" t="s">
        <v>3372</v>
      </c>
    </row>
    <row r="264" spans="1:11" ht="13.8" x14ac:dyDescent="0.25">
      <c r="A264" s="2" t="s">
        <v>273</v>
      </c>
      <c r="B264" s="2" t="s">
        <v>1442</v>
      </c>
      <c r="C264" s="2" t="s">
        <v>1864</v>
      </c>
      <c r="D264" s="2" t="s">
        <v>2116</v>
      </c>
      <c r="E264" s="2" t="s">
        <v>2978</v>
      </c>
      <c r="F264" s="2">
        <v>25</v>
      </c>
      <c r="G264" s="2">
        <v>15</v>
      </c>
      <c r="H264" s="2">
        <v>974.7</v>
      </c>
      <c r="I264" s="2">
        <v>64.98</v>
      </c>
      <c r="J264" s="2" t="s">
        <v>3370</v>
      </c>
      <c r="K264" s="2" t="s">
        <v>3372</v>
      </c>
    </row>
    <row r="265" spans="1:11" ht="13.8" x14ac:dyDescent="0.25">
      <c r="A265" s="2" t="s">
        <v>274</v>
      </c>
      <c r="B265" s="2" t="s">
        <v>1443</v>
      </c>
      <c r="C265" s="2" t="s">
        <v>1861</v>
      </c>
      <c r="D265" s="2" t="s">
        <v>2117</v>
      </c>
      <c r="E265" s="2" t="s">
        <v>2979</v>
      </c>
      <c r="F265" s="2">
        <v>60</v>
      </c>
      <c r="G265" s="2">
        <v>42</v>
      </c>
      <c r="H265" s="2">
        <v>3125.22</v>
      </c>
      <c r="I265" s="2">
        <v>74.41</v>
      </c>
      <c r="J265" s="2" t="s">
        <v>3370</v>
      </c>
      <c r="K265" s="2" t="s">
        <v>3373</v>
      </c>
    </row>
    <row r="266" spans="1:11" ht="13.8" x14ac:dyDescent="0.25">
      <c r="A266" s="2" t="s">
        <v>275</v>
      </c>
      <c r="B266" s="2" t="s">
        <v>1444</v>
      </c>
      <c r="C266" s="2" t="s">
        <v>1862</v>
      </c>
      <c r="D266" s="2" t="s">
        <v>2118</v>
      </c>
      <c r="E266" s="2" t="s">
        <v>2980</v>
      </c>
      <c r="F266" s="2">
        <v>54</v>
      </c>
      <c r="G266" s="2">
        <v>42</v>
      </c>
      <c r="H266" s="2">
        <v>3528.42</v>
      </c>
      <c r="I266" s="2">
        <v>84.01</v>
      </c>
      <c r="J266" s="2" t="s">
        <v>3370</v>
      </c>
      <c r="K266" s="2" t="s">
        <v>3372</v>
      </c>
    </row>
    <row r="267" spans="1:11" ht="13.8" x14ac:dyDescent="0.25">
      <c r="A267" s="2" t="s">
        <v>276</v>
      </c>
      <c r="B267" s="2" t="s">
        <v>1223</v>
      </c>
      <c r="C267" s="2" t="s">
        <v>1864</v>
      </c>
      <c r="D267" s="2" t="s">
        <v>2119</v>
      </c>
      <c r="E267" s="2" t="s">
        <v>2981</v>
      </c>
      <c r="F267" s="2">
        <v>15</v>
      </c>
      <c r="G267" s="2">
        <v>13</v>
      </c>
      <c r="H267" s="2">
        <v>203.71</v>
      </c>
      <c r="I267" s="2">
        <v>15.67</v>
      </c>
      <c r="J267" s="2" t="s">
        <v>3370</v>
      </c>
      <c r="K267" s="2" t="s">
        <v>3372</v>
      </c>
    </row>
    <row r="268" spans="1:11" ht="13.8" x14ac:dyDescent="0.25">
      <c r="A268" s="2" t="s">
        <v>277</v>
      </c>
      <c r="B268" s="2" t="s">
        <v>1445</v>
      </c>
      <c r="C268" s="2" t="s">
        <v>1863</v>
      </c>
      <c r="D268" s="2" t="s">
        <v>2120</v>
      </c>
      <c r="E268" s="2" t="s">
        <v>2982</v>
      </c>
      <c r="F268" s="2">
        <v>9</v>
      </c>
      <c r="G268" s="2">
        <v>6</v>
      </c>
      <c r="H268" s="2">
        <v>81.96</v>
      </c>
      <c r="I268" s="2">
        <v>13.66</v>
      </c>
      <c r="J268" s="2" t="s">
        <v>3370</v>
      </c>
      <c r="K268" s="2" t="s">
        <v>3372</v>
      </c>
    </row>
    <row r="269" spans="1:11" ht="13.8" x14ac:dyDescent="0.25">
      <c r="A269" s="2" t="s">
        <v>278</v>
      </c>
      <c r="B269" s="2" t="s">
        <v>1446</v>
      </c>
      <c r="C269" s="2" t="s">
        <v>1862</v>
      </c>
      <c r="D269" s="2" t="s">
        <v>2121</v>
      </c>
      <c r="E269" s="2" t="s">
        <v>2983</v>
      </c>
      <c r="F269" s="2">
        <v>11</v>
      </c>
      <c r="G269" s="2">
        <v>5</v>
      </c>
      <c r="H269" s="2">
        <v>265.45</v>
      </c>
      <c r="I269" s="2">
        <v>53.09</v>
      </c>
      <c r="J269" s="2" t="s">
        <v>3370</v>
      </c>
      <c r="K269" s="2" t="s">
        <v>3372</v>
      </c>
    </row>
    <row r="270" spans="1:11" ht="13.8" x14ac:dyDescent="0.25">
      <c r="A270" s="2" t="s">
        <v>279</v>
      </c>
      <c r="B270" s="2" t="s">
        <v>1447</v>
      </c>
      <c r="C270" s="2" t="s">
        <v>1864</v>
      </c>
      <c r="D270" s="2" t="s">
        <v>2122</v>
      </c>
      <c r="E270" s="2" t="s">
        <v>2984</v>
      </c>
      <c r="F270" s="2">
        <v>52</v>
      </c>
      <c r="G270" s="2">
        <v>40</v>
      </c>
      <c r="H270" s="2">
        <v>4648.8</v>
      </c>
      <c r="I270" s="2">
        <v>116.22</v>
      </c>
      <c r="J270" s="2" t="s">
        <v>3370</v>
      </c>
      <c r="K270" s="2" t="s">
        <v>3372</v>
      </c>
    </row>
    <row r="271" spans="1:11" ht="13.8" x14ac:dyDescent="0.25">
      <c r="A271" s="2" t="s">
        <v>280</v>
      </c>
      <c r="B271" s="2" t="s">
        <v>1264</v>
      </c>
      <c r="C271" s="2" t="s">
        <v>1865</v>
      </c>
      <c r="D271" s="2" t="s">
        <v>2123</v>
      </c>
      <c r="E271" s="2" t="s">
        <v>2840</v>
      </c>
      <c r="F271" s="2">
        <v>36</v>
      </c>
      <c r="G271" s="2">
        <v>23</v>
      </c>
      <c r="H271" s="2">
        <v>1711.66</v>
      </c>
      <c r="I271" s="2">
        <v>74.42</v>
      </c>
      <c r="J271" s="2" t="s">
        <v>3370</v>
      </c>
      <c r="K271" s="2" t="s">
        <v>3372</v>
      </c>
    </row>
    <row r="272" spans="1:11" ht="13.8" x14ac:dyDescent="0.25">
      <c r="A272" s="2" t="s">
        <v>281</v>
      </c>
      <c r="B272" s="2" t="s">
        <v>1448</v>
      </c>
      <c r="C272" s="2" t="s">
        <v>1862</v>
      </c>
      <c r="D272" s="2" t="s">
        <v>2124</v>
      </c>
      <c r="E272" s="2" t="s">
        <v>2985</v>
      </c>
      <c r="F272" s="2">
        <v>42</v>
      </c>
      <c r="G272" s="2">
        <v>31</v>
      </c>
      <c r="H272" s="2">
        <v>1000.37</v>
      </c>
      <c r="I272" s="2">
        <v>32.270000000000003</v>
      </c>
      <c r="J272" s="2" t="s">
        <v>3370</v>
      </c>
      <c r="K272" s="2" t="s">
        <v>3373</v>
      </c>
    </row>
    <row r="273" spans="1:11" ht="13.8" x14ac:dyDescent="0.25">
      <c r="A273" s="2" t="s">
        <v>282</v>
      </c>
      <c r="B273" s="2" t="s">
        <v>1449</v>
      </c>
      <c r="C273" s="2" t="s">
        <v>1864</v>
      </c>
      <c r="D273" s="2" t="s">
        <v>2125</v>
      </c>
      <c r="E273" s="2" t="s">
        <v>2815</v>
      </c>
      <c r="F273" s="2">
        <v>25</v>
      </c>
      <c r="G273" s="2">
        <v>27</v>
      </c>
      <c r="H273" s="2">
        <v>848.88</v>
      </c>
      <c r="I273" s="2">
        <v>31.44</v>
      </c>
      <c r="J273" s="2" t="s">
        <v>3370</v>
      </c>
      <c r="K273" s="2" t="s">
        <v>3373</v>
      </c>
    </row>
    <row r="274" spans="1:11" ht="13.8" x14ac:dyDescent="0.25">
      <c r="A274" s="2" t="s">
        <v>283</v>
      </c>
      <c r="B274" s="2" t="s">
        <v>1450</v>
      </c>
      <c r="C274" s="2" t="s">
        <v>1864</v>
      </c>
      <c r="D274" s="2" t="s">
        <v>2126</v>
      </c>
      <c r="E274" s="2" t="s">
        <v>2986</v>
      </c>
      <c r="F274" s="2">
        <v>5</v>
      </c>
      <c r="G274" s="2">
        <v>5</v>
      </c>
      <c r="H274" s="2">
        <v>531.79999999999995</v>
      </c>
      <c r="I274" s="2">
        <v>106.36</v>
      </c>
      <c r="J274" s="2" t="s">
        <v>3370</v>
      </c>
      <c r="K274" s="2" t="s">
        <v>3373</v>
      </c>
    </row>
    <row r="275" spans="1:11" ht="13.8" x14ac:dyDescent="0.25">
      <c r="A275" s="2" t="s">
        <v>284</v>
      </c>
      <c r="B275" s="2" t="s">
        <v>1376</v>
      </c>
      <c r="C275" s="2" t="s">
        <v>1865</v>
      </c>
      <c r="D275" s="2" t="s">
        <v>2127</v>
      </c>
      <c r="E275" s="2" t="s">
        <v>2595</v>
      </c>
      <c r="F275" s="2">
        <v>27</v>
      </c>
      <c r="G275" s="2">
        <v>22</v>
      </c>
      <c r="H275" s="2">
        <v>8619.6</v>
      </c>
      <c r="I275" s="2">
        <v>391.8</v>
      </c>
      <c r="J275" s="2" t="s">
        <v>3371</v>
      </c>
      <c r="K275" s="2" t="s">
        <v>3372</v>
      </c>
    </row>
    <row r="276" spans="1:11" ht="13.8" x14ac:dyDescent="0.25">
      <c r="A276" s="2" t="s">
        <v>285</v>
      </c>
      <c r="B276" s="2" t="s">
        <v>1300</v>
      </c>
      <c r="C276" s="2" t="s">
        <v>1862</v>
      </c>
      <c r="D276" s="2" t="s">
        <v>2128</v>
      </c>
      <c r="E276" s="2" t="s">
        <v>2980</v>
      </c>
      <c r="F276" s="2">
        <v>15</v>
      </c>
      <c r="G276" s="2">
        <v>7</v>
      </c>
      <c r="H276" s="2">
        <v>477.68</v>
      </c>
      <c r="I276" s="2">
        <v>68.239999999999995</v>
      </c>
      <c r="J276" s="2" t="s">
        <v>3370</v>
      </c>
      <c r="K276" s="2" t="s">
        <v>3372</v>
      </c>
    </row>
    <row r="277" spans="1:11" ht="13.8" x14ac:dyDescent="0.25">
      <c r="A277" s="2" t="s">
        <v>286</v>
      </c>
      <c r="B277" s="2" t="s">
        <v>1451</v>
      </c>
      <c r="C277" s="2" t="s">
        <v>1861</v>
      </c>
      <c r="D277" s="2" t="s">
        <v>2129</v>
      </c>
      <c r="E277" s="2" t="s">
        <v>2987</v>
      </c>
      <c r="F277" s="2">
        <v>17</v>
      </c>
      <c r="G277" s="2">
        <v>21</v>
      </c>
      <c r="H277" s="2">
        <v>796.32</v>
      </c>
      <c r="I277" s="2">
        <v>37.92</v>
      </c>
      <c r="J277" s="2" t="s">
        <v>3370</v>
      </c>
      <c r="K277" s="2" t="s">
        <v>3372</v>
      </c>
    </row>
    <row r="278" spans="1:11" ht="13.8" x14ac:dyDescent="0.25">
      <c r="A278" s="2" t="s">
        <v>287</v>
      </c>
      <c r="B278" s="2" t="s">
        <v>1452</v>
      </c>
      <c r="C278" s="2" t="s">
        <v>1864</v>
      </c>
      <c r="D278" s="2" t="s">
        <v>2130</v>
      </c>
      <c r="E278" s="2" t="s">
        <v>2873</v>
      </c>
      <c r="F278" s="2">
        <v>1</v>
      </c>
      <c r="G278" s="2">
        <v>1</v>
      </c>
      <c r="H278" s="2">
        <v>79.38</v>
      </c>
      <c r="I278" s="2">
        <v>79.38</v>
      </c>
      <c r="J278" s="2" t="s">
        <v>3370</v>
      </c>
      <c r="K278" s="2" t="s">
        <v>3372</v>
      </c>
    </row>
    <row r="279" spans="1:11" ht="13.8" x14ac:dyDescent="0.25">
      <c r="A279" s="2" t="s">
        <v>288</v>
      </c>
      <c r="B279" s="2" t="s">
        <v>1453</v>
      </c>
      <c r="C279" s="2" t="s">
        <v>1864</v>
      </c>
      <c r="D279" s="2" t="s">
        <v>2070</v>
      </c>
      <c r="E279" s="2" t="s">
        <v>2330</v>
      </c>
      <c r="F279" s="2">
        <v>29</v>
      </c>
      <c r="G279" s="2">
        <v>30</v>
      </c>
      <c r="H279" s="2">
        <v>2910.3</v>
      </c>
      <c r="I279" s="2">
        <v>97.01</v>
      </c>
      <c r="J279" s="2" t="s">
        <v>3370</v>
      </c>
      <c r="K279" s="2" t="s">
        <v>3372</v>
      </c>
    </row>
    <row r="280" spans="1:11" ht="13.8" x14ac:dyDescent="0.25">
      <c r="A280" s="2" t="s">
        <v>289</v>
      </c>
      <c r="B280" s="2" t="s">
        <v>1454</v>
      </c>
      <c r="C280" s="2" t="s">
        <v>1863</v>
      </c>
      <c r="D280" s="2" t="s">
        <v>2131</v>
      </c>
      <c r="E280" s="2" t="s">
        <v>2401</v>
      </c>
      <c r="F280" s="2">
        <v>6</v>
      </c>
      <c r="G280" s="2">
        <v>4</v>
      </c>
      <c r="H280" s="2">
        <v>320.60000000000002</v>
      </c>
      <c r="I280" s="2">
        <v>80.150000000000006</v>
      </c>
      <c r="J280" s="2" t="s">
        <v>3370</v>
      </c>
      <c r="K280" s="2" t="s">
        <v>3372</v>
      </c>
    </row>
    <row r="281" spans="1:11" ht="13.8" x14ac:dyDescent="0.25">
      <c r="A281" s="2" t="s">
        <v>290</v>
      </c>
      <c r="B281" s="2" t="s">
        <v>1455</v>
      </c>
      <c r="C281" s="2" t="s">
        <v>1864</v>
      </c>
      <c r="D281" s="2" t="s">
        <v>2132</v>
      </c>
      <c r="E281" s="2" t="s">
        <v>2988</v>
      </c>
      <c r="F281" s="2">
        <v>62</v>
      </c>
      <c r="G281" s="2">
        <v>50</v>
      </c>
      <c r="H281" s="2">
        <v>19413</v>
      </c>
      <c r="I281" s="2">
        <v>388.26</v>
      </c>
      <c r="J281" s="2" t="s">
        <v>3371</v>
      </c>
      <c r="K281" s="2" t="s">
        <v>3372</v>
      </c>
    </row>
    <row r="282" spans="1:11" ht="13.8" x14ac:dyDescent="0.25">
      <c r="A282" s="2" t="s">
        <v>291</v>
      </c>
      <c r="B282" s="2" t="s">
        <v>1456</v>
      </c>
      <c r="C282" s="2" t="s">
        <v>1864</v>
      </c>
      <c r="D282" s="2" t="s">
        <v>2133</v>
      </c>
      <c r="E282" s="2" t="s">
        <v>2989</v>
      </c>
      <c r="F282" s="2">
        <v>9</v>
      </c>
      <c r="G282" s="2">
        <v>5</v>
      </c>
      <c r="H282" s="2">
        <v>478.55</v>
      </c>
      <c r="I282" s="2">
        <v>95.71</v>
      </c>
      <c r="J282" s="2" t="s">
        <v>3370</v>
      </c>
      <c r="K282" s="2" t="s">
        <v>3372</v>
      </c>
    </row>
    <row r="283" spans="1:11" ht="13.8" x14ac:dyDescent="0.25">
      <c r="A283" s="2" t="s">
        <v>292</v>
      </c>
      <c r="B283" s="2" t="s">
        <v>1457</v>
      </c>
      <c r="C283" s="2" t="s">
        <v>1862</v>
      </c>
      <c r="D283" s="2" t="s">
        <v>2134</v>
      </c>
      <c r="E283" s="2" t="s">
        <v>2221</v>
      </c>
      <c r="F283" s="2">
        <v>27</v>
      </c>
      <c r="G283" s="2">
        <v>30</v>
      </c>
      <c r="H283" s="2">
        <v>855.3</v>
      </c>
      <c r="I283" s="2">
        <v>28.51</v>
      </c>
      <c r="J283" s="2" t="s">
        <v>3370</v>
      </c>
      <c r="K283" s="2" t="s">
        <v>3373</v>
      </c>
    </row>
    <row r="284" spans="1:11" ht="13.8" x14ac:dyDescent="0.25">
      <c r="A284" s="2" t="s">
        <v>293</v>
      </c>
      <c r="B284" s="2" t="s">
        <v>1458</v>
      </c>
      <c r="C284" s="2" t="s">
        <v>1863</v>
      </c>
      <c r="D284" s="2" t="s">
        <v>2135</v>
      </c>
      <c r="E284" s="2" t="s">
        <v>1992</v>
      </c>
      <c r="F284" s="2">
        <v>40</v>
      </c>
      <c r="G284" s="2">
        <v>29</v>
      </c>
      <c r="H284" s="2">
        <v>1796.55</v>
      </c>
      <c r="I284" s="2">
        <v>61.95</v>
      </c>
      <c r="J284" s="2" t="s">
        <v>3370</v>
      </c>
      <c r="K284" s="2" t="s">
        <v>3372</v>
      </c>
    </row>
    <row r="285" spans="1:11" ht="13.8" x14ac:dyDescent="0.25">
      <c r="A285" s="2" t="s">
        <v>294</v>
      </c>
      <c r="B285" s="2" t="s">
        <v>1459</v>
      </c>
      <c r="C285" s="2" t="s">
        <v>1864</v>
      </c>
      <c r="D285" s="2" t="s">
        <v>2136</v>
      </c>
      <c r="E285" s="2" t="s">
        <v>2990</v>
      </c>
      <c r="F285" s="2">
        <v>10</v>
      </c>
      <c r="G285" s="2">
        <v>8</v>
      </c>
      <c r="H285" s="2">
        <v>823.04</v>
      </c>
      <c r="I285" s="2">
        <v>102.88</v>
      </c>
      <c r="J285" s="2" t="s">
        <v>3370</v>
      </c>
      <c r="K285" s="2" t="s">
        <v>3373</v>
      </c>
    </row>
    <row r="286" spans="1:11" ht="13.8" x14ac:dyDescent="0.25">
      <c r="A286" s="2" t="s">
        <v>295</v>
      </c>
      <c r="B286" s="2" t="s">
        <v>1442</v>
      </c>
      <c r="C286" s="2" t="s">
        <v>1861</v>
      </c>
      <c r="D286" s="2" t="s">
        <v>2137</v>
      </c>
      <c r="E286" s="2" t="s">
        <v>2302</v>
      </c>
      <c r="F286" s="2">
        <v>54</v>
      </c>
      <c r="G286" s="2">
        <v>47</v>
      </c>
      <c r="H286" s="2">
        <v>1749.81</v>
      </c>
      <c r="I286" s="2">
        <v>37.229999999999997</v>
      </c>
      <c r="J286" s="2" t="s">
        <v>3370</v>
      </c>
      <c r="K286" s="2" t="s">
        <v>3372</v>
      </c>
    </row>
    <row r="287" spans="1:11" ht="13.8" x14ac:dyDescent="0.25">
      <c r="A287" s="2" t="s">
        <v>296</v>
      </c>
      <c r="B287" s="2" t="s">
        <v>1280</v>
      </c>
      <c r="C287" s="2" t="s">
        <v>1863</v>
      </c>
      <c r="D287" s="2" t="s">
        <v>2138</v>
      </c>
      <c r="E287" s="2" t="s">
        <v>2991</v>
      </c>
      <c r="F287" s="2">
        <v>34</v>
      </c>
      <c r="G287" s="2">
        <v>26</v>
      </c>
      <c r="H287" s="2">
        <v>1743.56</v>
      </c>
      <c r="I287" s="2">
        <v>67.06</v>
      </c>
      <c r="J287" s="2" t="s">
        <v>3370</v>
      </c>
      <c r="K287" s="2" t="s">
        <v>3372</v>
      </c>
    </row>
    <row r="288" spans="1:11" ht="13.8" x14ac:dyDescent="0.25">
      <c r="A288" s="2" t="s">
        <v>297</v>
      </c>
      <c r="B288" s="2" t="s">
        <v>1460</v>
      </c>
      <c r="C288" s="2" t="s">
        <v>1864</v>
      </c>
      <c r="D288" s="2" t="s">
        <v>2139</v>
      </c>
      <c r="E288" s="2" t="s">
        <v>2992</v>
      </c>
      <c r="F288" s="2">
        <v>29</v>
      </c>
      <c r="G288" s="2">
        <v>29</v>
      </c>
      <c r="H288" s="2">
        <v>457.62</v>
      </c>
      <c r="I288" s="2">
        <v>15.78</v>
      </c>
      <c r="J288" s="2" t="s">
        <v>3370</v>
      </c>
      <c r="K288" s="2" t="s">
        <v>3372</v>
      </c>
    </row>
    <row r="289" spans="1:11" ht="13.8" x14ac:dyDescent="0.25">
      <c r="A289" s="2" t="s">
        <v>298</v>
      </c>
      <c r="B289" s="2" t="s">
        <v>1461</v>
      </c>
      <c r="C289" s="2" t="s">
        <v>1865</v>
      </c>
      <c r="D289" s="2" t="s">
        <v>2140</v>
      </c>
      <c r="E289" s="2" t="s">
        <v>2993</v>
      </c>
      <c r="F289" s="2">
        <v>17</v>
      </c>
      <c r="G289" s="2">
        <v>13</v>
      </c>
      <c r="H289" s="2">
        <v>4122.43</v>
      </c>
      <c r="I289" s="2">
        <v>317.11</v>
      </c>
      <c r="J289" s="2" t="s">
        <v>3370</v>
      </c>
      <c r="K289" s="2" t="s">
        <v>3372</v>
      </c>
    </row>
    <row r="290" spans="1:11" ht="13.8" x14ac:dyDescent="0.25">
      <c r="A290" s="2" t="s">
        <v>299</v>
      </c>
      <c r="B290" s="2" t="s">
        <v>1295</v>
      </c>
      <c r="C290" s="2" t="s">
        <v>1864</v>
      </c>
      <c r="D290" s="2" t="s">
        <v>2141</v>
      </c>
      <c r="E290" s="2" t="s">
        <v>2994</v>
      </c>
      <c r="F290" s="2">
        <v>18</v>
      </c>
      <c r="G290" s="2">
        <v>19</v>
      </c>
      <c r="H290" s="2">
        <v>1405.62</v>
      </c>
      <c r="I290" s="2">
        <v>73.98</v>
      </c>
      <c r="J290" s="2" t="s">
        <v>3370</v>
      </c>
      <c r="K290" s="2" t="s">
        <v>3372</v>
      </c>
    </row>
    <row r="291" spans="1:11" ht="13.8" x14ac:dyDescent="0.25">
      <c r="A291" s="2" t="s">
        <v>300</v>
      </c>
      <c r="B291" s="2" t="s">
        <v>1257</v>
      </c>
      <c r="C291" s="2" t="s">
        <v>1862</v>
      </c>
      <c r="D291" s="2" t="s">
        <v>2142</v>
      </c>
      <c r="E291" s="2" t="s">
        <v>2755</v>
      </c>
      <c r="F291" s="2">
        <v>10</v>
      </c>
      <c r="G291" s="2">
        <v>11</v>
      </c>
      <c r="H291" s="2">
        <v>9882.51</v>
      </c>
      <c r="I291" s="2">
        <v>898.41</v>
      </c>
      <c r="J291" s="2" t="s">
        <v>3371</v>
      </c>
      <c r="K291" s="2" t="s">
        <v>3372</v>
      </c>
    </row>
    <row r="292" spans="1:11" ht="13.8" x14ac:dyDescent="0.25">
      <c r="A292" s="2" t="s">
        <v>301</v>
      </c>
      <c r="B292" s="2" t="s">
        <v>1462</v>
      </c>
      <c r="C292" s="2" t="s">
        <v>1865</v>
      </c>
      <c r="D292" s="2" t="s">
        <v>2143</v>
      </c>
      <c r="E292" s="2" t="s">
        <v>2995</v>
      </c>
      <c r="F292" s="2">
        <v>41</v>
      </c>
      <c r="G292" s="2">
        <v>29</v>
      </c>
      <c r="H292" s="2">
        <v>2484.4299999999998</v>
      </c>
      <c r="I292" s="2">
        <v>85.67</v>
      </c>
      <c r="J292" s="2" t="s">
        <v>3370</v>
      </c>
      <c r="K292" s="2" t="s">
        <v>3372</v>
      </c>
    </row>
    <row r="293" spans="1:11" ht="13.8" x14ac:dyDescent="0.25">
      <c r="A293" s="2" t="s">
        <v>302</v>
      </c>
      <c r="B293" s="2" t="s">
        <v>1463</v>
      </c>
      <c r="C293" s="2" t="s">
        <v>1862</v>
      </c>
      <c r="D293" s="2" t="s">
        <v>2144</v>
      </c>
      <c r="E293" s="2" t="s">
        <v>2023</v>
      </c>
      <c r="F293" s="2">
        <v>17</v>
      </c>
      <c r="G293" s="2">
        <v>15</v>
      </c>
      <c r="H293" s="2">
        <v>635.54999999999995</v>
      </c>
      <c r="I293" s="2">
        <v>42.37</v>
      </c>
      <c r="J293" s="2" t="s">
        <v>3370</v>
      </c>
      <c r="K293" s="2" t="s">
        <v>3372</v>
      </c>
    </row>
    <row r="294" spans="1:11" ht="13.8" x14ac:dyDescent="0.25">
      <c r="A294" s="2" t="s">
        <v>303</v>
      </c>
      <c r="B294" s="2" t="s">
        <v>1464</v>
      </c>
      <c r="C294" s="2" t="s">
        <v>1864</v>
      </c>
      <c r="D294" s="2" t="s">
        <v>2145</v>
      </c>
      <c r="E294" s="2" t="s">
        <v>2996</v>
      </c>
      <c r="F294" s="2">
        <v>41</v>
      </c>
      <c r="G294" s="2">
        <v>25</v>
      </c>
      <c r="H294" s="2">
        <v>7644</v>
      </c>
      <c r="I294" s="2">
        <v>305.76</v>
      </c>
      <c r="J294" s="2" t="s">
        <v>3371</v>
      </c>
      <c r="K294" s="2" t="s">
        <v>3372</v>
      </c>
    </row>
    <row r="295" spans="1:11" ht="13.8" x14ac:dyDescent="0.25">
      <c r="A295" s="2" t="s">
        <v>304</v>
      </c>
      <c r="B295" s="2" t="s">
        <v>1465</v>
      </c>
      <c r="C295" s="2" t="s">
        <v>1862</v>
      </c>
      <c r="D295" s="2" t="s">
        <v>2146</v>
      </c>
      <c r="E295" s="2" t="s">
        <v>2856</v>
      </c>
      <c r="F295" s="2">
        <v>58</v>
      </c>
      <c r="G295" s="2">
        <v>49</v>
      </c>
      <c r="H295" s="2">
        <v>3486.84</v>
      </c>
      <c r="I295" s="2">
        <v>71.16</v>
      </c>
      <c r="J295" s="2" t="s">
        <v>3370</v>
      </c>
      <c r="K295" s="2" t="s">
        <v>3372</v>
      </c>
    </row>
    <row r="296" spans="1:11" ht="13.8" x14ac:dyDescent="0.25">
      <c r="A296" s="2" t="s">
        <v>305</v>
      </c>
      <c r="B296" s="2" t="s">
        <v>1466</v>
      </c>
      <c r="C296" s="2" t="s">
        <v>1863</v>
      </c>
      <c r="D296" s="2" t="s">
        <v>2147</v>
      </c>
      <c r="E296" s="2" t="s">
        <v>2997</v>
      </c>
      <c r="F296" s="2">
        <v>3</v>
      </c>
      <c r="G296" s="2">
        <v>2</v>
      </c>
      <c r="H296" s="2">
        <v>230</v>
      </c>
      <c r="I296" s="2">
        <v>115</v>
      </c>
      <c r="J296" s="2" t="s">
        <v>3370</v>
      </c>
      <c r="K296" s="2" t="s">
        <v>3372</v>
      </c>
    </row>
    <row r="297" spans="1:11" ht="13.8" x14ac:dyDescent="0.25">
      <c r="A297" s="2" t="s">
        <v>306</v>
      </c>
      <c r="B297" s="2" t="s">
        <v>1467</v>
      </c>
      <c r="C297" s="2" t="s">
        <v>1863</v>
      </c>
      <c r="D297" s="2" t="s">
        <v>2148</v>
      </c>
      <c r="E297" s="2" t="s">
        <v>2270</v>
      </c>
      <c r="F297" s="2">
        <v>9</v>
      </c>
      <c r="G297" s="2">
        <v>10</v>
      </c>
      <c r="H297" s="2">
        <v>527.5</v>
      </c>
      <c r="I297" s="2">
        <v>52.75</v>
      </c>
      <c r="J297" s="2" t="s">
        <v>3370</v>
      </c>
      <c r="K297" s="2" t="s">
        <v>3372</v>
      </c>
    </row>
    <row r="298" spans="1:11" ht="13.8" x14ac:dyDescent="0.25">
      <c r="A298" s="2" t="s">
        <v>307</v>
      </c>
      <c r="B298" s="2" t="s">
        <v>1468</v>
      </c>
      <c r="C298" s="2" t="s">
        <v>1862</v>
      </c>
      <c r="D298" s="2" t="s">
        <v>2149</v>
      </c>
      <c r="E298" s="2" t="s">
        <v>2853</v>
      </c>
      <c r="F298" s="2">
        <v>32</v>
      </c>
      <c r="G298" s="2">
        <v>29</v>
      </c>
      <c r="H298" s="2">
        <v>11021.16</v>
      </c>
      <c r="I298" s="2">
        <v>380.04</v>
      </c>
      <c r="J298" s="2" t="s">
        <v>3371</v>
      </c>
      <c r="K298" s="2" t="s">
        <v>3373</v>
      </c>
    </row>
    <row r="299" spans="1:11" ht="13.8" x14ac:dyDescent="0.25">
      <c r="A299" s="2" t="s">
        <v>308</v>
      </c>
      <c r="B299" s="2" t="s">
        <v>1469</v>
      </c>
      <c r="C299" s="2" t="s">
        <v>1862</v>
      </c>
      <c r="D299" s="2" t="s">
        <v>2150</v>
      </c>
      <c r="E299" s="2" t="s">
        <v>2998</v>
      </c>
      <c r="F299" s="2">
        <v>10</v>
      </c>
      <c r="G299" s="2">
        <v>12</v>
      </c>
      <c r="H299" s="2">
        <v>502.92</v>
      </c>
      <c r="I299" s="2">
        <v>41.91</v>
      </c>
      <c r="J299" s="2" t="s">
        <v>3370</v>
      </c>
      <c r="K299" s="2" t="s">
        <v>3373</v>
      </c>
    </row>
    <row r="300" spans="1:11" ht="13.8" x14ac:dyDescent="0.25">
      <c r="A300" s="2" t="s">
        <v>309</v>
      </c>
      <c r="B300" s="2" t="s">
        <v>1470</v>
      </c>
      <c r="C300" s="2" t="s">
        <v>1863</v>
      </c>
      <c r="D300" s="2" t="s">
        <v>2151</v>
      </c>
      <c r="E300" s="2" t="s">
        <v>2999</v>
      </c>
      <c r="F300" s="2">
        <v>45</v>
      </c>
      <c r="G300" s="2">
        <v>31</v>
      </c>
      <c r="H300" s="2">
        <v>9631.39</v>
      </c>
      <c r="I300" s="2">
        <v>310.69</v>
      </c>
      <c r="J300" s="2" t="s">
        <v>3371</v>
      </c>
      <c r="K300" s="2" t="s">
        <v>3372</v>
      </c>
    </row>
    <row r="301" spans="1:11" ht="13.8" x14ac:dyDescent="0.25">
      <c r="A301" s="2" t="s">
        <v>310</v>
      </c>
      <c r="B301" s="2" t="s">
        <v>1471</v>
      </c>
      <c r="C301" s="2" t="s">
        <v>1861</v>
      </c>
      <c r="D301" s="2" t="s">
        <v>2152</v>
      </c>
      <c r="E301" s="2" t="s">
        <v>3000</v>
      </c>
      <c r="F301" s="2">
        <v>27</v>
      </c>
      <c r="G301" s="2">
        <v>26</v>
      </c>
      <c r="H301" s="2">
        <v>1967.42</v>
      </c>
      <c r="I301" s="2">
        <v>75.67</v>
      </c>
      <c r="J301" s="2" t="s">
        <v>3370</v>
      </c>
      <c r="K301" s="2" t="s">
        <v>3372</v>
      </c>
    </row>
    <row r="302" spans="1:11" ht="13.8" x14ac:dyDescent="0.25">
      <c r="A302" s="2" t="s">
        <v>311</v>
      </c>
      <c r="B302" s="2" t="s">
        <v>1472</v>
      </c>
      <c r="C302" s="2" t="s">
        <v>1864</v>
      </c>
      <c r="D302" s="2" t="s">
        <v>2153</v>
      </c>
      <c r="E302" s="2" t="s">
        <v>2431</v>
      </c>
      <c r="F302" s="2">
        <v>2</v>
      </c>
      <c r="G302" s="2">
        <v>2</v>
      </c>
      <c r="H302" s="2">
        <v>194.9</v>
      </c>
      <c r="I302" s="2">
        <v>97.45</v>
      </c>
      <c r="J302" s="2" t="s">
        <v>3370</v>
      </c>
      <c r="K302" s="2" t="s">
        <v>3373</v>
      </c>
    </row>
    <row r="303" spans="1:11" ht="13.8" x14ac:dyDescent="0.25">
      <c r="A303" s="2" t="s">
        <v>312</v>
      </c>
      <c r="B303" s="2" t="s">
        <v>1473</v>
      </c>
      <c r="C303" s="2" t="s">
        <v>1864</v>
      </c>
      <c r="D303" s="2" t="s">
        <v>1928</v>
      </c>
      <c r="E303" s="2" t="s">
        <v>3001</v>
      </c>
      <c r="F303" s="2">
        <v>12</v>
      </c>
      <c r="G303" s="2">
        <v>8</v>
      </c>
      <c r="H303" s="2">
        <v>325.27999999999997</v>
      </c>
      <c r="I303" s="2">
        <v>40.659999999999997</v>
      </c>
      <c r="J303" s="2" t="s">
        <v>3370</v>
      </c>
      <c r="K303" s="2" t="s">
        <v>3373</v>
      </c>
    </row>
    <row r="304" spans="1:11" ht="13.8" x14ac:dyDescent="0.25">
      <c r="A304" s="2" t="s">
        <v>313</v>
      </c>
      <c r="B304" s="2" t="s">
        <v>1474</v>
      </c>
      <c r="C304" s="2" t="s">
        <v>1861</v>
      </c>
      <c r="D304" s="2" t="s">
        <v>2154</v>
      </c>
      <c r="E304" s="2" t="s">
        <v>3002</v>
      </c>
      <c r="F304" s="2">
        <v>2</v>
      </c>
      <c r="G304" s="2">
        <v>5</v>
      </c>
      <c r="H304" s="2">
        <v>359.1</v>
      </c>
      <c r="I304" s="2">
        <v>71.819999999999993</v>
      </c>
      <c r="J304" s="2" t="s">
        <v>3370</v>
      </c>
      <c r="K304" s="2" t="s">
        <v>3372</v>
      </c>
    </row>
    <row r="305" spans="1:11" ht="13.8" x14ac:dyDescent="0.25">
      <c r="A305" s="2" t="s">
        <v>314</v>
      </c>
      <c r="B305" s="2" t="s">
        <v>1383</v>
      </c>
      <c r="C305" s="2" t="s">
        <v>1864</v>
      </c>
      <c r="D305" s="2" t="s">
        <v>2155</v>
      </c>
      <c r="E305" s="2" t="s">
        <v>3003</v>
      </c>
      <c r="F305" s="2">
        <v>45</v>
      </c>
      <c r="G305" s="2">
        <v>36</v>
      </c>
      <c r="H305" s="2">
        <v>1041.1199999999999</v>
      </c>
      <c r="I305" s="2">
        <v>28.92</v>
      </c>
      <c r="J305" s="2" t="s">
        <v>3370</v>
      </c>
      <c r="K305" s="2" t="s">
        <v>3372</v>
      </c>
    </row>
    <row r="306" spans="1:11" ht="13.8" x14ac:dyDescent="0.25">
      <c r="A306" s="2" t="s">
        <v>315</v>
      </c>
      <c r="B306" s="2" t="s">
        <v>1238</v>
      </c>
      <c r="C306" s="2" t="s">
        <v>1863</v>
      </c>
      <c r="D306" s="2" t="s">
        <v>2156</v>
      </c>
      <c r="E306" s="2" t="s">
        <v>2624</v>
      </c>
      <c r="F306" s="2">
        <v>3</v>
      </c>
      <c r="G306" s="2">
        <v>3</v>
      </c>
      <c r="H306" s="2">
        <v>758.16</v>
      </c>
      <c r="I306" s="2">
        <v>252.72</v>
      </c>
      <c r="J306" s="2" t="s">
        <v>3370</v>
      </c>
      <c r="K306" s="2" t="s">
        <v>3372</v>
      </c>
    </row>
    <row r="307" spans="1:11" ht="13.8" x14ac:dyDescent="0.25">
      <c r="A307" s="2" t="s">
        <v>316</v>
      </c>
      <c r="B307" s="2" t="s">
        <v>1475</v>
      </c>
      <c r="C307" s="2" t="s">
        <v>1862</v>
      </c>
      <c r="D307" s="2" t="s">
        <v>2157</v>
      </c>
      <c r="E307" s="2" t="s">
        <v>3004</v>
      </c>
      <c r="F307" s="2">
        <v>39</v>
      </c>
      <c r="G307" s="2">
        <v>26</v>
      </c>
      <c r="H307" s="2">
        <v>2173.86</v>
      </c>
      <c r="I307" s="2">
        <v>83.61</v>
      </c>
      <c r="J307" s="2" t="s">
        <v>3370</v>
      </c>
      <c r="K307" s="2" t="s">
        <v>3372</v>
      </c>
    </row>
    <row r="308" spans="1:11" ht="13.8" x14ac:dyDescent="0.25">
      <c r="A308" s="2" t="s">
        <v>317</v>
      </c>
      <c r="B308" s="2" t="s">
        <v>1401</v>
      </c>
      <c r="C308" s="2" t="s">
        <v>1861</v>
      </c>
      <c r="D308" s="2" t="s">
        <v>1873</v>
      </c>
      <c r="E308" s="2" t="s">
        <v>3005</v>
      </c>
      <c r="F308" s="2">
        <v>7</v>
      </c>
      <c r="G308" s="2">
        <v>9</v>
      </c>
      <c r="H308" s="2">
        <v>585.45000000000005</v>
      </c>
      <c r="I308" s="2">
        <v>65.05</v>
      </c>
      <c r="J308" s="2" t="s">
        <v>3370</v>
      </c>
      <c r="K308" s="2" t="s">
        <v>3372</v>
      </c>
    </row>
    <row r="309" spans="1:11" ht="13.8" x14ac:dyDescent="0.25">
      <c r="A309" s="2" t="s">
        <v>318</v>
      </c>
      <c r="B309" s="2" t="s">
        <v>1244</v>
      </c>
      <c r="C309" s="2" t="s">
        <v>1862</v>
      </c>
      <c r="D309" s="2" t="s">
        <v>2158</v>
      </c>
      <c r="E309" s="2" t="s">
        <v>2943</v>
      </c>
      <c r="F309" s="2">
        <v>16</v>
      </c>
      <c r="G309" s="2">
        <v>15</v>
      </c>
      <c r="H309" s="2">
        <v>162.6</v>
      </c>
      <c r="I309" s="2">
        <v>10.84</v>
      </c>
      <c r="J309" s="2" t="s">
        <v>3370</v>
      </c>
      <c r="K309" s="2" t="s">
        <v>3372</v>
      </c>
    </row>
    <row r="310" spans="1:11" ht="13.8" x14ac:dyDescent="0.25">
      <c r="A310" s="2" t="s">
        <v>319</v>
      </c>
      <c r="B310" s="2" t="s">
        <v>1397</v>
      </c>
      <c r="C310" s="2" t="s">
        <v>1861</v>
      </c>
      <c r="D310" s="2" t="s">
        <v>2159</v>
      </c>
      <c r="E310" s="2" t="s">
        <v>3006</v>
      </c>
      <c r="F310" s="2">
        <v>49</v>
      </c>
      <c r="G310" s="2">
        <v>36</v>
      </c>
      <c r="H310" s="2">
        <v>475.92</v>
      </c>
      <c r="I310" s="2">
        <v>13.22</v>
      </c>
      <c r="J310" s="2" t="s">
        <v>3370</v>
      </c>
      <c r="K310" s="2" t="s">
        <v>3372</v>
      </c>
    </row>
    <row r="311" spans="1:11" ht="13.8" x14ac:dyDescent="0.25">
      <c r="A311" s="2" t="s">
        <v>320</v>
      </c>
      <c r="B311" s="2" t="s">
        <v>1476</v>
      </c>
      <c r="C311" s="2" t="s">
        <v>1862</v>
      </c>
      <c r="D311" s="2" t="s">
        <v>2160</v>
      </c>
      <c r="E311" s="2" t="s">
        <v>1884</v>
      </c>
      <c r="F311" s="2">
        <v>58</v>
      </c>
      <c r="G311" s="2">
        <v>40</v>
      </c>
      <c r="H311" s="2">
        <v>15805.2</v>
      </c>
      <c r="I311" s="2">
        <v>395.13</v>
      </c>
      <c r="J311" s="2" t="s">
        <v>3371</v>
      </c>
      <c r="K311" s="2" t="s">
        <v>3372</v>
      </c>
    </row>
    <row r="312" spans="1:11" ht="13.8" x14ac:dyDescent="0.25">
      <c r="A312" s="2" t="s">
        <v>321</v>
      </c>
      <c r="B312" s="2" t="s">
        <v>1477</v>
      </c>
      <c r="C312" s="2" t="s">
        <v>1861</v>
      </c>
      <c r="D312" s="2" t="s">
        <v>2161</v>
      </c>
      <c r="E312" s="2" t="s">
        <v>3007</v>
      </c>
      <c r="F312" s="2">
        <v>11</v>
      </c>
      <c r="G312" s="2">
        <v>15</v>
      </c>
      <c r="H312" s="2">
        <v>1591.05</v>
      </c>
      <c r="I312" s="2">
        <v>106.07</v>
      </c>
      <c r="J312" s="2" t="s">
        <v>3370</v>
      </c>
      <c r="K312" s="2" t="s">
        <v>3372</v>
      </c>
    </row>
    <row r="313" spans="1:11" ht="13.8" x14ac:dyDescent="0.25">
      <c r="A313" s="2" t="s">
        <v>322</v>
      </c>
      <c r="B313" s="2" t="s">
        <v>1453</v>
      </c>
      <c r="C313" s="2" t="s">
        <v>1861</v>
      </c>
      <c r="D313" s="2" t="s">
        <v>2162</v>
      </c>
      <c r="E313" s="2" t="s">
        <v>2092</v>
      </c>
      <c r="F313" s="2">
        <v>67</v>
      </c>
      <c r="G313" s="2">
        <v>60</v>
      </c>
      <c r="H313" s="2">
        <v>774.6</v>
      </c>
      <c r="I313" s="2">
        <v>12.91</v>
      </c>
      <c r="J313" s="2" t="s">
        <v>3370</v>
      </c>
      <c r="K313" s="2" t="s">
        <v>3372</v>
      </c>
    </row>
    <row r="314" spans="1:11" ht="13.8" x14ac:dyDescent="0.25">
      <c r="A314" s="2" t="s">
        <v>323</v>
      </c>
      <c r="B314" s="2" t="s">
        <v>1478</v>
      </c>
      <c r="C314" s="2" t="s">
        <v>1863</v>
      </c>
      <c r="D314" s="2" t="s">
        <v>2163</v>
      </c>
      <c r="E314" s="2" t="s">
        <v>3008</v>
      </c>
      <c r="F314" s="2">
        <v>23</v>
      </c>
      <c r="G314" s="2">
        <v>14</v>
      </c>
      <c r="H314" s="2">
        <v>872.9</v>
      </c>
      <c r="I314" s="2">
        <v>62.35</v>
      </c>
      <c r="J314" s="2" t="s">
        <v>3370</v>
      </c>
      <c r="K314" s="2" t="s">
        <v>3372</v>
      </c>
    </row>
    <row r="315" spans="1:11" ht="13.8" x14ac:dyDescent="0.25">
      <c r="A315" s="2" t="s">
        <v>324</v>
      </c>
      <c r="B315" s="2" t="s">
        <v>1479</v>
      </c>
      <c r="C315" s="2" t="s">
        <v>1864</v>
      </c>
      <c r="D315" s="2" t="s">
        <v>2164</v>
      </c>
      <c r="E315" s="2" t="s">
        <v>3009</v>
      </c>
      <c r="F315" s="2">
        <v>26</v>
      </c>
      <c r="G315" s="2">
        <v>24</v>
      </c>
      <c r="H315" s="2">
        <v>2790.72</v>
      </c>
      <c r="I315" s="2">
        <v>116.28</v>
      </c>
      <c r="J315" s="2" t="s">
        <v>3370</v>
      </c>
      <c r="K315" s="2" t="s">
        <v>3372</v>
      </c>
    </row>
    <row r="316" spans="1:11" ht="13.8" x14ac:dyDescent="0.25">
      <c r="A316" s="2" t="s">
        <v>325</v>
      </c>
      <c r="B316" s="2" t="s">
        <v>1480</v>
      </c>
      <c r="C316" s="2" t="s">
        <v>1863</v>
      </c>
      <c r="D316" s="2" t="s">
        <v>2165</v>
      </c>
      <c r="E316" s="2" t="s">
        <v>3010</v>
      </c>
      <c r="F316" s="2">
        <v>2</v>
      </c>
      <c r="G316" s="2">
        <v>2</v>
      </c>
      <c r="H316" s="2">
        <v>145.62</v>
      </c>
      <c r="I316" s="2">
        <v>72.81</v>
      </c>
      <c r="J316" s="2" t="s">
        <v>3370</v>
      </c>
      <c r="K316" s="2" t="s">
        <v>3373</v>
      </c>
    </row>
    <row r="317" spans="1:11" ht="13.8" x14ac:dyDescent="0.25">
      <c r="A317" s="2" t="s">
        <v>326</v>
      </c>
      <c r="B317" s="2" t="s">
        <v>1481</v>
      </c>
      <c r="C317" s="2" t="s">
        <v>1864</v>
      </c>
      <c r="D317" s="2" t="s">
        <v>2166</v>
      </c>
      <c r="E317" s="2" t="s">
        <v>3011</v>
      </c>
      <c r="F317" s="2">
        <v>7</v>
      </c>
      <c r="G317" s="2">
        <v>6</v>
      </c>
      <c r="H317" s="2">
        <v>422.22</v>
      </c>
      <c r="I317" s="2">
        <v>70.37</v>
      </c>
      <c r="J317" s="2" t="s">
        <v>3370</v>
      </c>
      <c r="K317" s="2" t="s">
        <v>3372</v>
      </c>
    </row>
    <row r="318" spans="1:11" ht="13.8" x14ac:dyDescent="0.25">
      <c r="A318" s="2" t="s">
        <v>327</v>
      </c>
      <c r="B318" s="2" t="s">
        <v>1482</v>
      </c>
      <c r="C318" s="2" t="s">
        <v>1862</v>
      </c>
      <c r="D318" s="2" t="s">
        <v>2167</v>
      </c>
      <c r="E318" s="2" t="s">
        <v>3012</v>
      </c>
      <c r="F318" s="2">
        <v>14</v>
      </c>
      <c r="G318" s="2">
        <v>12</v>
      </c>
      <c r="H318" s="2">
        <v>1220.4000000000001</v>
      </c>
      <c r="I318" s="2">
        <v>101.7</v>
      </c>
      <c r="J318" s="2" t="s">
        <v>3370</v>
      </c>
      <c r="K318" s="2" t="s">
        <v>3373</v>
      </c>
    </row>
    <row r="319" spans="1:11" ht="13.8" x14ac:dyDescent="0.25">
      <c r="A319" s="2" t="s">
        <v>328</v>
      </c>
      <c r="B319" s="2" t="s">
        <v>1483</v>
      </c>
      <c r="C319" s="2" t="s">
        <v>1862</v>
      </c>
      <c r="D319" s="2" t="s">
        <v>2168</v>
      </c>
      <c r="E319" s="2" t="s">
        <v>2659</v>
      </c>
      <c r="F319" s="2">
        <v>75</v>
      </c>
      <c r="G319" s="2">
        <v>59</v>
      </c>
      <c r="H319" s="2">
        <v>2512.81</v>
      </c>
      <c r="I319" s="2">
        <v>42.59</v>
      </c>
      <c r="J319" s="2" t="s">
        <v>3370</v>
      </c>
      <c r="K319" s="2" t="s">
        <v>3372</v>
      </c>
    </row>
    <row r="320" spans="1:11" ht="13.8" x14ac:dyDescent="0.25">
      <c r="A320" s="2" t="s">
        <v>329</v>
      </c>
      <c r="B320" s="2" t="s">
        <v>1438</v>
      </c>
      <c r="C320" s="2" t="s">
        <v>1863</v>
      </c>
      <c r="D320" s="2" t="s">
        <v>2169</v>
      </c>
      <c r="E320" s="2" t="s">
        <v>3013</v>
      </c>
      <c r="F320" s="2">
        <v>6</v>
      </c>
      <c r="G320" s="2">
        <v>3</v>
      </c>
      <c r="H320" s="2">
        <v>230.7</v>
      </c>
      <c r="I320" s="2">
        <v>76.900000000000006</v>
      </c>
      <c r="J320" s="2" t="s">
        <v>3370</v>
      </c>
      <c r="K320" s="2" t="s">
        <v>3373</v>
      </c>
    </row>
    <row r="321" spans="1:11" ht="13.8" x14ac:dyDescent="0.25">
      <c r="A321" s="2" t="s">
        <v>330</v>
      </c>
      <c r="B321" s="2" t="s">
        <v>1423</v>
      </c>
      <c r="C321" s="2" t="s">
        <v>1863</v>
      </c>
      <c r="D321" s="2" t="s">
        <v>2170</v>
      </c>
      <c r="E321" s="2" t="s">
        <v>1901</v>
      </c>
      <c r="F321" s="2">
        <v>43</v>
      </c>
      <c r="G321" s="2">
        <v>39</v>
      </c>
      <c r="H321" s="2">
        <v>13157.04</v>
      </c>
      <c r="I321" s="2">
        <v>337.36</v>
      </c>
      <c r="J321" s="2" t="s">
        <v>3371</v>
      </c>
      <c r="K321" s="2" t="s">
        <v>3372</v>
      </c>
    </row>
    <row r="322" spans="1:11" ht="13.8" x14ac:dyDescent="0.25">
      <c r="A322" s="2" t="s">
        <v>331</v>
      </c>
      <c r="B322" s="2" t="s">
        <v>1484</v>
      </c>
      <c r="C322" s="2" t="s">
        <v>1862</v>
      </c>
      <c r="D322" s="2" t="s">
        <v>2171</v>
      </c>
      <c r="E322" s="2" t="s">
        <v>3014</v>
      </c>
      <c r="F322" s="2">
        <v>77</v>
      </c>
      <c r="G322" s="2">
        <v>60</v>
      </c>
      <c r="H322" s="2">
        <v>8529</v>
      </c>
      <c r="I322" s="2">
        <v>142.15</v>
      </c>
      <c r="J322" s="2" t="s">
        <v>3371</v>
      </c>
      <c r="K322" s="2" t="s">
        <v>3372</v>
      </c>
    </row>
    <row r="323" spans="1:11" ht="13.8" x14ac:dyDescent="0.25">
      <c r="A323" s="2" t="s">
        <v>332</v>
      </c>
      <c r="B323" s="2" t="s">
        <v>1485</v>
      </c>
      <c r="C323" s="2" t="s">
        <v>1863</v>
      </c>
      <c r="D323" s="2" t="s">
        <v>2172</v>
      </c>
      <c r="E323" s="2" t="s">
        <v>2734</v>
      </c>
      <c r="F323" s="2">
        <v>12</v>
      </c>
      <c r="G323" s="2">
        <v>14</v>
      </c>
      <c r="H323" s="2">
        <v>1089.3399999999999</v>
      </c>
      <c r="I323" s="2">
        <v>77.81</v>
      </c>
      <c r="J323" s="2" t="s">
        <v>3370</v>
      </c>
      <c r="K323" s="2" t="s">
        <v>3372</v>
      </c>
    </row>
    <row r="324" spans="1:11" ht="13.8" x14ac:dyDescent="0.25">
      <c r="A324" s="2" t="s">
        <v>333</v>
      </c>
      <c r="B324" s="2" t="s">
        <v>1486</v>
      </c>
      <c r="C324" s="2" t="s">
        <v>1861</v>
      </c>
      <c r="D324" s="2" t="s">
        <v>2173</v>
      </c>
      <c r="E324" s="2" t="s">
        <v>1993</v>
      </c>
      <c r="F324" s="2">
        <v>11</v>
      </c>
      <c r="G324" s="2">
        <v>8</v>
      </c>
      <c r="H324" s="2">
        <v>182.56</v>
      </c>
      <c r="I324" s="2">
        <v>22.82</v>
      </c>
      <c r="J324" s="2" t="s">
        <v>3370</v>
      </c>
      <c r="K324" s="2" t="s">
        <v>3373</v>
      </c>
    </row>
    <row r="325" spans="1:11" ht="13.8" x14ac:dyDescent="0.25">
      <c r="A325" s="2" t="s">
        <v>334</v>
      </c>
      <c r="B325" s="2" t="s">
        <v>1230</v>
      </c>
      <c r="C325" s="2" t="s">
        <v>1863</v>
      </c>
      <c r="D325" s="2" t="s">
        <v>2174</v>
      </c>
      <c r="E325" s="2" t="s">
        <v>3015</v>
      </c>
      <c r="F325" s="2">
        <v>82</v>
      </c>
      <c r="G325" s="2">
        <v>60</v>
      </c>
      <c r="H325" s="2">
        <v>12821.4</v>
      </c>
      <c r="I325" s="2">
        <v>213.69</v>
      </c>
      <c r="J325" s="2" t="s">
        <v>3371</v>
      </c>
      <c r="K325" s="2" t="s">
        <v>3373</v>
      </c>
    </row>
    <row r="326" spans="1:11" ht="13.8" x14ac:dyDescent="0.25">
      <c r="A326" s="2" t="s">
        <v>335</v>
      </c>
      <c r="B326" s="2" t="s">
        <v>1487</v>
      </c>
      <c r="C326" s="2" t="s">
        <v>1865</v>
      </c>
      <c r="D326" s="2" t="s">
        <v>2175</v>
      </c>
      <c r="E326" s="2" t="s">
        <v>2346</v>
      </c>
      <c r="F326" s="2">
        <v>17</v>
      </c>
      <c r="G326" s="2">
        <v>14</v>
      </c>
      <c r="H326" s="2">
        <v>1456.84</v>
      </c>
      <c r="I326" s="2">
        <v>104.06</v>
      </c>
      <c r="J326" s="2" t="s">
        <v>3370</v>
      </c>
      <c r="K326" s="2" t="s">
        <v>3372</v>
      </c>
    </row>
    <row r="327" spans="1:11" ht="13.8" x14ac:dyDescent="0.25">
      <c r="A327" s="2" t="s">
        <v>336</v>
      </c>
      <c r="B327" s="2" t="s">
        <v>1236</v>
      </c>
      <c r="C327" s="2" t="s">
        <v>1863</v>
      </c>
      <c r="D327" s="2" t="s">
        <v>2176</v>
      </c>
      <c r="E327" s="2" t="s">
        <v>3016</v>
      </c>
      <c r="F327" s="2">
        <v>23</v>
      </c>
      <c r="G327" s="2">
        <v>14</v>
      </c>
      <c r="H327" s="2">
        <v>3515.12</v>
      </c>
      <c r="I327" s="2">
        <v>251.08</v>
      </c>
      <c r="J327" s="2" t="s">
        <v>3370</v>
      </c>
      <c r="K327" s="2" t="s">
        <v>3372</v>
      </c>
    </row>
    <row r="328" spans="1:11" ht="13.8" x14ac:dyDescent="0.25">
      <c r="A328" s="2" t="s">
        <v>337</v>
      </c>
      <c r="B328" s="2" t="s">
        <v>1488</v>
      </c>
      <c r="C328" s="2" t="s">
        <v>1865</v>
      </c>
      <c r="D328" s="2" t="s">
        <v>2087</v>
      </c>
      <c r="E328" s="2" t="s">
        <v>2191</v>
      </c>
      <c r="F328" s="2">
        <v>2</v>
      </c>
      <c r="G328" s="2">
        <v>3</v>
      </c>
      <c r="H328" s="2">
        <v>157.86000000000001</v>
      </c>
      <c r="I328" s="2">
        <v>52.62</v>
      </c>
      <c r="J328" s="2" t="s">
        <v>3370</v>
      </c>
      <c r="K328" s="2" t="s">
        <v>3372</v>
      </c>
    </row>
    <row r="329" spans="1:11" ht="13.8" x14ac:dyDescent="0.25">
      <c r="A329" s="2" t="s">
        <v>338</v>
      </c>
      <c r="B329" s="2" t="s">
        <v>1489</v>
      </c>
      <c r="C329" s="2" t="s">
        <v>1861</v>
      </c>
      <c r="D329" s="2" t="s">
        <v>2177</v>
      </c>
      <c r="E329" s="2" t="s">
        <v>2050</v>
      </c>
      <c r="F329" s="2">
        <v>45</v>
      </c>
      <c r="G329" s="2">
        <v>29</v>
      </c>
      <c r="H329" s="2">
        <v>2943.79</v>
      </c>
      <c r="I329" s="2">
        <v>101.51</v>
      </c>
      <c r="J329" s="2" t="s">
        <v>3370</v>
      </c>
      <c r="K329" s="2" t="s">
        <v>3372</v>
      </c>
    </row>
    <row r="330" spans="1:11" ht="13.8" x14ac:dyDescent="0.25">
      <c r="A330" s="2" t="s">
        <v>339</v>
      </c>
      <c r="B330" s="2" t="s">
        <v>1490</v>
      </c>
      <c r="C330" s="2" t="s">
        <v>1863</v>
      </c>
      <c r="D330" s="2" t="s">
        <v>2001</v>
      </c>
      <c r="E330" s="2" t="s">
        <v>3017</v>
      </c>
      <c r="F330" s="2">
        <v>29</v>
      </c>
      <c r="G330" s="2">
        <v>22</v>
      </c>
      <c r="H330" s="2">
        <v>1613.48</v>
      </c>
      <c r="I330" s="2">
        <v>73.34</v>
      </c>
      <c r="J330" s="2" t="s">
        <v>3370</v>
      </c>
      <c r="K330" s="2" t="s">
        <v>3372</v>
      </c>
    </row>
    <row r="331" spans="1:11" ht="13.8" x14ac:dyDescent="0.25">
      <c r="A331" s="2" t="s">
        <v>340</v>
      </c>
      <c r="B331" s="2" t="s">
        <v>1221</v>
      </c>
      <c r="C331" s="2" t="s">
        <v>1862</v>
      </c>
      <c r="D331" s="2" t="s">
        <v>2178</v>
      </c>
      <c r="E331" s="2" t="s">
        <v>3018</v>
      </c>
      <c r="F331" s="2">
        <v>32</v>
      </c>
      <c r="G331" s="2">
        <v>26</v>
      </c>
      <c r="H331" s="2">
        <v>444.34</v>
      </c>
      <c r="I331" s="2">
        <v>17.09</v>
      </c>
      <c r="J331" s="2" t="s">
        <v>3370</v>
      </c>
      <c r="K331" s="2" t="s">
        <v>3372</v>
      </c>
    </row>
    <row r="332" spans="1:11" ht="13.8" x14ac:dyDescent="0.25">
      <c r="A332" s="2" t="s">
        <v>341</v>
      </c>
      <c r="B332" s="2" t="s">
        <v>1491</v>
      </c>
      <c r="C332" s="2" t="s">
        <v>1862</v>
      </c>
      <c r="D332" s="2" t="s">
        <v>2179</v>
      </c>
      <c r="E332" s="2" t="s">
        <v>2628</v>
      </c>
      <c r="F332" s="2">
        <v>28</v>
      </c>
      <c r="G332" s="2">
        <v>35</v>
      </c>
      <c r="H332" s="2">
        <v>39188.449999999997</v>
      </c>
      <c r="I332" s="2">
        <v>1119.67</v>
      </c>
      <c r="J332" s="2" t="s">
        <v>3371</v>
      </c>
      <c r="K332" s="2" t="s">
        <v>3372</v>
      </c>
    </row>
    <row r="333" spans="1:11" ht="13.8" x14ac:dyDescent="0.25">
      <c r="A333" s="2" t="s">
        <v>342</v>
      </c>
      <c r="B333" s="2" t="s">
        <v>1412</v>
      </c>
      <c r="C333" s="2" t="s">
        <v>1864</v>
      </c>
      <c r="D333" s="2" t="s">
        <v>2180</v>
      </c>
      <c r="E333" s="2" t="s">
        <v>2969</v>
      </c>
      <c r="F333" s="2">
        <v>68</v>
      </c>
      <c r="G333" s="2">
        <v>53</v>
      </c>
      <c r="H333" s="2">
        <v>8837.2199999999993</v>
      </c>
      <c r="I333" s="2">
        <v>166.74</v>
      </c>
      <c r="J333" s="2" t="s">
        <v>3371</v>
      </c>
      <c r="K333" s="2" t="s">
        <v>3373</v>
      </c>
    </row>
    <row r="334" spans="1:11" ht="13.8" x14ac:dyDescent="0.25">
      <c r="A334" s="2" t="s">
        <v>343</v>
      </c>
      <c r="B334" s="2" t="s">
        <v>1492</v>
      </c>
      <c r="C334" s="2" t="s">
        <v>1862</v>
      </c>
      <c r="D334" s="2" t="s">
        <v>2181</v>
      </c>
      <c r="E334" s="2" t="s">
        <v>2964</v>
      </c>
      <c r="F334" s="2">
        <v>64</v>
      </c>
      <c r="G334" s="2">
        <v>60</v>
      </c>
      <c r="H334" s="2">
        <v>2916.6</v>
      </c>
      <c r="I334" s="2">
        <v>48.61</v>
      </c>
      <c r="J334" s="2" t="s">
        <v>3370</v>
      </c>
      <c r="K334" s="2" t="s">
        <v>3372</v>
      </c>
    </row>
    <row r="335" spans="1:11" ht="13.8" x14ac:dyDescent="0.25">
      <c r="A335" s="2" t="s">
        <v>344</v>
      </c>
      <c r="B335" s="2" t="s">
        <v>1370</v>
      </c>
      <c r="C335" s="2" t="s">
        <v>1864</v>
      </c>
      <c r="D335" s="2" t="s">
        <v>2182</v>
      </c>
      <c r="E335" s="2" t="s">
        <v>3019</v>
      </c>
      <c r="F335" s="2">
        <v>51</v>
      </c>
      <c r="G335" s="2">
        <v>53</v>
      </c>
      <c r="H335" s="2">
        <v>2449.66</v>
      </c>
      <c r="I335" s="2">
        <v>46.22</v>
      </c>
      <c r="J335" s="2" t="s">
        <v>3370</v>
      </c>
      <c r="K335" s="2" t="s">
        <v>3372</v>
      </c>
    </row>
    <row r="336" spans="1:11" ht="13.8" x14ac:dyDescent="0.25">
      <c r="A336" s="2" t="s">
        <v>345</v>
      </c>
      <c r="B336" s="2" t="s">
        <v>1493</v>
      </c>
      <c r="C336" s="2" t="s">
        <v>1861</v>
      </c>
      <c r="D336" s="2" t="s">
        <v>2183</v>
      </c>
      <c r="E336" s="2" t="s">
        <v>2952</v>
      </c>
      <c r="F336" s="2">
        <v>21</v>
      </c>
      <c r="G336" s="2">
        <v>15</v>
      </c>
      <c r="H336" s="2">
        <v>1628.55</v>
      </c>
      <c r="I336" s="2">
        <v>108.57</v>
      </c>
      <c r="J336" s="2" t="s">
        <v>3370</v>
      </c>
      <c r="K336" s="2" t="s">
        <v>3372</v>
      </c>
    </row>
    <row r="337" spans="1:11" ht="13.8" x14ac:dyDescent="0.25">
      <c r="A337" s="2" t="s">
        <v>346</v>
      </c>
      <c r="B337" s="2" t="s">
        <v>1336</v>
      </c>
      <c r="C337" s="2" t="s">
        <v>1863</v>
      </c>
      <c r="D337" s="2" t="s">
        <v>2184</v>
      </c>
      <c r="E337" s="2" t="s">
        <v>1873</v>
      </c>
      <c r="F337" s="2">
        <v>24</v>
      </c>
      <c r="G337" s="2">
        <v>14</v>
      </c>
      <c r="H337" s="2">
        <v>1124.48</v>
      </c>
      <c r="I337" s="2">
        <v>80.319999999999993</v>
      </c>
      <c r="J337" s="2" t="s">
        <v>3370</v>
      </c>
      <c r="K337" s="2" t="s">
        <v>3372</v>
      </c>
    </row>
    <row r="338" spans="1:11" ht="13.8" x14ac:dyDescent="0.25">
      <c r="A338" s="2" t="s">
        <v>347</v>
      </c>
      <c r="B338" s="2" t="s">
        <v>1345</v>
      </c>
      <c r="C338" s="2" t="s">
        <v>1864</v>
      </c>
      <c r="D338" s="2" t="s">
        <v>2185</v>
      </c>
      <c r="E338" s="2" t="s">
        <v>2425</v>
      </c>
      <c r="F338" s="2">
        <v>34</v>
      </c>
      <c r="G338" s="2">
        <v>30</v>
      </c>
      <c r="H338" s="2">
        <v>2838.9</v>
      </c>
      <c r="I338" s="2">
        <v>94.63</v>
      </c>
      <c r="J338" s="2" t="s">
        <v>3370</v>
      </c>
      <c r="K338" s="2" t="s">
        <v>3372</v>
      </c>
    </row>
    <row r="339" spans="1:11" ht="13.8" x14ac:dyDescent="0.25">
      <c r="A339" s="2" t="s">
        <v>348</v>
      </c>
      <c r="B339" s="2" t="s">
        <v>1494</v>
      </c>
      <c r="C339" s="2" t="s">
        <v>1865</v>
      </c>
      <c r="D339" s="2" t="s">
        <v>2062</v>
      </c>
      <c r="E339" s="2" t="s">
        <v>3020</v>
      </c>
      <c r="F339" s="2">
        <v>44</v>
      </c>
      <c r="G339" s="2">
        <v>31</v>
      </c>
      <c r="H339" s="2">
        <v>3529.35</v>
      </c>
      <c r="I339" s="2">
        <v>113.85</v>
      </c>
      <c r="J339" s="2" t="s">
        <v>3370</v>
      </c>
      <c r="K339" s="2" t="s">
        <v>3372</v>
      </c>
    </row>
    <row r="340" spans="1:11" ht="13.8" x14ac:dyDescent="0.25">
      <c r="A340" s="2" t="s">
        <v>349</v>
      </c>
      <c r="B340" s="2" t="s">
        <v>1495</v>
      </c>
      <c r="C340" s="2" t="s">
        <v>1865</v>
      </c>
      <c r="D340" s="2" t="s">
        <v>2186</v>
      </c>
      <c r="E340" s="2" t="s">
        <v>3021</v>
      </c>
      <c r="F340" s="2">
        <v>7</v>
      </c>
      <c r="G340" s="2">
        <v>9</v>
      </c>
      <c r="H340" s="2">
        <v>4183.5600000000004</v>
      </c>
      <c r="I340" s="2">
        <v>464.84</v>
      </c>
      <c r="J340" s="2" t="s">
        <v>3370</v>
      </c>
      <c r="K340" s="2" t="s">
        <v>3372</v>
      </c>
    </row>
    <row r="341" spans="1:11" ht="13.8" x14ac:dyDescent="0.25">
      <c r="A341" s="2" t="s">
        <v>350</v>
      </c>
      <c r="B341" s="2" t="s">
        <v>1420</v>
      </c>
      <c r="C341" s="2" t="s">
        <v>1864</v>
      </c>
      <c r="D341" s="2" t="s">
        <v>2187</v>
      </c>
      <c r="E341" s="2" t="s">
        <v>2337</v>
      </c>
      <c r="F341" s="2">
        <v>50</v>
      </c>
      <c r="G341" s="2">
        <v>47</v>
      </c>
      <c r="H341" s="2">
        <v>3110.46</v>
      </c>
      <c r="I341" s="2">
        <v>66.180000000000007</v>
      </c>
      <c r="J341" s="2" t="s">
        <v>3370</v>
      </c>
      <c r="K341" s="2" t="s">
        <v>3372</v>
      </c>
    </row>
    <row r="342" spans="1:11" ht="13.8" x14ac:dyDescent="0.25">
      <c r="A342" s="2" t="s">
        <v>351</v>
      </c>
      <c r="B342" s="2" t="s">
        <v>1496</v>
      </c>
      <c r="C342" s="2" t="s">
        <v>1861</v>
      </c>
      <c r="D342" s="2" t="s">
        <v>2188</v>
      </c>
      <c r="E342" s="2" t="s">
        <v>3022</v>
      </c>
      <c r="F342" s="2">
        <v>4</v>
      </c>
      <c r="G342" s="2">
        <v>2</v>
      </c>
      <c r="H342" s="2">
        <v>53.96</v>
      </c>
      <c r="I342" s="2">
        <v>26.98</v>
      </c>
      <c r="J342" s="2" t="s">
        <v>3370</v>
      </c>
      <c r="K342" s="2" t="s">
        <v>3372</v>
      </c>
    </row>
    <row r="343" spans="1:11" ht="13.8" x14ac:dyDescent="0.25">
      <c r="A343" s="2" t="s">
        <v>352</v>
      </c>
      <c r="B343" s="2" t="s">
        <v>1497</v>
      </c>
      <c r="C343" s="2" t="s">
        <v>1863</v>
      </c>
      <c r="D343" s="2" t="s">
        <v>2189</v>
      </c>
      <c r="E343" s="2" t="s">
        <v>1969</v>
      </c>
      <c r="F343" s="2">
        <v>59</v>
      </c>
      <c r="G343" s="2">
        <v>47</v>
      </c>
      <c r="H343" s="2">
        <v>4213.08</v>
      </c>
      <c r="I343" s="2">
        <v>89.64</v>
      </c>
      <c r="J343" s="2" t="s">
        <v>3370</v>
      </c>
      <c r="K343" s="2" t="s">
        <v>3372</v>
      </c>
    </row>
    <row r="344" spans="1:11" ht="13.8" x14ac:dyDescent="0.25">
      <c r="A344" s="2" t="s">
        <v>353</v>
      </c>
      <c r="B344" s="2" t="s">
        <v>1409</v>
      </c>
      <c r="C344" s="2" t="s">
        <v>1862</v>
      </c>
      <c r="D344" s="2" t="s">
        <v>2190</v>
      </c>
      <c r="E344" s="2" t="s">
        <v>3023</v>
      </c>
      <c r="F344" s="2">
        <v>38</v>
      </c>
      <c r="G344" s="2">
        <v>32</v>
      </c>
      <c r="H344" s="2">
        <v>12677.44</v>
      </c>
      <c r="I344" s="2">
        <v>396.17</v>
      </c>
      <c r="J344" s="2" t="s">
        <v>3371</v>
      </c>
      <c r="K344" s="2" t="s">
        <v>3372</v>
      </c>
    </row>
    <row r="345" spans="1:11" ht="13.8" x14ac:dyDescent="0.25">
      <c r="A345" s="2" t="s">
        <v>354</v>
      </c>
      <c r="B345" s="2" t="s">
        <v>1296</v>
      </c>
      <c r="C345" s="2" t="s">
        <v>1864</v>
      </c>
      <c r="D345" s="2" t="s">
        <v>1944</v>
      </c>
      <c r="E345" s="2" t="s">
        <v>3024</v>
      </c>
      <c r="F345" s="2">
        <v>50</v>
      </c>
      <c r="G345" s="2">
        <v>43</v>
      </c>
      <c r="H345" s="2">
        <v>44822.34</v>
      </c>
      <c r="I345" s="2">
        <v>1042.3800000000001</v>
      </c>
      <c r="J345" s="2" t="s">
        <v>3371</v>
      </c>
      <c r="K345" s="2" t="s">
        <v>3372</v>
      </c>
    </row>
    <row r="346" spans="1:11" ht="13.8" x14ac:dyDescent="0.25">
      <c r="A346" s="2" t="s">
        <v>355</v>
      </c>
      <c r="B346" s="2" t="s">
        <v>1498</v>
      </c>
      <c r="C346" s="2" t="s">
        <v>1863</v>
      </c>
      <c r="D346" s="2" t="s">
        <v>2191</v>
      </c>
      <c r="E346" s="2" t="s">
        <v>3025</v>
      </c>
      <c r="F346" s="2">
        <v>5</v>
      </c>
      <c r="G346" s="2">
        <v>6</v>
      </c>
      <c r="H346" s="2">
        <v>305.16000000000003</v>
      </c>
      <c r="I346" s="2">
        <v>50.86</v>
      </c>
      <c r="J346" s="2" t="s">
        <v>3370</v>
      </c>
      <c r="K346" s="2" t="s">
        <v>3373</v>
      </c>
    </row>
    <row r="347" spans="1:11" ht="13.8" x14ac:dyDescent="0.25">
      <c r="A347" s="2" t="s">
        <v>356</v>
      </c>
      <c r="B347" s="2" t="s">
        <v>1435</v>
      </c>
      <c r="C347" s="2" t="s">
        <v>1862</v>
      </c>
      <c r="D347" s="2" t="s">
        <v>2192</v>
      </c>
      <c r="E347" s="2" t="s">
        <v>3026</v>
      </c>
      <c r="F347" s="2">
        <v>31</v>
      </c>
      <c r="G347" s="2">
        <v>37</v>
      </c>
      <c r="H347" s="2">
        <v>3378.47</v>
      </c>
      <c r="I347" s="2">
        <v>91.31</v>
      </c>
      <c r="J347" s="2" t="s">
        <v>3370</v>
      </c>
      <c r="K347" s="2" t="s">
        <v>3372</v>
      </c>
    </row>
    <row r="348" spans="1:11" ht="13.8" x14ac:dyDescent="0.25">
      <c r="A348" s="2" t="s">
        <v>357</v>
      </c>
      <c r="B348" s="2" t="s">
        <v>1445</v>
      </c>
      <c r="C348" s="2" t="s">
        <v>1865</v>
      </c>
      <c r="D348" s="2" t="s">
        <v>2070</v>
      </c>
      <c r="E348" s="2" t="s">
        <v>2361</v>
      </c>
      <c r="F348" s="2">
        <v>1</v>
      </c>
      <c r="G348" s="2">
        <v>3</v>
      </c>
      <c r="H348" s="2">
        <v>711.09</v>
      </c>
      <c r="I348" s="2">
        <v>237.03</v>
      </c>
      <c r="J348" s="2" t="s">
        <v>3370</v>
      </c>
      <c r="K348" s="2" t="s">
        <v>3372</v>
      </c>
    </row>
    <row r="349" spans="1:11" ht="13.8" x14ac:dyDescent="0.25">
      <c r="A349" s="2" t="s">
        <v>358</v>
      </c>
      <c r="B349" s="2" t="s">
        <v>1499</v>
      </c>
      <c r="C349" s="2" t="s">
        <v>1865</v>
      </c>
      <c r="D349" s="2" t="s">
        <v>2193</v>
      </c>
      <c r="E349" s="2" t="s">
        <v>2865</v>
      </c>
      <c r="F349" s="2">
        <v>40</v>
      </c>
      <c r="G349" s="2">
        <v>38</v>
      </c>
      <c r="H349" s="2">
        <v>1644.26</v>
      </c>
      <c r="I349" s="2">
        <v>43.27</v>
      </c>
      <c r="J349" s="2" t="s">
        <v>3370</v>
      </c>
      <c r="K349" s="2" t="s">
        <v>3372</v>
      </c>
    </row>
    <row r="350" spans="1:11" ht="13.8" x14ac:dyDescent="0.25">
      <c r="A350" s="2" t="s">
        <v>359</v>
      </c>
      <c r="B350" s="2" t="s">
        <v>1500</v>
      </c>
      <c r="C350" s="2" t="s">
        <v>1864</v>
      </c>
      <c r="D350" s="2" t="s">
        <v>2194</v>
      </c>
      <c r="E350" s="2" t="s">
        <v>3027</v>
      </c>
      <c r="F350" s="2">
        <v>53</v>
      </c>
      <c r="G350" s="2">
        <v>38</v>
      </c>
      <c r="H350" s="2">
        <v>2542.96</v>
      </c>
      <c r="I350" s="2">
        <v>66.92</v>
      </c>
      <c r="J350" s="2" t="s">
        <v>3370</v>
      </c>
      <c r="K350" s="2" t="s">
        <v>3372</v>
      </c>
    </row>
    <row r="351" spans="1:11" ht="13.8" x14ac:dyDescent="0.25">
      <c r="A351" s="2" t="s">
        <v>360</v>
      </c>
      <c r="B351" s="2" t="s">
        <v>1501</v>
      </c>
      <c r="C351" s="2" t="s">
        <v>1865</v>
      </c>
      <c r="D351" s="2" t="s">
        <v>2195</v>
      </c>
      <c r="E351" s="2" t="s">
        <v>2882</v>
      </c>
      <c r="F351" s="2">
        <v>35</v>
      </c>
      <c r="G351" s="2">
        <v>34</v>
      </c>
      <c r="H351" s="2">
        <v>10867.76</v>
      </c>
      <c r="I351" s="2">
        <v>319.64</v>
      </c>
      <c r="J351" s="2" t="s">
        <v>3371</v>
      </c>
      <c r="K351" s="2" t="s">
        <v>3372</v>
      </c>
    </row>
    <row r="352" spans="1:11" ht="13.8" x14ac:dyDescent="0.25">
      <c r="A352" s="2" t="s">
        <v>361</v>
      </c>
      <c r="B352" s="2" t="s">
        <v>1299</v>
      </c>
      <c r="C352" s="2" t="s">
        <v>1864</v>
      </c>
      <c r="D352" s="2" t="s">
        <v>2196</v>
      </c>
      <c r="E352" s="2" t="s">
        <v>3028</v>
      </c>
      <c r="F352" s="2">
        <v>55</v>
      </c>
      <c r="G352" s="2">
        <v>46</v>
      </c>
      <c r="H352" s="2">
        <v>684.02</v>
      </c>
      <c r="I352" s="2">
        <v>14.87</v>
      </c>
      <c r="J352" s="2" t="s">
        <v>3370</v>
      </c>
      <c r="K352" s="2" t="s">
        <v>3373</v>
      </c>
    </row>
    <row r="353" spans="1:11" ht="13.8" x14ac:dyDescent="0.25">
      <c r="A353" s="2" t="s">
        <v>362</v>
      </c>
      <c r="B353" s="2" t="s">
        <v>1363</v>
      </c>
      <c r="C353" s="2" t="s">
        <v>1864</v>
      </c>
      <c r="D353" s="2" t="s">
        <v>2197</v>
      </c>
      <c r="E353" s="2" t="s">
        <v>3029</v>
      </c>
      <c r="F353" s="2">
        <v>1</v>
      </c>
      <c r="G353" s="2">
        <v>2</v>
      </c>
      <c r="H353" s="2">
        <v>330.18</v>
      </c>
      <c r="I353" s="2">
        <v>165.09</v>
      </c>
      <c r="J353" s="2" t="s">
        <v>3370</v>
      </c>
      <c r="K353" s="2" t="s">
        <v>3372</v>
      </c>
    </row>
    <row r="354" spans="1:11" ht="13.8" x14ac:dyDescent="0.25">
      <c r="A354" s="2" t="s">
        <v>363</v>
      </c>
      <c r="B354" s="2" t="s">
        <v>1502</v>
      </c>
      <c r="C354" s="2" t="s">
        <v>1863</v>
      </c>
      <c r="D354" s="2" t="s">
        <v>2198</v>
      </c>
      <c r="E354" s="2" t="s">
        <v>2762</v>
      </c>
      <c r="F354" s="2">
        <v>67</v>
      </c>
      <c r="G354" s="2">
        <v>53</v>
      </c>
      <c r="H354" s="2">
        <v>2158.69</v>
      </c>
      <c r="I354" s="2">
        <v>40.729999999999997</v>
      </c>
      <c r="J354" s="2" t="s">
        <v>3370</v>
      </c>
      <c r="K354" s="2" t="s">
        <v>3372</v>
      </c>
    </row>
    <row r="355" spans="1:11" ht="13.8" x14ac:dyDescent="0.25">
      <c r="A355" s="2" t="s">
        <v>364</v>
      </c>
      <c r="B355" s="2" t="s">
        <v>1503</v>
      </c>
      <c r="C355" s="2" t="s">
        <v>1863</v>
      </c>
      <c r="D355" s="2" t="s">
        <v>2199</v>
      </c>
      <c r="E355" s="2" t="s">
        <v>3030</v>
      </c>
      <c r="F355" s="2">
        <v>1</v>
      </c>
      <c r="G355" s="2">
        <v>1</v>
      </c>
      <c r="H355" s="2">
        <v>596.62</v>
      </c>
      <c r="I355" s="2">
        <v>596.62</v>
      </c>
      <c r="J355" s="2" t="s">
        <v>3370</v>
      </c>
      <c r="K355" s="2" t="s">
        <v>3372</v>
      </c>
    </row>
    <row r="356" spans="1:11" ht="13.8" x14ac:dyDescent="0.25">
      <c r="A356" s="2" t="s">
        <v>365</v>
      </c>
      <c r="B356" s="2" t="s">
        <v>1504</v>
      </c>
      <c r="C356" s="2" t="s">
        <v>1863</v>
      </c>
      <c r="D356" s="2" t="s">
        <v>2200</v>
      </c>
      <c r="E356" s="2" t="s">
        <v>3031</v>
      </c>
      <c r="F356" s="2">
        <v>3</v>
      </c>
      <c r="G356" s="2">
        <v>3</v>
      </c>
      <c r="H356" s="2">
        <v>147.47999999999999</v>
      </c>
      <c r="I356" s="2">
        <v>49.16</v>
      </c>
      <c r="J356" s="2" t="s">
        <v>3370</v>
      </c>
      <c r="K356" s="2" t="s">
        <v>3373</v>
      </c>
    </row>
    <row r="357" spans="1:11" ht="13.8" x14ac:dyDescent="0.25">
      <c r="A357" s="2" t="s">
        <v>366</v>
      </c>
      <c r="B357" s="2" t="s">
        <v>1505</v>
      </c>
      <c r="C357" s="2" t="s">
        <v>1865</v>
      </c>
      <c r="D357" s="2" t="s">
        <v>2201</v>
      </c>
      <c r="E357" s="2" t="s">
        <v>1907</v>
      </c>
      <c r="F357" s="2">
        <v>5</v>
      </c>
      <c r="G357" s="2">
        <v>10</v>
      </c>
      <c r="H357" s="2">
        <v>1073.7</v>
      </c>
      <c r="I357" s="2">
        <v>107.37</v>
      </c>
      <c r="J357" s="2" t="s">
        <v>3370</v>
      </c>
      <c r="K357" s="2" t="s">
        <v>3372</v>
      </c>
    </row>
    <row r="358" spans="1:11" ht="13.8" x14ac:dyDescent="0.25">
      <c r="A358" s="2" t="s">
        <v>367</v>
      </c>
      <c r="B358" s="2" t="s">
        <v>1506</v>
      </c>
      <c r="C358" s="2" t="s">
        <v>1865</v>
      </c>
      <c r="D358" s="2" t="s">
        <v>2202</v>
      </c>
      <c r="E358" s="2" t="s">
        <v>3032</v>
      </c>
      <c r="F358" s="2">
        <v>2</v>
      </c>
      <c r="G358" s="2">
        <v>4</v>
      </c>
      <c r="H358" s="2">
        <v>1594.16</v>
      </c>
      <c r="I358" s="2">
        <v>398.54</v>
      </c>
      <c r="J358" s="2" t="s">
        <v>3370</v>
      </c>
      <c r="K358" s="2" t="s">
        <v>3372</v>
      </c>
    </row>
    <row r="359" spans="1:11" ht="13.8" x14ac:dyDescent="0.25">
      <c r="A359" s="2" t="s">
        <v>368</v>
      </c>
      <c r="B359" s="2" t="s">
        <v>1507</v>
      </c>
      <c r="C359" s="2" t="s">
        <v>1862</v>
      </c>
      <c r="D359" s="2" t="s">
        <v>2203</v>
      </c>
      <c r="E359" s="2" t="s">
        <v>3033</v>
      </c>
      <c r="F359" s="2">
        <v>49</v>
      </c>
      <c r="G359" s="2">
        <v>50</v>
      </c>
      <c r="H359" s="2">
        <v>4030.5</v>
      </c>
      <c r="I359" s="2">
        <v>80.61</v>
      </c>
      <c r="J359" s="2" t="s">
        <v>3370</v>
      </c>
      <c r="K359" s="2" t="s">
        <v>3373</v>
      </c>
    </row>
    <row r="360" spans="1:11" ht="13.8" x14ac:dyDescent="0.25">
      <c r="A360" s="2" t="s">
        <v>369</v>
      </c>
      <c r="B360" s="2" t="s">
        <v>1508</v>
      </c>
      <c r="C360" s="2" t="s">
        <v>1864</v>
      </c>
      <c r="D360" s="2" t="s">
        <v>2204</v>
      </c>
      <c r="E360" s="2" t="s">
        <v>3034</v>
      </c>
      <c r="F360" s="2">
        <v>11</v>
      </c>
      <c r="G360" s="2">
        <v>6</v>
      </c>
      <c r="H360" s="2">
        <v>3165.54</v>
      </c>
      <c r="I360" s="2">
        <v>527.59</v>
      </c>
      <c r="J360" s="2" t="s">
        <v>3370</v>
      </c>
      <c r="K360" s="2" t="s">
        <v>3372</v>
      </c>
    </row>
    <row r="361" spans="1:11" ht="13.8" x14ac:dyDescent="0.25">
      <c r="A361" s="2" t="s">
        <v>370</v>
      </c>
      <c r="B361" s="2" t="s">
        <v>1509</v>
      </c>
      <c r="C361" s="2" t="s">
        <v>1864</v>
      </c>
      <c r="D361" s="2" t="s">
        <v>2205</v>
      </c>
      <c r="E361" s="2" t="s">
        <v>3035</v>
      </c>
      <c r="F361" s="2">
        <v>33</v>
      </c>
      <c r="G361" s="2">
        <v>23</v>
      </c>
      <c r="H361" s="2">
        <v>2248.71</v>
      </c>
      <c r="I361" s="2">
        <v>97.77</v>
      </c>
      <c r="J361" s="2" t="s">
        <v>3370</v>
      </c>
      <c r="K361" s="2" t="s">
        <v>3372</v>
      </c>
    </row>
    <row r="362" spans="1:11" ht="13.8" x14ac:dyDescent="0.25">
      <c r="A362" s="2" t="s">
        <v>371</v>
      </c>
      <c r="B362" s="2" t="s">
        <v>1510</v>
      </c>
      <c r="C362" s="2" t="s">
        <v>1864</v>
      </c>
      <c r="D362" s="2" t="s">
        <v>2141</v>
      </c>
      <c r="E362" s="2" t="s">
        <v>3036</v>
      </c>
      <c r="F362" s="2">
        <v>34</v>
      </c>
      <c r="G362" s="2">
        <v>34</v>
      </c>
      <c r="H362" s="2">
        <v>3507.44</v>
      </c>
      <c r="I362" s="2">
        <v>103.16</v>
      </c>
      <c r="J362" s="2" t="s">
        <v>3370</v>
      </c>
      <c r="K362" s="2" t="s">
        <v>3372</v>
      </c>
    </row>
    <row r="363" spans="1:11" ht="13.8" x14ac:dyDescent="0.25">
      <c r="A363" s="2" t="s">
        <v>372</v>
      </c>
      <c r="B363" s="2" t="s">
        <v>1511</v>
      </c>
      <c r="C363" s="2" t="s">
        <v>1862</v>
      </c>
      <c r="D363" s="2" t="s">
        <v>2206</v>
      </c>
      <c r="E363" s="2" t="s">
        <v>2165</v>
      </c>
      <c r="F363" s="2">
        <v>51</v>
      </c>
      <c r="G363" s="2">
        <v>45</v>
      </c>
      <c r="H363" s="2">
        <v>31810.5</v>
      </c>
      <c r="I363" s="2">
        <v>706.9</v>
      </c>
      <c r="J363" s="2" t="s">
        <v>3371</v>
      </c>
      <c r="K363" s="2" t="s">
        <v>3373</v>
      </c>
    </row>
    <row r="364" spans="1:11" ht="13.8" x14ac:dyDescent="0.25">
      <c r="A364" s="2" t="s">
        <v>373</v>
      </c>
      <c r="B364" s="2" t="s">
        <v>1512</v>
      </c>
      <c r="C364" s="2" t="s">
        <v>1861</v>
      </c>
      <c r="D364" s="2" t="s">
        <v>2207</v>
      </c>
      <c r="E364" s="2" t="s">
        <v>2200</v>
      </c>
      <c r="F364" s="2">
        <v>3</v>
      </c>
      <c r="G364" s="2">
        <v>1</v>
      </c>
      <c r="H364" s="2">
        <v>83.79</v>
      </c>
      <c r="I364" s="2">
        <v>83.79</v>
      </c>
      <c r="J364" s="2" t="s">
        <v>3370</v>
      </c>
      <c r="K364" s="2" t="s">
        <v>3373</v>
      </c>
    </row>
    <row r="365" spans="1:11" ht="13.8" x14ac:dyDescent="0.25">
      <c r="A365" s="2" t="s">
        <v>374</v>
      </c>
      <c r="B365" s="2" t="s">
        <v>1479</v>
      </c>
      <c r="C365" s="2" t="s">
        <v>1862</v>
      </c>
      <c r="D365" s="2" t="s">
        <v>2208</v>
      </c>
      <c r="E365" s="2" t="s">
        <v>2376</v>
      </c>
      <c r="F365" s="2">
        <v>5</v>
      </c>
      <c r="G365" s="2">
        <v>5</v>
      </c>
      <c r="H365" s="2">
        <v>90.6</v>
      </c>
      <c r="I365" s="2">
        <v>18.12</v>
      </c>
      <c r="J365" s="2" t="s">
        <v>3370</v>
      </c>
      <c r="K365" s="2" t="s">
        <v>3372</v>
      </c>
    </row>
    <row r="366" spans="1:11" ht="13.8" x14ac:dyDescent="0.25">
      <c r="A366" s="2" t="s">
        <v>375</v>
      </c>
      <c r="B366" s="2" t="s">
        <v>1450</v>
      </c>
      <c r="C366" s="2" t="s">
        <v>1861</v>
      </c>
      <c r="D366" s="2" t="s">
        <v>2209</v>
      </c>
      <c r="E366" s="2" t="s">
        <v>2996</v>
      </c>
      <c r="F366" s="2">
        <v>18</v>
      </c>
      <c r="G366" s="2">
        <v>13</v>
      </c>
      <c r="H366" s="2">
        <v>1183.1300000000001</v>
      </c>
      <c r="I366" s="2">
        <v>91.01</v>
      </c>
      <c r="J366" s="2" t="s">
        <v>3370</v>
      </c>
      <c r="K366" s="2" t="s">
        <v>3372</v>
      </c>
    </row>
    <row r="367" spans="1:11" ht="13.8" x14ac:dyDescent="0.25">
      <c r="A367" s="2" t="s">
        <v>376</v>
      </c>
      <c r="B367" s="2" t="s">
        <v>1513</v>
      </c>
      <c r="C367" s="2" t="s">
        <v>1861</v>
      </c>
      <c r="D367" s="2" t="s">
        <v>1924</v>
      </c>
      <c r="E367" s="2" t="s">
        <v>2195</v>
      </c>
      <c r="F367" s="2">
        <v>30</v>
      </c>
      <c r="G367" s="2">
        <v>28</v>
      </c>
      <c r="H367" s="2">
        <v>692.16</v>
      </c>
      <c r="I367" s="2">
        <v>24.72</v>
      </c>
      <c r="J367" s="2" t="s">
        <v>3370</v>
      </c>
      <c r="K367" s="2" t="s">
        <v>3372</v>
      </c>
    </row>
    <row r="368" spans="1:11" ht="13.8" x14ac:dyDescent="0.25">
      <c r="A368" s="2" t="s">
        <v>377</v>
      </c>
      <c r="B368" s="2" t="s">
        <v>1514</v>
      </c>
      <c r="C368" s="2" t="s">
        <v>1862</v>
      </c>
      <c r="D368" s="2" t="s">
        <v>2210</v>
      </c>
      <c r="E368" s="2" t="s">
        <v>3022</v>
      </c>
      <c r="F368" s="2">
        <v>10</v>
      </c>
      <c r="G368" s="2">
        <v>7</v>
      </c>
      <c r="H368" s="2">
        <v>566.51</v>
      </c>
      <c r="I368" s="2">
        <v>80.930000000000007</v>
      </c>
      <c r="J368" s="2" t="s">
        <v>3370</v>
      </c>
      <c r="K368" s="2" t="s">
        <v>3372</v>
      </c>
    </row>
    <row r="369" spans="1:11" ht="13.8" x14ac:dyDescent="0.25">
      <c r="A369" s="2" t="s">
        <v>378</v>
      </c>
      <c r="B369" s="2" t="s">
        <v>1515</v>
      </c>
      <c r="C369" s="2" t="s">
        <v>1863</v>
      </c>
      <c r="D369" s="2" t="s">
        <v>2088</v>
      </c>
      <c r="E369" s="2" t="s">
        <v>2080</v>
      </c>
      <c r="F369" s="2">
        <v>36</v>
      </c>
      <c r="G369" s="2">
        <v>30</v>
      </c>
      <c r="H369" s="2">
        <v>2643.9</v>
      </c>
      <c r="I369" s="2">
        <v>88.13</v>
      </c>
      <c r="J369" s="2" t="s">
        <v>3370</v>
      </c>
      <c r="K369" s="2" t="s">
        <v>3373</v>
      </c>
    </row>
    <row r="370" spans="1:11" ht="13.8" x14ac:dyDescent="0.25">
      <c r="A370" s="2" t="s">
        <v>379</v>
      </c>
      <c r="B370" s="2" t="s">
        <v>1516</v>
      </c>
      <c r="C370" s="2" t="s">
        <v>1862</v>
      </c>
      <c r="D370" s="2" t="s">
        <v>2211</v>
      </c>
      <c r="E370" s="2" t="s">
        <v>3037</v>
      </c>
      <c r="F370" s="2">
        <v>6</v>
      </c>
      <c r="G370" s="2">
        <v>4</v>
      </c>
      <c r="H370" s="2">
        <v>146.6</v>
      </c>
      <c r="I370" s="2">
        <v>36.65</v>
      </c>
      <c r="J370" s="2" t="s">
        <v>3370</v>
      </c>
      <c r="K370" s="2" t="s">
        <v>3373</v>
      </c>
    </row>
    <row r="371" spans="1:11" ht="13.8" x14ac:dyDescent="0.25">
      <c r="A371" s="2" t="s">
        <v>380</v>
      </c>
      <c r="B371" s="2" t="s">
        <v>1378</v>
      </c>
      <c r="C371" s="2" t="s">
        <v>1861</v>
      </c>
      <c r="D371" s="2" t="s">
        <v>2212</v>
      </c>
      <c r="E371" s="2" t="s">
        <v>3038</v>
      </c>
      <c r="F371" s="2">
        <v>22</v>
      </c>
      <c r="G371" s="2">
        <v>13</v>
      </c>
      <c r="H371" s="2">
        <v>218.14</v>
      </c>
      <c r="I371" s="2">
        <v>16.78</v>
      </c>
      <c r="J371" s="2" t="s">
        <v>3370</v>
      </c>
      <c r="K371" s="2" t="s">
        <v>3372</v>
      </c>
    </row>
    <row r="372" spans="1:11" ht="13.8" x14ac:dyDescent="0.25">
      <c r="A372" s="2" t="s">
        <v>381</v>
      </c>
      <c r="B372" s="2" t="s">
        <v>1517</v>
      </c>
      <c r="C372" s="2" t="s">
        <v>1862</v>
      </c>
      <c r="D372" s="2" t="s">
        <v>2213</v>
      </c>
      <c r="E372" s="2" t="s">
        <v>2026</v>
      </c>
      <c r="F372" s="2">
        <v>47</v>
      </c>
      <c r="G372" s="2">
        <v>51</v>
      </c>
      <c r="H372" s="2">
        <v>4826.6400000000003</v>
      </c>
      <c r="I372" s="2">
        <v>94.64</v>
      </c>
      <c r="J372" s="2" t="s">
        <v>3370</v>
      </c>
      <c r="K372" s="2" t="s">
        <v>3372</v>
      </c>
    </row>
    <row r="373" spans="1:11" ht="13.8" x14ac:dyDescent="0.25">
      <c r="A373" s="2" t="s">
        <v>382</v>
      </c>
      <c r="B373" s="2" t="s">
        <v>1255</v>
      </c>
      <c r="C373" s="2" t="s">
        <v>1861</v>
      </c>
      <c r="D373" s="2" t="s">
        <v>2214</v>
      </c>
      <c r="E373" s="2" t="s">
        <v>2310</v>
      </c>
      <c r="F373" s="2">
        <v>2</v>
      </c>
      <c r="G373" s="2">
        <v>1</v>
      </c>
      <c r="H373" s="2">
        <v>118.51</v>
      </c>
      <c r="I373" s="2">
        <v>118.51</v>
      </c>
      <c r="J373" s="2" t="s">
        <v>3370</v>
      </c>
      <c r="K373" s="2" t="s">
        <v>3372</v>
      </c>
    </row>
    <row r="374" spans="1:11" ht="13.8" x14ac:dyDescent="0.25">
      <c r="A374" s="2" t="s">
        <v>383</v>
      </c>
      <c r="B374" s="2" t="s">
        <v>1518</v>
      </c>
      <c r="C374" s="2" t="s">
        <v>1862</v>
      </c>
      <c r="D374" s="2" t="s">
        <v>2215</v>
      </c>
      <c r="E374" s="2" t="s">
        <v>3039</v>
      </c>
      <c r="F374" s="2">
        <v>67</v>
      </c>
      <c r="G374" s="2">
        <v>58</v>
      </c>
      <c r="H374" s="2">
        <v>13404.38</v>
      </c>
      <c r="I374" s="2">
        <v>231.11</v>
      </c>
      <c r="J374" s="2" t="s">
        <v>3371</v>
      </c>
      <c r="K374" s="2" t="s">
        <v>3373</v>
      </c>
    </row>
    <row r="375" spans="1:11" ht="13.8" x14ac:dyDescent="0.25">
      <c r="A375" s="2" t="s">
        <v>384</v>
      </c>
      <c r="B375" s="2" t="s">
        <v>1519</v>
      </c>
      <c r="C375" s="2" t="s">
        <v>1865</v>
      </c>
      <c r="D375" s="2" t="s">
        <v>1879</v>
      </c>
      <c r="E375" s="2" t="s">
        <v>3040</v>
      </c>
      <c r="F375" s="2">
        <v>13</v>
      </c>
      <c r="G375" s="2">
        <v>12</v>
      </c>
      <c r="H375" s="2">
        <v>3315.84</v>
      </c>
      <c r="I375" s="2">
        <v>276.32</v>
      </c>
      <c r="J375" s="2" t="s">
        <v>3370</v>
      </c>
      <c r="K375" s="2" t="s">
        <v>3372</v>
      </c>
    </row>
    <row r="376" spans="1:11" ht="13.8" x14ac:dyDescent="0.25">
      <c r="A376" s="2" t="s">
        <v>385</v>
      </c>
      <c r="B376" s="2" t="s">
        <v>1520</v>
      </c>
      <c r="C376" s="2" t="s">
        <v>1865</v>
      </c>
      <c r="D376" s="2" t="s">
        <v>2216</v>
      </c>
      <c r="E376" s="2" t="s">
        <v>3041</v>
      </c>
      <c r="F376" s="2">
        <v>46</v>
      </c>
      <c r="G376" s="2">
        <v>37</v>
      </c>
      <c r="H376" s="2">
        <v>7898.02</v>
      </c>
      <c r="I376" s="2">
        <v>213.46</v>
      </c>
      <c r="J376" s="2" t="s">
        <v>3371</v>
      </c>
      <c r="K376" s="2" t="s">
        <v>3372</v>
      </c>
    </row>
    <row r="377" spans="1:11" ht="13.8" x14ac:dyDescent="0.25">
      <c r="A377" s="2" t="s">
        <v>386</v>
      </c>
      <c r="B377" s="2" t="s">
        <v>1285</v>
      </c>
      <c r="C377" s="2" t="s">
        <v>1863</v>
      </c>
      <c r="D377" s="2" t="s">
        <v>2217</v>
      </c>
      <c r="E377" s="2" t="s">
        <v>2222</v>
      </c>
      <c r="F377" s="2">
        <v>4</v>
      </c>
      <c r="G377" s="2">
        <v>6</v>
      </c>
      <c r="H377" s="2">
        <v>1553.28</v>
      </c>
      <c r="I377" s="2">
        <v>258.88</v>
      </c>
      <c r="J377" s="2" t="s">
        <v>3370</v>
      </c>
      <c r="K377" s="2" t="s">
        <v>3373</v>
      </c>
    </row>
    <row r="378" spans="1:11" ht="13.8" x14ac:dyDescent="0.25">
      <c r="A378" s="2" t="s">
        <v>387</v>
      </c>
      <c r="B378" s="2" t="s">
        <v>1521</v>
      </c>
      <c r="C378" s="2" t="s">
        <v>1864</v>
      </c>
      <c r="D378" s="2" t="s">
        <v>2029</v>
      </c>
      <c r="E378" s="2" t="s">
        <v>3042</v>
      </c>
      <c r="F378" s="2">
        <v>59</v>
      </c>
      <c r="G378" s="2">
        <v>46</v>
      </c>
      <c r="H378" s="2">
        <v>885.5</v>
      </c>
      <c r="I378" s="2">
        <v>19.25</v>
      </c>
      <c r="J378" s="2" t="s">
        <v>3370</v>
      </c>
      <c r="K378" s="2" t="s">
        <v>3372</v>
      </c>
    </row>
    <row r="379" spans="1:11" ht="13.8" x14ac:dyDescent="0.25">
      <c r="A379" s="2" t="s">
        <v>388</v>
      </c>
      <c r="B379" s="2" t="s">
        <v>1522</v>
      </c>
      <c r="C379" s="2" t="s">
        <v>1861</v>
      </c>
      <c r="D379" s="2" t="s">
        <v>2218</v>
      </c>
      <c r="E379" s="2" t="s">
        <v>2352</v>
      </c>
      <c r="F379" s="2">
        <v>38</v>
      </c>
      <c r="G379" s="2">
        <v>30</v>
      </c>
      <c r="H379" s="2">
        <v>1678.2</v>
      </c>
      <c r="I379" s="2">
        <v>55.94</v>
      </c>
      <c r="J379" s="2" t="s">
        <v>3370</v>
      </c>
      <c r="K379" s="2" t="s">
        <v>3373</v>
      </c>
    </row>
    <row r="380" spans="1:11" ht="13.8" x14ac:dyDescent="0.25">
      <c r="A380" s="2" t="s">
        <v>389</v>
      </c>
      <c r="B380" s="2" t="s">
        <v>1300</v>
      </c>
      <c r="C380" s="2" t="s">
        <v>1865</v>
      </c>
      <c r="D380" s="2" t="s">
        <v>2219</v>
      </c>
      <c r="E380" s="2" t="s">
        <v>2113</v>
      </c>
      <c r="F380" s="2">
        <v>9</v>
      </c>
      <c r="G380" s="2">
        <v>10</v>
      </c>
      <c r="H380" s="2">
        <v>3897.5</v>
      </c>
      <c r="I380" s="2">
        <v>389.75</v>
      </c>
      <c r="J380" s="2" t="s">
        <v>3370</v>
      </c>
      <c r="K380" s="2" t="s">
        <v>3372</v>
      </c>
    </row>
    <row r="381" spans="1:11" ht="13.8" x14ac:dyDescent="0.25">
      <c r="A381" s="2" t="s">
        <v>390</v>
      </c>
      <c r="B381" s="2" t="s">
        <v>1438</v>
      </c>
      <c r="C381" s="2" t="s">
        <v>1865</v>
      </c>
      <c r="D381" s="2" t="s">
        <v>1936</v>
      </c>
      <c r="E381" s="2" t="s">
        <v>2651</v>
      </c>
      <c r="F381" s="2">
        <v>37</v>
      </c>
      <c r="G381" s="2">
        <v>29</v>
      </c>
      <c r="H381" s="2">
        <v>10544.4</v>
      </c>
      <c r="I381" s="2">
        <v>363.6</v>
      </c>
      <c r="J381" s="2" t="s">
        <v>3371</v>
      </c>
      <c r="K381" s="2" t="s">
        <v>3372</v>
      </c>
    </row>
    <row r="382" spans="1:11" ht="13.8" x14ac:dyDescent="0.25">
      <c r="A382" s="2" t="s">
        <v>391</v>
      </c>
      <c r="B382" s="2" t="s">
        <v>1523</v>
      </c>
      <c r="C382" s="2" t="s">
        <v>1864</v>
      </c>
      <c r="D382" s="2" t="s">
        <v>2220</v>
      </c>
      <c r="E382" s="2" t="s">
        <v>3043</v>
      </c>
      <c r="F382" s="2">
        <v>33</v>
      </c>
      <c r="G382" s="2">
        <v>28</v>
      </c>
      <c r="H382" s="2">
        <v>10084.48</v>
      </c>
      <c r="I382" s="2">
        <v>360.16</v>
      </c>
      <c r="J382" s="2" t="s">
        <v>3371</v>
      </c>
      <c r="K382" s="2" t="s">
        <v>3372</v>
      </c>
    </row>
    <row r="383" spans="1:11" ht="13.8" x14ac:dyDescent="0.25">
      <c r="A383" s="2" t="s">
        <v>392</v>
      </c>
      <c r="B383" s="2" t="s">
        <v>1524</v>
      </c>
      <c r="C383" s="2" t="s">
        <v>1864</v>
      </c>
      <c r="D383" s="2" t="s">
        <v>2221</v>
      </c>
      <c r="E383" s="2" t="s">
        <v>1971</v>
      </c>
      <c r="F383" s="2">
        <v>1</v>
      </c>
      <c r="G383" s="2">
        <v>2</v>
      </c>
      <c r="H383" s="2">
        <v>94.36</v>
      </c>
      <c r="I383" s="2">
        <v>47.18</v>
      </c>
      <c r="J383" s="2" t="s">
        <v>3370</v>
      </c>
      <c r="K383" s="2" t="s">
        <v>3373</v>
      </c>
    </row>
    <row r="384" spans="1:11" ht="13.8" x14ac:dyDescent="0.25">
      <c r="A384" s="2" t="s">
        <v>393</v>
      </c>
      <c r="B384" s="2" t="s">
        <v>1525</v>
      </c>
      <c r="C384" s="2" t="s">
        <v>1863</v>
      </c>
      <c r="D384" s="2" t="s">
        <v>2113</v>
      </c>
      <c r="E384" s="2" t="s">
        <v>2413</v>
      </c>
      <c r="F384" s="2">
        <v>16</v>
      </c>
      <c r="G384" s="2">
        <v>9</v>
      </c>
      <c r="H384" s="2">
        <v>1907.73</v>
      </c>
      <c r="I384" s="2">
        <v>211.97</v>
      </c>
      <c r="J384" s="2" t="s">
        <v>3370</v>
      </c>
      <c r="K384" s="2" t="s">
        <v>3373</v>
      </c>
    </row>
    <row r="385" spans="1:11" ht="13.8" x14ac:dyDescent="0.25">
      <c r="A385" s="2" t="s">
        <v>394</v>
      </c>
      <c r="B385" s="2" t="s">
        <v>1526</v>
      </c>
      <c r="C385" s="2" t="s">
        <v>1863</v>
      </c>
      <c r="D385" s="2" t="s">
        <v>2222</v>
      </c>
      <c r="E385" s="2" t="s">
        <v>2222</v>
      </c>
      <c r="F385" s="2">
        <v>1</v>
      </c>
      <c r="G385" s="2">
        <v>3</v>
      </c>
      <c r="H385" s="2">
        <v>290.01</v>
      </c>
      <c r="I385" s="2">
        <v>96.67</v>
      </c>
      <c r="J385" s="2" t="s">
        <v>3370</v>
      </c>
      <c r="K385" s="2" t="s">
        <v>3373</v>
      </c>
    </row>
    <row r="386" spans="1:11" ht="13.8" x14ac:dyDescent="0.25">
      <c r="A386" s="2" t="s">
        <v>395</v>
      </c>
      <c r="B386" s="2" t="s">
        <v>1527</v>
      </c>
      <c r="C386" s="2" t="s">
        <v>1863</v>
      </c>
      <c r="D386" s="2" t="s">
        <v>2223</v>
      </c>
      <c r="E386" s="2" t="s">
        <v>3044</v>
      </c>
      <c r="F386" s="2">
        <v>2</v>
      </c>
      <c r="G386" s="2">
        <v>1</v>
      </c>
      <c r="H386" s="2">
        <v>36.76</v>
      </c>
      <c r="I386" s="2">
        <v>36.76</v>
      </c>
      <c r="J386" s="2" t="s">
        <v>3370</v>
      </c>
      <c r="K386" s="2" t="s">
        <v>3372</v>
      </c>
    </row>
    <row r="387" spans="1:11" ht="13.8" x14ac:dyDescent="0.25">
      <c r="A387" s="2" t="s">
        <v>396</v>
      </c>
      <c r="B387" s="2" t="s">
        <v>1480</v>
      </c>
      <c r="C387" s="2" t="s">
        <v>1864</v>
      </c>
      <c r="D387" s="2" t="s">
        <v>2224</v>
      </c>
      <c r="E387" s="2" t="s">
        <v>2010</v>
      </c>
      <c r="F387" s="2">
        <v>32</v>
      </c>
      <c r="G387" s="2">
        <v>22</v>
      </c>
      <c r="H387" s="2">
        <v>947.76</v>
      </c>
      <c r="I387" s="2">
        <v>43.08</v>
      </c>
      <c r="J387" s="2" t="s">
        <v>3370</v>
      </c>
      <c r="K387" s="2" t="s">
        <v>3372</v>
      </c>
    </row>
    <row r="388" spans="1:11" ht="13.8" x14ac:dyDescent="0.25">
      <c r="A388" s="2" t="s">
        <v>397</v>
      </c>
      <c r="B388" s="2" t="s">
        <v>1321</v>
      </c>
      <c r="C388" s="2" t="s">
        <v>1864</v>
      </c>
      <c r="D388" s="2" t="s">
        <v>2225</v>
      </c>
      <c r="E388" s="2" t="s">
        <v>2032</v>
      </c>
      <c r="F388" s="2">
        <v>2</v>
      </c>
      <c r="G388" s="2">
        <v>4</v>
      </c>
      <c r="H388" s="2">
        <v>629.91999999999996</v>
      </c>
      <c r="I388" s="2">
        <v>157.47999999999999</v>
      </c>
      <c r="J388" s="2" t="s">
        <v>3370</v>
      </c>
      <c r="K388" s="2" t="s">
        <v>3373</v>
      </c>
    </row>
    <row r="389" spans="1:11" ht="13.8" x14ac:dyDescent="0.25">
      <c r="A389" s="2" t="s">
        <v>398</v>
      </c>
      <c r="B389" s="2" t="s">
        <v>1528</v>
      </c>
      <c r="C389" s="2" t="s">
        <v>1861</v>
      </c>
      <c r="D389" s="2" t="s">
        <v>2226</v>
      </c>
      <c r="E389" s="2" t="s">
        <v>2644</v>
      </c>
      <c r="F389" s="2">
        <v>12</v>
      </c>
      <c r="G389" s="2">
        <v>9</v>
      </c>
      <c r="H389" s="2">
        <v>1480.95</v>
      </c>
      <c r="I389" s="2">
        <v>164.55</v>
      </c>
      <c r="J389" s="2" t="s">
        <v>3370</v>
      </c>
      <c r="K389" s="2" t="s">
        <v>3372</v>
      </c>
    </row>
    <row r="390" spans="1:11" ht="13.8" x14ac:dyDescent="0.25">
      <c r="A390" s="2" t="s">
        <v>399</v>
      </c>
      <c r="B390" s="2" t="s">
        <v>1529</v>
      </c>
      <c r="C390" s="2" t="s">
        <v>1861</v>
      </c>
      <c r="D390" s="2" t="s">
        <v>2116</v>
      </c>
      <c r="E390" s="2" t="s">
        <v>3045</v>
      </c>
      <c r="F390" s="2">
        <v>5</v>
      </c>
      <c r="G390" s="2">
        <v>4</v>
      </c>
      <c r="H390" s="2">
        <v>343</v>
      </c>
      <c r="I390" s="2">
        <v>85.75</v>
      </c>
      <c r="J390" s="2" t="s">
        <v>3370</v>
      </c>
      <c r="K390" s="2" t="s">
        <v>3372</v>
      </c>
    </row>
    <row r="391" spans="1:11" ht="13.8" x14ac:dyDescent="0.25">
      <c r="A391" s="2" t="s">
        <v>400</v>
      </c>
      <c r="B391" s="2" t="s">
        <v>1530</v>
      </c>
      <c r="C391" s="2" t="s">
        <v>1863</v>
      </c>
      <c r="D391" s="2" t="s">
        <v>2227</v>
      </c>
      <c r="E391" s="2" t="s">
        <v>2125</v>
      </c>
      <c r="F391" s="2">
        <v>4</v>
      </c>
      <c r="G391" s="2">
        <v>3</v>
      </c>
      <c r="H391" s="2">
        <v>1068.3</v>
      </c>
      <c r="I391" s="2">
        <v>356.1</v>
      </c>
      <c r="J391" s="2" t="s">
        <v>3370</v>
      </c>
      <c r="K391" s="2" t="s">
        <v>3372</v>
      </c>
    </row>
    <row r="392" spans="1:11" ht="13.8" x14ac:dyDescent="0.25">
      <c r="A392" s="2" t="s">
        <v>401</v>
      </c>
      <c r="B392" s="2" t="s">
        <v>1525</v>
      </c>
      <c r="C392" s="2" t="s">
        <v>1862</v>
      </c>
      <c r="D392" s="2" t="s">
        <v>2228</v>
      </c>
      <c r="E392" s="2" t="s">
        <v>2521</v>
      </c>
      <c r="F392" s="2">
        <v>23</v>
      </c>
      <c r="G392" s="2">
        <v>16</v>
      </c>
      <c r="H392" s="2">
        <v>237.44</v>
      </c>
      <c r="I392" s="2">
        <v>14.84</v>
      </c>
      <c r="J392" s="2" t="s">
        <v>3370</v>
      </c>
      <c r="K392" s="2" t="s">
        <v>3373</v>
      </c>
    </row>
    <row r="393" spans="1:11" ht="13.8" x14ac:dyDescent="0.25">
      <c r="A393" s="2" t="s">
        <v>402</v>
      </c>
      <c r="B393" s="2" t="s">
        <v>1531</v>
      </c>
      <c r="C393" s="2" t="s">
        <v>1862</v>
      </c>
      <c r="D393" s="2" t="s">
        <v>2229</v>
      </c>
      <c r="E393" s="2" t="s">
        <v>2654</v>
      </c>
      <c r="F393" s="2">
        <v>28</v>
      </c>
      <c r="G393" s="2">
        <v>20</v>
      </c>
      <c r="H393" s="2">
        <v>2358</v>
      </c>
      <c r="I393" s="2">
        <v>117.9</v>
      </c>
      <c r="J393" s="2" t="s">
        <v>3370</v>
      </c>
      <c r="K393" s="2" t="s">
        <v>3372</v>
      </c>
    </row>
    <row r="394" spans="1:11" ht="13.8" x14ac:dyDescent="0.25">
      <c r="A394" s="2" t="s">
        <v>403</v>
      </c>
      <c r="B394" s="2" t="s">
        <v>1532</v>
      </c>
      <c r="C394" s="2" t="s">
        <v>1862</v>
      </c>
      <c r="D394" s="2" t="s">
        <v>2230</v>
      </c>
      <c r="E394" s="2" t="s">
        <v>2853</v>
      </c>
      <c r="F394" s="2">
        <v>42</v>
      </c>
      <c r="G394" s="2">
        <v>19</v>
      </c>
      <c r="H394" s="2">
        <v>269.23</v>
      </c>
      <c r="I394" s="2">
        <v>14.17</v>
      </c>
      <c r="J394" s="2" t="s">
        <v>3370</v>
      </c>
      <c r="K394" s="2" t="s">
        <v>3373</v>
      </c>
    </row>
    <row r="395" spans="1:11" ht="13.8" x14ac:dyDescent="0.25">
      <c r="A395" s="2" t="s">
        <v>404</v>
      </c>
      <c r="B395" s="2" t="s">
        <v>1533</v>
      </c>
      <c r="C395" s="2" t="s">
        <v>1861</v>
      </c>
      <c r="D395" s="2" t="s">
        <v>2231</v>
      </c>
      <c r="E395" s="2" t="s">
        <v>2815</v>
      </c>
      <c r="F395" s="2">
        <v>20</v>
      </c>
      <c r="G395" s="2">
        <v>18</v>
      </c>
      <c r="H395" s="2">
        <v>318.77999999999997</v>
      </c>
      <c r="I395" s="2">
        <v>17.71</v>
      </c>
      <c r="J395" s="2" t="s">
        <v>3370</v>
      </c>
      <c r="K395" s="2" t="s">
        <v>3373</v>
      </c>
    </row>
    <row r="396" spans="1:11" ht="13.8" x14ac:dyDescent="0.25">
      <c r="A396" s="2" t="s">
        <v>405</v>
      </c>
      <c r="B396" s="2" t="s">
        <v>1534</v>
      </c>
      <c r="C396" s="2" t="s">
        <v>1865</v>
      </c>
      <c r="D396" s="2" t="s">
        <v>2232</v>
      </c>
      <c r="E396" s="2" t="s">
        <v>3046</v>
      </c>
      <c r="F396" s="2">
        <v>17</v>
      </c>
      <c r="G396" s="2">
        <v>21</v>
      </c>
      <c r="H396" s="2">
        <v>3996.51</v>
      </c>
      <c r="I396" s="2">
        <v>190.31</v>
      </c>
      <c r="J396" s="2" t="s">
        <v>3370</v>
      </c>
      <c r="K396" s="2" t="s">
        <v>3372</v>
      </c>
    </row>
    <row r="397" spans="1:11" ht="13.8" x14ac:dyDescent="0.25">
      <c r="A397" s="2" t="s">
        <v>406</v>
      </c>
      <c r="B397" s="2" t="s">
        <v>1535</v>
      </c>
      <c r="C397" s="2" t="s">
        <v>1861</v>
      </c>
      <c r="D397" s="2" t="s">
        <v>2090</v>
      </c>
      <c r="E397" s="2" t="s">
        <v>3047</v>
      </c>
      <c r="F397" s="2">
        <v>9</v>
      </c>
      <c r="G397" s="2">
        <v>11</v>
      </c>
      <c r="H397" s="2">
        <v>769.89</v>
      </c>
      <c r="I397" s="2">
        <v>69.989999999999995</v>
      </c>
      <c r="J397" s="2" t="s">
        <v>3370</v>
      </c>
      <c r="K397" s="2" t="s">
        <v>3372</v>
      </c>
    </row>
    <row r="398" spans="1:11" ht="13.8" x14ac:dyDescent="0.25">
      <c r="A398" s="2" t="s">
        <v>407</v>
      </c>
      <c r="B398" s="2" t="s">
        <v>1536</v>
      </c>
      <c r="C398" s="2" t="s">
        <v>1862</v>
      </c>
      <c r="D398" s="2" t="s">
        <v>1948</v>
      </c>
      <c r="E398" s="2" t="s">
        <v>3048</v>
      </c>
      <c r="F398" s="2">
        <v>54</v>
      </c>
      <c r="G398" s="2">
        <v>40</v>
      </c>
      <c r="H398" s="2">
        <v>2136.8000000000002</v>
      </c>
      <c r="I398" s="2">
        <v>53.42</v>
      </c>
      <c r="J398" s="2" t="s">
        <v>3370</v>
      </c>
      <c r="K398" s="2" t="s">
        <v>3372</v>
      </c>
    </row>
    <row r="399" spans="1:11" ht="13.8" x14ac:dyDescent="0.25">
      <c r="A399" s="2" t="s">
        <v>408</v>
      </c>
      <c r="B399" s="2" t="s">
        <v>1324</v>
      </c>
      <c r="C399" s="2" t="s">
        <v>1861</v>
      </c>
      <c r="D399" s="2" t="s">
        <v>2233</v>
      </c>
      <c r="E399" s="2" t="s">
        <v>2340</v>
      </c>
      <c r="F399" s="2">
        <v>62</v>
      </c>
      <c r="G399" s="2">
        <v>50</v>
      </c>
      <c r="H399" s="2">
        <v>5721</v>
      </c>
      <c r="I399" s="2">
        <v>114.42</v>
      </c>
      <c r="J399" s="2" t="s">
        <v>3371</v>
      </c>
      <c r="K399" s="2" t="s">
        <v>3372</v>
      </c>
    </row>
    <row r="400" spans="1:11" ht="13.8" x14ac:dyDescent="0.25">
      <c r="A400" s="2" t="s">
        <v>409</v>
      </c>
      <c r="B400" s="2" t="s">
        <v>1511</v>
      </c>
      <c r="C400" s="2" t="s">
        <v>1862</v>
      </c>
      <c r="D400" s="2" t="s">
        <v>2234</v>
      </c>
      <c r="E400" s="2" t="s">
        <v>3049</v>
      </c>
      <c r="F400" s="2">
        <v>4</v>
      </c>
      <c r="G400" s="2">
        <v>5</v>
      </c>
      <c r="H400" s="2">
        <v>262.14999999999998</v>
      </c>
      <c r="I400" s="2">
        <v>52.43</v>
      </c>
      <c r="J400" s="2" t="s">
        <v>3370</v>
      </c>
      <c r="K400" s="2" t="s">
        <v>3372</v>
      </c>
    </row>
    <row r="401" spans="1:11" ht="13.8" x14ac:dyDescent="0.25">
      <c r="A401" s="2" t="s">
        <v>410</v>
      </c>
      <c r="B401" s="2" t="s">
        <v>1537</v>
      </c>
      <c r="C401" s="2" t="s">
        <v>1861</v>
      </c>
      <c r="D401" s="2" t="s">
        <v>2235</v>
      </c>
      <c r="E401" s="2" t="s">
        <v>1979</v>
      </c>
      <c r="F401" s="2">
        <v>5</v>
      </c>
      <c r="G401" s="2">
        <v>3</v>
      </c>
      <c r="H401" s="2">
        <v>350.46</v>
      </c>
      <c r="I401" s="2">
        <v>116.82</v>
      </c>
      <c r="J401" s="2" t="s">
        <v>3370</v>
      </c>
      <c r="K401" s="2" t="s">
        <v>3373</v>
      </c>
    </row>
    <row r="402" spans="1:11" ht="13.8" x14ac:dyDescent="0.25">
      <c r="A402" s="2" t="s">
        <v>411</v>
      </c>
      <c r="B402" s="2" t="s">
        <v>1538</v>
      </c>
      <c r="C402" s="2" t="s">
        <v>1863</v>
      </c>
      <c r="D402" s="2" t="s">
        <v>2236</v>
      </c>
      <c r="E402" s="2" t="s">
        <v>2645</v>
      </c>
      <c r="F402" s="2">
        <v>46</v>
      </c>
      <c r="G402" s="2">
        <v>23</v>
      </c>
      <c r="H402" s="2">
        <v>13894.99</v>
      </c>
      <c r="I402" s="2">
        <v>604.13</v>
      </c>
      <c r="J402" s="2" t="s">
        <v>3371</v>
      </c>
      <c r="K402" s="2" t="s">
        <v>3372</v>
      </c>
    </row>
    <row r="403" spans="1:11" ht="13.8" x14ac:dyDescent="0.25">
      <c r="A403" s="2" t="s">
        <v>412</v>
      </c>
      <c r="B403" s="2" t="s">
        <v>1539</v>
      </c>
      <c r="C403" s="2" t="s">
        <v>1863</v>
      </c>
      <c r="D403" s="2" t="s">
        <v>2237</v>
      </c>
      <c r="E403" s="2" t="s">
        <v>2941</v>
      </c>
      <c r="F403" s="2">
        <v>10</v>
      </c>
      <c r="G403" s="2">
        <v>14</v>
      </c>
      <c r="H403" s="2">
        <v>520.24</v>
      </c>
      <c r="I403" s="2">
        <v>37.159999999999997</v>
      </c>
      <c r="J403" s="2" t="s">
        <v>3370</v>
      </c>
      <c r="K403" s="2" t="s">
        <v>3373</v>
      </c>
    </row>
    <row r="404" spans="1:11" ht="13.8" x14ac:dyDescent="0.25">
      <c r="A404" s="2" t="s">
        <v>413</v>
      </c>
      <c r="B404" s="2" t="s">
        <v>1540</v>
      </c>
      <c r="C404" s="2" t="s">
        <v>1862</v>
      </c>
      <c r="D404" s="2" t="s">
        <v>2238</v>
      </c>
      <c r="E404" s="2" t="s">
        <v>2896</v>
      </c>
      <c r="F404" s="2">
        <v>26</v>
      </c>
      <c r="G404" s="2">
        <v>27</v>
      </c>
      <c r="H404" s="2">
        <v>2597.94</v>
      </c>
      <c r="I404" s="2">
        <v>96.22</v>
      </c>
      <c r="J404" s="2" t="s">
        <v>3370</v>
      </c>
      <c r="K404" s="2" t="s">
        <v>3373</v>
      </c>
    </row>
    <row r="405" spans="1:11" ht="13.8" x14ac:dyDescent="0.25">
      <c r="A405" s="2" t="s">
        <v>414</v>
      </c>
      <c r="B405" s="2" t="s">
        <v>1541</v>
      </c>
      <c r="C405" s="2" t="s">
        <v>1864</v>
      </c>
      <c r="D405" s="2" t="s">
        <v>2239</v>
      </c>
      <c r="E405" s="2" t="s">
        <v>3050</v>
      </c>
      <c r="F405" s="2">
        <v>4</v>
      </c>
      <c r="G405" s="2">
        <v>1</v>
      </c>
      <c r="H405" s="2">
        <v>374.78</v>
      </c>
      <c r="I405" s="2">
        <v>374.78</v>
      </c>
      <c r="J405" s="2" t="s">
        <v>3370</v>
      </c>
      <c r="K405" s="2" t="s">
        <v>3373</v>
      </c>
    </row>
    <row r="406" spans="1:11" ht="13.8" x14ac:dyDescent="0.25">
      <c r="A406" s="2" t="s">
        <v>415</v>
      </c>
      <c r="B406" s="2" t="s">
        <v>1308</v>
      </c>
      <c r="C406" s="2" t="s">
        <v>1862</v>
      </c>
      <c r="D406" s="2" t="s">
        <v>2240</v>
      </c>
      <c r="E406" s="2" t="s">
        <v>2266</v>
      </c>
      <c r="F406" s="2">
        <v>4</v>
      </c>
      <c r="G406" s="2">
        <v>4</v>
      </c>
      <c r="H406" s="2">
        <v>1167</v>
      </c>
      <c r="I406" s="2">
        <v>291.75</v>
      </c>
      <c r="J406" s="2" t="s">
        <v>3370</v>
      </c>
      <c r="K406" s="2" t="s">
        <v>3372</v>
      </c>
    </row>
    <row r="407" spans="1:11" ht="13.8" x14ac:dyDescent="0.25">
      <c r="A407" s="2" t="s">
        <v>416</v>
      </c>
      <c r="B407" s="2" t="s">
        <v>1542</v>
      </c>
      <c r="C407" s="2" t="s">
        <v>1864</v>
      </c>
      <c r="D407" s="2" t="s">
        <v>2241</v>
      </c>
      <c r="E407" s="2" t="s">
        <v>3051</v>
      </c>
      <c r="F407" s="2">
        <v>5</v>
      </c>
      <c r="G407" s="2">
        <v>2</v>
      </c>
      <c r="H407" s="2">
        <v>33.119999999999997</v>
      </c>
      <c r="I407" s="2">
        <v>16.559999999999999</v>
      </c>
      <c r="J407" s="2" t="s">
        <v>3370</v>
      </c>
      <c r="K407" s="2" t="s">
        <v>3373</v>
      </c>
    </row>
    <row r="408" spans="1:11" ht="13.8" x14ac:dyDescent="0.25">
      <c r="A408" s="2" t="s">
        <v>417</v>
      </c>
      <c r="B408" s="2" t="s">
        <v>1543</v>
      </c>
      <c r="C408" s="2" t="s">
        <v>1865</v>
      </c>
      <c r="D408" s="2" t="s">
        <v>2242</v>
      </c>
      <c r="E408" s="2" t="s">
        <v>2896</v>
      </c>
      <c r="F408" s="2">
        <v>9</v>
      </c>
      <c r="G408" s="2">
        <v>8</v>
      </c>
      <c r="H408" s="2">
        <v>3704.16</v>
      </c>
      <c r="I408" s="2">
        <v>463.02</v>
      </c>
      <c r="J408" s="2" t="s">
        <v>3370</v>
      </c>
      <c r="K408" s="2" t="s">
        <v>3373</v>
      </c>
    </row>
    <row r="409" spans="1:11" ht="13.8" x14ac:dyDescent="0.25">
      <c r="A409" s="2" t="s">
        <v>418</v>
      </c>
      <c r="B409" s="2" t="s">
        <v>1544</v>
      </c>
      <c r="C409" s="2" t="s">
        <v>1864</v>
      </c>
      <c r="D409" s="2" t="s">
        <v>2243</v>
      </c>
      <c r="E409" s="2" t="s">
        <v>3052</v>
      </c>
      <c r="F409" s="2">
        <v>8</v>
      </c>
      <c r="G409" s="2">
        <v>6</v>
      </c>
      <c r="H409" s="2">
        <v>708.18</v>
      </c>
      <c r="I409" s="2">
        <v>118.03</v>
      </c>
      <c r="J409" s="2" t="s">
        <v>3370</v>
      </c>
      <c r="K409" s="2" t="s">
        <v>3373</v>
      </c>
    </row>
    <row r="410" spans="1:11" ht="13.8" x14ac:dyDescent="0.25">
      <c r="A410" s="2" t="s">
        <v>419</v>
      </c>
      <c r="B410" s="2" t="s">
        <v>1545</v>
      </c>
      <c r="C410" s="2" t="s">
        <v>1864</v>
      </c>
      <c r="D410" s="2" t="s">
        <v>2244</v>
      </c>
      <c r="E410" s="2" t="s">
        <v>2787</v>
      </c>
      <c r="F410" s="2">
        <v>10</v>
      </c>
      <c r="G410" s="2">
        <v>13</v>
      </c>
      <c r="H410" s="2">
        <v>2488.59</v>
      </c>
      <c r="I410" s="2">
        <v>191.43</v>
      </c>
      <c r="J410" s="2" t="s">
        <v>3370</v>
      </c>
      <c r="K410" s="2" t="s">
        <v>3372</v>
      </c>
    </row>
    <row r="411" spans="1:11" ht="13.8" x14ac:dyDescent="0.25">
      <c r="A411" s="2" t="s">
        <v>420</v>
      </c>
      <c r="B411" s="2" t="s">
        <v>1546</v>
      </c>
      <c r="C411" s="2" t="s">
        <v>1864</v>
      </c>
      <c r="D411" s="2" t="s">
        <v>2241</v>
      </c>
      <c r="E411" s="2" t="s">
        <v>2897</v>
      </c>
      <c r="F411" s="2">
        <v>4</v>
      </c>
      <c r="G411" s="2">
        <v>6</v>
      </c>
      <c r="H411" s="2">
        <v>184.68</v>
      </c>
      <c r="I411" s="2">
        <v>30.78</v>
      </c>
      <c r="J411" s="2" t="s">
        <v>3370</v>
      </c>
      <c r="K411" s="2" t="s">
        <v>3373</v>
      </c>
    </row>
    <row r="412" spans="1:11" ht="13.8" x14ac:dyDescent="0.25">
      <c r="A412" s="2" t="s">
        <v>421</v>
      </c>
      <c r="B412" s="2" t="s">
        <v>1547</v>
      </c>
      <c r="C412" s="2" t="s">
        <v>1861</v>
      </c>
      <c r="D412" s="2" t="s">
        <v>2245</v>
      </c>
      <c r="E412" s="2" t="s">
        <v>3053</v>
      </c>
      <c r="F412" s="2">
        <v>29</v>
      </c>
      <c r="G412" s="2">
        <v>20</v>
      </c>
      <c r="H412" s="2">
        <v>433</v>
      </c>
      <c r="I412" s="2">
        <v>21.65</v>
      </c>
      <c r="J412" s="2" t="s">
        <v>3370</v>
      </c>
      <c r="K412" s="2" t="s">
        <v>3372</v>
      </c>
    </row>
    <row r="413" spans="1:11" ht="13.8" x14ac:dyDescent="0.25">
      <c r="A413" s="2" t="s">
        <v>422</v>
      </c>
      <c r="B413" s="2" t="s">
        <v>1358</v>
      </c>
      <c r="C413" s="2" t="s">
        <v>1862</v>
      </c>
      <c r="D413" s="2" t="s">
        <v>2246</v>
      </c>
      <c r="E413" s="2" t="s">
        <v>3054</v>
      </c>
      <c r="F413" s="2">
        <v>61</v>
      </c>
      <c r="G413" s="2">
        <v>44</v>
      </c>
      <c r="H413" s="2">
        <v>8044.96</v>
      </c>
      <c r="I413" s="2">
        <v>182.84</v>
      </c>
      <c r="J413" s="2" t="s">
        <v>3371</v>
      </c>
      <c r="K413" s="2" t="s">
        <v>3372</v>
      </c>
    </row>
    <row r="414" spans="1:11" ht="13.8" x14ac:dyDescent="0.25">
      <c r="A414" s="2" t="s">
        <v>423</v>
      </c>
      <c r="B414" s="2" t="s">
        <v>1546</v>
      </c>
      <c r="C414" s="2" t="s">
        <v>1862</v>
      </c>
      <c r="D414" s="2" t="s">
        <v>2247</v>
      </c>
      <c r="E414" s="2" t="s">
        <v>2687</v>
      </c>
      <c r="F414" s="2">
        <v>44</v>
      </c>
      <c r="G414" s="2">
        <v>32</v>
      </c>
      <c r="H414" s="2">
        <v>2065.92</v>
      </c>
      <c r="I414" s="2">
        <v>64.56</v>
      </c>
      <c r="J414" s="2" t="s">
        <v>3370</v>
      </c>
      <c r="K414" s="2" t="s">
        <v>3372</v>
      </c>
    </row>
    <row r="415" spans="1:11" ht="13.8" x14ac:dyDescent="0.25">
      <c r="A415" s="2" t="s">
        <v>424</v>
      </c>
      <c r="B415" s="2" t="s">
        <v>1424</v>
      </c>
      <c r="C415" s="2" t="s">
        <v>1864</v>
      </c>
      <c r="D415" s="2" t="s">
        <v>2248</v>
      </c>
      <c r="E415" s="2" t="s">
        <v>2988</v>
      </c>
      <c r="F415" s="2">
        <v>16</v>
      </c>
      <c r="G415" s="2">
        <v>14</v>
      </c>
      <c r="H415" s="2">
        <v>4275.18</v>
      </c>
      <c r="I415" s="2">
        <v>305.37</v>
      </c>
      <c r="J415" s="2" t="s">
        <v>3370</v>
      </c>
      <c r="K415" s="2" t="s">
        <v>3372</v>
      </c>
    </row>
    <row r="416" spans="1:11" ht="13.8" x14ac:dyDescent="0.25">
      <c r="A416" s="2" t="s">
        <v>425</v>
      </c>
      <c r="B416" s="2" t="s">
        <v>1548</v>
      </c>
      <c r="C416" s="2" t="s">
        <v>1861</v>
      </c>
      <c r="D416" s="2" t="s">
        <v>2249</v>
      </c>
      <c r="E416" s="2" t="s">
        <v>3055</v>
      </c>
      <c r="F416" s="2">
        <v>22</v>
      </c>
      <c r="G416" s="2">
        <v>18</v>
      </c>
      <c r="H416" s="2">
        <v>222.48</v>
      </c>
      <c r="I416" s="2">
        <v>12.36</v>
      </c>
      <c r="J416" s="2" t="s">
        <v>3370</v>
      </c>
      <c r="K416" s="2" t="s">
        <v>3372</v>
      </c>
    </row>
    <row r="417" spans="1:11" ht="13.8" x14ac:dyDescent="0.25">
      <c r="A417" s="2" t="s">
        <v>426</v>
      </c>
      <c r="B417" s="2" t="s">
        <v>1549</v>
      </c>
      <c r="C417" s="2" t="s">
        <v>1861</v>
      </c>
      <c r="D417" s="2" t="s">
        <v>2250</v>
      </c>
      <c r="E417" s="2" t="s">
        <v>3056</v>
      </c>
      <c r="F417" s="2">
        <v>3</v>
      </c>
      <c r="G417" s="2">
        <v>4</v>
      </c>
      <c r="H417" s="2">
        <v>1060.32</v>
      </c>
      <c r="I417" s="2">
        <v>265.08</v>
      </c>
      <c r="J417" s="2" t="s">
        <v>3370</v>
      </c>
      <c r="K417" s="2" t="s">
        <v>3372</v>
      </c>
    </row>
    <row r="418" spans="1:11" ht="13.8" x14ac:dyDescent="0.25">
      <c r="A418" s="2" t="s">
        <v>427</v>
      </c>
      <c r="B418" s="2" t="s">
        <v>1550</v>
      </c>
      <c r="C418" s="2" t="s">
        <v>1864</v>
      </c>
      <c r="D418" s="2" t="s">
        <v>2251</v>
      </c>
      <c r="E418" s="2" t="s">
        <v>2636</v>
      </c>
      <c r="F418" s="2">
        <v>7</v>
      </c>
      <c r="G418" s="2">
        <v>2</v>
      </c>
      <c r="H418" s="2">
        <v>142.78</v>
      </c>
      <c r="I418" s="2">
        <v>71.39</v>
      </c>
      <c r="J418" s="2" t="s">
        <v>3370</v>
      </c>
      <c r="K418" s="2" t="s">
        <v>3372</v>
      </c>
    </row>
    <row r="419" spans="1:11" ht="13.8" x14ac:dyDescent="0.25">
      <c r="A419" s="2" t="s">
        <v>428</v>
      </c>
      <c r="B419" s="2" t="s">
        <v>1487</v>
      </c>
      <c r="C419" s="2" t="s">
        <v>1863</v>
      </c>
      <c r="D419" s="2" t="s">
        <v>2252</v>
      </c>
      <c r="E419" s="2" t="s">
        <v>3057</v>
      </c>
      <c r="F419" s="2">
        <v>26</v>
      </c>
      <c r="G419" s="2">
        <v>22</v>
      </c>
      <c r="H419" s="2">
        <v>4861.78</v>
      </c>
      <c r="I419" s="2">
        <v>220.99</v>
      </c>
      <c r="J419" s="2" t="s">
        <v>3370</v>
      </c>
      <c r="K419" s="2" t="s">
        <v>3372</v>
      </c>
    </row>
    <row r="420" spans="1:11" ht="13.8" x14ac:dyDescent="0.25">
      <c r="A420" s="2" t="s">
        <v>429</v>
      </c>
      <c r="B420" s="2" t="s">
        <v>1551</v>
      </c>
      <c r="C420" s="2" t="s">
        <v>1865</v>
      </c>
      <c r="D420" s="2" t="s">
        <v>2253</v>
      </c>
      <c r="E420" s="2" t="s">
        <v>3058</v>
      </c>
      <c r="F420" s="2">
        <v>4</v>
      </c>
      <c r="G420" s="2">
        <v>4</v>
      </c>
      <c r="H420" s="2">
        <v>378.88</v>
      </c>
      <c r="I420" s="2">
        <v>94.72</v>
      </c>
      <c r="J420" s="2" t="s">
        <v>3370</v>
      </c>
      <c r="K420" s="2" t="s">
        <v>3372</v>
      </c>
    </row>
    <row r="421" spans="1:11" ht="13.8" x14ac:dyDescent="0.25">
      <c r="A421" s="2" t="s">
        <v>430</v>
      </c>
      <c r="B421" s="2" t="s">
        <v>1488</v>
      </c>
      <c r="C421" s="2" t="s">
        <v>1863</v>
      </c>
      <c r="D421" s="2" t="s">
        <v>2254</v>
      </c>
      <c r="E421" s="2" t="s">
        <v>2761</v>
      </c>
      <c r="F421" s="2">
        <v>21</v>
      </c>
      <c r="G421" s="2">
        <v>10</v>
      </c>
      <c r="H421" s="2">
        <v>185.9</v>
      </c>
      <c r="I421" s="2">
        <v>18.59</v>
      </c>
      <c r="J421" s="2" t="s">
        <v>3370</v>
      </c>
      <c r="K421" s="2" t="s">
        <v>3372</v>
      </c>
    </row>
    <row r="422" spans="1:11" ht="13.8" x14ac:dyDescent="0.25">
      <c r="A422" s="2" t="s">
        <v>431</v>
      </c>
      <c r="B422" s="2" t="s">
        <v>1552</v>
      </c>
      <c r="C422" s="2" t="s">
        <v>1862</v>
      </c>
      <c r="D422" s="2" t="s">
        <v>2128</v>
      </c>
      <c r="E422" s="2" t="s">
        <v>2954</v>
      </c>
      <c r="F422" s="2">
        <v>13</v>
      </c>
      <c r="G422" s="2">
        <v>12</v>
      </c>
      <c r="H422" s="2">
        <v>1089.5999999999999</v>
      </c>
      <c r="I422" s="2">
        <v>90.8</v>
      </c>
      <c r="J422" s="2" t="s">
        <v>3370</v>
      </c>
      <c r="K422" s="2" t="s">
        <v>3372</v>
      </c>
    </row>
    <row r="423" spans="1:11" ht="13.8" x14ac:dyDescent="0.25">
      <c r="A423" s="2" t="s">
        <v>432</v>
      </c>
      <c r="B423" s="2" t="s">
        <v>1341</v>
      </c>
      <c r="C423" s="2" t="s">
        <v>1865</v>
      </c>
      <c r="D423" s="2" t="s">
        <v>2255</v>
      </c>
      <c r="E423" s="2" t="s">
        <v>3059</v>
      </c>
      <c r="F423" s="2">
        <v>13</v>
      </c>
      <c r="G423" s="2">
        <v>13</v>
      </c>
      <c r="H423" s="2">
        <v>3732.3</v>
      </c>
      <c r="I423" s="2">
        <v>287.10000000000002</v>
      </c>
      <c r="J423" s="2" t="s">
        <v>3370</v>
      </c>
      <c r="K423" s="2" t="s">
        <v>3372</v>
      </c>
    </row>
    <row r="424" spans="1:11" ht="13.8" x14ac:dyDescent="0.25">
      <c r="A424" s="2" t="s">
        <v>433</v>
      </c>
      <c r="B424" s="2" t="s">
        <v>1553</v>
      </c>
      <c r="C424" s="2" t="s">
        <v>1861</v>
      </c>
      <c r="D424" s="2" t="s">
        <v>2256</v>
      </c>
      <c r="E424" s="2" t="s">
        <v>3060</v>
      </c>
      <c r="F424" s="2">
        <v>20</v>
      </c>
      <c r="G424" s="2">
        <v>27</v>
      </c>
      <c r="H424" s="2">
        <v>2032.02</v>
      </c>
      <c r="I424" s="2">
        <v>75.260000000000005</v>
      </c>
      <c r="J424" s="2" t="s">
        <v>3370</v>
      </c>
      <c r="K424" s="2" t="s">
        <v>3372</v>
      </c>
    </row>
    <row r="425" spans="1:11" ht="13.8" x14ac:dyDescent="0.25">
      <c r="A425" s="2" t="s">
        <v>434</v>
      </c>
      <c r="B425" s="2" t="s">
        <v>1287</v>
      </c>
      <c r="C425" s="2" t="s">
        <v>1864</v>
      </c>
      <c r="D425" s="2" t="s">
        <v>2257</v>
      </c>
      <c r="E425" s="2" t="s">
        <v>2507</v>
      </c>
      <c r="F425" s="2">
        <v>43</v>
      </c>
      <c r="G425" s="2">
        <v>29</v>
      </c>
      <c r="H425" s="2">
        <v>310.88</v>
      </c>
      <c r="I425" s="2">
        <v>10.72</v>
      </c>
      <c r="J425" s="2" t="s">
        <v>3370</v>
      </c>
      <c r="K425" s="2" t="s">
        <v>3372</v>
      </c>
    </row>
    <row r="426" spans="1:11" ht="13.8" x14ac:dyDescent="0.25">
      <c r="A426" s="2" t="s">
        <v>435</v>
      </c>
      <c r="B426" s="2" t="s">
        <v>1363</v>
      </c>
      <c r="C426" s="2" t="s">
        <v>1864</v>
      </c>
      <c r="D426" s="2" t="s">
        <v>2258</v>
      </c>
      <c r="E426" s="2" t="s">
        <v>3061</v>
      </c>
      <c r="F426" s="2">
        <v>12</v>
      </c>
      <c r="G426" s="2">
        <v>14</v>
      </c>
      <c r="H426" s="2">
        <v>961.66</v>
      </c>
      <c r="I426" s="2">
        <v>68.69</v>
      </c>
      <c r="J426" s="2" t="s">
        <v>3370</v>
      </c>
      <c r="K426" s="2" t="s">
        <v>3372</v>
      </c>
    </row>
    <row r="427" spans="1:11" ht="13.8" x14ac:dyDescent="0.25">
      <c r="A427" s="2" t="s">
        <v>436</v>
      </c>
      <c r="B427" s="2" t="s">
        <v>1554</v>
      </c>
      <c r="C427" s="2" t="s">
        <v>1861</v>
      </c>
      <c r="D427" s="2" t="s">
        <v>2259</v>
      </c>
      <c r="E427" s="2" t="s">
        <v>3062</v>
      </c>
      <c r="F427" s="2">
        <v>32</v>
      </c>
      <c r="G427" s="2">
        <v>22</v>
      </c>
      <c r="H427" s="2">
        <v>1243.44</v>
      </c>
      <c r="I427" s="2">
        <v>56.52</v>
      </c>
      <c r="J427" s="2" t="s">
        <v>3370</v>
      </c>
      <c r="K427" s="2" t="s">
        <v>3372</v>
      </c>
    </row>
    <row r="428" spans="1:11" ht="13.8" x14ac:dyDescent="0.25">
      <c r="A428" s="2" t="s">
        <v>437</v>
      </c>
      <c r="B428" s="2" t="s">
        <v>1407</v>
      </c>
      <c r="C428" s="2" t="s">
        <v>1864</v>
      </c>
      <c r="D428" s="2" t="s">
        <v>2260</v>
      </c>
      <c r="E428" s="2" t="s">
        <v>3063</v>
      </c>
      <c r="F428" s="2">
        <v>9</v>
      </c>
      <c r="G428" s="2">
        <v>11</v>
      </c>
      <c r="H428" s="2">
        <v>156.86000000000001</v>
      </c>
      <c r="I428" s="2">
        <v>14.26</v>
      </c>
      <c r="J428" s="2" t="s">
        <v>3370</v>
      </c>
      <c r="K428" s="2" t="s">
        <v>3372</v>
      </c>
    </row>
    <row r="429" spans="1:11" ht="13.8" x14ac:dyDescent="0.25">
      <c r="A429" s="2" t="s">
        <v>438</v>
      </c>
      <c r="B429" s="2" t="s">
        <v>1290</v>
      </c>
      <c r="C429" s="2" t="s">
        <v>1862</v>
      </c>
      <c r="D429" s="2" t="s">
        <v>2261</v>
      </c>
      <c r="E429" s="2" t="s">
        <v>2030</v>
      </c>
      <c r="F429" s="2">
        <v>5</v>
      </c>
      <c r="G429" s="2">
        <v>3</v>
      </c>
      <c r="H429" s="2">
        <v>251.13</v>
      </c>
      <c r="I429" s="2">
        <v>83.71</v>
      </c>
      <c r="J429" s="2" t="s">
        <v>3370</v>
      </c>
      <c r="K429" s="2" t="s">
        <v>3373</v>
      </c>
    </row>
    <row r="430" spans="1:11" ht="13.8" x14ac:dyDescent="0.25">
      <c r="A430" s="2" t="s">
        <v>439</v>
      </c>
      <c r="B430" s="2" t="s">
        <v>1335</v>
      </c>
      <c r="C430" s="2" t="s">
        <v>1864</v>
      </c>
      <c r="D430" s="2" t="s">
        <v>2262</v>
      </c>
      <c r="E430" s="2" t="s">
        <v>3064</v>
      </c>
      <c r="F430" s="2">
        <v>41</v>
      </c>
      <c r="G430" s="2">
        <v>28</v>
      </c>
      <c r="H430" s="2">
        <v>566.44000000000005</v>
      </c>
      <c r="I430" s="2">
        <v>20.23</v>
      </c>
      <c r="J430" s="2" t="s">
        <v>3370</v>
      </c>
      <c r="K430" s="2" t="s">
        <v>3372</v>
      </c>
    </row>
    <row r="431" spans="1:11" ht="13.8" x14ac:dyDescent="0.25">
      <c r="A431" s="2" t="s">
        <v>440</v>
      </c>
      <c r="B431" s="2" t="s">
        <v>1483</v>
      </c>
      <c r="C431" s="2" t="s">
        <v>1863</v>
      </c>
      <c r="D431" s="2" t="s">
        <v>2263</v>
      </c>
      <c r="E431" s="2" t="s">
        <v>3065</v>
      </c>
      <c r="F431" s="2">
        <v>22</v>
      </c>
      <c r="G431" s="2">
        <v>14</v>
      </c>
      <c r="H431" s="2">
        <v>15138.2</v>
      </c>
      <c r="I431" s="2">
        <v>1081.3</v>
      </c>
      <c r="J431" s="2" t="s">
        <v>3371</v>
      </c>
      <c r="K431" s="2" t="s">
        <v>3372</v>
      </c>
    </row>
    <row r="432" spans="1:11" ht="13.8" x14ac:dyDescent="0.25">
      <c r="A432" s="2" t="s">
        <v>441</v>
      </c>
      <c r="B432" s="2" t="s">
        <v>1555</v>
      </c>
      <c r="C432" s="2" t="s">
        <v>1863</v>
      </c>
      <c r="D432" s="2" t="s">
        <v>2264</v>
      </c>
      <c r="E432" s="2" t="s">
        <v>2025</v>
      </c>
      <c r="F432" s="2">
        <v>3</v>
      </c>
      <c r="G432" s="2">
        <v>4</v>
      </c>
      <c r="H432" s="2">
        <v>261.64</v>
      </c>
      <c r="I432" s="2">
        <v>65.41</v>
      </c>
      <c r="J432" s="2" t="s">
        <v>3370</v>
      </c>
      <c r="K432" s="2" t="s">
        <v>3373</v>
      </c>
    </row>
    <row r="433" spans="1:11" ht="13.8" x14ac:dyDescent="0.25">
      <c r="A433" s="2" t="s">
        <v>442</v>
      </c>
      <c r="B433" s="2" t="s">
        <v>1236</v>
      </c>
      <c r="C433" s="2" t="s">
        <v>1863</v>
      </c>
      <c r="D433" s="2" t="s">
        <v>2265</v>
      </c>
      <c r="E433" s="2" t="s">
        <v>2592</v>
      </c>
      <c r="F433" s="2">
        <v>36</v>
      </c>
      <c r="G433" s="2">
        <v>35</v>
      </c>
      <c r="H433" s="2">
        <v>8433.25</v>
      </c>
      <c r="I433" s="2">
        <v>240.95</v>
      </c>
      <c r="J433" s="2" t="s">
        <v>3371</v>
      </c>
      <c r="K433" s="2" t="s">
        <v>3372</v>
      </c>
    </row>
    <row r="434" spans="1:11" ht="13.8" x14ac:dyDescent="0.25">
      <c r="A434" s="2" t="s">
        <v>443</v>
      </c>
      <c r="B434" s="2" t="s">
        <v>1399</v>
      </c>
      <c r="C434" s="2" t="s">
        <v>1862</v>
      </c>
      <c r="D434" s="2" t="s">
        <v>2266</v>
      </c>
      <c r="E434" s="2" t="s">
        <v>3066</v>
      </c>
      <c r="F434" s="2">
        <v>36</v>
      </c>
      <c r="G434" s="2">
        <v>38</v>
      </c>
      <c r="H434" s="2">
        <v>5252.74</v>
      </c>
      <c r="I434" s="2">
        <v>138.22999999999999</v>
      </c>
      <c r="J434" s="2" t="s">
        <v>3371</v>
      </c>
      <c r="K434" s="2" t="s">
        <v>3373</v>
      </c>
    </row>
    <row r="435" spans="1:11" ht="13.8" x14ac:dyDescent="0.25">
      <c r="A435" s="2" t="s">
        <v>444</v>
      </c>
      <c r="B435" s="2" t="s">
        <v>1556</v>
      </c>
      <c r="C435" s="2" t="s">
        <v>1864</v>
      </c>
      <c r="D435" s="2" t="s">
        <v>2267</v>
      </c>
      <c r="E435" s="2" t="s">
        <v>3067</v>
      </c>
      <c r="F435" s="2">
        <v>76</v>
      </c>
      <c r="G435" s="2">
        <v>60</v>
      </c>
      <c r="H435" s="2">
        <v>5599.2</v>
      </c>
      <c r="I435" s="2">
        <v>93.32</v>
      </c>
      <c r="J435" s="2" t="s">
        <v>3371</v>
      </c>
      <c r="K435" s="2" t="s">
        <v>3373</v>
      </c>
    </row>
    <row r="436" spans="1:11" ht="13.8" x14ac:dyDescent="0.25">
      <c r="A436" s="2" t="s">
        <v>445</v>
      </c>
      <c r="B436" s="2" t="s">
        <v>1557</v>
      </c>
      <c r="C436" s="2" t="s">
        <v>1864</v>
      </c>
      <c r="D436" s="2" t="s">
        <v>2268</v>
      </c>
      <c r="E436" s="2" t="s">
        <v>3068</v>
      </c>
      <c r="F436" s="2">
        <v>7</v>
      </c>
      <c r="G436" s="2">
        <v>3</v>
      </c>
      <c r="H436" s="2">
        <v>227.52</v>
      </c>
      <c r="I436" s="2">
        <v>75.84</v>
      </c>
      <c r="J436" s="2" t="s">
        <v>3370</v>
      </c>
      <c r="K436" s="2" t="s">
        <v>3373</v>
      </c>
    </row>
    <row r="437" spans="1:11" ht="13.8" x14ac:dyDescent="0.25">
      <c r="A437" s="2" t="s">
        <v>446</v>
      </c>
      <c r="B437" s="2" t="s">
        <v>1302</v>
      </c>
      <c r="C437" s="2" t="s">
        <v>1864</v>
      </c>
      <c r="D437" s="2" t="s">
        <v>2253</v>
      </c>
      <c r="E437" s="2" t="s">
        <v>3063</v>
      </c>
      <c r="F437" s="2">
        <v>4</v>
      </c>
      <c r="G437" s="2">
        <v>3</v>
      </c>
      <c r="H437" s="2">
        <v>72.239999999999995</v>
      </c>
      <c r="I437" s="2">
        <v>24.08</v>
      </c>
      <c r="J437" s="2" t="s">
        <v>3370</v>
      </c>
      <c r="K437" s="2" t="s">
        <v>3372</v>
      </c>
    </row>
    <row r="438" spans="1:11" ht="13.8" x14ac:dyDescent="0.25">
      <c r="A438" s="2" t="s">
        <v>447</v>
      </c>
      <c r="B438" s="2" t="s">
        <v>1558</v>
      </c>
      <c r="C438" s="2" t="s">
        <v>1864</v>
      </c>
      <c r="D438" s="2" t="s">
        <v>2269</v>
      </c>
      <c r="E438" s="2" t="s">
        <v>2946</v>
      </c>
      <c r="F438" s="2">
        <v>17</v>
      </c>
      <c r="G438" s="2">
        <v>16</v>
      </c>
      <c r="H438" s="2">
        <v>1192.48</v>
      </c>
      <c r="I438" s="2">
        <v>74.53</v>
      </c>
      <c r="J438" s="2" t="s">
        <v>3370</v>
      </c>
      <c r="K438" s="2" t="s">
        <v>3372</v>
      </c>
    </row>
    <row r="439" spans="1:11" ht="13.8" x14ac:dyDescent="0.25">
      <c r="A439" s="2" t="s">
        <v>448</v>
      </c>
      <c r="B439" s="2" t="s">
        <v>1559</v>
      </c>
      <c r="C439" s="2" t="s">
        <v>1863</v>
      </c>
      <c r="D439" s="2" t="s">
        <v>2270</v>
      </c>
      <c r="E439" s="2" t="s">
        <v>3069</v>
      </c>
      <c r="F439" s="2">
        <v>18</v>
      </c>
      <c r="G439" s="2">
        <v>13</v>
      </c>
      <c r="H439" s="2">
        <v>932.49</v>
      </c>
      <c r="I439" s="2">
        <v>71.73</v>
      </c>
      <c r="J439" s="2" t="s">
        <v>3370</v>
      </c>
      <c r="K439" s="2" t="s">
        <v>3372</v>
      </c>
    </row>
    <row r="440" spans="1:11" ht="13.8" x14ac:dyDescent="0.25">
      <c r="A440" s="2" t="s">
        <v>449</v>
      </c>
      <c r="B440" s="2" t="s">
        <v>1560</v>
      </c>
      <c r="C440" s="2" t="s">
        <v>1862</v>
      </c>
      <c r="D440" s="2" t="s">
        <v>2271</v>
      </c>
      <c r="E440" s="2" t="s">
        <v>2032</v>
      </c>
      <c r="F440" s="2">
        <v>6</v>
      </c>
      <c r="G440" s="2">
        <v>4</v>
      </c>
      <c r="H440" s="2">
        <v>112.72</v>
      </c>
      <c r="I440" s="2">
        <v>28.18</v>
      </c>
      <c r="J440" s="2" t="s">
        <v>3370</v>
      </c>
      <c r="K440" s="2" t="s">
        <v>3373</v>
      </c>
    </row>
    <row r="441" spans="1:11" ht="13.8" x14ac:dyDescent="0.25">
      <c r="A441" s="2" t="s">
        <v>450</v>
      </c>
      <c r="B441" s="2" t="s">
        <v>1561</v>
      </c>
      <c r="C441" s="2" t="s">
        <v>1863</v>
      </c>
      <c r="D441" s="2" t="s">
        <v>2272</v>
      </c>
      <c r="E441" s="2" t="s">
        <v>3070</v>
      </c>
      <c r="F441" s="2">
        <v>45</v>
      </c>
      <c r="G441" s="2">
        <v>49</v>
      </c>
      <c r="H441" s="2">
        <v>1578.78</v>
      </c>
      <c r="I441" s="2">
        <v>32.22</v>
      </c>
      <c r="J441" s="2" t="s">
        <v>3370</v>
      </c>
      <c r="K441" s="2" t="s">
        <v>3372</v>
      </c>
    </row>
    <row r="442" spans="1:11" ht="13.8" x14ac:dyDescent="0.25">
      <c r="A442" s="2" t="s">
        <v>451</v>
      </c>
      <c r="B442" s="2" t="s">
        <v>1562</v>
      </c>
      <c r="C442" s="2" t="s">
        <v>1863</v>
      </c>
      <c r="D442" s="2" t="s">
        <v>2273</v>
      </c>
      <c r="E442" s="2" t="s">
        <v>3071</v>
      </c>
      <c r="F442" s="2">
        <v>3</v>
      </c>
      <c r="G442" s="2">
        <v>2</v>
      </c>
      <c r="H442" s="2">
        <v>125.98</v>
      </c>
      <c r="I442" s="2">
        <v>62.99</v>
      </c>
      <c r="J442" s="2" t="s">
        <v>3370</v>
      </c>
      <c r="K442" s="2" t="s">
        <v>3372</v>
      </c>
    </row>
    <row r="443" spans="1:11" ht="13.8" x14ac:dyDescent="0.25">
      <c r="A443" s="2" t="s">
        <v>452</v>
      </c>
      <c r="B443" s="2" t="s">
        <v>1563</v>
      </c>
      <c r="C443" s="2" t="s">
        <v>1865</v>
      </c>
      <c r="D443" s="2" t="s">
        <v>2274</v>
      </c>
      <c r="E443" s="2" t="s">
        <v>3072</v>
      </c>
      <c r="F443" s="2">
        <v>13</v>
      </c>
      <c r="G443" s="2">
        <v>7</v>
      </c>
      <c r="H443" s="2">
        <v>284.55</v>
      </c>
      <c r="I443" s="2">
        <v>40.65</v>
      </c>
      <c r="J443" s="2" t="s">
        <v>3370</v>
      </c>
      <c r="K443" s="2" t="s">
        <v>3372</v>
      </c>
    </row>
    <row r="444" spans="1:11" ht="13.8" x14ac:dyDescent="0.25">
      <c r="A444" s="2" t="s">
        <v>453</v>
      </c>
      <c r="B444" s="2" t="s">
        <v>1548</v>
      </c>
      <c r="C444" s="2" t="s">
        <v>1864</v>
      </c>
      <c r="D444" s="2" t="s">
        <v>2275</v>
      </c>
      <c r="E444" s="2" t="s">
        <v>2466</v>
      </c>
      <c r="F444" s="2">
        <v>13</v>
      </c>
      <c r="G444" s="2">
        <v>10</v>
      </c>
      <c r="H444" s="2">
        <v>1476.7</v>
      </c>
      <c r="I444" s="2">
        <v>147.66999999999999</v>
      </c>
      <c r="J444" s="2" t="s">
        <v>3370</v>
      </c>
      <c r="K444" s="2" t="s">
        <v>3372</v>
      </c>
    </row>
    <row r="445" spans="1:11" ht="13.8" x14ac:dyDescent="0.25">
      <c r="A445" s="2" t="s">
        <v>454</v>
      </c>
      <c r="B445" s="2" t="s">
        <v>1564</v>
      </c>
      <c r="C445" s="2" t="s">
        <v>1865</v>
      </c>
      <c r="D445" s="2" t="s">
        <v>1954</v>
      </c>
      <c r="E445" s="2" t="s">
        <v>2090</v>
      </c>
      <c r="F445" s="2">
        <v>16</v>
      </c>
      <c r="G445" s="2">
        <v>14</v>
      </c>
      <c r="H445" s="2">
        <v>3269.42</v>
      </c>
      <c r="I445" s="2">
        <v>233.53</v>
      </c>
      <c r="J445" s="2" t="s">
        <v>3370</v>
      </c>
      <c r="K445" s="2" t="s">
        <v>3372</v>
      </c>
    </row>
    <row r="446" spans="1:11" ht="13.8" x14ac:dyDescent="0.25">
      <c r="A446" s="2" t="s">
        <v>455</v>
      </c>
      <c r="B446" s="2" t="s">
        <v>1441</v>
      </c>
      <c r="C446" s="2" t="s">
        <v>1865</v>
      </c>
      <c r="D446" s="2" t="s">
        <v>2276</v>
      </c>
      <c r="E446" s="2" t="s">
        <v>3073</v>
      </c>
      <c r="F446" s="2">
        <v>13</v>
      </c>
      <c r="G446" s="2">
        <v>14</v>
      </c>
      <c r="H446" s="2">
        <v>817.32</v>
      </c>
      <c r="I446" s="2">
        <v>58.38</v>
      </c>
      <c r="J446" s="2" t="s">
        <v>3370</v>
      </c>
      <c r="K446" s="2" t="s">
        <v>3372</v>
      </c>
    </row>
    <row r="447" spans="1:11" ht="13.8" x14ac:dyDescent="0.25">
      <c r="A447" s="2" t="s">
        <v>456</v>
      </c>
      <c r="B447" s="2" t="s">
        <v>1565</v>
      </c>
      <c r="C447" s="2" t="s">
        <v>1865</v>
      </c>
      <c r="D447" s="2" t="s">
        <v>2277</v>
      </c>
      <c r="E447" s="2" t="s">
        <v>1949</v>
      </c>
      <c r="F447" s="2">
        <v>17</v>
      </c>
      <c r="G447" s="2">
        <v>19</v>
      </c>
      <c r="H447" s="2">
        <v>1923.94</v>
      </c>
      <c r="I447" s="2">
        <v>101.26</v>
      </c>
      <c r="J447" s="2" t="s">
        <v>3370</v>
      </c>
      <c r="K447" s="2" t="s">
        <v>3372</v>
      </c>
    </row>
    <row r="448" spans="1:11" ht="13.8" x14ac:dyDescent="0.25">
      <c r="A448" s="2" t="s">
        <v>457</v>
      </c>
      <c r="B448" s="2" t="s">
        <v>1566</v>
      </c>
      <c r="C448" s="2" t="s">
        <v>1862</v>
      </c>
      <c r="D448" s="2" t="s">
        <v>2278</v>
      </c>
      <c r="E448" s="2" t="s">
        <v>2000</v>
      </c>
      <c r="F448" s="2">
        <v>17</v>
      </c>
      <c r="G448" s="2">
        <v>17</v>
      </c>
      <c r="H448" s="2">
        <v>1802.34</v>
      </c>
      <c r="I448" s="2">
        <v>106.02</v>
      </c>
      <c r="J448" s="2" t="s">
        <v>3370</v>
      </c>
      <c r="K448" s="2" t="s">
        <v>3373</v>
      </c>
    </row>
    <row r="449" spans="1:11" ht="13.8" x14ac:dyDescent="0.25">
      <c r="A449" s="2" t="s">
        <v>458</v>
      </c>
      <c r="B449" s="2" t="s">
        <v>1567</v>
      </c>
      <c r="C449" s="2" t="s">
        <v>1863</v>
      </c>
      <c r="D449" s="2" t="s">
        <v>2279</v>
      </c>
      <c r="E449" s="2" t="s">
        <v>2836</v>
      </c>
      <c r="F449" s="2">
        <v>27</v>
      </c>
      <c r="G449" s="2">
        <v>16</v>
      </c>
      <c r="H449" s="2">
        <v>1048</v>
      </c>
      <c r="I449" s="2">
        <v>65.5</v>
      </c>
      <c r="J449" s="2" t="s">
        <v>3370</v>
      </c>
      <c r="K449" s="2" t="s">
        <v>3372</v>
      </c>
    </row>
    <row r="450" spans="1:11" ht="13.8" x14ac:dyDescent="0.25">
      <c r="A450" s="2" t="s">
        <v>459</v>
      </c>
      <c r="B450" s="2" t="s">
        <v>1568</v>
      </c>
      <c r="C450" s="2" t="s">
        <v>1861</v>
      </c>
      <c r="D450" s="2" t="s">
        <v>2280</v>
      </c>
      <c r="E450" s="2" t="s">
        <v>3074</v>
      </c>
      <c r="F450" s="2">
        <v>25</v>
      </c>
      <c r="G450" s="2">
        <v>20</v>
      </c>
      <c r="H450" s="2">
        <v>6157</v>
      </c>
      <c r="I450" s="2">
        <v>307.85000000000002</v>
      </c>
      <c r="J450" s="2" t="s">
        <v>3371</v>
      </c>
      <c r="K450" s="2" t="s">
        <v>3372</v>
      </c>
    </row>
    <row r="451" spans="1:11" ht="13.8" x14ac:dyDescent="0.25">
      <c r="A451" s="2" t="s">
        <v>460</v>
      </c>
      <c r="B451" s="2" t="s">
        <v>1569</v>
      </c>
      <c r="C451" s="2" t="s">
        <v>1863</v>
      </c>
      <c r="D451" s="2" t="s">
        <v>2281</v>
      </c>
      <c r="E451" s="2" t="s">
        <v>2184</v>
      </c>
      <c r="F451" s="2">
        <v>36</v>
      </c>
      <c r="G451" s="2">
        <v>33</v>
      </c>
      <c r="H451" s="2">
        <v>1290.3</v>
      </c>
      <c r="I451" s="2">
        <v>39.1</v>
      </c>
      <c r="J451" s="2" t="s">
        <v>3370</v>
      </c>
      <c r="K451" s="2" t="s">
        <v>3372</v>
      </c>
    </row>
    <row r="452" spans="1:11" ht="13.8" x14ac:dyDescent="0.25">
      <c r="A452" s="2" t="s">
        <v>461</v>
      </c>
      <c r="B452" s="2" t="s">
        <v>1570</v>
      </c>
      <c r="C452" s="2" t="s">
        <v>1862</v>
      </c>
      <c r="D452" s="2" t="s">
        <v>2167</v>
      </c>
      <c r="E452" s="2" t="s">
        <v>2025</v>
      </c>
      <c r="F452" s="2">
        <v>16</v>
      </c>
      <c r="G452" s="2">
        <v>11</v>
      </c>
      <c r="H452" s="2">
        <v>387.31</v>
      </c>
      <c r="I452" s="2">
        <v>35.21</v>
      </c>
      <c r="J452" s="2" t="s">
        <v>3370</v>
      </c>
      <c r="K452" s="2" t="s">
        <v>3373</v>
      </c>
    </row>
    <row r="453" spans="1:11" ht="13.8" x14ac:dyDescent="0.25">
      <c r="A453" s="2" t="s">
        <v>462</v>
      </c>
      <c r="B453" s="2" t="s">
        <v>1571</v>
      </c>
      <c r="C453" s="2" t="s">
        <v>1864</v>
      </c>
      <c r="D453" s="2" t="s">
        <v>2282</v>
      </c>
      <c r="E453" s="2" t="s">
        <v>2816</v>
      </c>
      <c r="F453" s="2">
        <v>4</v>
      </c>
      <c r="G453" s="2">
        <v>5</v>
      </c>
      <c r="H453" s="2">
        <v>1987.25</v>
      </c>
      <c r="I453" s="2">
        <v>397.45</v>
      </c>
      <c r="J453" s="2" t="s">
        <v>3370</v>
      </c>
      <c r="K453" s="2" t="s">
        <v>3373</v>
      </c>
    </row>
    <row r="454" spans="1:11" ht="13.8" x14ac:dyDescent="0.25">
      <c r="A454" s="2" t="s">
        <v>463</v>
      </c>
      <c r="B454" s="2" t="s">
        <v>1572</v>
      </c>
      <c r="C454" s="2" t="s">
        <v>1865</v>
      </c>
      <c r="D454" s="2" t="s">
        <v>2283</v>
      </c>
      <c r="E454" s="2" t="s">
        <v>3048</v>
      </c>
      <c r="F454" s="2">
        <v>7</v>
      </c>
      <c r="G454" s="2">
        <v>8</v>
      </c>
      <c r="H454" s="2">
        <v>2035.92</v>
      </c>
      <c r="I454" s="2">
        <v>254.49</v>
      </c>
      <c r="J454" s="2" t="s">
        <v>3370</v>
      </c>
      <c r="K454" s="2" t="s">
        <v>3372</v>
      </c>
    </row>
    <row r="455" spans="1:11" ht="13.8" x14ac:dyDescent="0.25">
      <c r="A455" s="2" t="s">
        <v>464</v>
      </c>
      <c r="B455" s="2" t="s">
        <v>1573</v>
      </c>
      <c r="C455" s="2" t="s">
        <v>1864</v>
      </c>
      <c r="D455" s="2" t="s">
        <v>2284</v>
      </c>
      <c r="E455" s="2" t="s">
        <v>3075</v>
      </c>
      <c r="F455" s="2">
        <v>48</v>
      </c>
      <c r="G455" s="2">
        <v>33</v>
      </c>
      <c r="H455" s="2">
        <v>1581.03</v>
      </c>
      <c r="I455" s="2">
        <v>47.91</v>
      </c>
      <c r="J455" s="2" t="s">
        <v>3370</v>
      </c>
      <c r="K455" s="2" t="s">
        <v>3372</v>
      </c>
    </row>
    <row r="456" spans="1:11" ht="13.8" x14ac:dyDescent="0.25">
      <c r="A456" s="2" t="s">
        <v>465</v>
      </c>
      <c r="B456" s="2" t="s">
        <v>1574</v>
      </c>
      <c r="C456" s="2" t="s">
        <v>1862</v>
      </c>
      <c r="D456" s="2" t="s">
        <v>2285</v>
      </c>
      <c r="E456" s="2" t="s">
        <v>3076</v>
      </c>
      <c r="F456" s="2">
        <v>1</v>
      </c>
      <c r="G456" s="2">
        <v>2</v>
      </c>
      <c r="H456" s="2">
        <v>43.54</v>
      </c>
      <c r="I456" s="2">
        <v>21.77</v>
      </c>
      <c r="J456" s="2" t="s">
        <v>3370</v>
      </c>
      <c r="K456" s="2" t="s">
        <v>3373</v>
      </c>
    </row>
    <row r="457" spans="1:11" ht="13.8" x14ac:dyDescent="0.25">
      <c r="A457" s="2" t="s">
        <v>466</v>
      </c>
      <c r="B457" s="2" t="s">
        <v>1297</v>
      </c>
      <c r="C457" s="2" t="s">
        <v>1862</v>
      </c>
      <c r="D457" s="2" t="s">
        <v>2286</v>
      </c>
      <c r="E457" s="2" t="s">
        <v>2005</v>
      </c>
      <c r="F457" s="2">
        <v>60</v>
      </c>
      <c r="G457" s="2">
        <v>48</v>
      </c>
      <c r="H457" s="2">
        <v>2386.56</v>
      </c>
      <c r="I457" s="2">
        <v>49.72</v>
      </c>
      <c r="J457" s="2" t="s">
        <v>3370</v>
      </c>
      <c r="K457" s="2" t="s">
        <v>3372</v>
      </c>
    </row>
    <row r="458" spans="1:11" ht="13.8" x14ac:dyDescent="0.25">
      <c r="A458" s="2" t="s">
        <v>467</v>
      </c>
      <c r="B458" s="2" t="s">
        <v>1575</v>
      </c>
      <c r="C458" s="2" t="s">
        <v>1861</v>
      </c>
      <c r="D458" s="2" t="s">
        <v>2287</v>
      </c>
      <c r="E458" s="2" t="s">
        <v>3077</v>
      </c>
      <c r="F458" s="2">
        <v>40</v>
      </c>
      <c r="G458" s="2">
        <v>32</v>
      </c>
      <c r="H458" s="2">
        <v>2180.48</v>
      </c>
      <c r="I458" s="2">
        <v>68.14</v>
      </c>
      <c r="J458" s="2" t="s">
        <v>3370</v>
      </c>
      <c r="K458" s="2" t="s">
        <v>3372</v>
      </c>
    </row>
    <row r="459" spans="1:11" ht="13.8" x14ac:dyDescent="0.25">
      <c r="A459" s="2" t="s">
        <v>468</v>
      </c>
      <c r="B459" s="2" t="s">
        <v>1576</v>
      </c>
      <c r="C459" s="2" t="s">
        <v>1864</v>
      </c>
      <c r="D459" s="2" t="s">
        <v>2288</v>
      </c>
      <c r="E459" s="2" t="s">
        <v>2291</v>
      </c>
      <c r="F459" s="2">
        <v>7</v>
      </c>
      <c r="G459" s="2">
        <v>2</v>
      </c>
      <c r="H459" s="2">
        <v>120.5</v>
      </c>
      <c r="I459" s="2">
        <v>60.25</v>
      </c>
      <c r="J459" s="2" t="s">
        <v>3370</v>
      </c>
      <c r="K459" s="2" t="s">
        <v>3373</v>
      </c>
    </row>
    <row r="460" spans="1:11" ht="13.8" x14ac:dyDescent="0.25">
      <c r="A460" s="2" t="s">
        <v>469</v>
      </c>
      <c r="B460" s="2" t="s">
        <v>1239</v>
      </c>
      <c r="C460" s="2" t="s">
        <v>1865</v>
      </c>
      <c r="D460" s="2" t="s">
        <v>2289</v>
      </c>
      <c r="E460" s="2" t="s">
        <v>2852</v>
      </c>
      <c r="F460" s="2">
        <v>3</v>
      </c>
      <c r="G460" s="2">
        <v>5</v>
      </c>
      <c r="H460" s="2">
        <v>625.5</v>
      </c>
      <c r="I460" s="2">
        <v>125.1</v>
      </c>
      <c r="J460" s="2" t="s">
        <v>3370</v>
      </c>
      <c r="K460" s="2" t="s">
        <v>3372</v>
      </c>
    </row>
    <row r="461" spans="1:11" ht="13.8" x14ac:dyDescent="0.25">
      <c r="A461" s="2" t="s">
        <v>470</v>
      </c>
      <c r="B461" s="2" t="s">
        <v>1577</v>
      </c>
      <c r="C461" s="2" t="s">
        <v>1864</v>
      </c>
      <c r="D461" s="2" t="s">
        <v>2290</v>
      </c>
      <c r="E461" s="2" t="s">
        <v>3078</v>
      </c>
      <c r="F461" s="2">
        <v>5</v>
      </c>
      <c r="G461" s="2">
        <v>3</v>
      </c>
      <c r="H461" s="2">
        <v>3013.68</v>
      </c>
      <c r="I461" s="2">
        <v>1004.56</v>
      </c>
      <c r="J461" s="2" t="s">
        <v>3370</v>
      </c>
      <c r="K461" s="2" t="s">
        <v>3372</v>
      </c>
    </row>
    <row r="462" spans="1:11" ht="13.8" x14ac:dyDescent="0.25">
      <c r="A462" s="2" t="s">
        <v>471</v>
      </c>
      <c r="B462" s="2" t="s">
        <v>1432</v>
      </c>
      <c r="C462" s="2" t="s">
        <v>1863</v>
      </c>
      <c r="D462" s="2" t="s">
        <v>1911</v>
      </c>
      <c r="E462" s="2" t="s">
        <v>3079</v>
      </c>
      <c r="F462" s="2">
        <v>63</v>
      </c>
      <c r="G462" s="2">
        <v>43</v>
      </c>
      <c r="H462" s="2">
        <v>4375.68</v>
      </c>
      <c r="I462" s="2">
        <v>101.76</v>
      </c>
      <c r="J462" s="2" t="s">
        <v>3370</v>
      </c>
      <c r="K462" s="2" t="s">
        <v>3372</v>
      </c>
    </row>
    <row r="463" spans="1:11" ht="13.8" x14ac:dyDescent="0.25">
      <c r="A463" s="2" t="s">
        <v>472</v>
      </c>
      <c r="B463" s="2" t="s">
        <v>1578</v>
      </c>
      <c r="C463" s="2" t="s">
        <v>1865</v>
      </c>
      <c r="D463" s="2" t="s">
        <v>2291</v>
      </c>
      <c r="E463" s="2" t="s">
        <v>3080</v>
      </c>
      <c r="F463" s="2">
        <v>3</v>
      </c>
      <c r="G463" s="2">
        <v>3</v>
      </c>
      <c r="H463" s="2">
        <v>1000.14</v>
      </c>
      <c r="I463" s="2">
        <v>333.38</v>
      </c>
      <c r="J463" s="2" t="s">
        <v>3370</v>
      </c>
      <c r="K463" s="2" t="s">
        <v>3373</v>
      </c>
    </row>
    <row r="464" spans="1:11" ht="13.8" x14ac:dyDescent="0.25">
      <c r="A464" s="2" t="s">
        <v>473</v>
      </c>
      <c r="B464" s="2" t="s">
        <v>1579</v>
      </c>
      <c r="C464" s="2" t="s">
        <v>1864</v>
      </c>
      <c r="D464" s="2" t="s">
        <v>2292</v>
      </c>
      <c r="E464" s="2" t="s">
        <v>2058</v>
      </c>
      <c r="F464" s="2">
        <v>5</v>
      </c>
      <c r="G464" s="2">
        <v>2</v>
      </c>
      <c r="H464" s="2">
        <v>645.78</v>
      </c>
      <c r="I464" s="2">
        <v>322.89</v>
      </c>
      <c r="J464" s="2" t="s">
        <v>3370</v>
      </c>
      <c r="K464" s="2" t="s">
        <v>3372</v>
      </c>
    </row>
    <row r="465" spans="1:11" ht="13.8" x14ac:dyDescent="0.25">
      <c r="A465" s="2" t="s">
        <v>474</v>
      </c>
      <c r="B465" s="2" t="s">
        <v>1580</v>
      </c>
      <c r="C465" s="2" t="s">
        <v>1863</v>
      </c>
      <c r="D465" s="2" t="s">
        <v>2252</v>
      </c>
      <c r="E465" s="2" t="s">
        <v>3044</v>
      </c>
      <c r="F465" s="2">
        <v>11</v>
      </c>
      <c r="G465" s="2">
        <v>14</v>
      </c>
      <c r="H465" s="2">
        <v>388.92</v>
      </c>
      <c r="I465" s="2">
        <v>27.78</v>
      </c>
      <c r="J465" s="2" t="s">
        <v>3370</v>
      </c>
      <c r="K465" s="2" t="s">
        <v>3372</v>
      </c>
    </row>
    <row r="466" spans="1:11" ht="13.8" x14ac:dyDescent="0.25">
      <c r="A466" s="2" t="s">
        <v>475</v>
      </c>
      <c r="B466" s="2" t="s">
        <v>1530</v>
      </c>
      <c r="C466" s="2" t="s">
        <v>1861</v>
      </c>
      <c r="D466" s="2" t="s">
        <v>2206</v>
      </c>
      <c r="E466" s="2" t="s">
        <v>3081</v>
      </c>
      <c r="F466" s="2">
        <v>14</v>
      </c>
      <c r="G466" s="2">
        <v>7</v>
      </c>
      <c r="H466" s="2">
        <v>1377.88</v>
      </c>
      <c r="I466" s="2">
        <v>196.84</v>
      </c>
      <c r="J466" s="2" t="s">
        <v>3370</v>
      </c>
      <c r="K466" s="2" t="s">
        <v>3372</v>
      </c>
    </row>
    <row r="467" spans="1:11" ht="13.8" x14ac:dyDescent="0.25">
      <c r="A467" s="2" t="s">
        <v>476</v>
      </c>
      <c r="B467" s="2" t="s">
        <v>1529</v>
      </c>
      <c r="C467" s="2" t="s">
        <v>1862</v>
      </c>
      <c r="D467" s="2" t="s">
        <v>1902</v>
      </c>
      <c r="E467" s="2" t="s">
        <v>3082</v>
      </c>
      <c r="F467" s="2">
        <v>2</v>
      </c>
      <c r="G467" s="2">
        <v>2</v>
      </c>
      <c r="H467" s="2">
        <v>103.06</v>
      </c>
      <c r="I467" s="2">
        <v>51.53</v>
      </c>
      <c r="J467" s="2" t="s">
        <v>3370</v>
      </c>
      <c r="K467" s="2" t="s">
        <v>3373</v>
      </c>
    </row>
    <row r="468" spans="1:11" ht="13.8" x14ac:dyDescent="0.25">
      <c r="A468" s="2" t="s">
        <v>477</v>
      </c>
      <c r="B468" s="2" t="s">
        <v>1368</v>
      </c>
      <c r="C468" s="2" t="s">
        <v>1862</v>
      </c>
      <c r="D468" s="2" t="s">
        <v>2293</v>
      </c>
      <c r="E468" s="2" t="s">
        <v>2638</v>
      </c>
      <c r="F468" s="2">
        <v>23</v>
      </c>
      <c r="G468" s="2">
        <v>25</v>
      </c>
      <c r="H468" s="2">
        <v>5369.5</v>
      </c>
      <c r="I468" s="2">
        <v>214.78</v>
      </c>
      <c r="J468" s="2" t="s">
        <v>3371</v>
      </c>
      <c r="K468" s="2" t="s">
        <v>3372</v>
      </c>
    </row>
    <row r="469" spans="1:11" ht="13.8" x14ac:dyDescent="0.25">
      <c r="A469" s="2" t="s">
        <v>478</v>
      </c>
      <c r="B469" s="2" t="s">
        <v>1581</v>
      </c>
      <c r="C469" s="2" t="s">
        <v>1862</v>
      </c>
      <c r="D469" s="2" t="s">
        <v>2294</v>
      </c>
      <c r="E469" s="2" t="s">
        <v>3083</v>
      </c>
      <c r="F469" s="2">
        <v>8</v>
      </c>
      <c r="G469" s="2">
        <v>2</v>
      </c>
      <c r="H469" s="2">
        <v>176.22</v>
      </c>
      <c r="I469" s="2">
        <v>88.11</v>
      </c>
      <c r="J469" s="2" t="s">
        <v>3370</v>
      </c>
      <c r="K469" s="2" t="s">
        <v>3372</v>
      </c>
    </row>
    <row r="470" spans="1:11" ht="13.8" x14ac:dyDescent="0.25">
      <c r="A470" s="2" t="s">
        <v>479</v>
      </c>
      <c r="B470" s="2" t="s">
        <v>1377</v>
      </c>
      <c r="C470" s="2" t="s">
        <v>1864</v>
      </c>
      <c r="D470" s="2" t="s">
        <v>2295</v>
      </c>
      <c r="E470" s="2" t="s">
        <v>2869</v>
      </c>
      <c r="F470" s="2">
        <v>35</v>
      </c>
      <c r="G470" s="2">
        <v>32</v>
      </c>
      <c r="H470" s="2">
        <v>7152.32</v>
      </c>
      <c r="I470" s="2">
        <v>223.51</v>
      </c>
      <c r="J470" s="2" t="s">
        <v>3371</v>
      </c>
      <c r="K470" s="2" t="s">
        <v>3372</v>
      </c>
    </row>
    <row r="471" spans="1:11" ht="13.8" x14ac:dyDescent="0.25">
      <c r="A471" s="2" t="s">
        <v>480</v>
      </c>
      <c r="B471" s="2" t="s">
        <v>1582</v>
      </c>
      <c r="C471" s="2" t="s">
        <v>1863</v>
      </c>
      <c r="D471" s="2" t="s">
        <v>2296</v>
      </c>
      <c r="E471" s="2" t="s">
        <v>3084</v>
      </c>
      <c r="F471" s="2">
        <v>15</v>
      </c>
      <c r="G471" s="2">
        <v>12</v>
      </c>
      <c r="H471" s="2">
        <v>258.36</v>
      </c>
      <c r="I471" s="2">
        <v>21.53</v>
      </c>
      <c r="J471" s="2" t="s">
        <v>3370</v>
      </c>
      <c r="K471" s="2" t="s">
        <v>3372</v>
      </c>
    </row>
    <row r="472" spans="1:11" ht="13.8" x14ac:dyDescent="0.25">
      <c r="A472" s="2" t="s">
        <v>481</v>
      </c>
      <c r="B472" s="2" t="s">
        <v>1583</v>
      </c>
      <c r="C472" s="2" t="s">
        <v>1862</v>
      </c>
      <c r="D472" s="2" t="s">
        <v>1925</v>
      </c>
      <c r="E472" s="2" t="s">
        <v>3085</v>
      </c>
      <c r="F472" s="2">
        <v>7</v>
      </c>
      <c r="G472" s="2">
        <v>9</v>
      </c>
      <c r="H472" s="2">
        <v>833.94</v>
      </c>
      <c r="I472" s="2">
        <v>92.66</v>
      </c>
      <c r="J472" s="2" t="s">
        <v>3370</v>
      </c>
      <c r="K472" s="2" t="s">
        <v>3372</v>
      </c>
    </row>
    <row r="473" spans="1:11" ht="13.8" x14ac:dyDescent="0.25">
      <c r="A473" s="2" t="s">
        <v>482</v>
      </c>
      <c r="B473" s="2" t="s">
        <v>1289</v>
      </c>
      <c r="C473" s="2" t="s">
        <v>1865</v>
      </c>
      <c r="D473" s="2" t="s">
        <v>2297</v>
      </c>
      <c r="E473" s="2" t="s">
        <v>3086</v>
      </c>
      <c r="F473" s="2">
        <v>33</v>
      </c>
      <c r="G473" s="2">
        <v>19</v>
      </c>
      <c r="H473" s="2">
        <v>355.3</v>
      </c>
      <c r="I473" s="2">
        <v>18.7</v>
      </c>
      <c r="J473" s="2" t="s">
        <v>3370</v>
      </c>
      <c r="K473" s="2" t="s">
        <v>3372</v>
      </c>
    </row>
    <row r="474" spans="1:11" ht="13.8" x14ac:dyDescent="0.25">
      <c r="A474" s="2" t="s">
        <v>483</v>
      </c>
      <c r="B474" s="2" t="s">
        <v>1584</v>
      </c>
      <c r="C474" s="2" t="s">
        <v>1863</v>
      </c>
      <c r="D474" s="2" t="s">
        <v>2298</v>
      </c>
      <c r="E474" s="2" t="s">
        <v>3087</v>
      </c>
      <c r="F474" s="2">
        <v>22</v>
      </c>
      <c r="G474" s="2">
        <v>18</v>
      </c>
      <c r="H474" s="2">
        <v>727.92</v>
      </c>
      <c r="I474" s="2">
        <v>40.44</v>
      </c>
      <c r="J474" s="2" t="s">
        <v>3370</v>
      </c>
      <c r="K474" s="2" t="s">
        <v>3373</v>
      </c>
    </row>
    <row r="475" spans="1:11" ht="13.8" x14ac:dyDescent="0.25">
      <c r="A475" s="2" t="s">
        <v>484</v>
      </c>
      <c r="B475" s="2" t="s">
        <v>1327</v>
      </c>
      <c r="C475" s="2" t="s">
        <v>1864</v>
      </c>
      <c r="D475" s="2" t="s">
        <v>2068</v>
      </c>
      <c r="E475" s="2" t="s">
        <v>2832</v>
      </c>
      <c r="F475" s="2">
        <v>11</v>
      </c>
      <c r="G475" s="2">
        <v>9</v>
      </c>
      <c r="H475" s="2">
        <v>477.09</v>
      </c>
      <c r="I475" s="2">
        <v>53.01</v>
      </c>
      <c r="J475" s="2" t="s">
        <v>3370</v>
      </c>
      <c r="K475" s="2" t="s">
        <v>3372</v>
      </c>
    </row>
    <row r="476" spans="1:11" ht="13.8" x14ac:dyDescent="0.25">
      <c r="A476" s="2" t="s">
        <v>485</v>
      </c>
      <c r="B476" s="2" t="s">
        <v>1525</v>
      </c>
      <c r="C476" s="2" t="s">
        <v>1865</v>
      </c>
      <c r="D476" s="2" t="s">
        <v>2208</v>
      </c>
      <c r="E476" s="2" t="s">
        <v>3088</v>
      </c>
      <c r="F476" s="2">
        <v>15</v>
      </c>
      <c r="G476" s="2">
        <v>10</v>
      </c>
      <c r="H476" s="2">
        <v>232.8</v>
      </c>
      <c r="I476" s="2">
        <v>23.28</v>
      </c>
      <c r="J476" s="2" t="s">
        <v>3370</v>
      </c>
      <c r="K476" s="2" t="s">
        <v>3372</v>
      </c>
    </row>
    <row r="477" spans="1:11" ht="13.8" x14ac:dyDescent="0.25">
      <c r="A477" s="2" t="s">
        <v>486</v>
      </c>
      <c r="B477" s="2" t="s">
        <v>1261</v>
      </c>
      <c r="C477" s="2" t="s">
        <v>1863</v>
      </c>
      <c r="D477" s="2" t="s">
        <v>2299</v>
      </c>
      <c r="E477" s="2" t="s">
        <v>3089</v>
      </c>
      <c r="F477" s="2">
        <v>34</v>
      </c>
      <c r="G477" s="2">
        <v>29</v>
      </c>
      <c r="H477" s="2">
        <v>3414.75</v>
      </c>
      <c r="I477" s="2">
        <v>117.75</v>
      </c>
      <c r="J477" s="2" t="s">
        <v>3370</v>
      </c>
      <c r="K477" s="2" t="s">
        <v>3373</v>
      </c>
    </row>
    <row r="478" spans="1:11" ht="13.8" x14ac:dyDescent="0.25">
      <c r="A478" s="2" t="s">
        <v>487</v>
      </c>
      <c r="B478" s="2" t="s">
        <v>1585</v>
      </c>
      <c r="C478" s="2" t="s">
        <v>1863</v>
      </c>
      <c r="D478" s="2" t="s">
        <v>2300</v>
      </c>
      <c r="E478" s="2" t="s">
        <v>3090</v>
      </c>
      <c r="F478" s="2">
        <v>58</v>
      </c>
      <c r="G478" s="2">
        <v>51</v>
      </c>
      <c r="H478" s="2">
        <v>5564.61</v>
      </c>
      <c r="I478" s="2">
        <v>109.11</v>
      </c>
      <c r="J478" s="2" t="s">
        <v>3371</v>
      </c>
      <c r="K478" s="2" t="s">
        <v>3372</v>
      </c>
    </row>
    <row r="479" spans="1:11" ht="13.8" x14ac:dyDescent="0.25">
      <c r="A479" s="2" t="s">
        <v>488</v>
      </c>
      <c r="B479" s="2" t="s">
        <v>1586</v>
      </c>
      <c r="C479" s="2" t="s">
        <v>1865</v>
      </c>
      <c r="D479" s="2" t="s">
        <v>2301</v>
      </c>
      <c r="E479" s="2" t="s">
        <v>3091</v>
      </c>
      <c r="F479" s="2">
        <v>3</v>
      </c>
      <c r="G479" s="2">
        <v>3</v>
      </c>
      <c r="H479" s="2">
        <v>251.85</v>
      </c>
      <c r="I479" s="2">
        <v>83.95</v>
      </c>
      <c r="J479" s="2" t="s">
        <v>3370</v>
      </c>
      <c r="K479" s="2" t="s">
        <v>3372</v>
      </c>
    </row>
    <row r="480" spans="1:11" ht="13.8" x14ac:dyDescent="0.25">
      <c r="A480" s="2" t="s">
        <v>489</v>
      </c>
      <c r="B480" s="2" t="s">
        <v>1587</v>
      </c>
      <c r="C480" s="2" t="s">
        <v>1863</v>
      </c>
      <c r="D480" s="2" t="s">
        <v>2302</v>
      </c>
      <c r="E480" s="2" t="s">
        <v>3092</v>
      </c>
      <c r="F480" s="2">
        <v>14</v>
      </c>
      <c r="G480" s="2">
        <v>13</v>
      </c>
      <c r="H480" s="2">
        <v>489.71</v>
      </c>
      <c r="I480" s="2">
        <v>37.67</v>
      </c>
      <c r="J480" s="2" t="s">
        <v>3370</v>
      </c>
      <c r="K480" s="2" t="s">
        <v>3372</v>
      </c>
    </row>
    <row r="481" spans="1:11" ht="13.8" x14ac:dyDescent="0.25">
      <c r="A481" s="2" t="s">
        <v>490</v>
      </c>
      <c r="B481" s="2" t="s">
        <v>1534</v>
      </c>
      <c r="C481" s="2" t="s">
        <v>1862</v>
      </c>
      <c r="D481" s="2" t="s">
        <v>2303</v>
      </c>
      <c r="E481" s="2" t="s">
        <v>1914</v>
      </c>
      <c r="F481" s="2">
        <v>39</v>
      </c>
      <c r="G481" s="2">
        <v>34</v>
      </c>
      <c r="H481" s="2">
        <v>357.34</v>
      </c>
      <c r="I481" s="2">
        <v>10.51</v>
      </c>
      <c r="J481" s="2" t="s">
        <v>3370</v>
      </c>
      <c r="K481" s="2" t="s">
        <v>3372</v>
      </c>
    </row>
    <row r="482" spans="1:11" ht="13.8" x14ac:dyDescent="0.25">
      <c r="A482" s="2" t="s">
        <v>491</v>
      </c>
      <c r="B482" s="2" t="s">
        <v>1292</v>
      </c>
      <c r="C482" s="2" t="s">
        <v>1865</v>
      </c>
      <c r="D482" s="2" t="s">
        <v>1908</v>
      </c>
      <c r="E482" s="2" t="s">
        <v>3093</v>
      </c>
      <c r="F482" s="2">
        <v>32</v>
      </c>
      <c r="G482" s="2">
        <v>31</v>
      </c>
      <c r="H482" s="2">
        <v>3010.41</v>
      </c>
      <c r="I482" s="2">
        <v>97.11</v>
      </c>
      <c r="J482" s="2" t="s">
        <v>3370</v>
      </c>
      <c r="K482" s="2" t="s">
        <v>3372</v>
      </c>
    </row>
    <row r="483" spans="1:11" ht="13.8" x14ac:dyDescent="0.25">
      <c r="A483" s="2" t="s">
        <v>492</v>
      </c>
      <c r="B483" s="2" t="s">
        <v>1588</v>
      </c>
      <c r="C483" s="2" t="s">
        <v>1865</v>
      </c>
      <c r="D483" s="2" t="s">
        <v>2304</v>
      </c>
      <c r="E483" s="2" t="s">
        <v>2124</v>
      </c>
      <c r="F483" s="2">
        <v>48</v>
      </c>
      <c r="G483" s="2">
        <v>32</v>
      </c>
      <c r="H483" s="2">
        <v>8565.76</v>
      </c>
      <c r="I483" s="2">
        <v>267.68</v>
      </c>
      <c r="J483" s="2" t="s">
        <v>3371</v>
      </c>
      <c r="K483" s="2" t="s">
        <v>3372</v>
      </c>
    </row>
    <row r="484" spans="1:11" ht="13.8" x14ac:dyDescent="0.25">
      <c r="A484" s="2" t="s">
        <v>493</v>
      </c>
      <c r="B484" s="2" t="s">
        <v>1589</v>
      </c>
      <c r="C484" s="2" t="s">
        <v>1865</v>
      </c>
      <c r="D484" s="2" t="s">
        <v>2305</v>
      </c>
      <c r="E484" s="2" t="s">
        <v>2191</v>
      </c>
      <c r="F484" s="2">
        <v>48</v>
      </c>
      <c r="G484" s="2">
        <v>35</v>
      </c>
      <c r="H484" s="2">
        <v>30373.7</v>
      </c>
      <c r="I484" s="2">
        <v>867.82</v>
      </c>
      <c r="J484" s="2" t="s">
        <v>3371</v>
      </c>
      <c r="K484" s="2" t="s">
        <v>3372</v>
      </c>
    </row>
    <row r="485" spans="1:11" ht="13.8" x14ac:dyDescent="0.25">
      <c r="A485" s="2" t="s">
        <v>494</v>
      </c>
      <c r="B485" s="2" t="s">
        <v>1590</v>
      </c>
      <c r="C485" s="2" t="s">
        <v>1863</v>
      </c>
      <c r="D485" s="2" t="s">
        <v>2306</v>
      </c>
      <c r="E485" s="2" t="s">
        <v>2927</v>
      </c>
      <c r="F485" s="2">
        <v>24</v>
      </c>
      <c r="G485" s="2">
        <v>21</v>
      </c>
      <c r="H485" s="2">
        <v>1240.8900000000001</v>
      </c>
      <c r="I485" s="2">
        <v>59.09</v>
      </c>
      <c r="J485" s="2" t="s">
        <v>3370</v>
      </c>
      <c r="K485" s="2" t="s">
        <v>3373</v>
      </c>
    </row>
    <row r="486" spans="1:11" ht="13.8" x14ac:dyDescent="0.25">
      <c r="A486" s="2" t="s">
        <v>495</v>
      </c>
      <c r="B486" s="2" t="s">
        <v>1530</v>
      </c>
      <c r="C486" s="2" t="s">
        <v>1863</v>
      </c>
      <c r="D486" s="2" t="s">
        <v>2307</v>
      </c>
      <c r="E486" s="2" t="s">
        <v>3094</v>
      </c>
      <c r="F486" s="2">
        <v>22</v>
      </c>
      <c r="G486" s="2">
        <v>17</v>
      </c>
      <c r="H486" s="2">
        <v>1450.44</v>
      </c>
      <c r="I486" s="2">
        <v>85.32</v>
      </c>
      <c r="J486" s="2" t="s">
        <v>3370</v>
      </c>
      <c r="K486" s="2" t="s">
        <v>3372</v>
      </c>
    </row>
    <row r="487" spans="1:11" ht="13.8" x14ac:dyDescent="0.25">
      <c r="A487" s="2" t="s">
        <v>496</v>
      </c>
      <c r="B487" s="2" t="s">
        <v>1273</v>
      </c>
      <c r="C487" s="2" t="s">
        <v>1864</v>
      </c>
      <c r="D487" s="2" t="s">
        <v>2176</v>
      </c>
      <c r="E487" s="2" t="s">
        <v>3095</v>
      </c>
      <c r="F487" s="2">
        <v>13</v>
      </c>
      <c r="G487" s="2">
        <v>13</v>
      </c>
      <c r="H487" s="2">
        <v>206.83</v>
      </c>
      <c r="I487" s="2">
        <v>15.91</v>
      </c>
      <c r="J487" s="2" t="s">
        <v>3370</v>
      </c>
      <c r="K487" s="2" t="s">
        <v>3372</v>
      </c>
    </row>
    <row r="488" spans="1:11" ht="13.8" x14ac:dyDescent="0.25">
      <c r="A488" s="2" t="s">
        <v>497</v>
      </c>
      <c r="B488" s="2" t="s">
        <v>1411</v>
      </c>
      <c r="C488" s="2" t="s">
        <v>1863</v>
      </c>
      <c r="D488" s="2" t="s">
        <v>2308</v>
      </c>
      <c r="E488" s="2" t="s">
        <v>3096</v>
      </c>
      <c r="F488" s="2">
        <v>15</v>
      </c>
      <c r="G488" s="2">
        <v>16</v>
      </c>
      <c r="H488" s="2">
        <v>419.04</v>
      </c>
      <c r="I488" s="2">
        <v>26.19</v>
      </c>
      <c r="J488" s="2" t="s">
        <v>3370</v>
      </c>
      <c r="K488" s="2" t="s">
        <v>3372</v>
      </c>
    </row>
    <row r="489" spans="1:11" ht="13.8" x14ac:dyDescent="0.25">
      <c r="A489" s="2" t="s">
        <v>498</v>
      </c>
      <c r="B489" s="2" t="s">
        <v>1591</v>
      </c>
      <c r="C489" s="2" t="s">
        <v>1864</v>
      </c>
      <c r="D489" s="2" t="s">
        <v>2309</v>
      </c>
      <c r="E489" s="2" t="s">
        <v>3097</v>
      </c>
      <c r="F489" s="2">
        <v>58</v>
      </c>
      <c r="G489" s="2">
        <v>53</v>
      </c>
      <c r="H489" s="2">
        <v>2078.66</v>
      </c>
      <c r="I489" s="2">
        <v>39.22</v>
      </c>
      <c r="J489" s="2" t="s">
        <v>3370</v>
      </c>
      <c r="K489" s="2" t="s">
        <v>3373</v>
      </c>
    </row>
    <row r="490" spans="1:11" ht="13.8" x14ac:dyDescent="0.25">
      <c r="A490" s="2" t="s">
        <v>499</v>
      </c>
      <c r="B490" s="2" t="s">
        <v>1592</v>
      </c>
      <c r="C490" s="2" t="s">
        <v>1864</v>
      </c>
      <c r="D490" s="2" t="s">
        <v>2310</v>
      </c>
      <c r="E490" s="2" t="s">
        <v>3098</v>
      </c>
      <c r="F490" s="2">
        <v>55</v>
      </c>
      <c r="G490" s="2">
        <v>55</v>
      </c>
      <c r="H490" s="2">
        <v>1973.4</v>
      </c>
      <c r="I490" s="2">
        <v>35.880000000000003</v>
      </c>
      <c r="J490" s="2" t="s">
        <v>3370</v>
      </c>
      <c r="K490" s="2" t="s">
        <v>3372</v>
      </c>
    </row>
    <row r="491" spans="1:11" ht="13.8" x14ac:dyDescent="0.25">
      <c r="A491" s="2" t="s">
        <v>500</v>
      </c>
      <c r="B491" s="2" t="s">
        <v>1394</v>
      </c>
      <c r="C491" s="2" t="s">
        <v>1865</v>
      </c>
      <c r="D491" s="2" t="s">
        <v>2311</v>
      </c>
      <c r="E491" s="2" t="s">
        <v>2733</v>
      </c>
      <c r="F491" s="2">
        <v>47</v>
      </c>
      <c r="G491" s="2">
        <v>43</v>
      </c>
      <c r="H491" s="2">
        <v>3166.95</v>
      </c>
      <c r="I491" s="2">
        <v>73.650000000000006</v>
      </c>
      <c r="J491" s="2" t="s">
        <v>3370</v>
      </c>
      <c r="K491" s="2" t="s">
        <v>3372</v>
      </c>
    </row>
    <row r="492" spans="1:11" ht="13.8" x14ac:dyDescent="0.25">
      <c r="A492" s="2" t="s">
        <v>501</v>
      </c>
      <c r="B492" s="2" t="s">
        <v>1593</v>
      </c>
      <c r="C492" s="2" t="s">
        <v>1862</v>
      </c>
      <c r="D492" s="2" t="s">
        <v>2312</v>
      </c>
      <c r="E492" s="2" t="s">
        <v>3099</v>
      </c>
      <c r="F492" s="2">
        <v>3</v>
      </c>
      <c r="G492" s="2">
        <v>3</v>
      </c>
      <c r="H492" s="2">
        <v>3399.54</v>
      </c>
      <c r="I492" s="2">
        <v>1133.18</v>
      </c>
      <c r="J492" s="2" t="s">
        <v>3370</v>
      </c>
      <c r="K492" s="2" t="s">
        <v>3372</v>
      </c>
    </row>
    <row r="493" spans="1:11" ht="13.8" x14ac:dyDescent="0.25">
      <c r="A493" s="2" t="s">
        <v>502</v>
      </c>
      <c r="B493" s="2" t="s">
        <v>1594</v>
      </c>
      <c r="C493" s="2" t="s">
        <v>1861</v>
      </c>
      <c r="D493" s="2" t="s">
        <v>2313</v>
      </c>
      <c r="E493" s="2" t="s">
        <v>3100</v>
      </c>
      <c r="F493" s="2">
        <v>34</v>
      </c>
      <c r="G493" s="2">
        <v>26</v>
      </c>
      <c r="H493" s="2">
        <v>2500.42</v>
      </c>
      <c r="I493" s="2">
        <v>96.17</v>
      </c>
      <c r="J493" s="2" t="s">
        <v>3370</v>
      </c>
      <c r="K493" s="2" t="s">
        <v>3372</v>
      </c>
    </row>
    <row r="494" spans="1:11" ht="13.8" x14ac:dyDescent="0.25">
      <c r="A494" s="2" t="s">
        <v>503</v>
      </c>
      <c r="B494" s="2" t="s">
        <v>1395</v>
      </c>
      <c r="C494" s="2" t="s">
        <v>1865</v>
      </c>
      <c r="D494" s="2" t="s">
        <v>2314</v>
      </c>
      <c r="E494" s="2" t="s">
        <v>3101</v>
      </c>
      <c r="F494" s="2">
        <v>21</v>
      </c>
      <c r="G494" s="2">
        <v>27</v>
      </c>
      <c r="H494" s="2">
        <v>1539</v>
      </c>
      <c r="I494" s="2">
        <v>57</v>
      </c>
      <c r="J494" s="2" t="s">
        <v>3370</v>
      </c>
      <c r="K494" s="2" t="s">
        <v>3372</v>
      </c>
    </row>
    <row r="495" spans="1:11" ht="13.8" x14ac:dyDescent="0.25">
      <c r="A495" s="2" t="s">
        <v>504</v>
      </c>
      <c r="B495" s="2" t="s">
        <v>1595</v>
      </c>
      <c r="C495" s="2" t="s">
        <v>1862</v>
      </c>
      <c r="D495" s="2" t="s">
        <v>2315</v>
      </c>
      <c r="E495" s="2" t="s">
        <v>2891</v>
      </c>
      <c r="F495" s="2">
        <v>75</v>
      </c>
      <c r="G495" s="2">
        <v>55</v>
      </c>
      <c r="H495" s="2">
        <v>14242.25</v>
      </c>
      <c r="I495" s="2">
        <v>258.95</v>
      </c>
      <c r="J495" s="2" t="s">
        <v>3371</v>
      </c>
      <c r="K495" s="2" t="s">
        <v>3373</v>
      </c>
    </row>
    <row r="496" spans="1:11" ht="13.8" x14ac:dyDescent="0.25">
      <c r="A496" s="2" t="s">
        <v>505</v>
      </c>
      <c r="B496" s="2" t="s">
        <v>1596</v>
      </c>
      <c r="C496" s="2" t="s">
        <v>1863</v>
      </c>
      <c r="D496" s="2" t="s">
        <v>2316</v>
      </c>
      <c r="E496" s="2" t="s">
        <v>2950</v>
      </c>
      <c r="F496" s="2">
        <v>17</v>
      </c>
      <c r="G496" s="2">
        <v>9</v>
      </c>
      <c r="H496" s="2">
        <v>542.07000000000005</v>
      </c>
      <c r="I496" s="2">
        <v>60.23</v>
      </c>
      <c r="J496" s="2" t="s">
        <v>3370</v>
      </c>
      <c r="K496" s="2" t="s">
        <v>3373</v>
      </c>
    </row>
    <row r="497" spans="1:11" ht="13.8" x14ac:dyDescent="0.25">
      <c r="A497" s="2" t="s">
        <v>506</v>
      </c>
      <c r="B497" s="2" t="s">
        <v>1332</v>
      </c>
      <c r="C497" s="2" t="s">
        <v>1865</v>
      </c>
      <c r="D497" s="2" t="s">
        <v>2317</v>
      </c>
      <c r="E497" s="2" t="s">
        <v>3102</v>
      </c>
      <c r="F497" s="2">
        <v>35</v>
      </c>
      <c r="G497" s="2">
        <v>26</v>
      </c>
      <c r="H497" s="2">
        <v>2046.2</v>
      </c>
      <c r="I497" s="2">
        <v>78.7</v>
      </c>
      <c r="J497" s="2" t="s">
        <v>3370</v>
      </c>
      <c r="K497" s="2" t="s">
        <v>3372</v>
      </c>
    </row>
    <row r="498" spans="1:11" ht="13.8" x14ac:dyDescent="0.25">
      <c r="A498" s="2" t="s">
        <v>507</v>
      </c>
      <c r="B498" s="2" t="s">
        <v>1467</v>
      </c>
      <c r="C498" s="2" t="s">
        <v>1864</v>
      </c>
      <c r="D498" s="2" t="s">
        <v>2015</v>
      </c>
      <c r="E498" s="2" t="s">
        <v>3103</v>
      </c>
      <c r="F498" s="2">
        <v>7</v>
      </c>
      <c r="G498" s="2">
        <v>7</v>
      </c>
      <c r="H498" s="2">
        <v>586.32000000000005</v>
      </c>
      <c r="I498" s="2">
        <v>83.76</v>
      </c>
      <c r="J498" s="2" t="s">
        <v>3370</v>
      </c>
      <c r="K498" s="2" t="s">
        <v>3372</v>
      </c>
    </row>
    <row r="499" spans="1:11" ht="13.8" x14ac:dyDescent="0.25">
      <c r="A499" s="2" t="s">
        <v>508</v>
      </c>
      <c r="B499" s="2" t="s">
        <v>1597</v>
      </c>
      <c r="C499" s="2" t="s">
        <v>1864</v>
      </c>
      <c r="D499" s="2" t="s">
        <v>2318</v>
      </c>
      <c r="E499" s="2" t="s">
        <v>3104</v>
      </c>
      <c r="F499" s="2">
        <v>17</v>
      </c>
      <c r="G499" s="2">
        <v>14</v>
      </c>
      <c r="H499" s="2">
        <v>1291.22</v>
      </c>
      <c r="I499" s="2">
        <v>92.23</v>
      </c>
      <c r="J499" s="2" t="s">
        <v>3370</v>
      </c>
      <c r="K499" s="2" t="s">
        <v>3372</v>
      </c>
    </row>
    <row r="500" spans="1:11" ht="13.8" x14ac:dyDescent="0.25">
      <c r="A500" s="2" t="s">
        <v>509</v>
      </c>
      <c r="B500" s="2" t="s">
        <v>1598</v>
      </c>
      <c r="C500" s="2" t="s">
        <v>1864</v>
      </c>
      <c r="D500" s="2" t="s">
        <v>2319</v>
      </c>
      <c r="E500" s="2" t="s">
        <v>2528</v>
      </c>
      <c r="F500" s="2">
        <v>16</v>
      </c>
      <c r="G500" s="2">
        <v>12</v>
      </c>
      <c r="H500" s="2">
        <v>925.32</v>
      </c>
      <c r="I500" s="2">
        <v>77.11</v>
      </c>
      <c r="J500" s="2" t="s">
        <v>3370</v>
      </c>
      <c r="K500" s="2" t="s">
        <v>3372</v>
      </c>
    </row>
    <row r="501" spans="1:11" ht="13.8" x14ac:dyDescent="0.25">
      <c r="A501" s="2" t="s">
        <v>510</v>
      </c>
      <c r="B501" s="2" t="s">
        <v>1428</v>
      </c>
      <c r="C501" s="2" t="s">
        <v>1864</v>
      </c>
      <c r="D501" s="2" t="s">
        <v>2175</v>
      </c>
      <c r="E501" s="2" t="s">
        <v>2737</v>
      </c>
      <c r="F501" s="2">
        <v>27</v>
      </c>
      <c r="G501" s="2">
        <v>24</v>
      </c>
      <c r="H501" s="2">
        <v>464.16</v>
      </c>
      <c r="I501" s="2">
        <v>19.34</v>
      </c>
      <c r="J501" s="2" t="s">
        <v>3370</v>
      </c>
      <c r="K501" s="2" t="s">
        <v>3372</v>
      </c>
    </row>
    <row r="502" spans="1:11" ht="13.8" x14ac:dyDescent="0.25">
      <c r="A502" s="2" t="s">
        <v>511</v>
      </c>
      <c r="B502" s="2" t="s">
        <v>1599</v>
      </c>
      <c r="C502" s="2" t="s">
        <v>1862</v>
      </c>
      <c r="D502" s="2" t="s">
        <v>2320</v>
      </c>
      <c r="E502" s="2" t="s">
        <v>2968</v>
      </c>
      <c r="F502" s="2">
        <v>36</v>
      </c>
      <c r="G502" s="2">
        <v>32</v>
      </c>
      <c r="H502" s="2">
        <v>19634.240000000002</v>
      </c>
      <c r="I502" s="2">
        <v>613.57000000000005</v>
      </c>
      <c r="J502" s="2" t="s">
        <v>3371</v>
      </c>
      <c r="K502" s="2" t="s">
        <v>3372</v>
      </c>
    </row>
    <row r="503" spans="1:11" ht="13.8" x14ac:dyDescent="0.25">
      <c r="A503" s="2" t="s">
        <v>512</v>
      </c>
      <c r="B503" s="2" t="s">
        <v>1600</v>
      </c>
      <c r="C503" s="2" t="s">
        <v>1862</v>
      </c>
      <c r="D503" s="2" t="s">
        <v>2321</v>
      </c>
      <c r="E503" s="2" t="s">
        <v>2950</v>
      </c>
      <c r="F503" s="2">
        <v>62</v>
      </c>
      <c r="G503" s="2">
        <v>52</v>
      </c>
      <c r="H503" s="2">
        <v>19857.240000000002</v>
      </c>
      <c r="I503" s="2">
        <v>381.87</v>
      </c>
      <c r="J503" s="2" t="s">
        <v>3371</v>
      </c>
      <c r="K503" s="2" t="s">
        <v>3373</v>
      </c>
    </row>
    <row r="504" spans="1:11" ht="13.8" x14ac:dyDescent="0.25">
      <c r="A504" s="2" t="s">
        <v>513</v>
      </c>
      <c r="B504" s="2" t="s">
        <v>1601</v>
      </c>
      <c r="C504" s="2" t="s">
        <v>1863</v>
      </c>
      <c r="D504" s="2" t="s">
        <v>2322</v>
      </c>
      <c r="E504" s="2" t="s">
        <v>3105</v>
      </c>
      <c r="F504" s="2">
        <v>29</v>
      </c>
      <c r="G504" s="2">
        <v>27</v>
      </c>
      <c r="H504" s="2">
        <v>3006.45</v>
      </c>
      <c r="I504" s="2">
        <v>111.35</v>
      </c>
      <c r="J504" s="2" t="s">
        <v>3370</v>
      </c>
      <c r="K504" s="2" t="s">
        <v>3372</v>
      </c>
    </row>
    <row r="505" spans="1:11" ht="13.8" x14ac:dyDescent="0.25">
      <c r="A505" s="2" t="s">
        <v>514</v>
      </c>
      <c r="B505" s="2" t="s">
        <v>1602</v>
      </c>
      <c r="C505" s="2" t="s">
        <v>1862</v>
      </c>
      <c r="D505" s="2" t="s">
        <v>2174</v>
      </c>
      <c r="E505" s="2" t="s">
        <v>3106</v>
      </c>
      <c r="F505" s="2">
        <v>41</v>
      </c>
      <c r="G505" s="2">
        <v>33</v>
      </c>
      <c r="H505" s="2">
        <v>1351.35</v>
      </c>
      <c r="I505" s="2">
        <v>40.950000000000003</v>
      </c>
      <c r="J505" s="2" t="s">
        <v>3370</v>
      </c>
      <c r="K505" s="2" t="s">
        <v>3372</v>
      </c>
    </row>
    <row r="506" spans="1:11" ht="13.8" x14ac:dyDescent="0.25">
      <c r="A506" s="2" t="s">
        <v>515</v>
      </c>
      <c r="B506" s="2" t="s">
        <v>1603</v>
      </c>
      <c r="C506" s="2" t="s">
        <v>1863</v>
      </c>
      <c r="D506" s="2" t="s">
        <v>2323</v>
      </c>
      <c r="E506" s="2" t="s">
        <v>3107</v>
      </c>
      <c r="F506" s="2">
        <v>10</v>
      </c>
      <c r="G506" s="2">
        <v>8</v>
      </c>
      <c r="H506" s="2">
        <v>1349.92</v>
      </c>
      <c r="I506" s="2">
        <v>168.74</v>
      </c>
      <c r="J506" s="2" t="s">
        <v>3370</v>
      </c>
      <c r="K506" s="2" t="s">
        <v>3372</v>
      </c>
    </row>
    <row r="507" spans="1:11" ht="13.8" x14ac:dyDescent="0.25">
      <c r="A507" s="2" t="s">
        <v>516</v>
      </c>
      <c r="B507" s="2" t="s">
        <v>1604</v>
      </c>
      <c r="C507" s="2" t="s">
        <v>1863</v>
      </c>
      <c r="D507" s="2" t="s">
        <v>2324</v>
      </c>
      <c r="E507" s="2" t="s">
        <v>2769</v>
      </c>
      <c r="F507" s="2">
        <v>3</v>
      </c>
      <c r="G507" s="2">
        <v>1</v>
      </c>
      <c r="H507" s="2">
        <v>79.260000000000005</v>
      </c>
      <c r="I507" s="2">
        <v>79.260000000000005</v>
      </c>
      <c r="J507" s="2" t="s">
        <v>3370</v>
      </c>
      <c r="K507" s="2" t="s">
        <v>3372</v>
      </c>
    </row>
    <row r="508" spans="1:11" ht="13.8" x14ac:dyDescent="0.25">
      <c r="A508" s="2" t="s">
        <v>517</v>
      </c>
      <c r="B508" s="2" t="s">
        <v>1605</v>
      </c>
      <c r="C508" s="2" t="s">
        <v>1861</v>
      </c>
      <c r="D508" s="2" t="s">
        <v>2031</v>
      </c>
      <c r="E508" s="2" t="s">
        <v>2601</v>
      </c>
      <c r="F508" s="2">
        <v>34</v>
      </c>
      <c r="G508" s="2">
        <v>36</v>
      </c>
      <c r="H508" s="2">
        <v>6553.08</v>
      </c>
      <c r="I508" s="2">
        <v>182.03</v>
      </c>
      <c r="J508" s="2" t="s">
        <v>3371</v>
      </c>
      <c r="K508" s="2" t="s">
        <v>3372</v>
      </c>
    </row>
    <row r="509" spans="1:11" ht="13.8" x14ac:dyDescent="0.25">
      <c r="A509" s="2" t="s">
        <v>518</v>
      </c>
      <c r="B509" s="2" t="s">
        <v>1606</v>
      </c>
      <c r="C509" s="2" t="s">
        <v>1862</v>
      </c>
      <c r="D509" s="2" t="s">
        <v>2325</v>
      </c>
      <c r="E509" s="2" t="s">
        <v>2785</v>
      </c>
      <c r="F509" s="2">
        <v>80</v>
      </c>
      <c r="G509" s="2">
        <v>60</v>
      </c>
      <c r="H509" s="2">
        <v>4414.8</v>
      </c>
      <c r="I509" s="2">
        <v>73.58</v>
      </c>
      <c r="J509" s="2" t="s">
        <v>3370</v>
      </c>
      <c r="K509" s="2" t="s">
        <v>3373</v>
      </c>
    </row>
    <row r="510" spans="1:11" ht="13.8" x14ac:dyDescent="0.25">
      <c r="A510" s="2" t="s">
        <v>519</v>
      </c>
      <c r="B510" s="2" t="s">
        <v>1250</v>
      </c>
      <c r="C510" s="2" t="s">
        <v>1864</v>
      </c>
      <c r="D510" s="2" t="s">
        <v>2326</v>
      </c>
      <c r="E510" s="2" t="s">
        <v>3108</v>
      </c>
      <c r="F510" s="2">
        <v>31</v>
      </c>
      <c r="G510" s="2">
        <v>27</v>
      </c>
      <c r="H510" s="2">
        <v>2783.97</v>
      </c>
      <c r="I510" s="2">
        <v>103.11</v>
      </c>
      <c r="J510" s="2" t="s">
        <v>3370</v>
      </c>
      <c r="K510" s="2" t="s">
        <v>3372</v>
      </c>
    </row>
    <row r="511" spans="1:11" ht="13.8" x14ac:dyDescent="0.25">
      <c r="A511" s="2" t="s">
        <v>520</v>
      </c>
      <c r="B511" s="2" t="s">
        <v>1607</v>
      </c>
      <c r="C511" s="2" t="s">
        <v>1862</v>
      </c>
      <c r="D511" s="2" t="s">
        <v>2327</v>
      </c>
      <c r="E511" s="2" t="s">
        <v>3109</v>
      </c>
      <c r="F511" s="2">
        <v>10</v>
      </c>
      <c r="G511" s="2">
        <v>12</v>
      </c>
      <c r="H511" s="2">
        <v>3820.2</v>
      </c>
      <c r="I511" s="2">
        <v>318.35000000000002</v>
      </c>
      <c r="J511" s="2" t="s">
        <v>3370</v>
      </c>
      <c r="K511" s="2" t="s">
        <v>3372</v>
      </c>
    </row>
    <row r="512" spans="1:11" ht="13.8" x14ac:dyDescent="0.25">
      <c r="A512" s="2" t="s">
        <v>521</v>
      </c>
      <c r="B512" s="2" t="s">
        <v>1608</v>
      </c>
      <c r="C512" s="2" t="s">
        <v>1865</v>
      </c>
      <c r="D512" s="2" t="s">
        <v>2328</v>
      </c>
      <c r="E512" s="2" t="s">
        <v>2998</v>
      </c>
      <c r="F512" s="2">
        <v>40</v>
      </c>
      <c r="G512" s="2">
        <v>40</v>
      </c>
      <c r="H512" s="2">
        <v>9013.2000000000007</v>
      </c>
      <c r="I512" s="2">
        <v>225.33</v>
      </c>
      <c r="J512" s="2" t="s">
        <v>3371</v>
      </c>
      <c r="K512" s="2" t="s">
        <v>3373</v>
      </c>
    </row>
    <row r="513" spans="1:11" ht="13.8" x14ac:dyDescent="0.25">
      <c r="A513" s="2" t="s">
        <v>522</v>
      </c>
      <c r="B513" s="2" t="s">
        <v>1609</v>
      </c>
      <c r="C513" s="2" t="s">
        <v>1863</v>
      </c>
      <c r="D513" s="2" t="s">
        <v>2329</v>
      </c>
      <c r="E513" s="2" t="s">
        <v>3110</v>
      </c>
      <c r="F513" s="2">
        <v>3</v>
      </c>
      <c r="G513" s="2">
        <v>2</v>
      </c>
      <c r="H513" s="2">
        <v>476.82</v>
      </c>
      <c r="I513" s="2">
        <v>238.41</v>
      </c>
      <c r="J513" s="2" t="s">
        <v>3370</v>
      </c>
      <c r="K513" s="2" t="s">
        <v>3373</v>
      </c>
    </row>
    <row r="514" spans="1:11" ht="13.8" x14ac:dyDescent="0.25">
      <c r="A514" s="2" t="s">
        <v>523</v>
      </c>
      <c r="B514" s="2" t="s">
        <v>1236</v>
      </c>
      <c r="C514" s="2" t="s">
        <v>1861</v>
      </c>
      <c r="D514" s="2" t="s">
        <v>2330</v>
      </c>
      <c r="E514" s="2" t="s">
        <v>3111</v>
      </c>
      <c r="F514" s="2">
        <v>4</v>
      </c>
      <c r="G514" s="2">
        <v>6</v>
      </c>
      <c r="H514" s="2">
        <v>369.54</v>
      </c>
      <c r="I514" s="2">
        <v>61.59</v>
      </c>
      <c r="J514" s="2" t="s">
        <v>3370</v>
      </c>
      <c r="K514" s="2" t="s">
        <v>3372</v>
      </c>
    </row>
    <row r="515" spans="1:11" ht="13.8" x14ac:dyDescent="0.25">
      <c r="A515" s="2" t="s">
        <v>524</v>
      </c>
      <c r="B515" s="2" t="s">
        <v>1610</v>
      </c>
      <c r="C515" s="2" t="s">
        <v>1864</v>
      </c>
      <c r="D515" s="2" t="s">
        <v>2331</v>
      </c>
      <c r="E515" s="2" t="s">
        <v>3112</v>
      </c>
      <c r="F515" s="2">
        <v>2</v>
      </c>
      <c r="G515" s="2">
        <v>3</v>
      </c>
      <c r="H515" s="2">
        <v>264.18</v>
      </c>
      <c r="I515" s="2">
        <v>88.06</v>
      </c>
      <c r="J515" s="2" t="s">
        <v>3370</v>
      </c>
      <c r="K515" s="2" t="s">
        <v>3373</v>
      </c>
    </row>
    <row r="516" spans="1:11" ht="13.8" x14ac:dyDescent="0.25">
      <c r="A516" s="2" t="s">
        <v>525</v>
      </c>
      <c r="B516" s="2" t="s">
        <v>1486</v>
      </c>
      <c r="C516" s="2" t="s">
        <v>1861</v>
      </c>
      <c r="D516" s="2" t="s">
        <v>2332</v>
      </c>
      <c r="E516" s="2" t="s">
        <v>2912</v>
      </c>
      <c r="F516" s="2">
        <v>7</v>
      </c>
      <c r="G516" s="2">
        <v>5</v>
      </c>
      <c r="H516" s="2">
        <v>645.54999999999995</v>
      </c>
      <c r="I516" s="2">
        <v>129.11000000000001</v>
      </c>
      <c r="J516" s="2" t="s">
        <v>3370</v>
      </c>
      <c r="K516" s="2" t="s">
        <v>3373</v>
      </c>
    </row>
    <row r="517" spans="1:11" ht="13.8" x14ac:dyDescent="0.25">
      <c r="A517" s="2" t="s">
        <v>526</v>
      </c>
      <c r="B517" s="2" t="s">
        <v>1213</v>
      </c>
      <c r="C517" s="2" t="s">
        <v>1861</v>
      </c>
      <c r="D517" s="2" t="s">
        <v>2333</v>
      </c>
      <c r="E517" s="2" t="s">
        <v>2875</v>
      </c>
      <c r="F517" s="2">
        <v>2</v>
      </c>
      <c r="G517" s="2">
        <v>1</v>
      </c>
      <c r="H517" s="2">
        <v>84.53</v>
      </c>
      <c r="I517" s="2">
        <v>84.53</v>
      </c>
      <c r="J517" s="2" t="s">
        <v>3370</v>
      </c>
      <c r="K517" s="2" t="s">
        <v>3373</v>
      </c>
    </row>
    <row r="518" spans="1:11" ht="13.8" x14ac:dyDescent="0.25">
      <c r="A518" s="2" t="s">
        <v>527</v>
      </c>
      <c r="B518" s="2" t="s">
        <v>1611</v>
      </c>
      <c r="C518" s="2" t="s">
        <v>1864</v>
      </c>
      <c r="D518" s="2" t="s">
        <v>2334</v>
      </c>
      <c r="E518" s="2" t="s">
        <v>2877</v>
      </c>
      <c r="F518" s="2">
        <v>22</v>
      </c>
      <c r="G518" s="2">
        <v>21</v>
      </c>
      <c r="H518" s="2">
        <v>437.85</v>
      </c>
      <c r="I518" s="2">
        <v>20.85</v>
      </c>
      <c r="J518" s="2" t="s">
        <v>3370</v>
      </c>
      <c r="K518" s="2" t="s">
        <v>3373</v>
      </c>
    </row>
    <row r="519" spans="1:11" ht="13.8" x14ac:dyDescent="0.25">
      <c r="A519" s="2" t="s">
        <v>528</v>
      </c>
      <c r="B519" s="2" t="s">
        <v>1612</v>
      </c>
      <c r="C519" s="2" t="s">
        <v>1865</v>
      </c>
      <c r="D519" s="2" t="s">
        <v>2222</v>
      </c>
      <c r="E519" s="2" t="s">
        <v>2941</v>
      </c>
      <c r="F519" s="2">
        <v>1</v>
      </c>
      <c r="G519" s="2">
        <v>2</v>
      </c>
      <c r="H519" s="2">
        <v>188.66</v>
      </c>
      <c r="I519" s="2">
        <v>94.33</v>
      </c>
      <c r="J519" s="2" t="s">
        <v>3370</v>
      </c>
      <c r="K519" s="2" t="s">
        <v>3373</v>
      </c>
    </row>
    <row r="520" spans="1:11" ht="13.8" x14ac:dyDescent="0.25">
      <c r="A520" s="2" t="s">
        <v>529</v>
      </c>
      <c r="B520" s="2" t="s">
        <v>1613</v>
      </c>
      <c r="C520" s="2" t="s">
        <v>1864</v>
      </c>
      <c r="D520" s="2" t="s">
        <v>2335</v>
      </c>
      <c r="E520" s="2" t="s">
        <v>2689</v>
      </c>
      <c r="F520" s="2">
        <v>18</v>
      </c>
      <c r="G520" s="2">
        <v>19</v>
      </c>
      <c r="H520" s="2">
        <v>1821.72</v>
      </c>
      <c r="I520" s="2">
        <v>95.88</v>
      </c>
      <c r="J520" s="2" t="s">
        <v>3370</v>
      </c>
      <c r="K520" s="2" t="s">
        <v>3373</v>
      </c>
    </row>
    <row r="521" spans="1:11" ht="13.8" x14ac:dyDescent="0.25">
      <c r="A521" s="2" t="s">
        <v>530</v>
      </c>
      <c r="B521" s="2" t="s">
        <v>1614</v>
      </c>
      <c r="C521" s="2" t="s">
        <v>1863</v>
      </c>
      <c r="D521" s="2" t="s">
        <v>2336</v>
      </c>
      <c r="E521" s="2" t="s">
        <v>2925</v>
      </c>
      <c r="F521" s="2">
        <v>7</v>
      </c>
      <c r="G521" s="2">
        <v>6</v>
      </c>
      <c r="H521" s="2">
        <v>1611.54</v>
      </c>
      <c r="I521" s="2">
        <v>268.58999999999997</v>
      </c>
      <c r="J521" s="2" t="s">
        <v>3370</v>
      </c>
      <c r="K521" s="2" t="s">
        <v>3373</v>
      </c>
    </row>
    <row r="522" spans="1:11" ht="13.8" x14ac:dyDescent="0.25">
      <c r="A522" s="2" t="s">
        <v>531</v>
      </c>
      <c r="B522" s="2" t="s">
        <v>1279</v>
      </c>
      <c r="C522" s="2" t="s">
        <v>1862</v>
      </c>
      <c r="D522" s="2" t="s">
        <v>2116</v>
      </c>
      <c r="E522" s="2" t="s">
        <v>3113</v>
      </c>
      <c r="F522" s="2">
        <v>9</v>
      </c>
      <c r="G522" s="2">
        <v>4</v>
      </c>
      <c r="H522" s="2">
        <v>123.2</v>
      </c>
      <c r="I522" s="2">
        <v>30.8</v>
      </c>
      <c r="J522" s="2" t="s">
        <v>3370</v>
      </c>
      <c r="K522" s="2" t="s">
        <v>3372</v>
      </c>
    </row>
    <row r="523" spans="1:11" ht="13.8" x14ac:dyDescent="0.25">
      <c r="A523" s="2" t="s">
        <v>532</v>
      </c>
      <c r="B523" s="2" t="s">
        <v>1615</v>
      </c>
      <c r="C523" s="2" t="s">
        <v>1863</v>
      </c>
      <c r="D523" s="2" t="s">
        <v>2337</v>
      </c>
      <c r="E523" s="2" t="s">
        <v>3114</v>
      </c>
      <c r="F523" s="2">
        <v>1</v>
      </c>
      <c r="G523" s="2">
        <v>1</v>
      </c>
      <c r="H523" s="2">
        <v>278.2</v>
      </c>
      <c r="I523" s="2">
        <v>278.2</v>
      </c>
      <c r="J523" s="2" t="s">
        <v>3370</v>
      </c>
      <c r="K523" s="2" t="s">
        <v>3372</v>
      </c>
    </row>
    <row r="524" spans="1:11" ht="13.8" x14ac:dyDescent="0.25">
      <c r="A524" s="2" t="s">
        <v>533</v>
      </c>
      <c r="B524" s="2" t="s">
        <v>1616</v>
      </c>
      <c r="C524" s="2" t="s">
        <v>1861</v>
      </c>
      <c r="D524" s="2" t="s">
        <v>2338</v>
      </c>
      <c r="E524" s="2" t="s">
        <v>3115</v>
      </c>
      <c r="F524" s="2">
        <v>21</v>
      </c>
      <c r="G524" s="2">
        <v>17</v>
      </c>
      <c r="H524" s="2">
        <v>3845.74</v>
      </c>
      <c r="I524" s="2">
        <v>226.22</v>
      </c>
      <c r="J524" s="2" t="s">
        <v>3370</v>
      </c>
      <c r="K524" s="2" t="s">
        <v>3372</v>
      </c>
    </row>
    <row r="525" spans="1:11" ht="13.8" x14ac:dyDescent="0.25">
      <c r="A525" s="2" t="s">
        <v>534</v>
      </c>
      <c r="B525" s="2" t="s">
        <v>1379</v>
      </c>
      <c r="C525" s="2" t="s">
        <v>1864</v>
      </c>
      <c r="D525" s="2" t="s">
        <v>2339</v>
      </c>
      <c r="E525" s="2" t="s">
        <v>3017</v>
      </c>
      <c r="F525" s="2">
        <v>30</v>
      </c>
      <c r="G525" s="2">
        <v>15</v>
      </c>
      <c r="H525" s="2">
        <v>1113.5999999999999</v>
      </c>
      <c r="I525" s="2">
        <v>74.239999999999995</v>
      </c>
      <c r="J525" s="2" t="s">
        <v>3370</v>
      </c>
      <c r="K525" s="2" t="s">
        <v>3372</v>
      </c>
    </row>
    <row r="526" spans="1:11" ht="13.8" x14ac:dyDescent="0.25">
      <c r="A526" s="2" t="s">
        <v>535</v>
      </c>
      <c r="B526" s="2" t="s">
        <v>1586</v>
      </c>
      <c r="C526" s="2" t="s">
        <v>1864</v>
      </c>
      <c r="D526" s="2" t="s">
        <v>2340</v>
      </c>
      <c r="E526" s="2" t="s">
        <v>3116</v>
      </c>
      <c r="F526" s="2">
        <v>2</v>
      </c>
      <c r="G526" s="2">
        <v>2</v>
      </c>
      <c r="H526" s="2">
        <v>124.7</v>
      </c>
      <c r="I526" s="2">
        <v>62.35</v>
      </c>
      <c r="J526" s="2" t="s">
        <v>3370</v>
      </c>
      <c r="K526" s="2" t="s">
        <v>3372</v>
      </c>
    </row>
    <row r="527" spans="1:11" ht="13.8" x14ac:dyDescent="0.25">
      <c r="A527" s="2" t="s">
        <v>536</v>
      </c>
      <c r="B527" s="2" t="s">
        <v>1617</v>
      </c>
      <c r="C527" s="2" t="s">
        <v>1865</v>
      </c>
      <c r="D527" s="2" t="s">
        <v>1990</v>
      </c>
      <c r="E527" s="2" t="s">
        <v>3117</v>
      </c>
      <c r="F527" s="2">
        <v>2</v>
      </c>
      <c r="G527" s="2">
        <v>2</v>
      </c>
      <c r="H527" s="2">
        <v>615.79999999999995</v>
      </c>
      <c r="I527" s="2">
        <v>307.89999999999998</v>
      </c>
      <c r="J527" s="2" t="s">
        <v>3370</v>
      </c>
      <c r="K527" s="2" t="s">
        <v>3372</v>
      </c>
    </row>
    <row r="528" spans="1:11" ht="13.8" x14ac:dyDescent="0.25">
      <c r="A528" s="2" t="s">
        <v>537</v>
      </c>
      <c r="B528" s="2" t="s">
        <v>1428</v>
      </c>
      <c r="C528" s="2" t="s">
        <v>1864</v>
      </c>
      <c r="D528" s="2" t="s">
        <v>2341</v>
      </c>
      <c r="E528" s="2" t="s">
        <v>1892</v>
      </c>
      <c r="F528" s="2">
        <v>32</v>
      </c>
      <c r="G528" s="2">
        <v>19</v>
      </c>
      <c r="H528" s="2">
        <v>2165.62</v>
      </c>
      <c r="I528" s="2">
        <v>113.98</v>
      </c>
      <c r="J528" s="2" t="s">
        <v>3370</v>
      </c>
      <c r="K528" s="2" t="s">
        <v>3372</v>
      </c>
    </row>
    <row r="529" spans="1:11" ht="13.8" x14ac:dyDescent="0.25">
      <c r="A529" s="2" t="s">
        <v>538</v>
      </c>
      <c r="B529" s="2" t="s">
        <v>1245</v>
      </c>
      <c r="C529" s="2" t="s">
        <v>1863</v>
      </c>
      <c r="D529" s="2" t="s">
        <v>2342</v>
      </c>
      <c r="E529" s="2" t="s">
        <v>2935</v>
      </c>
      <c r="F529" s="2">
        <v>9</v>
      </c>
      <c r="G529" s="2">
        <v>7</v>
      </c>
      <c r="H529" s="2">
        <v>2592.59</v>
      </c>
      <c r="I529" s="2">
        <v>370.37</v>
      </c>
      <c r="J529" s="2" t="s">
        <v>3370</v>
      </c>
      <c r="K529" s="2" t="s">
        <v>3373</v>
      </c>
    </row>
    <row r="530" spans="1:11" ht="13.8" x14ac:dyDescent="0.25">
      <c r="A530" s="2" t="s">
        <v>539</v>
      </c>
      <c r="B530" s="2" t="s">
        <v>1618</v>
      </c>
      <c r="C530" s="2" t="s">
        <v>1865</v>
      </c>
      <c r="D530" s="2" t="s">
        <v>2343</v>
      </c>
      <c r="E530" s="2" t="s">
        <v>2310</v>
      </c>
      <c r="F530" s="2">
        <v>15</v>
      </c>
      <c r="G530" s="2">
        <v>18</v>
      </c>
      <c r="H530" s="2">
        <v>602.82000000000005</v>
      </c>
      <c r="I530" s="2">
        <v>33.49</v>
      </c>
      <c r="J530" s="2" t="s">
        <v>3370</v>
      </c>
      <c r="K530" s="2" t="s">
        <v>3372</v>
      </c>
    </row>
    <row r="531" spans="1:11" ht="13.8" x14ac:dyDescent="0.25">
      <c r="A531" s="2" t="s">
        <v>540</v>
      </c>
      <c r="B531" s="2" t="s">
        <v>1619</v>
      </c>
      <c r="C531" s="2" t="s">
        <v>1861</v>
      </c>
      <c r="D531" s="2" t="s">
        <v>2344</v>
      </c>
      <c r="E531" s="2" t="s">
        <v>2880</v>
      </c>
      <c r="F531" s="2">
        <v>29</v>
      </c>
      <c r="G531" s="2">
        <v>25</v>
      </c>
      <c r="H531" s="2">
        <v>2542.5</v>
      </c>
      <c r="I531" s="2">
        <v>101.7</v>
      </c>
      <c r="J531" s="2" t="s">
        <v>3370</v>
      </c>
      <c r="K531" s="2" t="s">
        <v>3372</v>
      </c>
    </row>
    <row r="532" spans="1:11" ht="13.8" x14ac:dyDescent="0.25">
      <c r="A532" s="2" t="s">
        <v>541</v>
      </c>
      <c r="B532" s="2" t="s">
        <v>1620</v>
      </c>
      <c r="C532" s="2" t="s">
        <v>1865</v>
      </c>
      <c r="D532" s="2" t="s">
        <v>2345</v>
      </c>
      <c r="E532" s="2" t="s">
        <v>2384</v>
      </c>
      <c r="F532" s="2">
        <v>32</v>
      </c>
      <c r="G532" s="2">
        <v>27</v>
      </c>
      <c r="H532" s="2">
        <v>1141.29</v>
      </c>
      <c r="I532" s="2">
        <v>42.27</v>
      </c>
      <c r="J532" s="2" t="s">
        <v>3370</v>
      </c>
      <c r="K532" s="2" t="s">
        <v>3372</v>
      </c>
    </row>
    <row r="533" spans="1:11" ht="13.8" x14ac:dyDescent="0.25">
      <c r="A533" s="2" t="s">
        <v>542</v>
      </c>
      <c r="B533" s="2" t="s">
        <v>1621</v>
      </c>
      <c r="C533" s="2" t="s">
        <v>1864</v>
      </c>
      <c r="D533" s="2" t="s">
        <v>2346</v>
      </c>
      <c r="E533" s="2" t="s">
        <v>2898</v>
      </c>
      <c r="F533" s="2">
        <v>11</v>
      </c>
      <c r="G533" s="2">
        <v>2</v>
      </c>
      <c r="H533" s="2">
        <v>212.42</v>
      </c>
      <c r="I533" s="2">
        <v>106.21</v>
      </c>
      <c r="J533" s="2" t="s">
        <v>3370</v>
      </c>
      <c r="K533" s="2" t="s">
        <v>3372</v>
      </c>
    </row>
    <row r="534" spans="1:11" ht="13.8" x14ac:dyDescent="0.25">
      <c r="A534" s="2" t="s">
        <v>543</v>
      </c>
      <c r="B534" s="2" t="s">
        <v>1527</v>
      </c>
      <c r="C534" s="2" t="s">
        <v>1863</v>
      </c>
      <c r="D534" s="2" t="s">
        <v>2347</v>
      </c>
      <c r="E534" s="2" t="s">
        <v>3118</v>
      </c>
      <c r="F534" s="2">
        <v>64</v>
      </c>
      <c r="G534" s="2">
        <v>51</v>
      </c>
      <c r="H534" s="2">
        <v>3546.54</v>
      </c>
      <c r="I534" s="2">
        <v>69.540000000000006</v>
      </c>
      <c r="J534" s="2" t="s">
        <v>3370</v>
      </c>
      <c r="K534" s="2" t="s">
        <v>3372</v>
      </c>
    </row>
    <row r="535" spans="1:11" ht="13.8" x14ac:dyDescent="0.25">
      <c r="A535" s="2" t="s">
        <v>544</v>
      </c>
      <c r="B535" s="2" t="s">
        <v>1223</v>
      </c>
      <c r="C535" s="2" t="s">
        <v>1862</v>
      </c>
      <c r="D535" s="2" t="s">
        <v>2348</v>
      </c>
      <c r="E535" s="2" t="s">
        <v>2951</v>
      </c>
      <c r="F535" s="2">
        <v>73</v>
      </c>
      <c r="G535" s="2">
        <v>59</v>
      </c>
      <c r="H535" s="2">
        <v>4516.45</v>
      </c>
      <c r="I535" s="2">
        <v>76.55</v>
      </c>
      <c r="J535" s="2" t="s">
        <v>3370</v>
      </c>
      <c r="K535" s="2" t="s">
        <v>3372</v>
      </c>
    </row>
    <row r="536" spans="1:11" ht="13.8" x14ac:dyDescent="0.25">
      <c r="A536" s="2" t="s">
        <v>545</v>
      </c>
      <c r="B536" s="2" t="s">
        <v>1356</v>
      </c>
      <c r="C536" s="2" t="s">
        <v>1861</v>
      </c>
      <c r="D536" s="2" t="s">
        <v>2349</v>
      </c>
      <c r="E536" s="2" t="s">
        <v>3114</v>
      </c>
      <c r="F536" s="2">
        <v>8</v>
      </c>
      <c r="G536" s="2">
        <v>7</v>
      </c>
      <c r="H536" s="2">
        <v>522.97</v>
      </c>
      <c r="I536" s="2">
        <v>74.709999999999994</v>
      </c>
      <c r="J536" s="2" t="s">
        <v>3370</v>
      </c>
      <c r="K536" s="2" t="s">
        <v>3372</v>
      </c>
    </row>
    <row r="537" spans="1:11" ht="13.8" x14ac:dyDescent="0.25">
      <c r="A537" s="2" t="s">
        <v>546</v>
      </c>
      <c r="B537" s="2" t="s">
        <v>1307</v>
      </c>
      <c r="C537" s="2" t="s">
        <v>1862</v>
      </c>
      <c r="D537" s="2" t="s">
        <v>2350</v>
      </c>
      <c r="E537" s="2" t="s">
        <v>2904</v>
      </c>
      <c r="F537" s="2">
        <v>47</v>
      </c>
      <c r="G537" s="2">
        <v>39</v>
      </c>
      <c r="H537" s="2">
        <v>3744.78</v>
      </c>
      <c r="I537" s="2">
        <v>96.02</v>
      </c>
      <c r="J537" s="2" t="s">
        <v>3370</v>
      </c>
      <c r="K537" s="2" t="s">
        <v>3372</v>
      </c>
    </row>
    <row r="538" spans="1:11" ht="13.8" x14ac:dyDescent="0.25">
      <c r="A538" s="2" t="s">
        <v>547</v>
      </c>
      <c r="B538" s="2" t="s">
        <v>1622</v>
      </c>
      <c r="C538" s="2" t="s">
        <v>1861</v>
      </c>
      <c r="D538" s="2" t="s">
        <v>2351</v>
      </c>
      <c r="E538" s="2" t="s">
        <v>2088</v>
      </c>
      <c r="F538" s="2">
        <v>2</v>
      </c>
      <c r="G538" s="2">
        <v>2</v>
      </c>
      <c r="H538" s="2">
        <v>44.28</v>
      </c>
      <c r="I538" s="2">
        <v>22.14</v>
      </c>
      <c r="J538" s="2" t="s">
        <v>3370</v>
      </c>
      <c r="K538" s="2" t="s">
        <v>3372</v>
      </c>
    </row>
    <row r="539" spans="1:11" ht="13.8" x14ac:dyDescent="0.25">
      <c r="A539" s="2" t="s">
        <v>548</v>
      </c>
      <c r="B539" s="2" t="s">
        <v>1623</v>
      </c>
      <c r="C539" s="2" t="s">
        <v>1862</v>
      </c>
      <c r="D539" s="2" t="s">
        <v>1986</v>
      </c>
      <c r="E539" s="2" t="s">
        <v>3119</v>
      </c>
      <c r="F539" s="2">
        <v>24</v>
      </c>
      <c r="G539" s="2">
        <v>21</v>
      </c>
      <c r="H539" s="2">
        <v>1398.39</v>
      </c>
      <c r="I539" s="2">
        <v>66.59</v>
      </c>
      <c r="J539" s="2" t="s">
        <v>3370</v>
      </c>
      <c r="K539" s="2" t="s">
        <v>3372</v>
      </c>
    </row>
    <row r="540" spans="1:11" ht="13.8" x14ac:dyDescent="0.25">
      <c r="A540" s="2" t="s">
        <v>549</v>
      </c>
      <c r="B540" s="2" t="s">
        <v>1475</v>
      </c>
      <c r="C540" s="2" t="s">
        <v>1861</v>
      </c>
      <c r="D540" s="2" t="s">
        <v>2352</v>
      </c>
      <c r="E540" s="2" t="s">
        <v>2153</v>
      </c>
      <c r="F540" s="2">
        <v>4</v>
      </c>
      <c r="G540" s="2">
        <v>8</v>
      </c>
      <c r="H540" s="2">
        <v>785.52</v>
      </c>
      <c r="I540" s="2">
        <v>98.19</v>
      </c>
      <c r="J540" s="2" t="s">
        <v>3370</v>
      </c>
      <c r="K540" s="2" t="s">
        <v>3373</v>
      </c>
    </row>
    <row r="541" spans="1:11" ht="13.8" x14ac:dyDescent="0.25">
      <c r="A541" s="2" t="s">
        <v>550</v>
      </c>
      <c r="B541" s="2" t="s">
        <v>1534</v>
      </c>
      <c r="C541" s="2" t="s">
        <v>1862</v>
      </c>
      <c r="D541" s="2" t="s">
        <v>2353</v>
      </c>
      <c r="E541" s="2" t="s">
        <v>3066</v>
      </c>
      <c r="F541" s="2">
        <v>54</v>
      </c>
      <c r="G541" s="2">
        <v>43</v>
      </c>
      <c r="H541" s="2">
        <v>1888.13</v>
      </c>
      <c r="I541" s="2">
        <v>43.91</v>
      </c>
      <c r="J541" s="2" t="s">
        <v>3370</v>
      </c>
      <c r="K541" s="2" t="s">
        <v>3373</v>
      </c>
    </row>
    <row r="542" spans="1:11" ht="13.8" x14ac:dyDescent="0.25">
      <c r="A542" s="2" t="s">
        <v>551</v>
      </c>
      <c r="B542" s="2" t="s">
        <v>1624</v>
      </c>
      <c r="C542" s="2" t="s">
        <v>1865</v>
      </c>
      <c r="D542" s="2" t="s">
        <v>2354</v>
      </c>
      <c r="E542" s="2" t="s">
        <v>3120</v>
      </c>
      <c r="F542" s="2">
        <v>32</v>
      </c>
      <c r="G542" s="2">
        <v>28</v>
      </c>
      <c r="H542" s="2">
        <v>9976.1200000000008</v>
      </c>
      <c r="I542" s="2">
        <v>356.29</v>
      </c>
      <c r="J542" s="2" t="s">
        <v>3371</v>
      </c>
      <c r="K542" s="2" t="s">
        <v>3372</v>
      </c>
    </row>
    <row r="543" spans="1:11" ht="13.8" x14ac:dyDescent="0.25">
      <c r="A543" s="2" t="s">
        <v>552</v>
      </c>
      <c r="B543" s="2" t="s">
        <v>1625</v>
      </c>
      <c r="C543" s="2" t="s">
        <v>1862</v>
      </c>
      <c r="D543" s="2" t="s">
        <v>2355</v>
      </c>
      <c r="E543" s="2" t="s">
        <v>2211</v>
      </c>
      <c r="F543" s="2">
        <v>27</v>
      </c>
      <c r="G543" s="2">
        <v>25</v>
      </c>
      <c r="H543" s="2">
        <v>1332</v>
      </c>
      <c r="I543" s="2">
        <v>53.28</v>
      </c>
      <c r="J543" s="2" t="s">
        <v>3370</v>
      </c>
      <c r="K543" s="2" t="s">
        <v>3372</v>
      </c>
    </row>
    <row r="544" spans="1:11" ht="13.8" x14ac:dyDescent="0.25">
      <c r="A544" s="2" t="s">
        <v>553</v>
      </c>
      <c r="B544" s="2" t="s">
        <v>1626</v>
      </c>
      <c r="C544" s="2" t="s">
        <v>1861</v>
      </c>
      <c r="D544" s="2" t="s">
        <v>2356</v>
      </c>
      <c r="E544" s="2" t="s">
        <v>2982</v>
      </c>
      <c r="F544" s="2">
        <v>75</v>
      </c>
      <c r="G544" s="2">
        <v>60</v>
      </c>
      <c r="H544" s="2">
        <v>2526</v>
      </c>
      <c r="I544" s="2">
        <v>42.1</v>
      </c>
      <c r="J544" s="2" t="s">
        <v>3370</v>
      </c>
      <c r="K544" s="2" t="s">
        <v>3372</v>
      </c>
    </row>
    <row r="545" spans="1:11" ht="13.8" x14ac:dyDescent="0.25">
      <c r="A545" s="2" t="s">
        <v>554</v>
      </c>
      <c r="B545" s="2" t="s">
        <v>1584</v>
      </c>
      <c r="C545" s="2" t="s">
        <v>1864</v>
      </c>
      <c r="D545" s="2" t="s">
        <v>2357</v>
      </c>
      <c r="E545" s="2" t="s">
        <v>3121</v>
      </c>
      <c r="F545" s="2">
        <v>5</v>
      </c>
      <c r="G545" s="2">
        <v>7</v>
      </c>
      <c r="H545" s="2">
        <v>72.87</v>
      </c>
      <c r="I545" s="2">
        <v>10.41</v>
      </c>
      <c r="J545" s="2" t="s">
        <v>3370</v>
      </c>
      <c r="K545" s="2" t="s">
        <v>3372</v>
      </c>
    </row>
    <row r="546" spans="1:11" ht="13.8" x14ac:dyDescent="0.25">
      <c r="A546" s="2" t="s">
        <v>555</v>
      </c>
      <c r="B546" s="2" t="s">
        <v>1627</v>
      </c>
      <c r="C546" s="2" t="s">
        <v>1861</v>
      </c>
      <c r="D546" s="2" t="s">
        <v>2358</v>
      </c>
      <c r="E546" s="2" t="s">
        <v>3122</v>
      </c>
      <c r="F546" s="2">
        <v>6</v>
      </c>
      <c r="G546" s="2">
        <v>2</v>
      </c>
      <c r="H546" s="2">
        <v>188.52</v>
      </c>
      <c r="I546" s="2">
        <v>94.26</v>
      </c>
      <c r="J546" s="2" t="s">
        <v>3370</v>
      </c>
      <c r="K546" s="2" t="s">
        <v>3373</v>
      </c>
    </row>
    <row r="547" spans="1:11" ht="13.8" x14ac:dyDescent="0.25">
      <c r="A547" s="2" t="s">
        <v>556</v>
      </c>
      <c r="B547" s="2" t="s">
        <v>1212</v>
      </c>
      <c r="C547" s="2" t="s">
        <v>1863</v>
      </c>
      <c r="D547" s="2" t="s">
        <v>2025</v>
      </c>
      <c r="E547" s="2" t="s">
        <v>2359</v>
      </c>
      <c r="F547" s="2">
        <v>1</v>
      </c>
      <c r="G547" s="2">
        <v>2</v>
      </c>
      <c r="H547" s="2">
        <v>112.14</v>
      </c>
      <c r="I547" s="2">
        <v>56.07</v>
      </c>
      <c r="J547" s="2" t="s">
        <v>3370</v>
      </c>
      <c r="K547" s="2" t="s">
        <v>3373</v>
      </c>
    </row>
    <row r="548" spans="1:11" ht="13.8" x14ac:dyDescent="0.25">
      <c r="A548" s="2" t="s">
        <v>557</v>
      </c>
      <c r="B548" s="2" t="s">
        <v>1628</v>
      </c>
      <c r="C548" s="2" t="s">
        <v>1864</v>
      </c>
      <c r="D548" s="2" t="s">
        <v>2359</v>
      </c>
      <c r="E548" s="2" t="s">
        <v>3097</v>
      </c>
      <c r="F548" s="2">
        <v>2</v>
      </c>
      <c r="G548" s="2">
        <v>4</v>
      </c>
      <c r="H548" s="2">
        <v>229.6</v>
      </c>
      <c r="I548" s="2">
        <v>57.4</v>
      </c>
      <c r="J548" s="2" t="s">
        <v>3370</v>
      </c>
      <c r="K548" s="2" t="s">
        <v>3373</v>
      </c>
    </row>
    <row r="549" spans="1:11" ht="13.8" x14ac:dyDescent="0.25">
      <c r="A549" s="2" t="s">
        <v>558</v>
      </c>
      <c r="B549" s="2" t="s">
        <v>1629</v>
      </c>
      <c r="C549" s="2" t="s">
        <v>1861</v>
      </c>
      <c r="D549" s="2" t="s">
        <v>2141</v>
      </c>
      <c r="E549" s="2" t="s">
        <v>3067</v>
      </c>
      <c r="F549" s="2">
        <v>55</v>
      </c>
      <c r="G549" s="2">
        <v>46</v>
      </c>
      <c r="H549" s="2">
        <v>2005.6</v>
      </c>
      <c r="I549" s="2">
        <v>43.6</v>
      </c>
      <c r="J549" s="2" t="s">
        <v>3370</v>
      </c>
      <c r="K549" s="2" t="s">
        <v>3373</v>
      </c>
    </row>
    <row r="550" spans="1:11" ht="13.8" x14ac:dyDescent="0.25">
      <c r="A550" s="2" t="s">
        <v>559</v>
      </c>
      <c r="B550" s="2" t="s">
        <v>1386</v>
      </c>
      <c r="C550" s="2" t="s">
        <v>1863</v>
      </c>
      <c r="D550" s="2" t="s">
        <v>2025</v>
      </c>
      <c r="E550" s="2" t="s">
        <v>2285</v>
      </c>
      <c r="F550" s="2">
        <v>1</v>
      </c>
      <c r="G550" s="2">
        <v>1</v>
      </c>
      <c r="H550" s="2">
        <v>45.94</v>
      </c>
      <c r="I550" s="2">
        <v>45.94</v>
      </c>
      <c r="J550" s="2" t="s">
        <v>3370</v>
      </c>
      <c r="K550" s="2" t="s">
        <v>3373</v>
      </c>
    </row>
    <row r="551" spans="1:11" ht="13.8" x14ac:dyDescent="0.25">
      <c r="A551" s="2" t="s">
        <v>560</v>
      </c>
      <c r="B551" s="2" t="s">
        <v>1483</v>
      </c>
      <c r="C551" s="2" t="s">
        <v>1863</v>
      </c>
      <c r="D551" s="2" t="s">
        <v>2360</v>
      </c>
      <c r="E551" s="2" t="s">
        <v>2517</v>
      </c>
      <c r="F551" s="2">
        <v>21</v>
      </c>
      <c r="G551" s="2">
        <v>20</v>
      </c>
      <c r="H551" s="2">
        <v>12842.6</v>
      </c>
      <c r="I551" s="2">
        <v>642.13</v>
      </c>
      <c r="J551" s="2" t="s">
        <v>3371</v>
      </c>
      <c r="K551" s="2" t="s">
        <v>3373</v>
      </c>
    </row>
    <row r="552" spans="1:11" ht="13.8" x14ac:dyDescent="0.25">
      <c r="A552" s="2" t="s">
        <v>561</v>
      </c>
      <c r="B552" s="2" t="s">
        <v>1630</v>
      </c>
      <c r="C552" s="2" t="s">
        <v>1863</v>
      </c>
      <c r="D552" s="2" t="s">
        <v>2361</v>
      </c>
      <c r="E552" s="2" t="s">
        <v>2306</v>
      </c>
      <c r="F552" s="2">
        <v>22</v>
      </c>
      <c r="G552" s="2">
        <v>19</v>
      </c>
      <c r="H552" s="2">
        <v>394.63</v>
      </c>
      <c r="I552" s="2">
        <v>20.77</v>
      </c>
      <c r="J552" s="2" t="s">
        <v>3370</v>
      </c>
      <c r="K552" s="2" t="s">
        <v>3372</v>
      </c>
    </row>
    <row r="553" spans="1:11" ht="13.8" x14ac:dyDescent="0.25">
      <c r="A553" s="2" t="s">
        <v>562</v>
      </c>
      <c r="B553" s="2" t="s">
        <v>1631</v>
      </c>
      <c r="C553" s="2" t="s">
        <v>1863</v>
      </c>
      <c r="D553" s="2" t="s">
        <v>2175</v>
      </c>
      <c r="E553" s="2" t="s">
        <v>2816</v>
      </c>
      <c r="F553" s="2">
        <v>31</v>
      </c>
      <c r="G553" s="2">
        <v>24</v>
      </c>
      <c r="H553" s="2">
        <v>926.64</v>
      </c>
      <c r="I553" s="2">
        <v>38.61</v>
      </c>
      <c r="J553" s="2" t="s">
        <v>3370</v>
      </c>
      <c r="K553" s="2" t="s">
        <v>3373</v>
      </c>
    </row>
    <row r="554" spans="1:11" ht="13.8" x14ac:dyDescent="0.25">
      <c r="A554" s="2" t="s">
        <v>563</v>
      </c>
      <c r="B554" s="2" t="s">
        <v>1513</v>
      </c>
      <c r="C554" s="2" t="s">
        <v>1865</v>
      </c>
      <c r="D554" s="2" t="s">
        <v>2362</v>
      </c>
      <c r="E554" s="2" t="s">
        <v>3123</v>
      </c>
      <c r="F554" s="2">
        <v>1</v>
      </c>
      <c r="G554" s="2">
        <v>3</v>
      </c>
      <c r="H554" s="2">
        <v>253.86</v>
      </c>
      <c r="I554" s="2">
        <v>84.62</v>
      </c>
      <c r="J554" s="2" t="s">
        <v>3370</v>
      </c>
      <c r="K554" s="2" t="s">
        <v>3372</v>
      </c>
    </row>
    <row r="555" spans="1:11" ht="13.8" x14ac:dyDescent="0.25">
      <c r="A555" s="2" t="s">
        <v>564</v>
      </c>
      <c r="B555" s="2" t="s">
        <v>1526</v>
      </c>
      <c r="C555" s="2" t="s">
        <v>1862</v>
      </c>
      <c r="D555" s="2" t="s">
        <v>2145</v>
      </c>
      <c r="E555" s="2" t="s">
        <v>3048</v>
      </c>
      <c r="F555" s="2">
        <v>31</v>
      </c>
      <c r="G555" s="2">
        <v>27</v>
      </c>
      <c r="H555" s="2">
        <v>2617.38</v>
      </c>
      <c r="I555" s="2">
        <v>96.94</v>
      </c>
      <c r="J555" s="2" t="s">
        <v>3370</v>
      </c>
      <c r="K555" s="2" t="s">
        <v>3372</v>
      </c>
    </row>
    <row r="556" spans="1:11" ht="13.8" x14ac:dyDescent="0.25">
      <c r="A556" s="2" t="s">
        <v>565</v>
      </c>
      <c r="B556" s="2" t="s">
        <v>1632</v>
      </c>
      <c r="C556" s="2" t="s">
        <v>1865</v>
      </c>
      <c r="D556" s="2" t="s">
        <v>2363</v>
      </c>
      <c r="E556" s="2" t="s">
        <v>3124</v>
      </c>
      <c r="F556" s="2">
        <v>84</v>
      </c>
      <c r="G556" s="2">
        <v>60</v>
      </c>
      <c r="H556" s="2">
        <v>19558.2</v>
      </c>
      <c r="I556" s="2">
        <v>325.97000000000003</v>
      </c>
      <c r="J556" s="2" t="s">
        <v>3371</v>
      </c>
      <c r="K556" s="2" t="s">
        <v>3372</v>
      </c>
    </row>
    <row r="557" spans="1:11" ht="13.8" x14ac:dyDescent="0.25">
      <c r="A557" s="2" t="s">
        <v>566</v>
      </c>
      <c r="B557" s="2" t="s">
        <v>1631</v>
      </c>
      <c r="C557" s="2" t="s">
        <v>1864</v>
      </c>
      <c r="D557" s="2" t="s">
        <v>1960</v>
      </c>
      <c r="E557" s="2" t="s">
        <v>2949</v>
      </c>
      <c r="F557" s="2">
        <v>2</v>
      </c>
      <c r="G557" s="2">
        <v>3</v>
      </c>
      <c r="H557" s="2">
        <v>1675.71</v>
      </c>
      <c r="I557" s="2">
        <v>558.57000000000005</v>
      </c>
      <c r="J557" s="2" t="s">
        <v>3370</v>
      </c>
      <c r="K557" s="2" t="s">
        <v>3372</v>
      </c>
    </row>
    <row r="558" spans="1:11" ht="13.8" x14ac:dyDescent="0.25">
      <c r="A558" s="2" t="s">
        <v>567</v>
      </c>
      <c r="B558" s="2" t="s">
        <v>1633</v>
      </c>
      <c r="C558" s="2" t="s">
        <v>1861</v>
      </c>
      <c r="D558" s="2" t="s">
        <v>2364</v>
      </c>
      <c r="E558" s="2" t="s">
        <v>3125</v>
      </c>
      <c r="F558" s="2">
        <v>53</v>
      </c>
      <c r="G558" s="2">
        <v>53</v>
      </c>
      <c r="H558" s="2">
        <v>3474.68</v>
      </c>
      <c r="I558" s="2">
        <v>65.56</v>
      </c>
      <c r="J558" s="2" t="s">
        <v>3370</v>
      </c>
      <c r="K558" s="2" t="s">
        <v>3372</v>
      </c>
    </row>
    <row r="559" spans="1:11" ht="13.8" x14ac:dyDescent="0.25">
      <c r="A559" s="2" t="s">
        <v>568</v>
      </c>
      <c r="B559" s="2" t="s">
        <v>1634</v>
      </c>
      <c r="C559" s="2" t="s">
        <v>1861</v>
      </c>
      <c r="D559" s="2" t="s">
        <v>2365</v>
      </c>
      <c r="E559" s="2" t="s">
        <v>3126</v>
      </c>
      <c r="F559" s="2">
        <v>16</v>
      </c>
      <c r="G559" s="2">
        <v>16</v>
      </c>
      <c r="H559" s="2">
        <v>1203.8399999999999</v>
      </c>
      <c r="I559" s="2">
        <v>75.239999999999995</v>
      </c>
      <c r="J559" s="2" t="s">
        <v>3370</v>
      </c>
      <c r="K559" s="2" t="s">
        <v>3372</v>
      </c>
    </row>
    <row r="560" spans="1:11" ht="13.8" x14ac:dyDescent="0.25">
      <c r="A560" s="2" t="s">
        <v>569</v>
      </c>
      <c r="B560" s="2" t="s">
        <v>1221</v>
      </c>
      <c r="C560" s="2" t="s">
        <v>1862</v>
      </c>
      <c r="D560" s="2" t="s">
        <v>2326</v>
      </c>
      <c r="E560" s="2" t="s">
        <v>3127</v>
      </c>
      <c r="F560" s="2">
        <v>66</v>
      </c>
      <c r="G560" s="2">
        <v>60</v>
      </c>
      <c r="H560" s="2">
        <v>6805.8</v>
      </c>
      <c r="I560" s="2">
        <v>113.43</v>
      </c>
      <c r="J560" s="2" t="s">
        <v>3371</v>
      </c>
      <c r="K560" s="2" t="s">
        <v>3373</v>
      </c>
    </row>
    <row r="561" spans="1:11" ht="13.8" x14ac:dyDescent="0.25">
      <c r="A561" s="2" t="s">
        <v>570</v>
      </c>
      <c r="B561" s="2" t="s">
        <v>1387</v>
      </c>
      <c r="C561" s="2" t="s">
        <v>1864</v>
      </c>
      <c r="D561" s="2" t="s">
        <v>2366</v>
      </c>
      <c r="E561" s="2" t="s">
        <v>3005</v>
      </c>
      <c r="F561" s="2">
        <v>68</v>
      </c>
      <c r="G561" s="2">
        <v>51</v>
      </c>
      <c r="H561" s="2">
        <v>8687.34</v>
      </c>
      <c r="I561" s="2">
        <v>170.34</v>
      </c>
      <c r="J561" s="2" t="s">
        <v>3371</v>
      </c>
      <c r="K561" s="2" t="s">
        <v>3372</v>
      </c>
    </row>
    <row r="562" spans="1:11" ht="13.8" x14ac:dyDescent="0.25">
      <c r="A562" s="2" t="s">
        <v>571</v>
      </c>
      <c r="B562" s="2" t="s">
        <v>1635</v>
      </c>
      <c r="C562" s="2" t="s">
        <v>1864</v>
      </c>
      <c r="D562" s="2" t="s">
        <v>2345</v>
      </c>
      <c r="E562" s="2" t="s">
        <v>3114</v>
      </c>
      <c r="F562" s="2">
        <v>41</v>
      </c>
      <c r="G562" s="2">
        <v>37</v>
      </c>
      <c r="H562" s="2">
        <v>2450.88</v>
      </c>
      <c r="I562" s="2">
        <v>66.239999999999995</v>
      </c>
      <c r="J562" s="2" t="s">
        <v>3370</v>
      </c>
      <c r="K562" s="2" t="s">
        <v>3372</v>
      </c>
    </row>
    <row r="563" spans="1:11" ht="13.8" x14ac:dyDescent="0.25">
      <c r="A563" s="2" t="s">
        <v>572</v>
      </c>
      <c r="B563" s="2" t="s">
        <v>1257</v>
      </c>
      <c r="C563" s="2" t="s">
        <v>1865</v>
      </c>
      <c r="D563" s="2" t="s">
        <v>2367</v>
      </c>
      <c r="E563" s="2" t="s">
        <v>1929</v>
      </c>
      <c r="F563" s="2">
        <v>4</v>
      </c>
      <c r="G563" s="2">
        <v>7</v>
      </c>
      <c r="H563" s="2">
        <v>170.45</v>
      </c>
      <c r="I563" s="2">
        <v>24.35</v>
      </c>
      <c r="J563" s="2" t="s">
        <v>3370</v>
      </c>
      <c r="K563" s="2" t="s">
        <v>3373</v>
      </c>
    </row>
    <row r="564" spans="1:11" ht="13.8" x14ac:dyDescent="0.25">
      <c r="A564" s="2" t="s">
        <v>573</v>
      </c>
      <c r="B564" s="2" t="s">
        <v>1246</v>
      </c>
      <c r="C564" s="2" t="s">
        <v>1864</v>
      </c>
      <c r="D564" s="2" t="s">
        <v>2368</v>
      </c>
      <c r="E564" s="2" t="s">
        <v>3102</v>
      </c>
      <c r="F564" s="2">
        <v>63</v>
      </c>
      <c r="G564" s="2">
        <v>57</v>
      </c>
      <c r="H564" s="2">
        <v>4178.67</v>
      </c>
      <c r="I564" s="2">
        <v>73.31</v>
      </c>
      <c r="J564" s="2" t="s">
        <v>3370</v>
      </c>
      <c r="K564" s="2" t="s">
        <v>3372</v>
      </c>
    </row>
    <row r="565" spans="1:11" ht="13.8" x14ac:dyDescent="0.25">
      <c r="A565" s="2" t="s">
        <v>574</v>
      </c>
      <c r="B565" s="2" t="s">
        <v>1225</v>
      </c>
      <c r="C565" s="2" t="s">
        <v>1864</v>
      </c>
      <c r="D565" s="2" t="s">
        <v>2369</v>
      </c>
      <c r="E565" s="2" t="s">
        <v>2123</v>
      </c>
      <c r="F565" s="2">
        <v>47</v>
      </c>
      <c r="G565" s="2">
        <v>42</v>
      </c>
      <c r="H565" s="2">
        <v>8351.2800000000007</v>
      </c>
      <c r="I565" s="2">
        <v>198.84</v>
      </c>
      <c r="J565" s="2" t="s">
        <v>3371</v>
      </c>
      <c r="K565" s="2" t="s">
        <v>3372</v>
      </c>
    </row>
    <row r="566" spans="1:11" ht="13.8" x14ac:dyDescent="0.25">
      <c r="A566" s="2" t="s">
        <v>575</v>
      </c>
      <c r="B566" s="2" t="s">
        <v>1377</v>
      </c>
      <c r="C566" s="2" t="s">
        <v>1864</v>
      </c>
      <c r="D566" s="2" t="s">
        <v>2370</v>
      </c>
      <c r="E566" s="2" t="s">
        <v>2960</v>
      </c>
      <c r="F566" s="2">
        <v>9</v>
      </c>
      <c r="G566" s="2">
        <v>13</v>
      </c>
      <c r="H566" s="2">
        <v>1161.42</v>
      </c>
      <c r="I566" s="2">
        <v>89.34</v>
      </c>
      <c r="J566" s="2" t="s">
        <v>3370</v>
      </c>
      <c r="K566" s="2" t="s">
        <v>3373</v>
      </c>
    </row>
    <row r="567" spans="1:11" ht="13.8" x14ac:dyDescent="0.25">
      <c r="A567" s="2" t="s">
        <v>576</v>
      </c>
      <c r="B567" s="2" t="s">
        <v>1636</v>
      </c>
      <c r="C567" s="2" t="s">
        <v>1865</v>
      </c>
      <c r="D567" s="2" t="s">
        <v>1960</v>
      </c>
      <c r="E567" s="2" t="s">
        <v>3128</v>
      </c>
      <c r="F567" s="2">
        <v>3</v>
      </c>
      <c r="G567" s="2">
        <v>4</v>
      </c>
      <c r="H567" s="2">
        <v>349.92</v>
      </c>
      <c r="I567" s="2">
        <v>87.48</v>
      </c>
      <c r="J567" s="2" t="s">
        <v>3370</v>
      </c>
      <c r="K567" s="2" t="s">
        <v>3372</v>
      </c>
    </row>
    <row r="568" spans="1:11" ht="13.8" x14ac:dyDescent="0.25">
      <c r="A568" s="2" t="s">
        <v>577</v>
      </c>
      <c r="B568" s="2" t="s">
        <v>1436</v>
      </c>
      <c r="C568" s="2" t="s">
        <v>1861</v>
      </c>
      <c r="D568" s="2" t="s">
        <v>2213</v>
      </c>
      <c r="E568" s="2" t="s">
        <v>2934</v>
      </c>
      <c r="F568" s="2">
        <v>30</v>
      </c>
      <c r="G568" s="2">
        <v>25</v>
      </c>
      <c r="H568" s="2">
        <v>2546.75</v>
      </c>
      <c r="I568" s="2">
        <v>101.87</v>
      </c>
      <c r="J568" s="2" t="s">
        <v>3370</v>
      </c>
      <c r="K568" s="2" t="s">
        <v>3372</v>
      </c>
    </row>
    <row r="569" spans="1:11" ht="13.8" x14ac:dyDescent="0.25">
      <c r="A569" s="2" t="s">
        <v>578</v>
      </c>
      <c r="B569" s="2" t="s">
        <v>1511</v>
      </c>
      <c r="C569" s="2" t="s">
        <v>1865</v>
      </c>
      <c r="D569" s="2" t="s">
        <v>2371</v>
      </c>
      <c r="E569" s="2" t="s">
        <v>3129</v>
      </c>
      <c r="F569" s="2">
        <v>7</v>
      </c>
      <c r="G569" s="2">
        <v>4</v>
      </c>
      <c r="H569" s="2">
        <v>1188.68</v>
      </c>
      <c r="I569" s="2">
        <v>297.17</v>
      </c>
      <c r="J569" s="2" t="s">
        <v>3370</v>
      </c>
      <c r="K569" s="2" t="s">
        <v>3372</v>
      </c>
    </row>
    <row r="570" spans="1:11" ht="13.8" x14ac:dyDescent="0.25">
      <c r="A570" s="2" t="s">
        <v>579</v>
      </c>
      <c r="B570" s="2" t="s">
        <v>1637</v>
      </c>
      <c r="C570" s="2" t="s">
        <v>1862</v>
      </c>
      <c r="D570" s="2" t="s">
        <v>2372</v>
      </c>
      <c r="E570" s="2" t="s">
        <v>2173</v>
      </c>
      <c r="F570" s="2">
        <v>59</v>
      </c>
      <c r="G570" s="2">
        <v>54</v>
      </c>
      <c r="H570" s="2">
        <v>16287.48</v>
      </c>
      <c r="I570" s="2">
        <v>301.62</v>
      </c>
      <c r="J570" s="2" t="s">
        <v>3371</v>
      </c>
      <c r="K570" s="2" t="s">
        <v>3372</v>
      </c>
    </row>
    <row r="571" spans="1:11" ht="13.8" x14ac:dyDescent="0.25">
      <c r="A571" s="2" t="s">
        <v>580</v>
      </c>
      <c r="B571" s="2" t="s">
        <v>1638</v>
      </c>
      <c r="C571" s="2" t="s">
        <v>1862</v>
      </c>
      <c r="D571" s="2" t="s">
        <v>2373</v>
      </c>
      <c r="E571" s="2" t="s">
        <v>3130</v>
      </c>
      <c r="F571" s="2">
        <v>4</v>
      </c>
      <c r="G571" s="2">
        <v>7</v>
      </c>
      <c r="H571" s="2">
        <v>155.26</v>
      </c>
      <c r="I571" s="2">
        <v>22.18</v>
      </c>
      <c r="J571" s="2" t="s">
        <v>3370</v>
      </c>
      <c r="K571" s="2" t="s">
        <v>3372</v>
      </c>
    </row>
    <row r="572" spans="1:11" ht="13.8" x14ac:dyDescent="0.25">
      <c r="A572" s="2" t="s">
        <v>581</v>
      </c>
      <c r="B572" s="2" t="s">
        <v>1390</v>
      </c>
      <c r="C572" s="2" t="s">
        <v>1861</v>
      </c>
      <c r="D572" s="2" t="s">
        <v>1889</v>
      </c>
      <c r="E572" s="2" t="s">
        <v>1935</v>
      </c>
      <c r="F572" s="2">
        <v>12</v>
      </c>
      <c r="G572" s="2">
        <v>10</v>
      </c>
      <c r="H572" s="2">
        <v>1128</v>
      </c>
      <c r="I572" s="2">
        <v>112.8</v>
      </c>
      <c r="J572" s="2" t="s">
        <v>3370</v>
      </c>
      <c r="K572" s="2" t="s">
        <v>3373</v>
      </c>
    </row>
    <row r="573" spans="1:11" ht="13.8" x14ac:dyDescent="0.25">
      <c r="A573" s="2" t="s">
        <v>582</v>
      </c>
      <c r="B573" s="2" t="s">
        <v>1343</v>
      </c>
      <c r="C573" s="2" t="s">
        <v>1865</v>
      </c>
      <c r="D573" s="2" t="s">
        <v>2097</v>
      </c>
      <c r="E573" s="2" t="s">
        <v>2901</v>
      </c>
      <c r="F573" s="2">
        <v>47</v>
      </c>
      <c r="G573" s="2">
        <v>33</v>
      </c>
      <c r="H573" s="2">
        <v>6089.49</v>
      </c>
      <c r="I573" s="2">
        <v>184.53</v>
      </c>
      <c r="J573" s="2" t="s">
        <v>3371</v>
      </c>
      <c r="K573" s="2" t="s">
        <v>3372</v>
      </c>
    </row>
    <row r="574" spans="1:11" ht="13.8" x14ac:dyDescent="0.25">
      <c r="A574" s="2" t="s">
        <v>583</v>
      </c>
      <c r="B574" s="2" t="s">
        <v>1360</v>
      </c>
      <c r="C574" s="2" t="s">
        <v>1862</v>
      </c>
      <c r="D574" s="2" t="s">
        <v>2374</v>
      </c>
      <c r="E574" s="2" t="s">
        <v>2664</v>
      </c>
      <c r="F574" s="2">
        <v>2</v>
      </c>
      <c r="G574" s="2">
        <v>4</v>
      </c>
      <c r="H574" s="2">
        <v>229.44</v>
      </c>
      <c r="I574" s="2">
        <v>57.36</v>
      </c>
      <c r="J574" s="2" t="s">
        <v>3370</v>
      </c>
      <c r="K574" s="2" t="s">
        <v>3372</v>
      </c>
    </row>
    <row r="575" spans="1:11" ht="13.8" x14ac:dyDescent="0.25">
      <c r="A575" s="2" t="s">
        <v>584</v>
      </c>
      <c r="B575" s="2" t="s">
        <v>1639</v>
      </c>
      <c r="C575" s="2" t="s">
        <v>1861</v>
      </c>
      <c r="D575" s="2" t="s">
        <v>2375</v>
      </c>
      <c r="E575" s="2" t="s">
        <v>3131</v>
      </c>
      <c r="F575" s="2">
        <v>30</v>
      </c>
      <c r="G575" s="2">
        <v>34</v>
      </c>
      <c r="H575" s="2">
        <v>2199.12</v>
      </c>
      <c r="I575" s="2">
        <v>64.680000000000007</v>
      </c>
      <c r="J575" s="2" t="s">
        <v>3370</v>
      </c>
      <c r="K575" s="2" t="s">
        <v>3372</v>
      </c>
    </row>
    <row r="576" spans="1:11" ht="13.8" x14ac:dyDescent="0.25">
      <c r="A576" s="2" t="s">
        <v>585</v>
      </c>
      <c r="B576" s="2" t="s">
        <v>1631</v>
      </c>
      <c r="C576" s="2" t="s">
        <v>1863</v>
      </c>
      <c r="D576" s="2" t="s">
        <v>2376</v>
      </c>
      <c r="E576" s="2" t="s">
        <v>2136</v>
      </c>
      <c r="F576" s="2">
        <v>18</v>
      </c>
      <c r="G576" s="2">
        <v>13</v>
      </c>
      <c r="H576" s="2">
        <v>4343.3</v>
      </c>
      <c r="I576" s="2">
        <v>334.1</v>
      </c>
      <c r="J576" s="2" t="s">
        <v>3370</v>
      </c>
      <c r="K576" s="2" t="s">
        <v>3372</v>
      </c>
    </row>
    <row r="577" spans="1:11" ht="13.8" x14ac:dyDescent="0.25">
      <c r="A577" s="2" t="s">
        <v>586</v>
      </c>
      <c r="B577" s="2" t="s">
        <v>1407</v>
      </c>
      <c r="C577" s="2" t="s">
        <v>1861</v>
      </c>
      <c r="D577" s="2" t="s">
        <v>2377</v>
      </c>
      <c r="E577" s="2" t="s">
        <v>2860</v>
      </c>
      <c r="F577" s="2">
        <v>3</v>
      </c>
      <c r="G577" s="2">
        <v>3</v>
      </c>
      <c r="H577" s="2">
        <v>1027.6199999999999</v>
      </c>
      <c r="I577" s="2">
        <v>342.54</v>
      </c>
      <c r="J577" s="2" t="s">
        <v>3370</v>
      </c>
      <c r="K577" s="2" t="s">
        <v>3373</v>
      </c>
    </row>
    <row r="578" spans="1:11" ht="13.8" x14ac:dyDescent="0.25">
      <c r="A578" s="2" t="s">
        <v>587</v>
      </c>
      <c r="B578" s="2" t="s">
        <v>1640</v>
      </c>
      <c r="C578" s="2" t="s">
        <v>1863</v>
      </c>
      <c r="D578" s="2" t="s">
        <v>2378</v>
      </c>
      <c r="E578" s="2" t="s">
        <v>2367</v>
      </c>
      <c r="F578" s="2">
        <v>22</v>
      </c>
      <c r="G578" s="2">
        <v>11</v>
      </c>
      <c r="H578" s="2">
        <v>368.39</v>
      </c>
      <c r="I578" s="2">
        <v>33.49</v>
      </c>
      <c r="J578" s="2" t="s">
        <v>3370</v>
      </c>
      <c r="K578" s="2" t="s">
        <v>3373</v>
      </c>
    </row>
    <row r="579" spans="1:11" ht="13.8" x14ac:dyDescent="0.25">
      <c r="A579" s="2" t="s">
        <v>588</v>
      </c>
      <c r="B579" s="2" t="s">
        <v>1537</v>
      </c>
      <c r="C579" s="2" t="s">
        <v>1865</v>
      </c>
      <c r="D579" s="2" t="s">
        <v>2379</v>
      </c>
      <c r="E579" s="2" t="s">
        <v>2217</v>
      </c>
      <c r="F579" s="2">
        <v>48</v>
      </c>
      <c r="G579" s="2">
        <v>33</v>
      </c>
      <c r="H579" s="2">
        <v>3694.02</v>
      </c>
      <c r="I579" s="2">
        <v>111.94</v>
      </c>
      <c r="J579" s="2" t="s">
        <v>3370</v>
      </c>
      <c r="K579" s="2" t="s">
        <v>3373</v>
      </c>
    </row>
    <row r="580" spans="1:11" ht="13.8" x14ac:dyDescent="0.25">
      <c r="A580" s="2" t="s">
        <v>589</v>
      </c>
      <c r="B580" s="2" t="s">
        <v>1641</v>
      </c>
      <c r="C580" s="2" t="s">
        <v>1863</v>
      </c>
      <c r="D580" s="2" t="s">
        <v>2380</v>
      </c>
      <c r="E580" s="2" t="s">
        <v>3132</v>
      </c>
      <c r="F580" s="2">
        <v>17</v>
      </c>
      <c r="G580" s="2">
        <v>20</v>
      </c>
      <c r="H580" s="2">
        <v>20132.400000000001</v>
      </c>
      <c r="I580" s="2">
        <v>1006.62</v>
      </c>
      <c r="J580" s="2" t="s">
        <v>3371</v>
      </c>
      <c r="K580" s="2" t="s">
        <v>3372</v>
      </c>
    </row>
    <row r="581" spans="1:11" ht="13.8" x14ac:dyDescent="0.25">
      <c r="A581" s="2" t="s">
        <v>590</v>
      </c>
      <c r="B581" s="2" t="s">
        <v>1309</v>
      </c>
      <c r="C581" s="2" t="s">
        <v>1862</v>
      </c>
      <c r="D581" s="2" t="s">
        <v>2381</v>
      </c>
      <c r="E581" s="2" t="s">
        <v>1932</v>
      </c>
      <c r="F581" s="2">
        <v>27</v>
      </c>
      <c r="G581" s="2">
        <v>17</v>
      </c>
      <c r="H581" s="2">
        <v>4107.37</v>
      </c>
      <c r="I581" s="2">
        <v>241.61</v>
      </c>
      <c r="J581" s="2" t="s">
        <v>3370</v>
      </c>
      <c r="K581" s="2" t="s">
        <v>3372</v>
      </c>
    </row>
    <row r="582" spans="1:11" ht="13.8" x14ac:dyDescent="0.25">
      <c r="A582" s="2" t="s">
        <v>591</v>
      </c>
      <c r="B582" s="2" t="s">
        <v>1466</v>
      </c>
      <c r="C582" s="2" t="s">
        <v>1865</v>
      </c>
      <c r="D582" s="2" t="s">
        <v>2382</v>
      </c>
      <c r="E582" s="2" t="s">
        <v>1913</v>
      </c>
      <c r="F582" s="2">
        <v>3</v>
      </c>
      <c r="G582" s="2">
        <v>2</v>
      </c>
      <c r="H582" s="2">
        <v>123.66</v>
      </c>
      <c r="I582" s="2">
        <v>61.83</v>
      </c>
      <c r="J582" s="2" t="s">
        <v>3370</v>
      </c>
      <c r="K582" s="2" t="s">
        <v>3373</v>
      </c>
    </row>
    <row r="583" spans="1:11" ht="13.8" x14ac:dyDescent="0.25">
      <c r="A583" s="2" t="s">
        <v>592</v>
      </c>
      <c r="B583" s="2" t="s">
        <v>1642</v>
      </c>
      <c r="C583" s="2" t="s">
        <v>1861</v>
      </c>
      <c r="D583" s="2" t="s">
        <v>2383</v>
      </c>
      <c r="E583" s="2" t="s">
        <v>3133</v>
      </c>
      <c r="F583" s="2">
        <v>28</v>
      </c>
      <c r="G583" s="2">
        <v>23</v>
      </c>
      <c r="H583" s="2">
        <v>2864.42</v>
      </c>
      <c r="I583" s="2">
        <v>124.54</v>
      </c>
      <c r="J583" s="2" t="s">
        <v>3370</v>
      </c>
      <c r="K583" s="2" t="s">
        <v>3372</v>
      </c>
    </row>
    <row r="584" spans="1:11" ht="13.8" x14ac:dyDescent="0.25">
      <c r="A584" s="2" t="s">
        <v>593</v>
      </c>
      <c r="B584" s="2" t="s">
        <v>1643</v>
      </c>
      <c r="C584" s="2" t="s">
        <v>1861</v>
      </c>
      <c r="D584" s="2" t="s">
        <v>2175</v>
      </c>
      <c r="E584" s="2" t="s">
        <v>3134</v>
      </c>
      <c r="F584" s="2">
        <v>24</v>
      </c>
      <c r="G584" s="2">
        <v>21</v>
      </c>
      <c r="H584" s="2">
        <v>1799.28</v>
      </c>
      <c r="I584" s="2">
        <v>85.68</v>
      </c>
      <c r="J584" s="2" t="s">
        <v>3370</v>
      </c>
      <c r="K584" s="2" t="s">
        <v>3372</v>
      </c>
    </row>
    <row r="585" spans="1:11" ht="13.8" x14ac:dyDescent="0.25">
      <c r="A585" s="2" t="s">
        <v>594</v>
      </c>
      <c r="B585" s="2" t="s">
        <v>1644</v>
      </c>
      <c r="C585" s="2" t="s">
        <v>1865</v>
      </c>
      <c r="D585" s="2" t="s">
        <v>2384</v>
      </c>
      <c r="E585" s="2" t="s">
        <v>2899</v>
      </c>
      <c r="F585" s="2">
        <v>3</v>
      </c>
      <c r="G585" s="2">
        <v>5</v>
      </c>
      <c r="H585" s="2">
        <v>269.35000000000002</v>
      </c>
      <c r="I585" s="2">
        <v>53.87</v>
      </c>
      <c r="J585" s="2" t="s">
        <v>3370</v>
      </c>
      <c r="K585" s="2" t="s">
        <v>3372</v>
      </c>
    </row>
    <row r="586" spans="1:11" ht="13.8" x14ac:dyDescent="0.25">
      <c r="A586" s="2" t="s">
        <v>595</v>
      </c>
      <c r="B586" s="2" t="s">
        <v>1538</v>
      </c>
      <c r="C586" s="2" t="s">
        <v>1861</v>
      </c>
      <c r="D586" s="2" t="s">
        <v>2385</v>
      </c>
      <c r="E586" s="2" t="s">
        <v>2652</v>
      </c>
      <c r="F586" s="2">
        <v>4</v>
      </c>
      <c r="G586" s="2">
        <v>5</v>
      </c>
      <c r="H586" s="2">
        <v>434.4</v>
      </c>
      <c r="I586" s="2">
        <v>86.88</v>
      </c>
      <c r="J586" s="2" t="s">
        <v>3370</v>
      </c>
      <c r="K586" s="2" t="s">
        <v>3372</v>
      </c>
    </row>
    <row r="587" spans="1:11" ht="13.8" x14ac:dyDescent="0.25">
      <c r="A587" s="2" t="s">
        <v>596</v>
      </c>
      <c r="B587" s="2" t="s">
        <v>1453</v>
      </c>
      <c r="C587" s="2" t="s">
        <v>1864</v>
      </c>
      <c r="D587" s="2" t="s">
        <v>2386</v>
      </c>
      <c r="E587" s="2" t="s">
        <v>3113</v>
      </c>
      <c r="F587" s="2">
        <v>33</v>
      </c>
      <c r="G587" s="2">
        <v>22</v>
      </c>
      <c r="H587" s="2">
        <v>1038.4000000000001</v>
      </c>
      <c r="I587" s="2">
        <v>47.2</v>
      </c>
      <c r="J587" s="2" t="s">
        <v>3370</v>
      </c>
      <c r="K587" s="2" t="s">
        <v>3372</v>
      </c>
    </row>
    <row r="588" spans="1:11" ht="13.8" x14ac:dyDescent="0.25">
      <c r="A588" s="2" t="s">
        <v>597</v>
      </c>
      <c r="B588" s="2" t="s">
        <v>1645</v>
      </c>
      <c r="C588" s="2" t="s">
        <v>1863</v>
      </c>
      <c r="D588" s="2" t="s">
        <v>1963</v>
      </c>
      <c r="E588" s="2" t="s">
        <v>3135</v>
      </c>
      <c r="F588" s="2">
        <v>35</v>
      </c>
      <c r="G588" s="2">
        <v>34</v>
      </c>
      <c r="H588" s="2">
        <v>2404.14</v>
      </c>
      <c r="I588" s="2">
        <v>70.709999999999994</v>
      </c>
      <c r="J588" s="2" t="s">
        <v>3370</v>
      </c>
      <c r="K588" s="2" t="s">
        <v>3372</v>
      </c>
    </row>
    <row r="589" spans="1:11" ht="13.8" x14ac:dyDescent="0.25">
      <c r="A589" s="2" t="s">
        <v>598</v>
      </c>
      <c r="B589" s="2" t="s">
        <v>1646</v>
      </c>
      <c r="C589" s="2" t="s">
        <v>1861</v>
      </c>
      <c r="D589" s="2" t="s">
        <v>1936</v>
      </c>
      <c r="E589" s="2" t="s">
        <v>2530</v>
      </c>
      <c r="F589" s="2">
        <v>31</v>
      </c>
      <c r="G589" s="2">
        <v>25</v>
      </c>
      <c r="H589" s="2">
        <v>2106</v>
      </c>
      <c r="I589" s="2">
        <v>84.24</v>
      </c>
      <c r="J589" s="2" t="s">
        <v>3370</v>
      </c>
      <c r="K589" s="2" t="s">
        <v>3372</v>
      </c>
    </row>
    <row r="590" spans="1:11" ht="13.8" x14ac:dyDescent="0.25">
      <c r="A590" s="2" t="s">
        <v>599</v>
      </c>
      <c r="B590" s="2" t="s">
        <v>1258</v>
      </c>
      <c r="C590" s="2" t="s">
        <v>1863</v>
      </c>
      <c r="D590" s="2" t="s">
        <v>2354</v>
      </c>
      <c r="E590" s="2" t="s">
        <v>2155</v>
      </c>
      <c r="F590" s="2">
        <v>10</v>
      </c>
      <c r="G590" s="2">
        <v>6</v>
      </c>
      <c r="H590" s="2">
        <v>2277.6</v>
      </c>
      <c r="I590" s="2">
        <v>379.6</v>
      </c>
      <c r="J590" s="2" t="s">
        <v>3370</v>
      </c>
      <c r="K590" s="2" t="s">
        <v>3372</v>
      </c>
    </row>
    <row r="591" spans="1:11" ht="13.8" x14ac:dyDescent="0.25">
      <c r="A591" s="2" t="s">
        <v>600</v>
      </c>
      <c r="B591" s="2" t="s">
        <v>1356</v>
      </c>
      <c r="C591" s="2" t="s">
        <v>1862</v>
      </c>
      <c r="D591" s="2" t="s">
        <v>2387</v>
      </c>
      <c r="E591" s="2" t="s">
        <v>2942</v>
      </c>
      <c r="F591" s="2">
        <v>64</v>
      </c>
      <c r="G591" s="2">
        <v>45</v>
      </c>
      <c r="H591" s="2">
        <v>2703.15</v>
      </c>
      <c r="I591" s="2">
        <v>60.07</v>
      </c>
      <c r="J591" s="2" t="s">
        <v>3370</v>
      </c>
      <c r="K591" s="2" t="s">
        <v>3372</v>
      </c>
    </row>
    <row r="592" spans="1:11" ht="13.8" x14ac:dyDescent="0.25">
      <c r="A592" s="2" t="s">
        <v>601</v>
      </c>
      <c r="B592" s="2" t="s">
        <v>1263</v>
      </c>
      <c r="C592" s="2" t="s">
        <v>1865</v>
      </c>
      <c r="D592" s="2" t="s">
        <v>2388</v>
      </c>
      <c r="E592" s="2" t="s">
        <v>3136</v>
      </c>
      <c r="F592" s="2">
        <v>12</v>
      </c>
      <c r="G592" s="2">
        <v>11</v>
      </c>
      <c r="H592" s="2">
        <v>626.78</v>
      </c>
      <c r="I592" s="2">
        <v>56.98</v>
      </c>
      <c r="J592" s="2" t="s">
        <v>3370</v>
      </c>
      <c r="K592" s="2" t="s">
        <v>3372</v>
      </c>
    </row>
    <row r="593" spans="1:11" ht="13.8" x14ac:dyDescent="0.25">
      <c r="A593" s="2" t="s">
        <v>602</v>
      </c>
      <c r="B593" s="2" t="s">
        <v>1647</v>
      </c>
      <c r="C593" s="2" t="s">
        <v>1864</v>
      </c>
      <c r="D593" s="2" t="s">
        <v>2389</v>
      </c>
      <c r="E593" s="2" t="s">
        <v>3137</v>
      </c>
      <c r="F593" s="2">
        <v>38</v>
      </c>
      <c r="G593" s="2">
        <v>24</v>
      </c>
      <c r="H593" s="2">
        <v>708.96</v>
      </c>
      <c r="I593" s="2">
        <v>29.54</v>
      </c>
      <c r="J593" s="2" t="s">
        <v>3370</v>
      </c>
      <c r="K593" s="2" t="s">
        <v>3372</v>
      </c>
    </row>
    <row r="594" spans="1:11" ht="13.8" x14ac:dyDescent="0.25">
      <c r="A594" s="2" t="s">
        <v>603</v>
      </c>
      <c r="B594" s="2" t="s">
        <v>1648</v>
      </c>
      <c r="C594" s="2" t="s">
        <v>1861</v>
      </c>
      <c r="D594" s="2" t="s">
        <v>2390</v>
      </c>
      <c r="E594" s="2" t="s">
        <v>2289</v>
      </c>
      <c r="F594" s="2">
        <v>3</v>
      </c>
      <c r="G594" s="2">
        <v>7</v>
      </c>
      <c r="H594" s="2">
        <v>478.03</v>
      </c>
      <c r="I594" s="2">
        <v>68.290000000000006</v>
      </c>
      <c r="J594" s="2" t="s">
        <v>3370</v>
      </c>
      <c r="K594" s="2" t="s">
        <v>3372</v>
      </c>
    </row>
    <row r="595" spans="1:11" ht="13.8" x14ac:dyDescent="0.25">
      <c r="A595" s="2" t="s">
        <v>604</v>
      </c>
      <c r="B595" s="2" t="s">
        <v>1409</v>
      </c>
      <c r="C595" s="2" t="s">
        <v>1862</v>
      </c>
      <c r="D595" s="2" t="s">
        <v>2116</v>
      </c>
      <c r="E595" s="2" t="s">
        <v>2260</v>
      </c>
      <c r="F595" s="2">
        <v>19</v>
      </c>
      <c r="G595" s="2">
        <v>18</v>
      </c>
      <c r="H595" s="2">
        <v>238.5</v>
      </c>
      <c r="I595" s="2">
        <v>13.25</v>
      </c>
      <c r="J595" s="2" t="s">
        <v>3370</v>
      </c>
      <c r="K595" s="2" t="s">
        <v>3372</v>
      </c>
    </row>
    <row r="596" spans="1:11" ht="13.8" x14ac:dyDescent="0.25">
      <c r="A596" s="2" t="s">
        <v>605</v>
      </c>
      <c r="B596" s="2" t="s">
        <v>1526</v>
      </c>
      <c r="C596" s="2" t="s">
        <v>1862</v>
      </c>
      <c r="D596" s="2" t="s">
        <v>2391</v>
      </c>
      <c r="E596" s="2" t="s">
        <v>2552</v>
      </c>
      <c r="F596" s="2">
        <v>45</v>
      </c>
      <c r="G596" s="2">
        <v>46</v>
      </c>
      <c r="H596" s="2">
        <v>16379.68</v>
      </c>
      <c r="I596" s="2">
        <v>356.08</v>
      </c>
      <c r="J596" s="2" t="s">
        <v>3371</v>
      </c>
      <c r="K596" s="2" t="s">
        <v>3372</v>
      </c>
    </row>
    <row r="597" spans="1:11" ht="13.8" x14ac:dyDescent="0.25">
      <c r="A597" s="2" t="s">
        <v>606</v>
      </c>
      <c r="B597" s="2" t="s">
        <v>1649</v>
      </c>
      <c r="C597" s="2" t="s">
        <v>1862</v>
      </c>
      <c r="D597" s="2" t="s">
        <v>2392</v>
      </c>
      <c r="E597" s="2" t="s">
        <v>3138</v>
      </c>
      <c r="F597" s="2">
        <v>52</v>
      </c>
      <c r="G597" s="2">
        <v>38</v>
      </c>
      <c r="H597" s="2">
        <v>7090.42</v>
      </c>
      <c r="I597" s="2">
        <v>186.59</v>
      </c>
      <c r="J597" s="2" t="s">
        <v>3371</v>
      </c>
      <c r="K597" s="2" t="s">
        <v>3373</v>
      </c>
    </row>
    <row r="598" spans="1:11" ht="13.8" x14ac:dyDescent="0.25">
      <c r="A598" s="2" t="s">
        <v>607</v>
      </c>
      <c r="B598" s="2" t="s">
        <v>1650</v>
      </c>
      <c r="C598" s="2" t="s">
        <v>1863</v>
      </c>
      <c r="D598" s="2" t="s">
        <v>2158</v>
      </c>
      <c r="E598" s="2" t="s">
        <v>2278</v>
      </c>
      <c r="F598" s="2">
        <v>2</v>
      </c>
      <c r="G598" s="2">
        <v>2</v>
      </c>
      <c r="H598" s="2">
        <v>148.82</v>
      </c>
      <c r="I598" s="2">
        <v>74.41</v>
      </c>
      <c r="J598" s="2" t="s">
        <v>3370</v>
      </c>
      <c r="K598" s="2" t="s">
        <v>3372</v>
      </c>
    </row>
    <row r="599" spans="1:11" ht="13.8" x14ac:dyDescent="0.25">
      <c r="A599" s="2" t="s">
        <v>608</v>
      </c>
      <c r="B599" s="2" t="s">
        <v>1651</v>
      </c>
      <c r="C599" s="2" t="s">
        <v>1862</v>
      </c>
      <c r="D599" s="2" t="s">
        <v>2393</v>
      </c>
      <c r="E599" s="2" t="s">
        <v>3139</v>
      </c>
      <c r="F599" s="2">
        <v>9</v>
      </c>
      <c r="G599" s="2">
        <v>7</v>
      </c>
      <c r="H599" s="2">
        <v>772.1</v>
      </c>
      <c r="I599" s="2">
        <v>110.3</v>
      </c>
      <c r="J599" s="2" t="s">
        <v>3370</v>
      </c>
      <c r="K599" s="2" t="s">
        <v>3372</v>
      </c>
    </row>
    <row r="600" spans="1:11" ht="13.8" x14ac:dyDescent="0.25">
      <c r="A600" s="2" t="s">
        <v>609</v>
      </c>
      <c r="B600" s="2" t="s">
        <v>1652</v>
      </c>
      <c r="C600" s="2" t="s">
        <v>1864</v>
      </c>
      <c r="D600" s="2" t="s">
        <v>1995</v>
      </c>
      <c r="E600" s="2" t="s">
        <v>2845</v>
      </c>
      <c r="F600" s="2">
        <v>4</v>
      </c>
      <c r="G600" s="2">
        <v>7</v>
      </c>
      <c r="H600" s="2">
        <v>294.77</v>
      </c>
      <c r="I600" s="2">
        <v>42.11</v>
      </c>
      <c r="J600" s="2" t="s">
        <v>3370</v>
      </c>
      <c r="K600" s="2" t="s">
        <v>3373</v>
      </c>
    </row>
    <row r="601" spans="1:11" ht="13.8" x14ac:dyDescent="0.25">
      <c r="A601" s="2" t="s">
        <v>610</v>
      </c>
      <c r="B601" s="2" t="s">
        <v>1653</v>
      </c>
      <c r="C601" s="2" t="s">
        <v>1865</v>
      </c>
      <c r="D601" s="2" t="s">
        <v>2394</v>
      </c>
      <c r="E601" s="2" t="s">
        <v>3140</v>
      </c>
      <c r="F601" s="2">
        <v>17</v>
      </c>
      <c r="G601" s="2">
        <v>16</v>
      </c>
      <c r="H601" s="2">
        <v>2305.2800000000002</v>
      </c>
      <c r="I601" s="2">
        <v>144.08000000000001</v>
      </c>
      <c r="J601" s="2" t="s">
        <v>3370</v>
      </c>
      <c r="K601" s="2" t="s">
        <v>3372</v>
      </c>
    </row>
    <row r="602" spans="1:11" ht="13.8" x14ac:dyDescent="0.25">
      <c r="A602" s="2" t="s">
        <v>611</v>
      </c>
      <c r="B602" s="2" t="s">
        <v>1562</v>
      </c>
      <c r="C602" s="2" t="s">
        <v>1865</v>
      </c>
      <c r="D602" s="2" t="s">
        <v>2395</v>
      </c>
      <c r="E602" s="2" t="s">
        <v>3141</v>
      </c>
      <c r="F602" s="2">
        <v>23</v>
      </c>
      <c r="G602" s="2">
        <v>22</v>
      </c>
      <c r="H602" s="2">
        <v>3213.98</v>
      </c>
      <c r="I602" s="2">
        <v>146.09</v>
      </c>
      <c r="J602" s="2" t="s">
        <v>3370</v>
      </c>
      <c r="K602" s="2" t="s">
        <v>3372</v>
      </c>
    </row>
    <row r="603" spans="1:11" ht="13.8" x14ac:dyDescent="0.25">
      <c r="A603" s="2" t="s">
        <v>612</v>
      </c>
      <c r="B603" s="2" t="s">
        <v>1654</v>
      </c>
      <c r="C603" s="2" t="s">
        <v>1864</v>
      </c>
      <c r="D603" s="2" t="s">
        <v>2396</v>
      </c>
      <c r="E603" s="2" t="s">
        <v>2191</v>
      </c>
      <c r="F603" s="2">
        <v>14</v>
      </c>
      <c r="G603" s="2">
        <v>10</v>
      </c>
      <c r="H603" s="2">
        <v>631.79999999999995</v>
      </c>
      <c r="I603" s="2">
        <v>63.18</v>
      </c>
      <c r="J603" s="2" t="s">
        <v>3370</v>
      </c>
      <c r="K603" s="2" t="s">
        <v>3372</v>
      </c>
    </row>
    <row r="604" spans="1:11" ht="13.8" x14ac:dyDescent="0.25">
      <c r="A604" s="2" t="s">
        <v>613</v>
      </c>
      <c r="B604" s="2" t="s">
        <v>1431</v>
      </c>
      <c r="C604" s="2" t="s">
        <v>1861</v>
      </c>
      <c r="D604" s="2" t="s">
        <v>2397</v>
      </c>
      <c r="E604" s="2" t="s">
        <v>3142</v>
      </c>
      <c r="F604" s="2">
        <v>34</v>
      </c>
      <c r="G604" s="2">
        <v>21</v>
      </c>
      <c r="H604" s="2">
        <v>2013.48</v>
      </c>
      <c r="I604" s="2">
        <v>95.88</v>
      </c>
      <c r="J604" s="2" t="s">
        <v>3370</v>
      </c>
      <c r="K604" s="2" t="s">
        <v>3373</v>
      </c>
    </row>
    <row r="605" spans="1:11" ht="13.8" x14ac:dyDescent="0.25">
      <c r="A605" s="2" t="s">
        <v>614</v>
      </c>
      <c r="B605" s="2" t="s">
        <v>1655</v>
      </c>
      <c r="C605" s="2" t="s">
        <v>1863</v>
      </c>
      <c r="D605" s="2" t="s">
        <v>2398</v>
      </c>
      <c r="E605" s="2" t="s">
        <v>2819</v>
      </c>
      <c r="F605" s="2">
        <v>1</v>
      </c>
      <c r="G605" s="2">
        <v>3</v>
      </c>
      <c r="H605" s="2">
        <v>420.57</v>
      </c>
      <c r="I605" s="2">
        <v>140.19</v>
      </c>
      <c r="J605" s="2" t="s">
        <v>3370</v>
      </c>
      <c r="K605" s="2" t="s">
        <v>3373</v>
      </c>
    </row>
    <row r="606" spans="1:11" ht="13.8" x14ac:dyDescent="0.25">
      <c r="A606" s="2" t="s">
        <v>615</v>
      </c>
      <c r="B606" s="2" t="s">
        <v>1246</v>
      </c>
      <c r="C606" s="2" t="s">
        <v>1864</v>
      </c>
      <c r="D606" s="2" t="s">
        <v>2399</v>
      </c>
      <c r="E606" s="2" t="s">
        <v>3032</v>
      </c>
      <c r="F606" s="2">
        <v>23</v>
      </c>
      <c r="G606" s="2">
        <v>20</v>
      </c>
      <c r="H606" s="2">
        <v>4815</v>
      </c>
      <c r="I606" s="2">
        <v>240.75</v>
      </c>
      <c r="J606" s="2" t="s">
        <v>3370</v>
      </c>
      <c r="K606" s="2" t="s">
        <v>3372</v>
      </c>
    </row>
    <row r="607" spans="1:11" ht="13.8" x14ac:dyDescent="0.25">
      <c r="A607" s="2" t="s">
        <v>616</v>
      </c>
      <c r="B607" s="2" t="s">
        <v>1530</v>
      </c>
      <c r="C607" s="2" t="s">
        <v>1865</v>
      </c>
      <c r="D607" s="2" t="s">
        <v>2400</v>
      </c>
      <c r="E607" s="2" t="s">
        <v>2288</v>
      </c>
      <c r="F607" s="2">
        <v>20</v>
      </c>
      <c r="G607" s="2">
        <v>16</v>
      </c>
      <c r="H607" s="2">
        <v>4530.3999999999996</v>
      </c>
      <c r="I607" s="2">
        <v>283.14999999999998</v>
      </c>
      <c r="J607" s="2" t="s">
        <v>3370</v>
      </c>
      <c r="K607" s="2" t="s">
        <v>3372</v>
      </c>
    </row>
    <row r="608" spans="1:11" ht="13.8" x14ac:dyDescent="0.25">
      <c r="A608" s="2" t="s">
        <v>617</v>
      </c>
      <c r="B608" s="2" t="s">
        <v>1656</v>
      </c>
      <c r="C608" s="2" t="s">
        <v>1865</v>
      </c>
      <c r="D608" s="2" t="s">
        <v>2401</v>
      </c>
      <c r="E608" s="2" t="s">
        <v>2917</v>
      </c>
      <c r="F608" s="2">
        <v>15</v>
      </c>
      <c r="G608" s="2">
        <v>13</v>
      </c>
      <c r="H608" s="2">
        <v>721.24</v>
      </c>
      <c r="I608" s="2">
        <v>55.48</v>
      </c>
      <c r="J608" s="2" t="s">
        <v>3370</v>
      </c>
      <c r="K608" s="2" t="s">
        <v>3372</v>
      </c>
    </row>
    <row r="609" spans="1:11" ht="13.8" x14ac:dyDescent="0.25">
      <c r="A609" s="2" t="s">
        <v>618</v>
      </c>
      <c r="B609" s="2" t="s">
        <v>1448</v>
      </c>
      <c r="C609" s="2" t="s">
        <v>1865</v>
      </c>
      <c r="D609" s="2" t="s">
        <v>2402</v>
      </c>
      <c r="E609" s="2" t="s">
        <v>2025</v>
      </c>
      <c r="F609" s="2">
        <v>20</v>
      </c>
      <c r="G609" s="2">
        <v>15</v>
      </c>
      <c r="H609" s="2">
        <v>1235.8499999999999</v>
      </c>
      <c r="I609" s="2">
        <v>82.39</v>
      </c>
      <c r="J609" s="2" t="s">
        <v>3370</v>
      </c>
      <c r="K609" s="2" t="s">
        <v>3373</v>
      </c>
    </row>
    <row r="610" spans="1:11" ht="13.8" x14ac:dyDescent="0.25">
      <c r="A610" s="2" t="s">
        <v>619</v>
      </c>
      <c r="B610" s="2" t="s">
        <v>1371</v>
      </c>
      <c r="C610" s="2" t="s">
        <v>1863</v>
      </c>
      <c r="D610" s="2" t="s">
        <v>2403</v>
      </c>
      <c r="E610" s="2" t="s">
        <v>3143</v>
      </c>
      <c r="F610" s="2">
        <v>8</v>
      </c>
      <c r="G610" s="2">
        <v>6</v>
      </c>
      <c r="H610" s="2">
        <v>2154.6</v>
      </c>
      <c r="I610" s="2">
        <v>359.1</v>
      </c>
      <c r="J610" s="2" t="s">
        <v>3370</v>
      </c>
      <c r="K610" s="2" t="s">
        <v>3372</v>
      </c>
    </row>
    <row r="611" spans="1:11" ht="13.8" x14ac:dyDescent="0.25">
      <c r="A611" s="2" t="s">
        <v>620</v>
      </c>
      <c r="B611" s="2" t="s">
        <v>1544</v>
      </c>
      <c r="C611" s="2" t="s">
        <v>1864</v>
      </c>
      <c r="D611" s="2" t="s">
        <v>2404</v>
      </c>
      <c r="E611" s="2" t="s">
        <v>3144</v>
      </c>
      <c r="F611" s="2">
        <v>3</v>
      </c>
      <c r="G611" s="2">
        <v>2</v>
      </c>
      <c r="H611" s="2">
        <v>43.22</v>
      </c>
      <c r="I611" s="2">
        <v>21.61</v>
      </c>
      <c r="J611" s="2" t="s">
        <v>3370</v>
      </c>
      <c r="K611" s="2" t="s">
        <v>3372</v>
      </c>
    </row>
    <row r="612" spans="1:11" ht="13.8" x14ac:dyDescent="0.25">
      <c r="A612" s="2" t="s">
        <v>621</v>
      </c>
      <c r="B612" s="2" t="s">
        <v>1657</v>
      </c>
      <c r="C612" s="2" t="s">
        <v>1861</v>
      </c>
      <c r="D612" s="2" t="s">
        <v>2405</v>
      </c>
      <c r="E612" s="2" t="s">
        <v>2853</v>
      </c>
      <c r="F612" s="2">
        <v>3</v>
      </c>
      <c r="G612" s="2">
        <v>4</v>
      </c>
      <c r="H612" s="2">
        <v>141.44</v>
      </c>
      <c r="I612" s="2">
        <v>35.36</v>
      </c>
      <c r="J612" s="2" t="s">
        <v>3370</v>
      </c>
      <c r="K612" s="2" t="s">
        <v>3373</v>
      </c>
    </row>
    <row r="613" spans="1:11" ht="13.8" x14ac:dyDescent="0.25">
      <c r="A613" s="2" t="s">
        <v>622</v>
      </c>
      <c r="B613" s="2" t="s">
        <v>1658</v>
      </c>
      <c r="C613" s="2" t="s">
        <v>1863</v>
      </c>
      <c r="D613" s="2" t="s">
        <v>2406</v>
      </c>
      <c r="E613" s="2" t="s">
        <v>2173</v>
      </c>
      <c r="F613" s="2">
        <v>5</v>
      </c>
      <c r="G613" s="2">
        <v>6</v>
      </c>
      <c r="H613" s="2">
        <v>1074.48</v>
      </c>
      <c r="I613" s="2">
        <v>179.08</v>
      </c>
      <c r="J613" s="2" t="s">
        <v>3370</v>
      </c>
      <c r="K613" s="2" t="s">
        <v>3372</v>
      </c>
    </row>
    <row r="614" spans="1:11" ht="13.8" x14ac:dyDescent="0.25">
      <c r="A614" s="2" t="s">
        <v>623</v>
      </c>
      <c r="B614" s="2" t="s">
        <v>1659</v>
      </c>
      <c r="C614" s="2" t="s">
        <v>1863</v>
      </c>
      <c r="D614" s="2" t="s">
        <v>2407</v>
      </c>
      <c r="E614" s="2" t="s">
        <v>2845</v>
      </c>
      <c r="F614" s="2">
        <v>28</v>
      </c>
      <c r="G614" s="2">
        <v>17</v>
      </c>
      <c r="H614" s="2">
        <v>1328.72</v>
      </c>
      <c r="I614" s="2">
        <v>78.16</v>
      </c>
      <c r="J614" s="2" t="s">
        <v>3370</v>
      </c>
      <c r="K614" s="2" t="s">
        <v>3373</v>
      </c>
    </row>
    <row r="615" spans="1:11" ht="13.8" x14ac:dyDescent="0.25">
      <c r="A615" s="2" t="s">
        <v>624</v>
      </c>
      <c r="B615" s="2" t="s">
        <v>1660</v>
      </c>
      <c r="C615" s="2" t="s">
        <v>1864</v>
      </c>
      <c r="D615" s="2" t="s">
        <v>2408</v>
      </c>
      <c r="E615" s="2" t="s">
        <v>3145</v>
      </c>
      <c r="F615" s="2">
        <v>55</v>
      </c>
      <c r="G615" s="2">
        <v>44</v>
      </c>
      <c r="H615" s="2">
        <v>1103.08</v>
      </c>
      <c r="I615" s="2">
        <v>25.07</v>
      </c>
      <c r="J615" s="2" t="s">
        <v>3370</v>
      </c>
      <c r="K615" s="2" t="s">
        <v>3372</v>
      </c>
    </row>
    <row r="616" spans="1:11" ht="13.8" x14ac:dyDescent="0.25">
      <c r="A616" s="2" t="s">
        <v>625</v>
      </c>
      <c r="B616" s="2" t="s">
        <v>1265</v>
      </c>
      <c r="C616" s="2" t="s">
        <v>1865</v>
      </c>
      <c r="D616" s="2" t="s">
        <v>2409</v>
      </c>
      <c r="E616" s="2" t="s">
        <v>3146</v>
      </c>
      <c r="F616" s="2">
        <v>7</v>
      </c>
      <c r="G616" s="2">
        <v>2</v>
      </c>
      <c r="H616" s="2">
        <v>200.18</v>
      </c>
      <c r="I616" s="2">
        <v>100.09</v>
      </c>
      <c r="J616" s="2" t="s">
        <v>3370</v>
      </c>
      <c r="K616" s="2" t="s">
        <v>3372</v>
      </c>
    </row>
    <row r="617" spans="1:11" ht="13.8" x14ac:dyDescent="0.25">
      <c r="A617" s="2" t="s">
        <v>626</v>
      </c>
      <c r="B617" s="2" t="s">
        <v>1661</v>
      </c>
      <c r="C617" s="2" t="s">
        <v>1863</v>
      </c>
      <c r="D617" s="2" t="s">
        <v>2410</v>
      </c>
      <c r="E617" s="2" t="s">
        <v>3000</v>
      </c>
      <c r="F617" s="2">
        <v>15</v>
      </c>
      <c r="G617" s="2">
        <v>15</v>
      </c>
      <c r="H617" s="2">
        <v>1705.35</v>
      </c>
      <c r="I617" s="2">
        <v>113.69</v>
      </c>
      <c r="J617" s="2" t="s">
        <v>3370</v>
      </c>
      <c r="K617" s="2" t="s">
        <v>3372</v>
      </c>
    </row>
    <row r="618" spans="1:11" ht="13.8" x14ac:dyDescent="0.25">
      <c r="A618" s="2" t="s">
        <v>627</v>
      </c>
      <c r="B618" s="2" t="s">
        <v>1380</v>
      </c>
      <c r="C618" s="2" t="s">
        <v>1862</v>
      </c>
      <c r="D618" s="2" t="s">
        <v>2411</v>
      </c>
      <c r="E618" s="2" t="s">
        <v>3147</v>
      </c>
      <c r="F618" s="2">
        <v>15</v>
      </c>
      <c r="G618" s="2">
        <v>11</v>
      </c>
      <c r="H618" s="2">
        <v>1095.82</v>
      </c>
      <c r="I618" s="2">
        <v>99.62</v>
      </c>
      <c r="J618" s="2" t="s">
        <v>3370</v>
      </c>
      <c r="K618" s="2" t="s">
        <v>3373</v>
      </c>
    </row>
    <row r="619" spans="1:11" ht="13.8" x14ac:dyDescent="0.25">
      <c r="A619" s="2" t="s">
        <v>628</v>
      </c>
      <c r="B619" s="2" t="s">
        <v>1662</v>
      </c>
      <c r="C619" s="2" t="s">
        <v>1864</v>
      </c>
      <c r="D619" s="2" t="s">
        <v>2412</v>
      </c>
      <c r="E619" s="2" t="s">
        <v>2382</v>
      </c>
      <c r="F619" s="2">
        <v>12</v>
      </c>
      <c r="G619" s="2">
        <v>20</v>
      </c>
      <c r="H619" s="2">
        <v>2173.6</v>
      </c>
      <c r="I619" s="2">
        <v>108.68</v>
      </c>
      <c r="J619" s="2" t="s">
        <v>3370</v>
      </c>
      <c r="K619" s="2" t="s">
        <v>3372</v>
      </c>
    </row>
    <row r="620" spans="1:11" ht="13.8" x14ac:dyDescent="0.25">
      <c r="A620" s="2" t="s">
        <v>629</v>
      </c>
      <c r="B620" s="2" t="s">
        <v>1663</v>
      </c>
      <c r="C620" s="2" t="s">
        <v>1863</v>
      </c>
      <c r="D620" s="2" t="s">
        <v>2413</v>
      </c>
      <c r="E620" s="2" t="s">
        <v>3087</v>
      </c>
      <c r="F620" s="2">
        <v>1</v>
      </c>
      <c r="G620" s="2">
        <v>1</v>
      </c>
      <c r="H620" s="2">
        <v>270.51</v>
      </c>
      <c r="I620" s="2">
        <v>270.51</v>
      </c>
      <c r="J620" s="2" t="s">
        <v>3370</v>
      </c>
      <c r="K620" s="2" t="s">
        <v>3373</v>
      </c>
    </row>
    <row r="621" spans="1:11" ht="13.8" x14ac:dyDescent="0.25">
      <c r="A621" s="2" t="s">
        <v>630</v>
      </c>
      <c r="B621" s="2" t="s">
        <v>1451</v>
      </c>
      <c r="C621" s="2" t="s">
        <v>1865</v>
      </c>
      <c r="D621" s="2" t="s">
        <v>2076</v>
      </c>
      <c r="E621" s="2" t="s">
        <v>2941</v>
      </c>
      <c r="F621" s="2">
        <v>51</v>
      </c>
      <c r="G621" s="2">
        <v>47</v>
      </c>
      <c r="H621" s="2">
        <v>4776.1400000000003</v>
      </c>
      <c r="I621" s="2">
        <v>101.62</v>
      </c>
      <c r="J621" s="2" t="s">
        <v>3370</v>
      </c>
      <c r="K621" s="2" t="s">
        <v>3373</v>
      </c>
    </row>
    <row r="622" spans="1:11" ht="13.8" x14ac:dyDescent="0.25">
      <c r="A622" s="2" t="s">
        <v>631</v>
      </c>
      <c r="B622" s="2" t="s">
        <v>1664</v>
      </c>
      <c r="C622" s="2" t="s">
        <v>1864</v>
      </c>
      <c r="D622" s="2" t="s">
        <v>2414</v>
      </c>
      <c r="E622" s="2" t="s">
        <v>3148</v>
      </c>
      <c r="F622" s="2">
        <v>74</v>
      </c>
      <c r="G622" s="2">
        <v>60</v>
      </c>
      <c r="H622" s="2">
        <v>16559.400000000001</v>
      </c>
      <c r="I622" s="2">
        <v>275.99</v>
      </c>
      <c r="J622" s="2" t="s">
        <v>3371</v>
      </c>
      <c r="K622" s="2" t="s">
        <v>3372</v>
      </c>
    </row>
    <row r="623" spans="1:11" ht="13.8" x14ac:dyDescent="0.25">
      <c r="A623" s="2" t="s">
        <v>632</v>
      </c>
      <c r="B623" s="2" t="s">
        <v>1526</v>
      </c>
      <c r="C623" s="2" t="s">
        <v>1861</v>
      </c>
      <c r="D623" s="2" t="s">
        <v>2415</v>
      </c>
      <c r="E623" s="2" t="s">
        <v>3149</v>
      </c>
      <c r="F623" s="2">
        <v>37</v>
      </c>
      <c r="G623" s="2">
        <v>31</v>
      </c>
      <c r="H623" s="2">
        <v>823.67</v>
      </c>
      <c r="I623" s="2">
        <v>26.57</v>
      </c>
      <c r="J623" s="2" t="s">
        <v>3370</v>
      </c>
      <c r="K623" s="2" t="s">
        <v>3373</v>
      </c>
    </row>
    <row r="624" spans="1:11" ht="13.8" x14ac:dyDescent="0.25">
      <c r="A624" s="2" t="s">
        <v>633</v>
      </c>
      <c r="B624" s="2" t="s">
        <v>1665</v>
      </c>
      <c r="C624" s="2" t="s">
        <v>1863</v>
      </c>
      <c r="D624" s="2" t="s">
        <v>2416</v>
      </c>
      <c r="E624" s="2" t="s">
        <v>3042</v>
      </c>
      <c r="F624" s="2">
        <v>13</v>
      </c>
      <c r="G624" s="2">
        <v>8</v>
      </c>
      <c r="H624" s="2">
        <v>2731.68</v>
      </c>
      <c r="I624" s="2">
        <v>341.46</v>
      </c>
      <c r="J624" s="2" t="s">
        <v>3370</v>
      </c>
      <c r="K624" s="2" t="s">
        <v>3372</v>
      </c>
    </row>
    <row r="625" spans="1:11" ht="13.8" x14ac:dyDescent="0.25">
      <c r="A625" s="2" t="s">
        <v>634</v>
      </c>
      <c r="B625" s="2" t="s">
        <v>1666</v>
      </c>
      <c r="C625" s="2" t="s">
        <v>1862</v>
      </c>
      <c r="D625" s="2" t="s">
        <v>2014</v>
      </c>
      <c r="E625" s="2" t="s">
        <v>2702</v>
      </c>
      <c r="F625" s="2">
        <v>36</v>
      </c>
      <c r="G625" s="2">
        <v>31</v>
      </c>
      <c r="H625" s="2">
        <v>549.01</v>
      </c>
      <c r="I625" s="2">
        <v>17.71</v>
      </c>
      <c r="J625" s="2" t="s">
        <v>3370</v>
      </c>
      <c r="K625" s="2" t="s">
        <v>3372</v>
      </c>
    </row>
    <row r="626" spans="1:11" ht="13.8" x14ac:dyDescent="0.25">
      <c r="A626" s="2" t="s">
        <v>635</v>
      </c>
      <c r="B626" s="2" t="s">
        <v>1384</v>
      </c>
      <c r="C626" s="2" t="s">
        <v>1865</v>
      </c>
      <c r="D626" s="2" t="s">
        <v>2326</v>
      </c>
      <c r="E626" s="2" t="s">
        <v>3150</v>
      </c>
      <c r="F626" s="2">
        <v>46</v>
      </c>
      <c r="G626" s="2">
        <v>36</v>
      </c>
      <c r="H626" s="2">
        <v>1085.76</v>
      </c>
      <c r="I626" s="2">
        <v>30.16</v>
      </c>
      <c r="J626" s="2" t="s">
        <v>3370</v>
      </c>
      <c r="K626" s="2" t="s">
        <v>3372</v>
      </c>
    </row>
    <row r="627" spans="1:11" ht="13.8" x14ac:dyDescent="0.25">
      <c r="A627" s="2" t="s">
        <v>636</v>
      </c>
      <c r="B627" s="2" t="s">
        <v>1414</v>
      </c>
      <c r="C627" s="2" t="s">
        <v>1862</v>
      </c>
      <c r="D627" s="2" t="s">
        <v>2417</v>
      </c>
      <c r="E627" s="2" t="s">
        <v>3151</v>
      </c>
      <c r="F627" s="2">
        <v>24</v>
      </c>
      <c r="G627" s="2">
        <v>14</v>
      </c>
      <c r="H627" s="2">
        <v>2234.2600000000002</v>
      </c>
      <c r="I627" s="2">
        <v>159.59</v>
      </c>
      <c r="J627" s="2" t="s">
        <v>3370</v>
      </c>
      <c r="K627" s="2" t="s">
        <v>3372</v>
      </c>
    </row>
    <row r="628" spans="1:11" ht="13.8" x14ac:dyDescent="0.25">
      <c r="A628" s="2" t="s">
        <v>637</v>
      </c>
      <c r="B628" s="2" t="s">
        <v>1268</v>
      </c>
      <c r="C628" s="2" t="s">
        <v>1864</v>
      </c>
      <c r="D628" s="2" t="s">
        <v>2418</v>
      </c>
      <c r="E628" s="2" t="s">
        <v>3152</v>
      </c>
      <c r="F628" s="2">
        <v>1</v>
      </c>
      <c r="G628" s="2">
        <v>1</v>
      </c>
      <c r="H628" s="2">
        <v>104.37</v>
      </c>
      <c r="I628" s="2">
        <v>104.37</v>
      </c>
      <c r="J628" s="2" t="s">
        <v>3370</v>
      </c>
      <c r="K628" s="2" t="s">
        <v>3372</v>
      </c>
    </row>
    <row r="629" spans="1:11" ht="13.8" x14ac:dyDescent="0.25">
      <c r="A629" s="2" t="s">
        <v>638</v>
      </c>
      <c r="B629" s="2" t="s">
        <v>1667</v>
      </c>
      <c r="C629" s="2" t="s">
        <v>1864</v>
      </c>
      <c r="D629" s="2" t="s">
        <v>2419</v>
      </c>
      <c r="E629" s="2" t="s">
        <v>3044</v>
      </c>
      <c r="F629" s="2">
        <v>58</v>
      </c>
      <c r="G629" s="2">
        <v>45</v>
      </c>
      <c r="H629" s="2">
        <v>1229.4000000000001</v>
      </c>
      <c r="I629" s="2">
        <v>27.32</v>
      </c>
      <c r="J629" s="2" t="s">
        <v>3370</v>
      </c>
      <c r="K629" s="2" t="s">
        <v>3372</v>
      </c>
    </row>
    <row r="630" spans="1:11" ht="13.8" x14ac:dyDescent="0.25">
      <c r="A630" s="2" t="s">
        <v>639</v>
      </c>
      <c r="B630" s="2" t="s">
        <v>1225</v>
      </c>
      <c r="C630" s="2" t="s">
        <v>1861</v>
      </c>
      <c r="D630" s="2" t="s">
        <v>2092</v>
      </c>
      <c r="E630" s="2" t="s">
        <v>1960</v>
      </c>
      <c r="F630" s="2">
        <v>14</v>
      </c>
      <c r="G630" s="2">
        <v>9</v>
      </c>
      <c r="H630" s="2">
        <v>1808.28</v>
      </c>
      <c r="I630" s="2">
        <v>200.92</v>
      </c>
      <c r="J630" s="2" t="s">
        <v>3370</v>
      </c>
      <c r="K630" s="2" t="s">
        <v>3372</v>
      </c>
    </row>
    <row r="631" spans="1:11" ht="13.8" x14ac:dyDescent="0.25">
      <c r="A631" s="2" t="s">
        <v>640</v>
      </c>
      <c r="B631" s="2" t="s">
        <v>1668</v>
      </c>
      <c r="C631" s="2" t="s">
        <v>1863</v>
      </c>
      <c r="D631" s="2" t="s">
        <v>2022</v>
      </c>
      <c r="E631" s="2" t="s">
        <v>2309</v>
      </c>
      <c r="F631" s="2">
        <v>10</v>
      </c>
      <c r="G631" s="2">
        <v>10</v>
      </c>
      <c r="H631" s="2">
        <v>578.6</v>
      </c>
      <c r="I631" s="2">
        <v>57.86</v>
      </c>
      <c r="J631" s="2" t="s">
        <v>3370</v>
      </c>
      <c r="K631" s="2" t="s">
        <v>3372</v>
      </c>
    </row>
    <row r="632" spans="1:11" ht="13.8" x14ac:dyDescent="0.25">
      <c r="A632" s="2" t="s">
        <v>641</v>
      </c>
      <c r="B632" s="2" t="s">
        <v>1612</v>
      </c>
      <c r="C632" s="2" t="s">
        <v>1862</v>
      </c>
      <c r="D632" s="2" t="s">
        <v>2420</v>
      </c>
      <c r="E632" s="2" t="s">
        <v>3153</v>
      </c>
      <c r="F632" s="2">
        <v>26</v>
      </c>
      <c r="G632" s="2">
        <v>21</v>
      </c>
      <c r="H632" s="2">
        <v>1743.21</v>
      </c>
      <c r="I632" s="2">
        <v>83.01</v>
      </c>
      <c r="J632" s="2" t="s">
        <v>3370</v>
      </c>
      <c r="K632" s="2" t="s">
        <v>3372</v>
      </c>
    </row>
    <row r="633" spans="1:11" ht="13.8" x14ac:dyDescent="0.25">
      <c r="A633" s="2" t="s">
        <v>642</v>
      </c>
      <c r="B633" s="2" t="s">
        <v>1669</v>
      </c>
      <c r="C633" s="2" t="s">
        <v>1862</v>
      </c>
      <c r="D633" s="2" t="s">
        <v>2421</v>
      </c>
      <c r="E633" s="2" t="s">
        <v>3154</v>
      </c>
      <c r="F633" s="2">
        <v>28</v>
      </c>
      <c r="G633" s="2">
        <v>31</v>
      </c>
      <c r="H633" s="2">
        <v>3714.73</v>
      </c>
      <c r="I633" s="2">
        <v>119.83</v>
      </c>
      <c r="J633" s="2" t="s">
        <v>3370</v>
      </c>
      <c r="K633" s="2" t="s">
        <v>3373</v>
      </c>
    </row>
    <row r="634" spans="1:11" ht="13.8" x14ac:dyDescent="0.25">
      <c r="A634" s="2" t="s">
        <v>643</v>
      </c>
      <c r="B634" s="2" t="s">
        <v>1416</v>
      </c>
      <c r="C634" s="2" t="s">
        <v>1865</v>
      </c>
      <c r="D634" s="2" t="s">
        <v>2360</v>
      </c>
      <c r="E634" s="2" t="s">
        <v>2055</v>
      </c>
      <c r="F634" s="2">
        <v>24</v>
      </c>
      <c r="G634" s="2">
        <v>14</v>
      </c>
      <c r="H634" s="2">
        <v>427.7</v>
      </c>
      <c r="I634" s="2">
        <v>30.55</v>
      </c>
      <c r="J634" s="2" t="s">
        <v>3370</v>
      </c>
      <c r="K634" s="2" t="s">
        <v>3373</v>
      </c>
    </row>
    <row r="635" spans="1:11" ht="13.8" x14ac:dyDescent="0.25">
      <c r="A635" s="2" t="s">
        <v>644</v>
      </c>
      <c r="B635" s="2" t="s">
        <v>1459</v>
      </c>
      <c r="C635" s="2" t="s">
        <v>1862</v>
      </c>
      <c r="D635" s="2" t="s">
        <v>2422</v>
      </c>
      <c r="E635" s="2" t="s">
        <v>3155</v>
      </c>
      <c r="F635" s="2">
        <v>56</v>
      </c>
      <c r="G635" s="2">
        <v>45</v>
      </c>
      <c r="H635" s="2">
        <v>1839.6</v>
      </c>
      <c r="I635" s="2">
        <v>40.880000000000003</v>
      </c>
      <c r="J635" s="2" t="s">
        <v>3370</v>
      </c>
      <c r="K635" s="2" t="s">
        <v>3372</v>
      </c>
    </row>
    <row r="636" spans="1:11" ht="13.8" x14ac:dyDescent="0.25">
      <c r="A636" s="2" t="s">
        <v>645</v>
      </c>
      <c r="B636" s="2" t="s">
        <v>1366</v>
      </c>
      <c r="C636" s="2" t="s">
        <v>1863</v>
      </c>
      <c r="D636" s="2" t="s">
        <v>2423</v>
      </c>
      <c r="E636" s="2" t="s">
        <v>3156</v>
      </c>
      <c r="F636" s="2">
        <v>13</v>
      </c>
      <c r="G636" s="2">
        <v>14</v>
      </c>
      <c r="H636" s="2">
        <v>561.12</v>
      </c>
      <c r="I636" s="2">
        <v>40.08</v>
      </c>
      <c r="J636" s="2" t="s">
        <v>3370</v>
      </c>
      <c r="K636" s="2" t="s">
        <v>3372</v>
      </c>
    </row>
    <row r="637" spans="1:11" ht="13.8" x14ac:dyDescent="0.25">
      <c r="A637" s="2" t="s">
        <v>646</v>
      </c>
      <c r="B637" s="2" t="s">
        <v>1670</v>
      </c>
      <c r="C637" s="2" t="s">
        <v>1864</v>
      </c>
      <c r="D637" s="2" t="s">
        <v>2227</v>
      </c>
      <c r="E637" s="2" t="s">
        <v>3157</v>
      </c>
      <c r="F637" s="2">
        <v>17</v>
      </c>
      <c r="G637" s="2">
        <v>17</v>
      </c>
      <c r="H637" s="2">
        <v>3061.7</v>
      </c>
      <c r="I637" s="2">
        <v>180.1</v>
      </c>
      <c r="J637" s="2" t="s">
        <v>3370</v>
      </c>
      <c r="K637" s="2" t="s">
        <v>3372</v>
      </c>
    </row>
    <row r="638" spans="1:11" ht="13.8" x14ac:dyDescent="0.25">
      <c r="A638" s="2" t="s">
        <v>647</v>
      </c>
      <c r="B638" s="2" t="s">
        <v>1637</v>
      </c>
      <c r="C638" s="2" t="s">
        <v>1863</v>
      </c>
      <c r="D638" s="2" t="s">
        <v>2424</v>
      </c>
      <c r="E638" s="2" t="s">
        <v>3158</v>
      </c>
      <c r="F638" s="2">
        <v>18</v>
      </c>
      <c r="G638" s="2">
        <v>17</v>
      </c>
      <c r="H638" s="2">
        <v>344.08</v>
      </c>
      <c r="I638" s="2">
        <v>20.239999999999998</v>
      </c>
      <c r="J638" s="2" t="s">
        <v>3370</v>
      </c>
      <c r="K638" s="2" t="s">
        <v>3372</v>
      </c>
    </row>
    <row r="639" spans="1:11" ht="13.8" x14ac:dyDescent="0.25">
      <c r="A639" s="2" t="s">
        <v>648</v>
      </c>
      <c r="B639" s="2" t="s">
        <v>1367</v>
      </c>
      <c r="C639" s="2" t="s">
        <v>1862</v>
      </c>
      <c r="D639" s="2" t="s">
        <v>1994</v>
      </c>
      <c r="E639" s="2" t="s">
        <v>2883</v>
      </c>
      <c r="F639" s="2">
        <v>51</v>
      </c>
      <c r="G639" s="2">
        <v>52</v>
      </c>
      <c r="H639" s="2">
        <v>6230.12</v>
      </c>
      <c r="I639" s="2">
        <v>119.81</v>
      </c>
      <c r="J639" s="2" t="s">
        <v>3371</v>
      </c>
      <c r="K639" s="2" t="s">
        <v>3372</v>
      </c>
    </row>
    <row r="640" spans="1:11" ht="13.8" x14ac:dyDescent="0.25">
      <c r="A640" s="2" t="s">
        <v>649</v>
      </c>
      <c r="B640" s="2" t="s">
        <v>1671</v>
      </c>
      <c r="C640" s="2" t="s">
        <v>1861</v>
      </c>
      <c r="D640" s="2" t="s">
        <v>2425</v>
      </c>
      <c r="E640" s="2" t="s">
        <v>2551</v>
      </c>
      <c r="F640" s="2">
        <v>35</v>
      </c>
      <c r="G640" s="2">
        <v>28</v>
      </c>
      <c r="H640" s="2">
        <v>2173.08</v>
      </c>
      <c r="I640" s="2">
        <v>77.61</v>
      </c>
      <c r="J640" s="2" t="s">
        <v>3370</v>
      </c>
      <c r="K640" s="2" t="s">
        <v>3373</v>
      </c>
    </row>
    <row r="641" spans="1:11" ht="13.8" x14ac:dyDescent="0.25">
      <c r="A641" s="2" t="s">
        <v>650</v>
      </c>
      <c r="B641" s="2" t="s">
        <v>1672</v>
      </c>
      <c r="C641" s="2" t="s">
        <v>1861</v>
      </c>
      <c r="D641" s="2" t="s">
        <v>2426</v>
      </c>
      <c r="E641" s="2" t="s">
        <v>3159</v>
      </c>
      <c r="F641" s="2">
        <v>20</v>
      </c>
      <c r="G641" s="2">
        <v>21</v>
      </c>
      <c r="H641" s="2">
        <v>6456.24</v>
      </c>
      <c r="I641" s="2">
        <v>307.44</v>
      </c>
      <c r="J641" s="2" t="s">
        <v>3371</v>
      </c>
      <c r="K641" s="2" t="s">
        <v>3372</v>
      </c>
    </row>
    <row r="642" spans="1:11" ht="13.8" x14ac:dyDescent="0.25">
      <c r="A642" s="2" t="s">
        <v>651</v>
      </c>
      <c r="B642" s="2" t="s">
        <v>1673</v>
      </c>
      <c r="C642" s="2" t="s">
        <v>1864</v>
      </c>
      <c r="D642" s="2" t="s">
        <v>2159</v>
      </c>
      <c r="E642" s="2" t="s">
        <v>2234</v>
      </c>
      <c r="F642" s="2">
        <v>13</v>
      </c>
      <c r="G642" s="2">
        <v>14</v>
      </c>
      <c r="H642" s="2">
        <v>760.76</v>
      </c>
      <c r="I642" s="2">
        <v>54.34</v>
      </c>
      <c r="J642" s="2" t="s">
        <v>3370</v>
      </c>
      <c r="K642" s="2" t="s">
        <v>3372</v>
      </c>
    </row>
    <row r="643" spans="1:11" ht="13.8" x14ac:dyDescent="0.25">
      <c r="A643" s="2" t="s">
        <v>652</v>
      </c>
      <c r="B643" s="2" t="s">
        <v>1674</v>
      </c>
      <c r="C643" s="2" t="s">
        <v>1864</v>
      </c>
      <c r="D643" s="2" t="s">
        <v>2427</v>
      </c>
      <c r="E643" s="2" t="s">
        <v>3160</v>
      </c>
      <c r="F643" s="2">
        <v>20</v>
      </c>
      <c r="G643" s="2">
        <v>14</v>
      </c>
      <c r="H643" s="2">
        <v>307.72000000000003</v>
      </c>
      <c r="I643" s="2">
        <v>21.98</v>
      </c>
      <c r="J643" s="2" t="s">
        <v>3370</v>
      </c>
      <c r="K643" s="2" t="s">
        <v>3372</v>
      </c>
    </row>
    <row r="644" spans="1:11" ht="13.8" x14ac:dyDescent="0.25">
      <c r="A644" s="2" t="s">
        <v>653</v>
      </c>
      <c r="B644" s="2" t="s">
        <v>1675</v>
      </c>
      <c r="C644" s="2" t="s">
        <v>1861</v>
      </c>
      <c r="D644" s="2" t="s">
        <v>1934</v>
      </c>
      <c r="E644" s="2" t="s">
        <v>2463</v>
      </c>
      <c r="F644" s="2">
        <v>12</v>
      </c>
      <c r="G644" s="2">
        <v>9</v>
      </c>
      <c r="H644" s="2">
        <v>7786.8</v>
      </c>
      <c r="I644" s="2">
        <v>865.2</v>
      </c>
      <c r="J644" s="2" t="s">
        <v>3371</v>
      </c>
      <c r="K644" s="2" t="s">
        <v>3373</v>
      </c>
    </row>
    <row r="645" spans="1:11" ht="13.8" x14ac:dyDescent="0.25">
      <c r="A645" s="2" t="s">
        <v>654</v>
      </c>
      <c r="B645" s="2" t="s">
        <v>1301</v>
      </c>
      <c r="C645" s="2" t="s">
        <v>1861</v>
      </c>
      <c r="D645" s="2" t="s">
        <v>1943</v>
      </c>
      <c r="E645" s="2" t="s">
        <v>2999</v>
      </c>
      <c r="F645" s="2">
        <v>25</v>
      </c>
      <c r="G645" s="2">
        <v>21</v>
      </c>
      <c r="H645" s="2">
        <v>1419.81</v>
      </c>
      <c r="I645" s="2">
        <v>67.61</v>
      </c>
      <c r="J645" s="2" t="s">
        <v>3370</v>
      </c>
      <c r="K645" s="2" t="s">
        <v>3372</v>
      </c>
    </row>
    <row r="646" spans="1:11" ht="13.8" x14ac:dyDescent="0.25">
      <c r="A646" s="2" t="s">
        <v>655</v>
      </c>
      <c r="B646" s="2" t="s">
        <v>1412</v>
      </c>
      <c r="C646" s="2" t="s">
        <v>1863</v>
      </c>
      <c r="D646" s="2" t="s">
        <v>2125</v>
      </c>
      <c r="E646" s="2" t="s">
        <v>2000</v>
      </c>
      <c r="F646" s="2">
        <v>25</v>
      </c>
      <c r="G646" s="2">
        <v>12</v>
      </c>
      <c r="H646" s="2">
        <v>1412.28</v>
      </c>
      <c r="I646" s="2">
        <v>117.69</v>
      </c>
      <c r="J646" s="2" t="s">
        <v>3370</v>
      </c>
      <c r="K646" s="2" t="s">
        <v>3373</v>
      </c>
    </row>
    <row r="647" spans="1:11" ht="13.8" x14ac:dyDescent="0.25">
      <c r="A647" s="2" t="s">
        <v>656</v>
      </c>
      <c r="B647" s="2" t="s">
        <v>1676</v>
      </c>
      <c r="C647" s="2" t="s">
        <v>1862</v>
      </c>
      <c r="D647" s="2" t="s">
        <v>2360</v>
      </c>
      <c r="E647" s="2" t="s">
        <v>3161</v>
      </c>
      <c r="F647" s="2">
        <v>4</v>
      </c>
      <c r="G647" s="2">
        <v>4</v>
      </c>
      <c r="H647" s="2">
        <v>1144.5999999999999</v>
      </c>
      <c r="I647" s="2">
        <v>286.14999999999998</v>
      </c>
      <c r="J647" s="2" t="s">
        <v>3370</v>
      </c>
      <c r="K647" s="2" t="s">
        <v>3372</v>
      </c>
    </row>
    <row r="648" spans="1:11" ht="13.8" x14ac:dyDescent="0.25">
      <c r="A648" s="2" t="s">
        <v>657</v>
      </c>
      <c r="B648" s="2" t="s">
        <v>1635</v>
      </c>
      <c r="C648" s="2" t="s">
        <v>1862</v>
      </c>
      <c r="D648" s="2" t="s">
        <v>2428</v>
      </c>
      <c r="E648" s="2" t="s">
        <v>2908</v>
      </c>
      <c r="F648" s="2">
        <v>9</v>
      </c>
      <c r="G648" s="2">
        <v>13</v>
      </c>
      <c r="H648" s="2">
        <v>505.31</v>
      </c>
      <c r="I648" s="2">
        <v>38.869999999999997</v>
      </c>
      <c r="J648" s="2" t="s">
        <v>3370</v>
      </c>
      <c r="K648" s="2" t="s">
        <v>3373</v>
      </c>
    </row>
    <row r="649" spans="1:11" ht="13.8" x14ac:dyDescent="0.25">
      <c r="A649" s="2" t="s">
        <v>658</v>
      </c>
      <c r="B649" s="2" t="s">
        <v>1630</v>
      </c>
      <c r="C649" s="2" t="s">
        <v>1865</v>
      </c>
      <c r="D649" s="2" t="s">
        <v>2429</v>
      </c>
      <c r="E649" s="2" t="s">
        <v>3162</v>
      </c>
      <c r="F649" s="2">
        <v>61</v>
      </c>
      <c r="G649" s="2">
        <v>35</v>
      </c>
      <c r="H649" s="2">
        <v>1194.2</v>
      </c>
      <c r="I649" s="2">
        <v>34.119999999999997</v>
      </c>
      <c r="J649" s="2" t="s">
        <v>3370</v>
      </c>
      <c r="K649" s="2" t="s">
        <v>3372</v>
      </c>
    </row>
    <row r="650" spans="1:11" ht="13.8" x14ac:dyDescent="0.25">
      <c r="A650" s="2" t="s">
        <v>659</v>
      </c>
      <c r="B650" s="2" t="s">
        <v>1394</v>
      </c>
      <c r="C650" s="2" t="s">
        <v>1862</v>
      </c>
      <c r="D650" s="2" t="s">
        <v>2116</v>
      </c>
      <c r="E650" s="2" t="s">
        <v>1913</v>
      </c>
      <c r="F650" s="2">
        <v>32</v>
      </c>
      <c r="G650" s="2">
        <v>23</v>
      </c>
      <c r="H650" s="2">
        <v>2732.17</v>
      </c>
      <c r="I650" s="2">
        <v>118.79</v>
      </c>
      <c r="J650" s="2" t="s">
        <v>3370</v>
      </c>
      <c r="K650" s="2" t="s">
        <v>3373</v>
      </c>
    </row>
    <row r="651" spans="1:11" ht="13.8" x14ac:dyDescent="0.25">
      <c r="A651" s="2" t="s">
        <v>660</v>
      </c>
      <c r="B651" s="2" t="s">
        <v>1363</v>
      </c>
      <c r="C651" s="2" t="s">
        <v>1861</v>
      </c>
      <c r="D651" s="2" t="s">
        <v>2430</v>
      </c>
      <c r="E651" s="2" t="s">
        <v>3056</v>
      </c>
      <c r="F651" s="2">
        <v>63</v>
      </c>
      <c r="G651" s="2">
        <v>44</v>
      </c>
      <c r="H651" s="2">
        <v>5631.12</v>
      </c>
      <c r="I651" s="2">
        <v>127.98</v>
      </c>
      <c r="J651" s="2" t="s">
        <v>3371</v>
      </c>
      <c r="K651" s="2" t="s">
        <v>3372</v>
      </c>
    </row>
    <row r="652" spans="1:11" ht="13.8" x14ac:dyDescent="0.25">
      <c r="A652" s="2" t="s">
        <v>661</v>
      </c>
      <c r="B652" s="2" t="s">
        <v>1375</v>
      </c>
      <c r="C652" s="2" t="s">
        <v>1863</v>
      </c>
      <c r="D652" s="2" t="s">
        <v>2431</v>
      </c>
      <c r="E652" s="2" t="s">
        <v>3163</v>
      </c>
      <c r="F652" s="2">
        <v>1</v>
      </c>
      <c r="G652" s="2">
        <v>1</v>
      </c>
      <c r="H652" s="2">
        <v>257.45999999999998</v>
      </c>
      <c r="I652" s="2">
        <v>257.45999999999998</v>
      </c>
      <c r="J652" s="2" t="s">
        <v>3370</v>
      </c>
      <c r="K652" s="2" t="s">
        <v>3373</v>
      </c>
    </row>
    <row r="653" spans="1:11" ht="13.8" x14ac:dyDescent="0.25">
      <c r="A653" s="2" t="s">
        <v>662</v>
      </c>
      <c r="B653" s="2" t="s">
        <v>1238</v>
      </c>
      <c r="C653" s="2" t="s">
        <v>1865</v>
      </c>
      <c r="D653" s="2" t="s">
        <v>2432</v>
      </c>
      <c r="E653" s="2" t="s">
        <v>2398</v>
      </c>
      <c r="F653" s="2">
        <v>8</v>
      </c>
      <c r="G653" s="2">
        <v>4</v>
      </c>
      <c r="H653" s="2">
        <v>395.64</v>
      </c>
      <c r="I653" s="2">
        <v>98.91</v>
      </c>
      <c r="J653" s="2" t="s">
        <v>3370</v>
      </c>
      <c r="K653" s="2" t="s">
        <v>3373</v>
      </c>
    </row>
    <row r="654" spans="1:11" ht="13.8" x14ac:dyDescent="0.25">
      <c r="A654" s="2" t="s">
        <v>663</v>
      </c>
      <c r="B654" s="2" t="s">
        <v>1677</v>
      </c>
      <c r="C654" s="2" t="s">
        <v>1864</v>
      </c>
      <c r="D654" s="2" t="s">
        <v>2433</v>
      </c>
      <c r="E654" s="2" t="s">
        <v>3164</v>
      </c>
      <c r="F654" s="2">
        <v>60</v>
      </c>
      <c r="G654" s="2">
        <v>52</v>
      </c>
      <c r="H654" s="2">
        <v>1718.08</v>
      </c>
      <c r="I654" s="2">
        <v>33.04</v>
      </c>
      <c r="J654" s="2" t="s">
        <v>3370</v>
      </c>
      <c r="K654" s="2" t="s">
        <v>3372</v>
      </c>
    </row>
    <row r="655" spans="1:11" ht="13.8" x14ac:dyDescent="0.25">
      <c r="A655" s="2" t="s">
        <v>664</v>
      </c>
      <c r="B655" s="2" t="s">
        <v>1387</v>
      </c>
      <c r="C655" s="2" t="s">
        <v>1862</v>
      </c>
      <c r="D655" s="2" t="s">
        <v>2434</v>
      </c>
      <c r="E655" s="2" t="s">
        <v>3034</v>
      </c>
      <c r="F655" s="2">
        <v>34</v>
      </c>
      <c r="G655" s="2">
        <v>18</v>
      </c>
      <c r="H655" s="2">
        <v>5232.24</v>
      </c>
      <c r="I655" s="2">
        <v>290.68</v>
      </c>
      <c r="J655" s="2" t="s">
        <v>3371</v>
      </c>
      <c r="K655" s="2" t="s">
        <v>3372</v>
      </c>
    </row>
    <row r="656" spans="1:11" ht="13.8" x14ac:dyDescent="0.25">
      <c r="A656" s="2" t="s">
        <v>665</v>
      </c>
      <c r="B656" s="2" t="s">
        <v>1678</v>
      </c>
      <c r="C656" s="2" t="s">
        <v>1861</v>
      </c>
      <c r="D656" s="2" t="s">
        <v>2435</v>
      </c>
      <c r="E656" s="2" t="s">
        <v>2970</v>
      </c>
      <c r="F656" s="2">
        <v>3</v>
      </c>
      <c r="G656" s="2">
        <v>4</v>
      </c>
      <c r="H656" s="2">
        <v>311.12</v>
      </c>
      <c r="I656" s="2">
        <v>77.78</v>
      </c>
      <c r="J656" s="2" t="s">
        <v>3370</v>
      </c>
      <c r="K656" s="2" t="s">
        <v>3372</v>
      </c>
    </row>
    <row r="657" spans="1:11" ht="13.8" x14ac:dyDescent="0.25">
      <c r="A657" s="2" t="s">
        <v>666</v>
      </c>
      <c r="B657" s="2" t="s">
        <v>1679</v>
      </c>
      <c r="C657" s="2" t="s">
        <v>1865</v>
      </c>
      <c r="D657" s="2" t="s">
        <v>2436</v>
      </c>
      <c r="E657" s="2" t="s">
        <v>3070</v>
      </c>
      <c r="F657" s="2">
        <v>11</v>
      </c>
      <c r="G657" s="2">
        <v>5</v>
      </c>
      <c r="H657" s="2">
        <v>245.45</v>
      </c>
      <c r="I657" s="2">
        <v>49.09</v>
      </c>
      <c r="J657" s="2" t="s">
        <v>3370</v>
      </c>
      <c r="K657" s="2" t="s">
        <v>3372</v>
      </c>
    </row>
    <row r="658" spans="1:11" ht="13.8" x14ac:dyDescent="0.25">
      <c r="A658" s="2" t="s">
        <v>667</v>
      </c>
      <c r="B658" s="2" t="s">
        <v>1214</v>
      </c>
      <c r="C658" s="2" t="s">
        <v>1862</v>
      </c>
      <c r="D658" s="2" t="s">
        <v>2437</v>
      </c>
      <c r="E658" s="2" t="s">
        <v>2819</v>
      </c>
      <c r="F658" s="2">
        <v>23</v>
      </c>
      <c r="G658" s="2">
        <v>13</v>
      </c>
      <c r="H658" s="2">
        <v>515.32000000000005</v>
      </c>
      <c r="I658" s="2">
        <v>39.64</v>
      </c>
      <c r="J658" s="2" t="s">
        <v>3370</v>
      </c>
      <c r="K658" s="2" t="s">
        <v>3373</v>
      </c>
    </row>
    <row r="659" spans="1:11" ht="13.8" x14ac:dyDescent="0.25">
      <c r="A659" s="2" t="s">
        <v>668</v>
      </c>
      <c r="B659" s="2" t="s">
        <v>1627</v>
      </c>
      <c r="C659" s="2" t="s">
        <v>1863</v>
      </c>
      <c r="D659" s="2" t="s">
        <v>2438</v>
      </c>
      <c r="E659" s="2" t="s">
        <v>3165</v>
      </c>
      <c r="F659" s="2">
        <v>41</v>
      </c>
      <c r="G659" s="2">
        <v>34</v>
      </c>
      <c r="H659" s="2">
        <v>4509.42</v>
      </c>
      <c r="I659" s="2">
        <v>132.63</v>
      </c>
      <c r="J659" s="2" t="s">
        <v>3370</v>
      </c>
      <c r="K659" s="2" t="s">
        <v>3372</v>
      </c>
    </row>
    <row r="660" spans="1:11" ht="13.8" x14ac:dyDescent="0.25">
      <c r="A660" s="2" t="s">
        <v>669</v>
      </c>
      <c r="B660" s="2" t="s">
        <v>1566</v>
      </c>
      <c r="C660" s="2" t="s">
        <v>1861</v>
      </c>
      <c r="D660" s="2" t="s">
        <v>2439</v>
      </c>
      <c r="E660" s="2" t="s">
        <v>2416</v>
      </c>
      <c r="F660" s="2">
        <v>47</v>
      </c>
      <c r="G660" s="2">
        <v>45</v>
      </c>
      <c r="H660" s="2">
        <v>2900.25</v>
      </c>
      <c r="I660" s="2">
        <v>64.45</v>
      </c>
      <c r="J660" s="2" t="s">
        <v>3370</v>
      </c>
      <c r="K660" s="2" t="s">
        <v>3372</v>
      </c>
    </row>
    <row r="661" spans="1:11" ht="13.8" x14ac:dyDescent="0.25">
      <c r="A661" s="2" t="s">
        <v>670</v>
      </c>
      <c r="B661" s="2" t="s">
        <v>1463</v>
      </c>
      <c r="C661" s="2" t="s">
        <v>1864</v>
      </c>
      <c r="D661" s="2" t="s">
        <v>2440</v>
      </c>
      <c r="E661" s="2" t="s">
        <v>3166</v>
      </c>
      <c r="F661" s="2">
        <v>5</v>
      </c>
      <c r="G661" s="2">
        <v>2</v>
      </c>
      <c r="H661" s="2">
        <v>126.96</v>
      </c>
      <c r="I661" s="2">
        <v>63.48</v>
      </c>
      <c r="J661" s="2" t="s">
        <v>3370</v>
      </c>
      <c r="K661" s="2" t="s">
        <v>3372</v>
      </c>
    </row>
    <row r="662" spans="1:11" ht="13.8" x14ac:dyDescent="0.25">
      <c r="A662" s="2" t="s">
        <v>671</v>
      </c>
      <c r="B662" s="2" t="s">
        <v>1435</v>
      </c>
      <c r="C662" s="2" t="s">
        <v>1861</v>
      </c>
      <c r="D662" s="2" t="s">
        <v>2423</v>
      </c>
      <c r="E662" s="2" t="s">
        <v>2975</v>
      </c>
      <c r="F662" s="2">
        <v>12</v>
      </c>
      <c r="G662" s="2">
        <v>8</v>
      </c>
      <c r="H662" s="2">
        <v>696.88</v>
      </c>
      <c r="I662" s="2">
        <v>87.11</v>
      </c>
      <c r="J662" s="2" t="s">
        <v>3370</v>
      </c>
      <c r="K662" s="2" t="s">
        <v>3372</v>
      </c>
    </row>
    <row r="663" spans="1:11" ht="13.8" x14ac:dyDescent="0.25">
      <c r="A663" s="2" t="s">
        <v>672</v>
      </c>
      <c r="B663" s="2" t="s">
        <v>1680</v>
      </c>
      <c r="C663" s="2" t="s">
        <v>1865</v>
      </c>
      <c r="D663" s="2" t="s">
        <v>2441</v>
      </c>
      <c r="E663" s="2" t="s">
        <v>3167</v>
      </c>
      <c r="F663" s="2">
        <v>34</v>
      </c>
      <c r="G663" s="2">
        <v>24</v>
      </c>
      <c r="H663" s="2">
        <v>10868.88</v>
      </c>
      <c r="I663" s="2">
        <v>452.87</v>
      </c>
      <c r="J663" s="2" t="s">
        <v>3371</v>
      </c>
      <c r="K663" s="2" t="s">
        <v>3372</v>
      </c>
    </row>
    <row r="664" spans="1:11" ht="13.8" x14ac:dyDescent="0.25">
      <c r="A664" s="2" t="s">
        <v>673</v>
      </c>
      <c r="B664" s="2" t="s">
        <v>1681</v>
      </c>
      <c r="C664" s="2" t="s">
        <v>1863</v>
      </c>
      <c r="D664" s="2" t="s">
        <v>2442</v>
      </c>
      <c r="E664" s="2" t="s">
        <v>2935</v>
      </c>
      <c r="F664" s="2">
        <v>4</v>
      </c>
      <c r="G664" s="2">
        <v>2</v>
      </c>
      <c r="H664" s="2">
        <v>172.22</v>
      </c>
      <c r="I664" s="2">
        <v>86.11</v>
      </c>
      <c r="J664" s="2" t="s">
        <v>3370</v>
      </c>
      <c r="K664" s="2" t="s">
        <v>3373</v>
      </c>
    </row>
    <row r="665" spans="1:11" ht="13.8" x14ac:dyDescent="0.25">
      <c r="A665" s="2" t="s">
        <v>674</v>
      </c>
      <c r="B665" s="2" t="s">
        <v>1469</v>
      </c>
      <c r="C665" s="2" t="s">
        <v>1864</v>
      </c>
      <c r="D665" s="2" t="s">
        <v>2234</v>
      </c>
      <c r="E665" s="2" t="s">
        <v>2484</v>
      </c>
      <c r="F665" s="2">
        <v>17</v>
      </c>
      <c r="G665" s="2">
        <v>17</v>
      </c>
      <c r="H665" s="2">
        <v>1857.93</v>
      </c>
      <c r="I665" s="2">
        <v>109.29</v>
      </c>
      <c r="J665" s="2" t="s">
        <v>3370</v>
      </c>
      <c r="K665" s="2" t="s">
        <v>3372</v>
      </c>
    </row>
    <row r="666" spans="1:11" ht="13.8" x14ac:dyDescent="0.25">
      <c r="A666" s="2" t="s">
        <v>675</v>
      </c>
      <c r="B666" s="2" t="s">
        <v>1444</v>
      </c>
      <c r="C666" s="2" t="s">
        <v>1862</v>
      </c>
      <c r="D666" s="2" t="s">
        <v>2124</v>
      </c>
      <c r="E666" s="2" t="s">
        <v>2057</v>
      </c>
      <c r="F666" s="2">
        <v>31</v>
      </c>
      <c r="G666" s="2">
        <v>22</v>
      </c>
      <c r="H666" s="2">
        <v>2168.1</v>
      </c>
      <c r="I666" s="2">
        <v>98.55</v>
      </c>
      <c r="J666" s="2" t="s">
        <v>3370</v>
      </c>
      <c r="K666" s="2" t="s">
        <v>3372</v>
      </c>
    </row>
    <row r="667" spans="1:11" ht="13.8" x14ac:dyDescent="0.25">
      <c r="A667" s="2" t="s">
        <v>676</v>
      </c>
      <c r="B667" s="2" t="s">
        <v>1682</v>
      </c>
      <c r="C667" s="2" t="s">
        <v>1861</v>
      </c>
      <c r="D667" s="2" t="s">
        <v>2443</v>
      </c>
      <c r="E667" s="2" t="s">
        <v>3168</v>
      </c>
      <c r="F667" s="2">
        <v>39</v>
      </c>
      <c r="G667" s="2">
        <v>32</v>
      </c>
      <c r="H667" s="2">
        <v>2461.12</v>
      </c>
      <c r="I667" s="2">
        <v>76.91</v>
      </c>
      <c r="J667" s="2" t="s">
        <v>3370</v>
      </c>
      <c r="K667" s="2" t="s">
        <v>3372</v>
      </c>
    </row>
    <row r="668" spans="1:11" ht="13.8" x14ac:dyDescent="0.25">
      <c r="A668" s="2" t="s">
        <v>677</v>
      </c>
      <c r="B668" s="2" t="s">
        <v>1590</v>
      </c>
      <c r="C668" s="2" t="s">
        <v>1863</v>
      </c>
      <c r="D668" s="2" t="s">
        <v>2134</v>
      </c>
      <c r="E668" s="2" t="s">
        <v>2953</v>
      </c>
      <c r="F668" s="2">
        <v>10</v>
      </c>
      <c r="G668" s="2">
        <v>7</v>
      </c>
      <c r="H668" s="2">
        <v>423.5</v>
      </c>
      <c r="I668" s="2">
        <v>60.5</v>
      </c>
      <c r="J668" s="2" t="s">
        <v>3370</v>
      </c>
      <c r="K668" s="2" t="s">
        <v>3372</v>
      </c>
    </row>
    <row r="669" spans="1:11" ht="13.8" x14ac:dyDescent="0.25">
      <c r="A669" s="2" t="s">
        <v>678</v>
      </c>
      <c r="B669" s="2" t="s">
        <v>1476</v>
      </c>
      <c r="C669" s="2" t="s">
        <v>1862</v>
      </c>
      <c r="D669" s="2" t="s">
        <v>2444</v>
      </c>
      <c r="E669" s="2" t="s">
        <v>2551</v>
      </c>
      <c r="F669" s="2">
        <v>9</v>
      </c>
      <c r="G669" s="2">
        <v>6</v>
      </c>
      <c r="H669" s="2">
        <v>478.62</v>
      </c>
      <c r="I669" s="2">
        <v>79.77</v>
      </c>
      <c r="J669" s="2" t="s">
        <v>3370</v>
      </c>
      <c r="K669" s="2" t="s">
        <v>3373</v>
      </c>
    </row>
    <row r="670" spans="1:11" ht="13.8" x14ac:dyDescent="0.25">
      <c r="A670" s="2" t="s">
        <v>679</v>
      </c>
      <c r="B670" s="2" t="s">
        <v>1655</v>
      </c>
      <c r="C670" s="2" t="s">
        <v>1864</v>
      </c>
      <c r="D670" s="2" t="s">
        <v>2445</v>
      </c>
      <c r="E670" s="2" t="s">
        <v>3169</v>
      </c>
      <c r="F670" s="2">
        <v>35</v>
      </c>
      <c r="G670" s="2">
        <v>27</v>
      </c>
      <c r="H670" s="2">
        <v>17001.36</v>
      </c>
      <c r="I670" s="2">
        <v>629.67999999999995</v>
      </c>
      <c r="J670" s="2" t="s">
        <v>3371</v>
      </c>
      <c r="K670" s="2" t="s">
        <v>3372</v>
      </c>
    </row>
    <row r="671" spans="1:11" ht="13.8" x14ac:dyDescent="0.25">
      <c r="A671" s="2" t="s">
        <v>680</v>
      </c>
      <c r="B671" s="2" t="s">
        <v>1227</v>
      </c>
      <c r="C671" s="2" t="s">
        <v>1863</v>
      </c>
      <c r="D671" s="2" t="s">
        <v>2446</v>
      </c>
      <c r="E671" s="2" t="s">
        <v>3170</v>
      </c>
      <c r="F671" s="2">
        <v>41</v>
      </c>
      <c r="G671" s="2">
        <v>23</v>
      </c>
      <c r="H671" s="2">
        <v>6063.03</v>
      </c>
      <c r="I671" s="2">
        <v>263.61</v>
      </c>
      <c r="J671" s="2" t="s">
        <v>3371</v>
      </c>
      <c r="K671" s="2" t="s">
        <v>3372</v>
      </c>
    </row>
    <row r="672" spans="1:11" ht="13.8" x14ac:dyDescent="0.25">
      <c r="A672" s="2" t="s">
        <v>681</v>
      </c>
      <c r="B672" s="2" t="s">
        <v>1683</v>
      </c>
      <c r="C672" s="2" t="s">
        <v>1865</v>
      </c>
      <c r="D672" s="2" t="s">
        <v>2447</v>
      </c>
      <c r="E672" s="2" t="s">
        <v>3171</v>
      </c>
      <c r="F672" s="2">
        <v>45</v>
      </c>
      <c r="G672" s="2">
        <v>32</v>
      </c>
      <c r="H672" s="2">
        <v>1188.48</v>
      </c>
      <c r="I672" s="2">
        <v>37.14</v>
      </c>
      <c r="J672" s="2" t="s">
        <v>3370</v>
      </c>
      <c r="K672" s="2" t="s">
        <v>3372</v>
      </c>
    </row>
    <row r="673" spans="1:11" ht="13.8" x14ac:dyDescent="0.25">
      <c r="A673" s="2" t="s">
        <v>682</v>
      </c>
      <c r="B673" s="2" t="s">
        <v>1389</v>
      </c>
      <c r="C673" s="2" t="s">
        <v>1863</v>
      </c>
      <c r="D673" s="2" t="s">
        <v>2448</v>
      </c>
      <c r="E673" s="2" t="s">
        <v>2922</v>
      </c>
      <c r="F673" s="2">
        <v>32</v>
      </c>
      <c r="G673" s="2">
        <v>25</v>
      </c>
      <c r="H673" s="2">
        <v>2025.25</v>
      </c>
      <c r="I673" s="2">
        <v>81.010000000000005</v>
      </c>
      <c r="J673" s="2" t="s">
        <v>3370</v>
      </c>
      <c r="K673" s="2" t="s">
        <v>3372</v>
      </c>
    </row>
    <row r="674" spans="1:11" ht="13.8" x14ac:dyDescent="0.25">
      <c r="A674" s="2" t="s">
        <v>683</v>
      </c>
      <c r="B674" s="2" t="s">
        <v>1585</v>
      </c>
      <c r="C674" s="2" t="s">
        <v>1865</v>
      </c>
      <c r="D674" s="2" t="s">
        <v>2449</v>
      </c>
      <c r="E674" s="2" t="s">
        <v>2150</v>
      </c>
      <c r="F674" s="2">
        <v>38</v>
      </c>
      <c r="G674" s="2">
        <v>34</v>
      </c>
      <c r="H674" s="2">
        <v>10908.56</v>
      </c>
      <c r="I674" s="2">
        <v>320.83999999999997</v>
      </c>
      <c r="J674" s="2" t="s">
        <v>3371</v>
      </c>
      <c r="K674" s="2" t="s">
        <v>3372</v>
      </c>
    </row>
    <row r="675" spans="1:11" ht="13.8" x14ac:dyDescent="0.25">
      <c r="A675" s="2" t="s">
        <v>684</v>
      </c>
      <c r="B675" s="2" t="s">
        <v>1568</v>
      </c>
      <c r="C675" s="2" t="s">
        <v>1862</v>
      </c>
      <c r="D675" s="2" t="s">
        <v>2450</v>
      </c>
      <c r="E675" s="2" t="s">
        <v>1923</v>
      </c>
      <c r="F675" s="2">
        <v>2</v>
      </c>
      <c r="G675" s="2">
        <v>5</v>
      </c>
      <c r="H675" s="2">
        <v>514.85</v>
      </c>
      <c r="I675" s="2">
        <v>102.97</v>
      </c>
      <c r="J675" s="2" t="s">
        <v>3370</v>
      </c>
      <c r="K675" s="2" t="s">
        <v>3372</v>
      </c>
    </row>
    <row r="676" spans="1:11" ht="13.8" x14ac:dyDescent="0.25">
      <c r="A676" s="2" t="s">
        <v>685</v>
      </c>
      <c r="B676" s="2" t="s">
        <v>1500</v>
      </c>
      <c r="C676" s="2" t="s">
        <v>1864</v>
      </c>
      <c r="D676" s="2" t="s">
        <v>2451</v>
      </c>
      <c r="E676" s="2" t="s">
        <v>3172</v>
      </c>
      <c r="F676" s="2">
        <v>8</v>
      </c>
      <c r="G676" s="2">
        <v>11</v>
      </c>
      <c r="H676" s="2">
        <v>1302.4000000000001</v>
      </c>
      <c r="I676" s="2">
        <v>118.4</v>
      </c>
      <c r="J676" s="2" t="s">
        <v>3370</v>
      </c>
      <c r="K676" s="2" t="s">
        <v>3372</v>
      </c>
    </row>
    <row r="677" spans="1:11" ht="13.8" x14ac:dyDescent="0.25">
      <c r="A677" s="2" t="s">
        <v>686</v>
      </c>
      <c r="B677" s="2" t="s">
        <v>1622</v>
      </c>
      <c r="C677" s="2" t="s">
        <v>1863</v>
      </c>
      <c r="D677" s="2" t="s">
        <v>2452</v>
      </c>
      <c r="E677" s="2" t="s">
        <v>3173</v>
      </c>
      <c r="F677" s="2">
        <v>62</v>
      </c>
      <c r="G677" s="2">
        <v>44</v>
      </c>
      <c r="H677" s="2">
        <v>2577.08</v>
      </c>
      <c r="I677" s="2">
        <v>58.57</v>
      </c>
      <c r="J677" s="2" t="s">
        <v>3370</v>
      </c>
      <c r="K677" s="2" t="s">
        <v>3372</v>
      </c>
    </row>
    <row r="678" spans="1:11" ht="13.8" x14ac:dyDescent="0.25">
      <c r="A678" s="2" t="s">
        <v>687</v>
      </c>
      <c r="B678" s="2" t="s">
        <v>1684</v>
      </c>
      <c r="C678" s="2" t="s">
        <v>1861</v>
      </c>
      <c r="D678" s="2" t="s">
        <v>2372</v>
      </c>
      <c r="E678" s="2" t="s">
        <v>2986</v>
      </c>
      <c r="F678" s="2">
        <v>65</v>
      </c>
      <c r="G678" s="2">
        <v>53</v>
      </c>
      <c r="H678" s="2">
        <v>5381.09</v>
      </c>
      <c r="I678" s="2">
        <v>101.53</v>
      </c>
      <c r="J678" s="2" t="s">
        <v>3371</v>
      </c>
      <c r="K678" s="2" t="s">
        <v>3373</v>
      </c>
    </row>
    <row r="679" spans="1:11" ht="13.8" x14ac:dyDescent="0.25">
      <c r="A679" s="2" t="s">
        <v>688</v>
      </c>
      <c r="B679" s="2" t="s">
        <v>1685</v>
      </c>
      <c r="C679" s="2" t="s">
        <v>1862</v>
      </c>
      <c r="D679" s="2" t="s">
        <v>2453</v>
      </c>
      <c r="E679" s="2" t="s">
        <v>2385</v>
      </c>
      <c r="F679" s="2">
        <v>77</v>
      </c>
      <c r="G679" s="2">
        <v>60</v>
      </c>
      <c r="H679" s="2">
        <v>2047.2</v>
      </c>
      <c r="I679" s="2">
        <v>34.119999999999997</v>
      </c>
      <c r="J679" s="2" t="s">
        <v>3370</v>
      </c>
      <c r="K679" s="2" t="s">
        <v>3372</v>
      </c>
    </row>
    <row r="680" spans="1:11" ht="13.8" x14ac:dyDescent="0.25">
      <c r="A680" s="2" t="s">
        <v>689</v>
      </c>
      <c r="B680" s="2" t="s">
        <v>1555</v>
      </c>
      <c r="C680" s="2" t="s">
        <v>1865</v>
      </c>
      <c r="D680" s="2" t="s">
        <v>2454</v>
      </c>
      <c r="E680" s="2" t="s">
        <v>3158</v>
      </c>
      <c r="F680" s="2">
        <v>5</v>
      </c>
      <c r="G680" s="2">
        <v>6</v>
      </c>
      <c r="H680" s="2">
        <v>569.70000000000005</v>
      </c>
      <c r="I680" s="2">
        <v>94.95</v>
      </c>
      <c r="J680" s="2" t="s">
        <v>3370</v>
      </c>
      <c r="K680" s="2" t="s">
        <v>3372</v>
      </c>
    </row>
    <row r="681" spans="1:11" ht="13.8" x14ac:dyDescent="0.25">
      <c r="A681" s="2" t="s">
        <v>690</v>
      </c>
      <c r="B681" s="2" t="s">
        <v>1686</v>
      </c>
      <c r="C681" s="2" t="s">
        <v>1861</v>
      </c>
      <c r="D681" s="2" t="s">
        <v>2455</v>
      </c>
      <c r="E681" s="2" t="s">
        <v>3174</v>
      </c>
      <c r="F681" s="2">
        <v>7</v>
      </c>
      <c r="G681" s="2">
        <v>9</v>
      </c>
      <c r="H681" s="2">
        <v>1043.82</v>
      </c>
      <c r="I681" s="2">
        <v>115.98</v>
      </c>
      <c r="J681" s="2" t="s">
        <v>3370</v>
      </c>
      <c r="K681" s="2" t="s">
        <v>3372</v>
      </c>
    </row>
    <row r="682" spans="1:11" ht="13.8" x14ac:dyDescent="0.25">
      <c r="A682" s="2" t="s">
        <v>691</v>
      </c>
      <c r="B682" s="2" t="s">
        <v>1687</v>
      </c>
      <c r="C682" s="2" t="s">
        <v>1861</v>
      </c>
      <c r="D682" s="2" t="s">
        <v>2456</v>
      </c>
      <c r="E682" s="2" t="s">
        <v>2345</v>
      </c>
      <c r="F682" s="2">
        <v>34</v>
      </c>
      <c r="G682" s="2">
        <v>27</v>
      </c>
      <c r="H682" s="2">
        <v>5553.63</v>
      </c>
      <c r="I682" s="2">
        <v>205.69</v>
      </c>
      <c r="J682" s="2" t="s">
        <v>3371</v>
      </c>
      <c r="K682" s="2" t="s">
        <v>3372</v>
      </c>
    </row>
    <row r="683" spans="1:11" ht="13.8" x14ac:dyDescent="0.25">
      <c r="A683" s="2" t="s">
        <v>692</v>
      </c>
      <c r="B683" s="2" t="s">
        <v>1688</v>
      </c>
      <c r="C683" s="2" t="s">
        <v>1862</v>
      </c>
      <c r="D683" s="2" t="s">
        <v>2457</v>
      </c>
      <c r="E683" s="2" t="s">
        <v>3104</v>
      </c>
      <c r="F683" s="2">
        <v>46</v>
      </c>
      <c r="G683" s="2">
        <v>47</v>
      </c>
      <c r="H683" s="2">
        <v>1136.46</v>
      </c>
      <c r="I683" s="2">
        <v>24.18</v>
      </c>
      <c r="J683" s="2" t="s">
        <v>3370</v>
      </c>
      <c r="K683" s="2" t="s">
        <v>3372</v>
      </c>
    </row>
    <row r="684" spans="1:11" ht="13.8" x14ac:dyDescent="0.25">
      <c r="A684" s="2" t="s">
        <v>693</v>
      </c>
      <c r="B684" s="2" t="s">
        <v>1613</v>
      </c>
      <c r="C684" s="2" t="s">
        <v>1864</v>
      </c>
      <c r="D684" s="2" t="s">
        <v>1907</v>
      </c>
      <c r="E684" s="2" t="s">
        <v>2954</v>
      </c>
      <c r="F684" s="2">
        <v>17</v>
      </c>
      <c r="G684" s="2">
        <v>15</v>
      </c>
      <c r="H684" s="2">
        <v>808.65</v>
      </c>
      <c r="I684" s="2">
        <v>53.91</v>
      </c>
      <c r="J684" s="2" t="s">
        <v>3370</v>
      </c>
      <c r="K684" s="2" t="s">
        <v>3372</v>
      </c>
    </row>
    <row r="685" spans="1:11" ht="13.8" x14ac:dyDescent="0.25">
      <c r="A685" s="2" t="s">
        <v>694</v>
      </c>
      <c r="B685" s="2" t="s">
        <v>1368</v>
      </c>
      <c r="C685" s="2" t="s">
        <v>1863</v>
      </c>
      <c r="D685" s="2" t="s">
        <v>2277</v>
      </c>
      <c r="E685" s="2" t="s">
        <v>2405</v>
      </c>
      <c r="F685" s="2">
        <v>30</v>
      </c>
      <c r="G685" s="2">
        <v>31</v>
      </c>
      <c r="H685" s="2">
        <v>7564.93</v>
      </c>
      <c r="I685" s="2">
        <v>244.03</v>
      </c>
      <c r="J685" s="2" t="s">
        <v>3371</v>
      </c>
      <c r="K685" s="2" t="s">
        <v>3373</v>
      </c>
    </row>
    <row r="686" spans="1:11" ht="13.8" x14ac:dyDescent="0.25">
      <c r="A686" s="2" t="s">
        <v>695</v>
      </c>
      <c r="B686" s="2" t="s">
        <v>1689</v>
      </c>
      <c r="C686" s="2" t="s">
        <v>1864</v>
      </c>
      <c r="D686" s="2" t="s">
        <v>2458</v>
      </c>
      <c r="E686" s="2" t="s">
        <v>3175</v>
      </c>
      <c r="F686" s="2">
        <v>33</v>
      </c>
      <c r="G686" s="2">
        <v>25</v>
      </c>
      <c r="H686" s="2">
        <v>1551</v>
      </c>
      <c r="I686" s="2">
        <v>62.04</v>
      </c>
      <c r="J686" s="2" t="s">
        <v>3370</v>
      </c>
      <c r="K686" s="2" t="s">
        <v>3372</v>
      </c>
    </row>
    <row r="687" spans="1:11" ht="13.8" x14ac:dyDescent="0.25">
      <c r="A687" s="2" t="s">
        <v>696</v>
      </c>
      <c r="B687" s="2" t="s">
        <v>1569</v>
      </c>
      <c r="C687" s="2" t="s">
        <v>1863</v>
      </c>
      <c r="D687" s="2" t="s">
        <v>2354</v>
      </c>
      <c r="E687" s="2" t="s">
        <v>3176</v>
      </c>
      <c r="F687" s="2">
        <v>2</v>
      </c>
      <c r="G687" s="2">
        <v>2</v>
      </c>
      <c r="H687" s="2">
        <v>117.14</v>
      </c>
      <c r="I687" s="2">
        <v>58.57</v>
      </c>
      <c r="J687" s="2" t="s">
        <v>3370</v>
      </c>
      <c r="K687" s="2" t="s">
        <v>3372</v>
      </c>
    </row>
    <row r="688" spans="1:11" ht="13.8" x14ac:dyDescent="0.25">
      <c r="A688" s="2" t="s">
        <v>697</v>
      </c>
      <c r="B688" s="2" t="s">
        <v>1690</v>
      </c>
      <c r="C688" s="2" t="s">
        <v>1861</v>
      </c>
      <c r="D688" s="2" t="s">
        <v>2459</v>
      </c>
      <c r="E688" s="2" t="s">
        <v>2843</v>
      </c>
      <c r="F688" s="2">
        <v>3</v>
      </c>
      <c r="G688" s="2">
        <v>5</v>
      </c>
      <c r="H688" s="2">
        <v>177.5</v>
      </c>
      <c r="I688" s="2">
        <v>35.5</v>
      </c>
      <c r="J688" s="2" t="s">
        <v>3370</v>
      </c>
      <c r="K688" s="2" t="s">
        <v>3372</v>
      </c>
    </row>
    <row r="689" spans="1:11" ht="13.8" x14ac:dyDescent="0.25">
      <c r="A689" s="2" t="s">
        <v>698</v>
      </c>
      <c r="B689" s="2" t="s">
        <v>1691</v>
      </c>
      <c r="C689" s="2" t="s">
        <v>1863</v>
      </c>
      <c r="D689" s="2" t="s">
        <v>2460</v>
      </c>
      <c r="E689" s="2" t="s">
        <v>3177</v>
      </c>
      <c r="F689" s="2">
        <v>5</v>
      </c>
      <c r="G689" s="2">
        <v>3</v>
      </c>
      <c r="H689" s="2">
        <v>705.84</v>
      </c>
      <c r="I689" s="2">
        <v>235.28</v>
      </c>
      <c r="J689" s="2" t="s">
        <v>3370</v>
      </c>
      <c r="K689" s="2" t="s">
        <v>3373</v>
      </c>
    </row>
    <row r="690" spans="1:11" ht="13.8" x14ac:dyDescent="0.25">
      <c r="A690" s="2" t="s">
        <v>699</v>
      </c>
      <c r="B690" s="2" t="s">
        <v>1224</v>
      </c>
      <c r="C690" s="2" t="s">
        <v>1865</v>
      </c>
      <c r="D690" s="2" t="s">
        <v>2461</v>
      </c>
      <c r="E690" s="2" t="s">
        <v>2393</v>
      </c>
      <c r="F690" s="2">
        <v>38</v>
      </c>
      <c r="G690" s="2">
        <v>29</v>
      </c>
      <c r="H690" s="2">
        <v>3450.71</v>
      </c>
      <c r="I690" s="2">
        <v>118.99</v>
      </c>
      <c r="J690" s="2" t="s">
        <v>3370</v>
      </c>
      <c r="K690" s="2" t="s">
        <v>3372</v>
      </c>
    </row>
    <row r="691" spans="1:11" ht="13.8" x14ac:dyDescent="0.25">
      <c r="A691" s="2" t="s">
        <v>700</v>
      </c>
      <c r="B691" s="2" t="s">
        <v>1692</v>
      </c>
      <c r="C691" s="2" t="s">
        <v>1864</v>
      </c>
      <c r="D691" s="2" t="s">
        <v>2462</v>
      </c>
      <c r="E691" s="2" t="s">
        <v>2090</v>
      </c>
      <c r="F691" s="2">
        <v>10</v>
      </c>
      <c r="G691" s="2">
        <v>11</v>
      </c>
      <c r="H691" s="2">
        <v>4066.37</v>
      </c>
      <c r="I691" s="2">
        <v>369.67</v>
      </c>
      <c r="J691" s="2" t="s">
        <v>3370</v>
      </c>
      <c r="K691" s="2" t="s">
        <v>3372</v>
      </c>
    </row>
    <row r="692" spans="1:11" ht="13.8" x14ac:dyDescent="0.25">
      <c r="A692" s="2" t="s">
        <v>701</v>
      </c>
      <c r="B692" s="2" t="s">
        <v>1311</v>
      </c>
      <c r="C692" s="2" t="s">
        <v>1864</v>
      </c>
      <c r="D692" s="2" t="s">
        <v>2463</v>
      </c>
      <c r="E692" s="2" t="s">
        <v>2950</v>
      </c>
      <c r="F692" s="2">
        <v>3</v>
      </c>
      <c r="G692" s="2">
        <v>4</v>
      </c>
      <c r="H692" s="2">
        <v>238.6</v>
      </c>
      <c r="I692" s="2">
        <v>59.65</v>
      </c>
      <c r="J692" s="2" t="s">
        <v>3370</v>
      </c>
      <c r="K692" s="2" t="s">
        <v>3373</v>
      </c>
    </row>
    <row r="693" spans="1:11" ht="13.8" x14ac:dyDescent="0.25">
      <c r="A693" s="2" t="s">
        <v>702</v>
      </c>
      <c r="B693" s="2" t="s">
        <v>1276</v>
      </c>
      <c r="C693" s="2" t="s">
        <v>1865</v>
      </c>
      <c r="D693" s="2" t="s">
        <v>2464</v>
      </c>
      <c r="E693" s="2" t="s">
        <v>3178</v>
      </c>
      <c r="F693" s="2">
        <v>18</v>
      </c>
      <c r="G693" s="2">
        <v>21</v>
      </c>
      <c r="H693" s="2">
        <v>3187.17</v>
      </c>
      <c r="I693" s="2">
        <v>151.77000000000001</v>
      </c>
      <c r="J693" s="2" t="s">
        <v>3370</v>
      </c>
      <c r="K693" s="2" t="s">
        <v>3372</v>
      </c>
    </row>
    <row r="694" spans="1:11" ht="13.8" x14ac:dyDescent="0.25">
      <c r="A694" s="2" t="s">
        <v>703</v>
      </c>
      <c r="B694" s="2" t="s">
        <v>1664</v>
      </c>
      <c r="C694" s="2" t="s">
        <v>1863</v>
      </c>
      <c r="D694" s="2" t="s">
        <v>2465</v>
      </c>
      <c r="E694" s="2" t="s">
        <v>3179</v>
      </c>
      <c r="F694" s="2">
        <v>10</v>
      </c>
      <c r="G694" s="2">
        <v>8</v>
      </c>
      <c r="H694" s="2">
        <v>735.44</v>
      </c>
      <c r="I694" s="2">
        <v>91.93</v>
      </c>
      <c r="J694" s="2" t="s">
        <v>3370</v>
      </c>
      <c r="K694" s="2" t="s">
        <v>3372</v>
      </c>
    </row>
    <row r="695" spans="1:11" ht="13.8" x14ac:dyDescent="0.25">
      <c r="A695" s="2" t="s">
        <v>704</v>
      </c>
      <c r="B695" s="2" t="s">
        <v>1573</v>
      </c>
      <c r="C695" s="2" t="s">
        <v>1862</v>
      </c>
      <c r="D695" s="2" t="s">
        <v>2358</v>
      </c>
      <c r="E695" s="2" t="s">
        <v>2891</v>
      </c>
      <c r="F695" s="2">
        <v>8</v>
      </c>
      <c r="G695" s="2">
        <v>7</v>
      </c>
      <c r="H695" s="2">
        <v>166.04</v>
      </c>
      <c r="I695" s="2">
        <v>23.72</v>
      </c>
      <c r="J695" s="2" t="s">
        <v>3370</v>
      </c>
      <c r="K695" s="2" t="s">
        <v>3373</v>
      </c>
    </row>
    <row r="696" spans="1:11" ht="13.8" x14ac:dyDescent="0.25">
      <c r="A696" s="2" t="s">
        <v>705</v>
      </c>
      <c r="B696" s="2" t="s">
        <v>1362</v>
      </c>
      <c r="C696" s="2" t="s">
        <v>1864</v>
      </c>
      <c r="D696" s="2" t="s">
        <v>2345</v>
      </c>
      <c r="E696" s="2" t="s">
        <v>3031</v>
      </c>
      <c r="F696" s="2">
        <v>54</v>
      </c>
      <c r="G696" s="2">
        <v>45</v>
      </c>
      <c r="H696" s="2">
        <v>4036.05</v>
      </c>
      <c r="I696" s="2">
        <v>89.69</v>
      </c>
      <c r="J696" s="2" t="s">
        <v>3370</v>
      </c>
      <c r="K696" s="2" t="s">
        <v>3373</v>
      </c>
    </row>
    <row r="697" spans="1:11" ht="13.8" x14ac:dyDescent="0.25">
      <c r="A697" s="2" t="s">
        <v>706</v>
      </c>
      <c r="B697" s="2" t="s">
        <v>1219</v>
      </c>
      <c r="C697" s="2" t="s">
        <v>1862</v>
      </c>
      <c r="D697" s="2" t="s">
        <v>2044</v>
      </c>
      <c r="E697" s="2" t="s">
        <v>2998</v>
      </c>
      <c r="F697" s="2">
        <v>7</v>
      </c>
      <c r="G697" s="2">
        <v>8</v>
      </c>
      <c r="H697" s="2">
        <v>3007.04</v>
      </c>
      <c r="I697" s="2">
        <v>375.88</v>
      </c>
      <c r="J697" s="2" t="s">
        <v>3370</v>
      </c>
      <c r="K697" s="2" t="s">
        <v>3373</v>
      </c>
    </row>
    <row r="698" spans="1:11" ht="13.8" x14ac:dyDescent="0.25">
      <c r="A698" s="2" t="s">
        <v>707</v>
      </c>
      <c r="B698" s="2" t="s">
        <v>1496</v>
      </c>
      <c r="C698" s="2" t="s">
        <v>1862</v>
      </c>
      <c r="D698" s="2" t="s">
        <v>2466</v>
      </c>
      <c r="E698" s="2" t="s">
        <v>2711</v>
      </c>
      <c r="F698" s="2">
        <v>2</v>
      </c>
      <c r="G698" s="2">
        <v>2</v>
      </c>
      <c r="H698" s="2">
        <v>794.62</v>
      </c>
      <c r="I698" s="2">
        <v>397.31</v>
      </c>
      <c r="J698" s="2" t="s">
        <v>3370</v>
      </c>
      <c r="K698" s="2" t="s">
        <v>3372</v>
      </c>
    </row>
    <row r="699" spans="1:11" ht="13.8" x14ac:dyDescent="0.25">
      <c r="A699" s="2" t="s">
        <v>708</v>
      </c>
      <c r="B699" s="2" t="s">
        <v>1528</v>
      </c>
      <c r="C699" s="2" t="s">
        <v>1861</v>
      </c>
      <c r="D699" s="2" t="s">
        <v>2467</v>
      </c>
      <c r="E699" s="2" t="s">
        <v>2929</v>
      </c>
      <c r="F699" s="2">
        <v>44</v>
      </c>
      <c r="G699" s="2">
        <v>34</v>
      </c>
      <c r="H699" s="2">
        <v>1376.66</v>
      </c>
      <c r="I699" s="2">
        <v>40.49</v>
      </c>
      <c r="J699" s="2" t="s">
        <v>3370</v>
      </c>
      <c r="K699" s="2" t="s">
        <v>3372</v>
      </c>
    </row>
    <row r="700" spans="1:11" ht="13.8" x14ac:dyDescent="0.25">
      <c r="A700" s="2" t="s">
        <v>709</v>
      </c>
      <c r="B700" s="2" t="s">
        <v>1426</v>
      </c>
      <c r="C700" s="2" t="s">
        <v>1864</v>
      </c>
      <c r="D700" s="2" t="s">
        <v>2468</v>
      </c>
      <c r="E700" s="2" t="s">
        <v>3180</v>
      </c>
      <c r="F700" s="2">
        <v>23</v>
      </c>
      <c r="G700" s="2">
        <v>26</v>
      </c>
      <c r="H700" s="2">
        <v>1348.1</v>
      </c>
      <c r="I700" s="2">
        <v>51.85</v>
      </c>
      <c r="J700" s="2" t="s">
        <v>3370</v>
      </c>
      <c r="K700" s="2" t="s">
        <v>3372</v>
      </c>
    </row>
    <row r="701" spans="1:11" ht="13.8" x14ac:dyDescent="0.25">
      <c r="A701" s="2" t="s">
        <v>710</v>
      </c>
      <c r="B701" s="2" t="s">
        <v>1216</v>
      </c>
      <c r="C701" s="2" t="s">
        <v>1864</v>
      </c>
      <c r="D701" s="2" t="s">
        <v>2326</v>
      </c>
      <c r="E701" s="2" t="s">
        <v>2693</v>
      </c>
      <c r="F701" s="2">
        <v>62</v>
      </c>
      <c r="G701" s="2">
        <v>51</v>
      </c>
      <c r="H701" s="2">
        <v>5248.41</v>
      </c>
      <c r="I701" s="2">
        <v>102.91</v>
      </c>
      <c r="J701" s="2" t="s">
        <v>3371</v>
      </c>
      <c r="K701" s="2" t="s">
        <v>3372</v>
      </c>
    </row>
    <row r="702" spans="1:11" ht="13.8" x14ac:dyDescent="0.25">
      <c r="A702" s="2" t="s">
        <v>711</v>
      </c>
      <c r="B702" s="2" t="s">
        <v>1316</v>
      </c>
      <c r="C702" s="2" t="s">
        <v>1865</v>
      </c>
      <c r="D702" s="2" t="s">
        <v>2469</v>
      </c>
      <c r="E702" s="2" t="s">
        <v>3181</v>
      </c>
      <c r="F702" s="2">
        <v>1</v>
      </c>
      <c r="G702" s="2">
        <v>1</v>
      </c>
      <c r="H702" s="2">
        <v>90.62</v>
      </c>
      <c r="I702" s="2">
        <v>90.62</v>
      </c>
      <c r="J702" s="2" t="s">
        <v>3370</v>
      </c>
      <c r="K702" s="2" t="s">
        <v>3373</v>
      </c>
    </row>
    <row r="703" spans="1:11" ht="13.8" x14ac:dyDescent="0.25">
      <c r="A703" s="2" t="s">
        <v>712</v>
      </c>
      <c r="B703" s="2" t="s">
        <v>1519</v>
      </c>
      <c r="C703" s="2" t="s">
        <v>1865</v>
      </c>
      <c r="D703" s="2" t="s">
        <v>2470</v>
      </c>
      <c r="E703" s="2" t="s">
        <v>3066</v>
      </c>
      <c r="F703" s="2">
        <v>45</v>
      </c>
      <c r="G703" s="2">
        <v>40</v>
      </c>
      <c r="H703" s="2">
        <v>4288</v>
      </c>
      <c r="I703" s="2">
        <v>107.2</v>
      </c>
      <c r="J703" s="2" t="s">
        <v>3370</v>
      </c>
      <c r="K703" s="2" t="s">
        <v>3373</v>
      </c>
    </row>
    <row r="704" spans="1:11" ht="13.8" x14ac:dyDescent="0.25">
      <c r="A704" s="2" t="s">
        <v>713</v>
      </c>
      <c r="B704" s="2" t="s">
        <v>1693</v>
      </c>
      <c r="C704" s="2" t="s">
        <v>1864</v>
      </c>
      <c r="D704" s="2" t="s">
        <v>2471</v>
      </c>
      <c r="E704" s="2" t="s">
        <v>2011</v>
      </c>
      <c r="F704" s="2">
        <v>83</v>
      </c>
      <c r="G704" s="2">
        <v>60</v>
      </c>
      <c r="H704" s="2">
        <v>20044.8</v>
      </c>
      <c r="I704" s="2">
        <v>334.08</v>
      </c>
      <c r="J704" s="2" t="s">
        <v>3371</v>
      </c>
      <c r="K704" s="2" t="s">
        <v>3373</v>
      </c>
    </row>
    <row r="705" spans="1:11" ht="13.8" x14ac:dyDescent="0.25">
      <c r="A705" s="2" t="s">
        <v>714</v>
      </c>
      <c r="B705" s="2" t="s">
        <v>1312</v>
      </c>
      <c r="C705" s="2" t="s">
        <v>1862</v>
      </c>
      <c r="D705" s="2" t="s">
        <v>2223</v>
      </c>
      <c r="E705" s="2" t="s">
        <v>3182</v>
      </c>
      <c r="F705" s="2">
        <v>5</v>
      </c>
      <c r="G705" s="2">
        <v>7</v>
      </c>
      <c r="H705" s="2">
        <v>6394.99</v>
      </c>
      <c r="I705" s="2">
        <v>913.57</v>
      </c>
      <c r="J705" s="2" t="s">
        <v>3371</v>
      </c>
      <c r="K705" s="2" t="s">
        <v>3372</v>
      </c>
    </row>
    <row r="706" spans="1:11" ht="13.8" x14ac:dyDescent="0.25">
      <c r="A706" s="2" t="s">
        <v>715</v>
      </c>
      <c r="B706" s="2" t="s">
        <v>1694</v>
      </c>
      <c r="C706" s="2" t="s">
        <v>1862</v>
      </c>
      <c r="D706" s="2" t="s">
        <v>2176</v>
      </c>
      <c r="E706" s="2" t="s">
        <v>3183</v>
      </c>
      <c r="F706" s="2">
        <v>10</v>
      </c>
      <c r="G706" s="2">
        <v>11</v>
      </c>
      <c r="H706" s="2">
        <v>1004.19</v>
      </c>
      <c r="I706" s="2">
        <v>91.29</v>
      </c>
      <c r="J706" s="2" t="s">
        <v>3370</v>
      </c>
      <c r="K706" s="2" t="s">
        <v>3372</v>
      </c>
    </row>
    <row r="707" spans="1:11" ht="13.8" x14ac:dyDescent="0.25">
      <c r="A707" s="2" t="s">
        <v>716</v>
      </c>
      <c r="B707" s="2" t="s">
        <v>1695</v>
      </c>
      <c r="C707" s="2" t="s">
        <v>1864</v>
      </c>
      <c r="D707" s="2" t="s">
        <v>2083</v>
      </c>
      <c r="E707" s="2" t="s">
        <v>3184</v>
      </c>
      <c r="F707" s="2">
        <v>47</v>
      </c>
      <c r="G707" s="2">
        <v>36</v>
      </c>
      <c r="H707" s="2">
        <v>1642.68</v>
      </c>
      <c r="I707" s="2">
        <v>45.63</v>
      </c>
      <c r="J707" s="2" t="s">
        <v>3370</v>
      </c>
      <c r="K707" s="2" t="s">
        <v>3372</v>
      </c>
    </row>
    <row r="708" spans="1:11" ht="13.8" x14ac:dyDescent="0.25">
      <c r="A708" s="2" t="s">
        <v>717</v>
      </c>
      <c r="B708" s="2" t="s">
        <v>1290</v>
      </c>
      <c r="C708" s="2" t="s">
        <v>1864</v>
      </c>
      <c r="D708" s="2" t="s">
        <v>2472</v>
      </c>
      <c r="E708" s="2" t="s">
        <v>3185</v>
      </c>
      <c r="F708" s="2">
        <v>12</v>
      </c>
      <c r="G708" s="2">
        <v>7</v>
      </c>
      <c r="H708" s="2">
        <v>475.3</v>
      </c>
      <c r="I708" s="2">
        <v>67.900000000000006</v>
      </c>
      <c r="J708" s="2" t="s">
        <v>3370</v>
      </c>
      <c r="K708" s="2" t="s">
        <v>3372</v>
      </c>
    </row>
    <row r="709" spans="1:11" ht="13.8" x14ac:dyDescent="0.25">
      <c r="A709" s="2" t="s">
        <v>718</v>
      </c>
      <c r="B709" s="2" t="s">
        <v>1696</v>
      </c>
      <c r="C709" s="2" t="s">
        <v>1864</v>
      </c>
      <c r="D709" s="2" t="s">
        <v>2473</v>
      </c>
      <c r="E709" s="2" t="s">
        <v>1948</v>
      </c>
      <c r="F709" s="2">
        <v>17</v>
      </c>
      <c r="G709" s="2">
        <v>12</v>
      </c>
      <c r="H709" s="2">
        <v>1334.88</v>
      </c>
      <c r="I709" s="2">
        <v>111.24</v>
      </c>
      <c r="J709" s="2" t="s">
        <v>3370</v>
      </c>
      <c r="K709" s="2" t="s">
        <v>3372</v>
      </c>
    </row>
    <row r="710" spans="1:11" ht="13.8" x14ac:dyDescent="0.25">
      <c r="A710" s="2" t="s">
        <v>719</v>
      </c>
      <c r="B710" s="2" t="s">
        <v>1697</v>
      </c>
      <c r="C710" s="2" t="s">
        <v>1862</v>
      </c>
      <c r="D710" s="2" t="s">
        <v>2474</v>
      </c>
      <c r="E710" s="2" t="s">
        <v>3186</v>
      </c>
      <c r="F710" s="2">
        <v>9</v>
      </c>
      <c r="G710" s="2">
        <v>8</v>
      </c>
      <c r="H710" s="2">
        <v>954.08</v>
      </c>
      <c r="I710" s="2">
        <v>119.26</v>
      </c>
      <c r="J710" s="2" t="s">
        <v>3370</v>
      </c>
      <c r="K710" s="2" t="s">
        <v>3372</v>
      </c>
    </row>
    <row r="711" spans="1:11" ht="13.8" x14ac:dyDescent="0.25">
      <c r="A711" s="2" t="s">
        <v>720</v>
      </c>
      <c r="B711" s="2" t="s">
        <v>1587</v>
      </c>
      <c r="C711" s="2" t="s">
        <v>1863</v>
      </c>
      <c r="D711" s="2" t="s">
        <v>2475</v>
      </c>
      <c r="E711" s="2" t="s">
        <v>3139</v>
      </c>
      <c r="F711" s="2">
        <v>61</v>
      </c>
      <c r="G711" s="2">
        <v>44</v>
      </c>
      <c r="H711" s="2">
        <v>1995.84</v>
      </c>
      <c r="I711" s="2">
        <v>45.36</v>
      </c>
      <c r="J711" s="2" t="s">
        <v>3370</v>
      </c>
      <c r="K711" s="2" t="s">
        <v>3372</v>
      </c>
    </row>
    <row r="712" spans="1:11" ht="13.8" x14ac:dyDescent="0.25">
      <c r="A712" s="2" t="s">
        <v>721</v>
      </c>
      <c r="B712" s="2" t="s">
        <v>1258</v>
      </c>
      <c r="C712" s="2" t="s">
        <v>1864</v>
      </c>
      <c r="D712" s="2" t="s">
        <v>1961</v>
      </c>
      <c r="E712" s="2" t="s">
        <v>3187</v>
      </c>
      <c r="F712" s="2">
        <v>10</v>
      </c>
      <c r="G712" s="2">
        <v>10</v>
      </c>
      <c r="H712" s="2">
        <v>458.5</v>
      </c>
      <c r="I712" s="2">
        <v>45.85</v>
      </c>
      <c r="J712" s="2" t="s">
        <v>3370</v>
      </c>
      <c r="K712" s="2" t="s">
        <v>3372</v>
      </c>
    </row>
    <row r="713" spans="1:11" ht="13.8" x14ac:dyDescent="0.25">
      <c r="A713" s="2" t="s">
        <v>722</v>
      </c>
      <c r="B713" s="2" t="s">
        <v>1698</v>
      </c>
      <c r="C713" s="2" t="s">
        <v>1862</v>
      </c>
      <c r="D713" s="2" t="s">
        <v>2476</v>
      </c>
      <c r="E713" s="2" t="s">
        <v>3188</v>
      </c>
      <c r="F713" s="2">
        <v>4</v>
      </c>
      <c r="G713" s="2">
        <v>3</v>
      </c>
      <c r="H713" s="2">
        <v>273.66000000000003</v>
      </c>
      <c r="I713" s="2">
        <v>91.22</v>
      </c>
      <c r="J713" s="2" t="s">
        <v>3370</v>
      </c>
      <c r="K713" s="2" t="s">
        <v>3372</v>
      </c>
    </row>
    <row r="714" spans="1:11" ht="13.8" x14ac:dyDescent="0.25">
      <c r="A714" s="2" t="s">
        <v>723</v>
      </c>
      <c r="B714" s="2" t="s">
        <v>1222</v>
      </c>
      <c r="C714" s="2" t="s">
        <v>1863</v>
      </c>
      <c r="D714" s="2" t="s">
        <v>2477</v>
      </c>
      <c r="E714" s="2" t="s">
        <v>2105</v>
      </c>
      <c r="F714" s="2">
        <v>4</v>
      </c>
      <c r="G714" s="2">
        <v>5</v>
      </c>
      <c r="H714" s="2">
        <v>282.35000000000002</v>
      </c>
      <c r="I714" s="2">
        <v>56.47</v>
      </c>
      <c r="J714" s="2" t="s">
        <v>3370</v>
      </c>
      <c r="K714" s="2" t="s">
        <v>3372</v>
      </c>
    </row>
    <row r="715" spans="1:11" ht="13.8" x14ac:dyDescent="0.25">
      <c r="A715" s="2" t="s">
        <v>724</v>
      </c>
      <c r="B715" s="2" t="s">
        <v>1449</v>
      </c>
      <c r="C715" s="2" t="s">
        <v>1861</v>
      </c>
      <c r="D715" s="2" t="s">
        <v>2478</v>
      </c>
      <c r="E715" s="2" t="s">
        <v>3189</v>
      </c>
      <c r="F715" s="2">
        <v>5</v>
      </c>
      <c r="G715" s="2">
        <v>1</v>
      </c>
      <c r="H715" s="2">
        <v>382.97</v>
      </c>
      <c r="I715" s="2">
        <v>382.97</v>
      </c>
      <c r="J715" s="2" t="s">
        <v>3370</v>
      </c>
      <c r="K715" s="2" t="s">
        <v>3372</v>
      </c>
    </row>
    <row r="716" spans="1:11" ht="13.8" x14ac:dyDescent="0.25">
      <c r="A716" s="2" t="s">
        <v>725</v>
      </c>
      <c r="B716" s="2" t="s">
        <v>1590</v>
      </c>
      <c r="C716" s="2" t="s">
        <v>1862</v>
      </c>
      <c r="D716" s="2" t="s">
        <v>2479</v>
      </c>
      <c r="E716" s="2" t="s">
        <v>3190</v>
      </c>
      <c r="F716" s="2">
        <v>47</v>
      </c>
      <c r="G716" s="2">
        <v>38</v>
      </c>
      <c r="H716" s="2">
        <v>3095.48</v>
      </c>
      <c r="I716" s="2">
        <v>81.459999999999994</v>
      </c>
      <c r="J716" s="2" t="s">
        <v>3370</v>
      </c>
      <c r="K716" s="2" t="s">
        <v>3372</v>
      </c>
    </row>
    <row r="717" spans="1:11" ht="13.8" x14ac:dyDescent="0.25">
      <c r="A717" s="2" t="s">
        <v>726</v>
      </c>
      <c r="B717" s="2" t="s">
        <v>1699</v>
      </c>
      <c r="C717" s="2" t="s">
        <v>1862</v>
      </c>
      <c r="D717" s="2" t="s">
        <v>2480</v>
      </c>
      <c r="E717" s="2" t="s">
        <v>2870</v>
      </c>
      <c r="F717" s="2">
        <v>3</v>
      </c>
      <c r="G717" s="2">
        <v>2</v>
      </c>
      <c r="H717" s="2">
        <v>115.58</v>
      </c>
      <c r="I717" s="2">
        <v>57.79</v>
      </c>
      <c r="J717" s="2" t="s">
        <v>3370</v>
      </c>
      <c r="K717" s="2" t="s">
        <v>3373</v>
      </c>
    </row>
    <row r="718" spans="1:11" ht="13.8" x14ac:dyDescent="0.25">
      <c r="A718" s="2" t="s">
        <v>727</v>
      </c>
      <c r="B718" s="2" t="s">
        <v>1410</v>
      </c>
      <c r="C718" s="2" t="s">
        <v>1862</v>
      </c>
      <c r="D718" s="2" t="s">
        <v>2481</v>
      </c>
      <c r="E718" s="2" t="s">
        <v>3191</v>
      </c>
      <c r="F718" s="2">
        <v>55</v>
      </c>
      <c r="G718" s="2">
        <v>49</v>
      </c>
      <c r="H718" s="2">
        <v>12943.35</v>
      </c>
      <c r="I718" s="2">
        <v>264.14999999999998</v>
      </c>
      <c r="J718" s="2" t="s">
        <v>3371</v>
      </c>
      <c r="K718" s="2" t="s">
        <v>3372</v>
      </c>
    </row>
    <row r="719" spans="1:11" ht="13.8" x14ac:dyDescent="0.25">
      <c r="A719" s="2" t="s">
        <v>728</v>
      </c>
      <c r="B719" s="2" t="s">
        <v>1305</v>
      </c>
      <c r="C719" s="2" t="s">
        <v>1863</v>
      </c>
      <c r="D719" s="2" t="s">
        <v>2482</v>
      </c>
      <c r="E719" s="2" t="s">
        <v>3192</v>
      </c>
      <c r="F719" s="2">
        <v>8</v>
      </c>
      <c r="G719" s="2">
        <v>7</v>
      </c>
      <c r="H719" s="2">
        <v>1870.96</v>
      </c>
      <c r="I719" s="2">
        <v>267.27999999999997</v>
      </c>
      <c r="J719" s="2" t="s">
        <v>3370</v>
      </c>
      <c r="K719" s="2" t="s">
        <v>3372</v>
      </c>
    </row>
    <row r="720" spans="1:11" ht="13.8" x14ac:dyDescent="0.25">
      <c r="A720" s="2" t="s">
        <v>729</v>
      </c>
      <c r="B720" s="2" t="s">
        <v>1428</v>
      </c>
      <c r="C720" s="2" t="s">
        <v>1861</v>
      </c>
      <c r="D720" s="2" t="s">
        <v>1878</v>
      </c>
      <c r="E720" s="2" t="s">
        <v>2540</v>
      </c>
      <c r="F720" s="2">
        <v>9</v>
      </c>
      <c r="G720" s="2">
        <v>6</v>
      </c>
      <c r="H720" s="2">
        <v>1883.64</v>
      </c>
      <c r="I720" s="2">
        <v>313.94</v>
      </c>
      <c r="J720" s="2" t="s">
        <v>3370</v>
      </c>
      <c r="K720" s="2" t="s">
        <v>3372</v>
      </c>
    </row>
    <row r="721" spans="1:11" ht="13.8" x14ac:dyDescent="0.25">
      <c r="A721" s="2" t="s">
        <v>730</v>
      </c>
      <c r="B721" s="2" t="s">
        <v>1369</v>
      </c>
      <c r="C721" s="2" t="s">
        <v>1864</v>
      </c>
      <c r="D721" s="2" t="s">
        <v>2483</v>
      </c>
      <c r="E721" s="2" t="s">
        <v>2825</v>
      </c>
      <c r="F721" s="2">
        <v>32</v>
      </c>
      <c r="G721" s="2">
        <v>17</v>
      </c>
      <c r="H721" s="2">
        <v>5998.79</v>
      </c>
      <c r="I721" s="2">
        <v>352.87</v>
      </c>
      <c r="J721" s="2" t="s">
        <v>3371</v>
      </c>
      <c r="K721" s="2" t="s">
        <v>3372</v>
      </c>
    </row>
    <row r="722" spans="1:11" ht="13.8" x14ac:dyDescent="0.25">
      <c r="A722" s="2" t="s">
        <v>731</v>
      </c>
      <c r="B722" s="2" t="s">
        <v>1700</v>
      </c>
      <c r="C722" s="2" t="s">
        <v>1863</v>
      </c>
      <c r="D722" s="2" t="s">
        <v>2484</v>
      </c>
      <c r="E722" s="2" t="s">
        <v>3144</v>
      </c>
      <c r="F722" s="2">
        <v>22</v>
      </c>
      <c r="G722" s="2">
        <v>18</v>
      </c>
      <c r="H722" s="2">
        <v>2813.4</v>
      </c>
      <c r="I722" s="2">
        <v>156.30000000000001</v>
      </c>
      <c r="J722" s="2" t="s">
        <v>3370</v>
      </c>
      <c r="K722" s="2" t="s">
        <v>3372</v>
      </c>
    </row>
    <row r="723" spans="1:11" ht="13.8" x14ac:dyDescent="0.25">
      <c r="A723" s="2" t="s">
        <v>732</v>
      </c>
      <c r="B723" s="2" t="s">
        <v>1398</v>
      </c>
      <c r="C723" s="2" t="s">
        <v>1865</v>
      </c>
      <c r="D723" s="2" t="s">
        <v>2485</v>
      </c>
      <c r="E723" s="2" t="s">
        <v>3193</v>
      </c>
      <c r="F723" s="2">
        <v>74</v>
      </c>
      <c r="G723" s="2">
        <v>54</v>
      </c>
      <c r="H723" s="2">
        <v>5061.96</v>
      </c>
      <c r="I723" s="2">
        <v>93.74</v>
      </c>
      <c r="J723" s="2" t="s">
        <v>3371</v>
      </c>
      <c r="K723" s="2" t="s">
        <v>3372</v>
      </c>
    </row>
    <row r="724" spans="1:11" ht="13.8" x14ac:dyDescent="0.25">
      <c r="A724" s="2" t="s">
        <v>733</v>
      </c>
      <c r="B724" s="2" t="s">
        <v>1649</v>
      </c>
      <c r="C724" s="2" t="s">
        <v>1865</v>
      </c>
      <c r="D724" s="2" t="s">
        <v>2486</v>
      </c>
      <c r="E724" s="2" t="s">
        <v>2972</v>
      </c>
      <c r="F724" s="2">
        <v>20</v>
      </c>
      <c r="G724" s="2">
        <v>12</v>
      </c>
      <c r="H724" s="2">
        <v>1320.12</v>
      </c>
      <c r="I724" s="2">
        <v>110.01</v>
      </c>
      <c r="J724" s="2" t="s">
        <v>3370</v>
      </c>
      <c r="K724" s="2" t="s">
        <v>3372</v>
      </c>
    </row>
    <row r="725" spans="1:11" ht="13.8" x14ac:dyDescent="0.25">
      <c r="A725" s="2" t="s">
        <v>734</v>
      </c>
      <c r="B725" s="2" t="s">
        <v>1317</v>
      </c>
      <c r="C725" s="2" t="s">
        <v>1861</v>
      </c>
      <c r="D725" s="2" t="s">
        <v>2232</v>
      </c>
      <c r="E725" s="2" t="s">
        <v>3194</v>
      </c>
      <c r="F725" s="2">
        <v>3</v>
      </c>
      <c r="G725" s="2">
        <v>7</v>
      </c>
      <c r="H725" s="2">
        <v>481.39</v>
      </c>
      <c r="I725" s="2">
        <v>68.77</v>
      </c>
      <c r="J725" s="2" t="s">
        <v>3370</v>
      </c>
      <c r="K725" s="2" t="s">
        <v>3372</v>
      </c>
    </row>
    <row r="726" spans="1:11" ht="13.8" x14ac:dyDescent="0.25">
      <c r="A726" s="2" t="s">
        <v>735</v>
      </c>
      <c r="B726" s="2" t="s">
        <v>1557</v>
      </c>
      <c r="C726" s="2" t="s">
        <v>1861</v>
      </c>
      <c r="D726" s="2" t="s">
        <v>2487</v>
      </c>
      <c r="E726" s="2" t="s">
        <v>3195</v>
      </c>
      <c r="F726" s="2">
        <v>33</v>
      </c>
      <c r="G726" s="2">
        <v>31</v>
      </c>
      <c r="H726" s="2">
        <v>1744.06</v>
      </c>
      <c r="I726" s="2">
        <v>56.26</v>
      </c>
      <c r="J726" s="2" t="s">
        <v>3370</v>
      </c>
      <c r="K726" s="2" t="s">
        <v>3372</v>
      </c>
    </row>
    <row r="727" spans="1:11" ht="13.8" x14ac:dyDescent="0.25">
      <c r="A727" s="2" t="s">
        <v>736</v>
      </c>
      <c r="B727" s="2" t="s">
        <v>1261</v>
      </c>
      <c r="C727" s="2" t="s">
        <v>1864</v>
      </c>
      <c r="D727" s="2" t="s">
        <v>2488</v>
      </c>
      <c r="E727" s="2" t="s">
        <v>2676</v>
      </c>
      <c r="F727" s="2">
        <v>6</v>
      </c>
      <c r="G727" s="2">
        <v>4</v>
      </c>
      <c r="H727" s="2">
        <v>115.72</v>
      </c>
      <c r="I727" s="2">
        <v>28.93</v>
      </c>
      <c r="J727" s="2" t="s">
        <v>3370</v>
      </c>
      <c r="K727" s="2" t="s">
        <v>3372</v>
      </c>
    </row>
    <row r="728" spans="1:11" ht="13.8" x14ac:dyDescent="0.25">
      <c r="A728" s="2" t="s">
        <v>737</v>
      </c>
      <c r="B728" s="2" t="s">
        <v>1701</v>
      </c>
      <c r="C728" s="2" t="s">
        <v>1864</v>
      </c>
      <c r="D728" s="2" t="s">
        <v>2489</v>
      </c>
      <c r="E728" s="2" t="s">
        <v>3025</v>
      </c>
      <c r="F728" s="2">
        <v>69</v>
      </c>
      <c r="G728" s="2">
        <v>51</v>
      </c>
      <c r="H728" s="2">
        <v>4795.53</v>
      </c>
      <c r="I728" s="2">
        <v>94.03</v>
      </c>
      <c r="J728" s="2" t="s">
        <v>3370</v>
      </c>
      <c r="K728" s="2" t="s">
        <v>3373</v>
      </c>
    </row>
    <row r="729" spans="1:11" ht="13.8" x14ac:dyDescent="0.25">
      <c r="A729" s="2" t="s">
        <v>738</v>
      </c>
      <c r="B729" s="2" t="s">
        <v>1398</v>
      </c>
      <c r="C729" s="2" t="s">
        <v>1864</v>
      </c>
      <c r="D729" s="2" t="s">
        <v>2490</v>
      </c>
      <c r="E729" s="2" t="s">
        <v>2716</v>
      </c>
      <c r="F729" s="2">
        <v>5</v>
      </c>
      <c r="G729" s="2">
        <v>4</v>
      </c>
      <c r="H729" s="2">
        <v>285.08</v>
      </c>
      <c r="I729" s="2">
        <v>71.27</v>
      </c>
      <c r="J729" s="2" t="s">
        <v>3370</v>
      </c>
      <c r="K729" s="2" t="s">
        <v>3372</v>
      </c>
    </row>
    <row r="730" spans="1:11" ht="13.8" x14ac:dyDescent="0.25">
      <c r="A730" s="2" t="s">
        <v>739</v>
      </c>
      <c r="B730" s="2" t="s">
        <v>1702</v>
      </c>
      <c r="C730" s="2" t="s">
        <v>1864</v>
      </c>
      <c r="D730" s="2" t="s">
        <v>2231</v>
      </c>
      <c r="E730" s="2" t="s">
        <v>2581</v>
      </c>
      <c r="F730" s="2">
        <v>6</v>
      </c>
      <c r="G730" s="2">
        <v>6</v>
      </c>
      <c r="H730" s="2">
        <v>1891.2</v>
      </c>
      <c r="I730" s="2">
        <v>315.2</v>
      </c>
      <c r="J730" s="2" t="s">
        <v>3370</v>
      </c>
      <c r="K730" s="2" t="s">
        <v>3372</v>
      </c>
    </row>
    <row r="731" spans="1:11" ht="13.8" x14ac:dyDescent="0.25">
      <c r="A731" s="2" t="s">
        <v>740</v>
      </c>
      <c r="B731" s="2" t="s">
        <v>1703</v>
      </c>
      <c r="C731" s="2" t="s">
        <v>1865</v>
      </c>
      <c r="D731" s="2" t="s">
        <v>2491</v>
      </c>
      <c r="E731" s="2" t="s">
        <v>2519</v>
      </c>
      <c r="F731" s="2">
        <v>11</v>
      </c>
      <c r="G731" s="2">
        <v>9</v>
      </c>
      <c r="H731" s="2">
        <v>699.03</v>
      </c>
      <c r="I731" s="2">
        <v>77.67</v>
      </c>
      <c r="J731" s="2" t="s">
        <v>3370</v>
      </c>
      <c r="K731" s="2" t="s">
        <v>3372</v>
      </c>
    </row>
    <row r="732" spans="1:11" ht="13.8" x14ac:dyDescent="0.25">
      <c r="A732" s="2" t="s">
        <v>741</v>
      </c>
      <c r="B732" s="2" t="s">
        <v>1531</v>
      </c>
      <c r="C732" s="2" t="s">
        <v>1865</v>
      </c>
      <c r="D732" s="2" t="s">
        <v>1895</v>
      </c>
      <c r="E732" s="2" t="s">
        <v>2025</v>
      </c>
      <c r="F732" s="2">
        <v>11</v>
      </c>
      <c r="G732" s="2">
        <v>13</v>
      </c>
      <c r="H732" s="2">
        <v>640.64</v>
      </c>
      <c r="I732" s="2">
        <v>49.28</v>
      </c>
      <c r="J732" s="2" t="s">
        <v>3370</v>
      </c>
      <c r="K732" s="2" t="s">
        <v>3373</v>
      </c>
    </row>
    <row r="733" spans="1:11" ht="13.8" x14ac:dyDescent="0.25">
      <c r="A733" s="2" t="s">
        <v>742</v>
      </c>
      <c r="B733" s="2" t="s">
        <v>1704</v>
      </c>
      <c r="C733" s="2" t="s">
        <v>1861</v>
      </c>
      <c r="D733" s="2" t="s">
        <v>2492</v>
      </c>
      <c r="E733" s="2" t="s">
        <v>3196</v>
      </c>
      <c r="F733" s="2">
        <v>14</v>
      </c>
      <c r="G733" s="2">
        <v>12</v>
      </c>
      <c r="H733" s="2">
        <v>537.6</v>
      </c>
      <c r="I733" s="2">
        <v>44.8</v>
      </c>
      <c r="J733" s="2" t="s">
        <v>3370</v>
      </c>
      <c r="K733" s="2" t="s">
        <v>3372</v>
      </c>
    </row>
    <row r="734" spans="1:11" ht="13.8" x14ac:dyDescent="0.25">
      <c r="A734" s="2" t="s">
        <v>743</v>
      </c>
      <c r="B734" s="2" t="s">
        <v>1585</v>
      </c>
      <c r="C734" s="2" t="s">
        <v>1862</v>
      </c>
      <c r="D734" s="2" t="s">
        <v>2493</v>
      </c>
      <c r="E734" s="2" t="s">
        <v>3197</v>
      </c>
      <c r="F734" s="2">
        <v>18</v>
      </c>
      <c r="G734" s="2">
        <v>16</v>
      </c>
      <c r="H734" s="2">
        <v>616.32000000000005</v>
      </c>
      <c r="I734" s="2">
        <v>38.520000000000003</v>
      </c>
      <c r="J734" s="2" t="s">
        <v>3370</v>
      </c>
      <c r="K734" s="2" t="s">
        <v>3372</v>
      </c>
    </row>
    <row r="735" spans="1:11" ht="13.8" x14ac:dyDescent="0.25">
      <c r="A735" s="2" t="s">
        <v>744</v>
      </c>
      <c r="B735" s="2" t="s">
        <v>1626</v>
      </c>
      <c r="C735" s="2" t="s">
        <v>1864</v>
      </c>
      <c r="D735" s="2" t="s">
        <v>2494</v>
      </c>
      <c r="E735" s="2" t="s">
        <v>1953</v>
      </c>
      <c r="F735" s="2">
        <v>32</v>
      </c>
      <c r="G735" s="2">
        <v>25</v>
      </c>
      <c r="H735" s="2">
        <v>1683.75</v>
      </c>
      <c r="I735" s="2">
        <v>67.349999999999994</v>
      </c>
      <c r="J735" s="2" t="s">
        <v>3370</v>
      </c>
      <c r="K735" s="2" t="s">
        <v>3372</v>
      </c>
    </row>
    <row r="736" spans="1:11" ht="13.8" x14ac:dyDescent="0.25">
      <c r="A736" s="2" t="s">
        <v>745</v>
      </c>
      <c r="B736" s="2" t="s">
        <v>1540</v>
      </c>
      <c r="C736" s="2" t="s">
        <v>1864</v>
      </c>
      <c r="D736" s="2" t="s">
        <v>2279</v>
      </c>
      <c r="E736" s="2" t="s">
        <v>2092</v>
      </c>
      <c r="F736" s="2">
        <v>35</v>
      </c>
      <c r="G736" s="2">
        <v>26</v>
      </c>
      <c r="H736" s="2">
        <v>936.78</v>
      </c>
      <c r="I736" s="2">
        <v>36.03</v>
      </c>
      <c r="J736" s="2" t="s">
        <v>3370</v>
      </c>
      <c r="K736" s="2" t="s">
        <v>3372</v>
      </c>
    </row>
    <row r="737" spans="1:11" ht="13.8" x14ac:dyDescent="0.25">
      <c r="A737" s="2" t="s">
        <v>746</v>
      </c>
      <c r="B737" s="2" t="s">
        <v>1705</v>
      </c>
      <c r="C737" s="2" t="s">
        <v>1861</v>
      </c>
      <c r="D737" s="2" t="s">
        <v>2495</v>
      </c>
      <c r="E737" s="2" t="s">
        <v>2987</v>
      </c>
      <c r="F737" s="2">
        <v>41</v>
      </c>
      <c r="G737" s="2">
        <v>44</v>
      </c>
      <c r="H737" s="2">
        <v>15547.84</v>
      </c>
      <c r="I737" s="2">
        <v>353.36</v>
      </c>
      <c r="J737" s="2" t="s">
        <v>3371</v>
      </c>
      <c r="K737" s="2" t="s">
        <v>3372</v>
      </c>
    </row>
    <row r="738" spans="1:11" ht="13.8" x14ac:dyDescent="0.25">
      <c r="A738" s="2" t="s">
        <v>747</v>
      </c>
      <c r="B738" s="2" t="s">
        <v>1412</v>
      </c>
      <c r="C738" s="2" t="s">
        <v>1862</v>
      </c>
      <c r="D738" s="2" t="s">
        <v>2496</v>
      </c>
      <c r="E738" s="2" t="s">
        <v>2655</v>
      </c>
      <c r="F738" s="2">
        <v>19</v>
      </c>
      <c r="G738" s="2">
        <v>18</v>
      </c>
      <c r="H738" s="2">
        <v>3650.76</v>
      </c>
      <c r="I738" s="2">
        <v>202.82</v>
      </c>
      <c r="J738" s="2" t="s">
        <v>3370</v>
      </c>
      <c r="K738" s="2" t="s">
        <v>3372</v>
      </c>
    </row>
    <row r="739" spans="1:11" ht="13.8" x14ac:dyDescent="0.25">
      <c r="A739" s="2" t="s">
        <v>748</v>
      </c>
      <c r="B739" s="2" t="s">
        <v>1218</v>
      </c>
      <c r="C739" s="2" t="s">
        <v>1863</v>
      </c>
      <c r="D739" s="2" t="s">
        <v>2497</v>
      </c>
      <c r="E739" s="2" t="s">
        <v>2250</v>
      </c>
      <c r="F739" s="2">
        <v>2</v>
      </c>
      <c r="G739" s="2">
        <v>1</v>
      </c>
      <c r="H739" s="2">
        <v>55.61</v>
      </c>
      <c r="I739" s="2">
        <v>55.61</v>
      </c>
      <c r="J739" s="2" t="s">
        <v>3370</v>
      </c>
      <c r="K739" s="2" t="s">
        <v>3372</v>
      </c>
    </row>
    <row r="740" spans="1:11" ht="13.8" x14ac:dyDescent="0.25">
      <c r="A740" s="2" t="s">
        <v>749</v>
      </c>
      <c r="B740" s="2" t="s">
        <v>1706</v>
      </c>
      <c r="C740" s="2" t="s">
        <v>1862</v>
      </c>
      <c r="D740" s="2" t="s">
        <v>2498</v>
      </c>
      <c r="E740" s="2" t="s">
        <v>2956</v>
      </c>
      <c r="F740" s="2">
        <v>86</v>
      </c>
      <c r="G740" s="2">
        <v>60</v>
      </c>
      <c r="H740" s="2">
        <v>11958.6</v>
      </c>
      <c r="I740" s="2">
        <v>199.31</v>
      </c>
      <c r="J740" s="2" t="s">
        <v>3371</v>
      </c>
      <c r="K740" s="2" t="s">
        <v>3373</v>
      </c>
    </row>
    <row r="741" spans="1:11" ht="13.8" x14ac:dyDescent="0.25">
      <c r="A741" s="2" t="s">
        <v>750</v>
      </c>
      <c r="B741" s="2" t="s">
        <v>1707</v>
      </c>
      <c r="C741" s="2" t="s">
        <v>1862</v>
      </c>
      <c r="D741" s="2" t="s">
        <v>2499</v>
      </c>
      <c r="E741" s="2" t="s">
        <v>3198</v>
      </c>
      <c r="F741" s="2">
        <v>2</v>
      </c>
      <c r="G741" s="2">
        <v>2</v>
      </c>
      <c r="H741" s="2">
        <v>52.42</v>
      </c>
      <c r="I741" s="2">
        <v>26.21</v>
      </c>
      <c r="J741" s="2" t="s">
        <v>3370</v>
      </c>
      <c r="K741" s="2" t="s">
        <v>3372</v>
      </c>
    </row>
    <row r="742" spans="1:11" ht="13.8" x14ac:dyDescent="0.25">
      <c r="A742" s="2" t="s">
        <v>751</v>
      </c>
      <c r="B742" s="2" t="s">
        <v>1708</v>
      </c>
      <c r="C742" s="2" t="s">
        <v>1862</v>
      </c>
      <c r="D742" s="2" t="s">
        <v>2500</v>
      </c>
      <c r="E742" s="2" t="s">
        <v>3005</v>
      </c>
      <c r="F742" s="2">
        <v>41</v>
      </c>
      <c r="G742" s="2">
        <v>39</v>
      </c>
      <c r="H742" s="2">
        <v>817.05</v>
      </c>
      <c r="I742" s="2">
        <v>20.95</v>
      </c>
      <c r="J742" s="2" t="s">
        <v>3370</v>
      </c>
      <c r="K742" s="2" t="s">
        <v>3372</v>
      </c>
    </row>
    <row r="743" spans="1:11" ht="13.8" x14ac:dyDescent="0.25">
      <c r="A743" s="2" t="s">
        <v>752</v>
      </c>
      <c r="B743" s="2" t="s">
        <v>1709</v>
      </c>
      <c r="C743" s="2" t="s">
        <v>1865</v>
      </c>
      <c r="D743" s="2" t="s">
        <v>2501</v>
      </c>
      <c r="E743" s="2" t="s">
        <v>2670</v>
      </c>
      <c r="F743" s="2">
        <v>3</v>
      </c>
      <c r="G743" s="2">
        <v>6</v>
      </c>
      <c r="H743" s="2">
        <v>1801.38</v>
      </c>
      <c r="I743" s="2">
        <v>300.23</v>
      </c>
      <c r="J743" s="2" t="s">
        <v>3370</v>
      </c>
      <c r="K743" s="2" t="s">
        <v>3372</v>
      </c>
    </row>
    <row r="744" spans="1:11" ht="13.8" x14ac:dyDescent="0.25">
      <c r="A744" s="2" t="s">
        <v>753</v>
      </c>
      <c r="B744" s="2" t="s">
        <v>1426</v>
      </c>
      <c r="C744" s="2" t="s">
        <v>1863</v>
      </c>
      <c r="D744" s="2" t="s">
        <v>2502</v>
      </c>
      <c r="E744" s="2" t="s">
        <v>2604</v>
      </c>
      <c r="F744" s="2">
        <v>63</v>
      </c>
      <c r="G744" s="2">
        <v>48</v>
      </c>
      <c r="H744" s="2">
        <v>2681.28</v>
      </c>
      <c r="I744" s="2">
        <v>55.86</v>
      </c>
      <c r="J744" s="2" t="s">
        <v>3370</v>
      </c>
      <c r="K744" s="2" t="s">
        <v>3373</v>
      </c>
    </row>
    <row r="745" spans="1:11" ht="13.8" x14ac:dyDescent="0.25">
      <c r="A745" s="2" t="s">
        <v>754</v>
      </c>
      <c r="B745" s="2" t="s">
        <v>1286</v>
      </c>
      <c r="C745" s="2" t="s">
        <v>1865</v>
      </c>
      <c r="D745" s="2" t="s">
        <v>2503</v>
      </c>
      <c r="E745" s="2" t="s">
        <v>3199</v>
      </c>
      <c r="F745" s="2">
        <v>6</v>
      </c>
      <c r="G745" s="2">
        <v>7</v>
      </c>
      <c r="H745" s="2">
        <v>335.51</v>
      </c>
      <c r="I745" s="2">
        <v>47.93</v>
      </c>
      <c r="J745" s="2" t="s">
        <v>3370</v>
      </c>
      <c r="K745" s="2" t="s">
        <v>3372</v>
      </c>
    </row>
    <row r="746" spans="1:11" ht="13.8" x14ac:dyDescent="0.25">
      <c r="A746" s="2" t="s">
        <v>755</v>
      </c>
      <c r="B746" s="2" t="s">
        <v>1213</v>
      </c>
      <c r="C746" s="2" t="s">
        <v>1861</v>
      </c>
      <c r="D746" s="2" t="s">
        <v>2504</v>
      </c>
      <c r="E746" s="2" t="s">
        <v>2987</v>
      </c>
      <c r="F746" s="2">
        <v>17</v>
      </c>
      <c r="G746" s="2">
        <v>14</v>
      </c>
      <c r="H746" s="2">
        <v>850.78</v>
      </c>
      <c r="I746" s="2">
        <v>60.77</v>
      </c>
      <c r="J746" s="2" t="s">
        <v>3370</v>
      </c>
      <c r="K746" s="2" t="s">
        <v>3372</v>
      </c>
    </row>
    <row r="747" spans="1:11" ht="13.8" x14ac:dyDescent="0.25">
      <c r="A747" s="2" t="s">
        <v>756</v>
      </c>
      <c r="B747" s="2" t="s">
        <v>1710</v>
      </c>
      <c r="C747" s="2" t="s">
        <v>1861</v>
      </c>
      <c r="D747" s="2" t="s">
        <v>2391</v>
      </c>
      <c r="E747" s="2" t="s">
        <v>3200</v>
      </c>
      <c r="F747" s="2">
        <v>14</v>
      </c>
      <c r="G747" s="2">
        <v>14</v>
      </c>
      <c r="H747" s="2">
        <v>1169.56</v>
      </c>
      <c r="I747" s="2">
        <v>83.54</v>
      </c>
      <c r="J747" s="2" t="s">
        <v>3370</v>
      </c>
      <c r="K747" s="2" t="s">
        <v>3372</v>
      </c>
    </row>
    <row r="748" spans="1:11" ht="13.8" x14ac:dyDescent="0.25">
      <c r="A748" s="2" t="s">
        <v>757</v>
      </c>
      <c r="B748" s="2" t="s">
        <v>1711</v>
      </c>
      <c r="C748" s="2" t="s">
        <v>1861</v>
      </c>
      <c r="D748" s="2" t="s">
        <v>2505</v>
      </c>
      <c r="E748" s="2" t="s">
        <v>2253</v>
      </c>
      <c r="F748" s="2">
        <v>2</v>
      </c>
      <c r="G748" s="2">
        <v>2</v>
      </c>
      <c r="H748" s="2">
        <v>180.86</v>
      </c>
      <c r="I748" s="2">
        <v>90.43</v>
      </c>
      <c r="J748" s="2" t="s">
        <v>3370</v>
      </c>
      <c r="K748" s="2" t="s">
        <v>3372</v>
      </c>
    </row>
    <row r="749" spans="1:11" ht="13.8" x14ac:dyDescent="0.25">
      <c r="A749" s="2" t="s">
        <v>758</v>
      </c>
      <c r="B749" s="2" t="s">
        <v>1418</v>
      </c>
      <c r="C749" s="2" t="s">
        <v>1865</v>
      </c>
      <c r="D749" s="2" t="s">
        <v>2506</v>
      </c>
      <c r="E749" s="2" t="s">
        <v>3201</v>
      </c>
      <c r="F749" s="2">
        <v>31</v>
      </c>
      <c r="G749" s="2">
        <v>24</v>
      </c>
      <c r="H749" s="2">
        <v>2550.7199999999998</v>
      </c>
      <c r="I749" s="2">
        <v>106.28</v>
      </c>
      <c r="J749" s="2" t="s">
        <v>3370</v>
      </c>
      <c r="K749" s="2" t="s">
        <v>3372</v>
      </c>
    </row>
    <row r="750" spans="1:11" ht="13.8" x14ac:dyDescent="0.25">
      <c r="A750" s="2" t="s">
        <v>759</v>
      </c>
      <c r="B750" s="2" t="s">
        <v>1568</v>
      </c>
      <c r="C750" s="2" t="s">
        <v>1865</v>
      </c>
      <c r="D750" s="2" t="s">
        <v>2507</v>
      </c>
      <c r="E750" s="2" t="s">
        <v>2460</v>
      </c>
      <c r="F750" s="2">
        <v>14</v>
      </c>
      <c r="G750" s="2">
        <v>12</v>
      </c>
      <c r="H750" s="2">
        <v>553.79999999999995</v>
      </c>
      <c r="I750" s="2">
        <v>46.15</v>
      </c>
      <c r="J750" s="2" t="s">
        <v>3370</v>
      </c>
      <c r="K750" s="2" t="s">
        <v>3372</v>
      </c>
    </row>
    <row r="751" spans="1:11" ht="13.8" x14ac:dyDescent="0.25">
      <c r="A751" s="2" t="s">
        <v>760</v>
      </c>
      <c r="B751" s="2" t="s">
        <v>1484</v>
      </c>
      <c r="C751" s="2" t="s">
        <v>1863</v>
      </c>
      <c r="D751" s="2" t="s">
        <v>2508</v>
      </c>
      <c r="E751" s="2" t="s">
        <v>3197</v>
      </c>
      <c r="F751" s="2">
        <v>28</v>
      </c>
      <c r="G751" s="2">
        <v>23</v>
      </c>
      <c r="H751" s="2">
        <v>776.25</v>
      </c>
      <c r="I751" s="2">
        <v>33.75</v>
      </c>
      <c r="J751" s="2" t="s">
        <v>3370</v>
      </c>
      <c r="K751" s="2" t="s">
        <v>3372</v>
      </c>
    </row>
    <row r="752" spans="1:11" ht="13.8" x14ac:dyDescent="0.25">
      <c r="A752" s="2" t="s">
        <v>761</v>
      </c>
      <c r="B752" s="2" t="s">
        <v>1251</v>
      </c>
      <c r="C752" s="2" t="s">
        <v>1865</v>
      </c>
      <c r="D752" s="2" t="s">
        <v>2481</v>
      </c>
      <c r="E752" s="2" t="s">
        <v>3202</v>
      </c>
      <c r="F752" s="2">
        <v>20</v>
      </c>
      <c r="G752" s="2">
        <v>14</v>
      </c>
      <c r="H752" s="2">
        <v>925.82</v>
      </c>
      <c r="I752" s="2">
        <v>66.13</v>
      </c>
      <c r="J752" s="2" t="s">
        <v>3370</v>
      </c>
      <c r="K752" s="2" t="s">
        <v>3372</v>
      </c>
    </row>
    <row r="753" spans="1:11" ht="13.8" x14ac:dyDescent="0.25">
      <c r="A753" s="2" t="s">
        <v>762</v>
      </c>
      <c r="B753" s="2" t="s">
        <v>1574</v>
      </c>
      <c r="C753" s="2" t="s">
        <v>1863</v>
      </c>
      <c r="D753" s="2" t="s">
        <v>2509</v>
      </c>
      <c r="E753" s="2" t="s">
        <v>3203</v>
      </c>
      <c r="F753" s="2">
        <v>50</v>
      </c>
      <c r="G753" s="2">
        <v>38</v>
      </c>
      <c r="H753" s="2">
        <v>4929.74</v>
      </c>
      <c r="I753" s="2">
        <v>129.72999999999999</v>
      </c>
      <c r="J753" s="2" t="s">
        <v>3370</v>
      </c>
      <c r="K753" s="2" t="s">
        <v>3372</v>
      </c>
    </row>
    <row r="754" spans="1:11" ht="13.8" x14ac:dyDescent="0.25">
      <c r="A754" s="2" t="s">
        <v>763</v>
      </c>
      <c r="B754" s="2" t="s">
        <v>1564</v>
      </c>
      <c r="C754" s="2" t="s">
        <v>1862</v>
      </c>
      <c r="D754" s="2" t="s">
        <v>2254</v>
      </c>
      <c r="E754" s="2" t="s">
        <v>2163</v>
      </c>
      <c r="F754" s="2">
        <v>13</v>
      </c>
      <c r="G754" s="2">
        <v>11</v>
      </c>
      <c r="H754" s="2">
        <v>830.94</v>
      </c>
      <c r="I754" s="2">
        <v>75.540000000000006</v>
      </c>
      <c r="J754" s="2" t="s">
        <v>3370</v>
      </c>
      <c r="K754" s="2" t="s">
        <v>3372</v>
      </c>
    </row>
    <row r="755" spans="1:11" ht="13.8" x14ac:dyDescent="0.25">
      <c r="A755" s="2" t="s">
        <v>764</v>
      </c>
      <c r="B755" s="2" t="s">
        <v>1394</v>
      </c>
      <c r="C755" s="2" t="s">
        <v>1862</v>
      </c>
      <c r="D755" s="2" t="s">
        <v>2510</v>
      </c>
      <c r="E755" s="2" t="s">
        <v>3204</v>
      </c>
      <c r="F755" s="2">
        <v>69</v>
      </c>
      <c r="G755" s="2">
        <v>58</v>
      </c>
      <c r="H755" s="2">
        <v>4894.04</v>
      </c>
      <c r="I755" s="2">
        <v>84.38</v>
      </c>
      <c r="J755" s="2" t="s">
        <v>3370</v>
      </c>
      <c r="K755" s="2" t="s">
        <v>3372</v>
      </c>
    </row>
    <row r="756" spans="1:11" ht="13.8" x14ac:dyDescent="0.25">
      <c r="A756" s="2" t="s">
        <v>765</v>
      </c>
      <c r="B756" s="2" t="s">
        <v>1644</v>
      </c>
      <c r="C756" s="2" t="s">
        <v>1864</v>
      </c>
      <c r="D756" s="2" t="s">
        <v>2511</v>
      </c>
      <c r="E756" s="2" t="s">
        <v>2763</v>
      </c>
      <c r="F756" s="2">
        <v>39</v>
      </c>
      <c r="G756" s="2">
        <v>34</v>
      </c>
      <c r="H756" s="2">
        <v>8264.7199999999993</v>
      </c>
      <c r="I756" s="2">
        <v>243.08</v>
      </c>
      <c r="J756" s="2" t="s">
        <v>3371</v>
      </c>
      <c r="K756" s="2" t="s">
        <v>3372</v>
      </c>
    </row>
    <row r="757" spans="1:11" ht="13.8" x14ac:dyDescent="0.25">
      <c r="A757" s="2" t="s">
        <v>766</v>
      </c>
      <c r="B757" s="2" t="s">
        <v>1712</v>
      </c>
      <c r="C757" s="2" t="s">
        <v>1865</v>
      </c>
      <c r="D757" s="2" t="s">
        <v>2512</v>
      </c>
      <c r="E757" s="2" t="s">
        <v>2007</v>
      </c>
      <c r="F757" s="2">
        <v>3</v>
      </c>
      <c r="G757" s="2">
        <v>2</v>
      </c>
      <c r="H757" s="2">
        <v>68.739999999999995</v>
      </c>
      <c r="I757" s="2">
        <v>34.369999999999997</v>
      </c>
      <c r="J757" s="2" t="s">
        <v>3370</v>
      </c>
      <c r="K757" s="2" t="s">
        <v>3372</v>
      </c>
    </row>
    <row r="758" spans="1:11" ht="13.8" x14ac:dyDescent="0.25">
      <c r="A758" s="2" t="s">
        <v>767</v>
      </c>
      <c r="B758" s="2" t="s">
        <v>1600</v>
      </c>
      <c r="C758" s="2" t="s">
        <v>1861</v>
      </c>
      <c r="D758" s="2" t="s">
        <v>2513</v>
      </c>
      <c r="E758" s="2" t="s">
        <v>3205</v>
      </c>
      <c r="F758" s="2">
        <v>7</v>
      </c>
      <c r="G758" s="2">
        <v>6</v>
      </c>
      <c r="H758" s="2">
        <v>2329.1999999999998</v>
      </c>
      <c r="I758" s="2">
        <v>388.2</v>
      </c>
      <c r="J758" s="2" t="s">
        <v>3370</v>
      </c>
      <c r="K758" s="2" t="s">
        <v>3372</v>
      </c>
    </row>
    <row r="759" spans="1:11" ht="13.8" x14ac:dyDescent="0.25">
      <c r="A759" s="2" t="s">
        <v>768</v>
      </c>
      <c r="B759" s="2" t="s">
        <v>1676</v>
      </c>
      <c r="C759" s="2" t="s">
        <v>1861</v>
      </c>
      <c r="D759" s="2" t="s">
        <v>2514</v>
      </c>
      <c r="E759" s="2" t="s">
        <v>3206</v>
      </c>
      <c r="F759" s="2">
        <v>15</v>
      </c>
      <c r="G759" s="2">
        <v>18</v>
      </c>
      <c r="H759" s="2">
        <v>1396.26</v>
      </c>
      <c r="I759" s="2">
        <v>77.569999999999993</v>
      </c>
      <c r="J759" s="2" t="s">
        <v>3370</v>
      </c>
      <c r="K759" s="2" t="s">
        <v>3372</v>
      </c>
    </row>
    <row r="760" spans="1:11" ht="13.8" x14ac:dyDescent="0.25">
      <c r="A760" s="2" t="s">
        <v>769</v>
      </c>
      <c r="B760" s="2" t="s">
        <v>1686</v>
      </c>
      <c r="C760" s="2" t="s">
        <v>1864</v>
      </c>
      <c r="D760" s="2" t="s">
        <v>2515</v>
      </c>
      <c r="E760" s="2" t="s">
        <v>2816</v>
      </c>
      <c r="F760" s="2">
        <v>87</v>
      </c>
      <c r="G760" s="2">
        <v>60</v>
      </c>
      <c r="H760" s="2">
        <v>13722.6</v>
      </c>
      <c r="I760" s="2">
        <v>228.71</v>
      </c>
      <c r="J760" s="2" t="s">
        <v>3371</v>
      </c>
      <c r="K760" s="2" t="s">
        <v>3373</v>
      </c>
    </row>
    <row r="761" spans="1:11" ht="13.8" x14ac:dyDescent="0.25">
      <c r="A761" s="2" t="s">
        <v>770</v>
      </c>
      <c r="B761" s="2" t="s">
        <v>1428</v>
      </c>
      <c r="C761" s="2" t="s">
        <v>1864</v>
      </c>
      <c r="D761" s="2" t="s">
        <v>2320</v>
      </c>
      <c r="E761" s="2" t="s">
        <v>2934</v>
      </c>
      <c r="F761" s="2">
        <v>35</v>
      </c>
      <c r="G761" s="2">
        <v>35</v>
      </c>
      <c r="H761" s="2">
        <v>3743.25</v>
      </c>
      <c r="I761" s="2">
        <v>106.95</v>
      </c>
      <c r="J761" s="2" t="s">
        <v>3370</v>
      </c>
      <c r="K761" s="2" t="s">
        <v>3372</v>
      </c>
    </row>
    <row r="762" spans="1:11" ht="13.8" x14ac:dyDescent="0.25">
      <c r="A762" s="2" t="s">
        <v>771</v>
      </c>
      <c r="B762" s="2" t="s">
        <v>1713</v>
      </c>
      <c r="C762" s="2" t="s">
        <v>1863</v>
      </c>
      <c r="D762" s="2" t="s">
        <v>2516</v>
      </c>
      <c r="E762" s="2" t="s">
        <v>1905</v>
      </c>
      <c r="F762" s="2">
        <v>2</v>
      </c>
      <c r="G762" s="2">
        <v>3</v>
      </c>
      <c r="H762" s="2">
        <v>816.66</v>
      </c>
      <c r="I762" s="2">
        <v>272.22000000000003</v>
      </c>
      <c r="J762" s="2" t="s">
        <v>3370</v>
      </c>
      <c r="K762" s="2" t="s">
        <v>3373</v>
      </c>
    </row>
    <row r="763" spans="1:11" ht="13.8" x14ac:dyDescent="0.25">
      <c r="A763" s="2" t="s">
        <v>772</v>
      </c>
      <c r="B763" s="2" t="s">
        <v>1714</v>
      </c>
      <c r="C763" s="2" t="s">
        <v>1861</v>
      </c>
      <c r="D763" s="2" t="s">
        <v>2517</v>
      </c>
      <c r="E763" s="2" t="s">
        <v>3207</v>
      </c>
      <c r="F763" s="2">
        <v>2</v>
      </c>
      <c r="G763" s="2">
        <v>2</v>
      </c>
      <c r="H763" s="2">
        <v>105.08</v>
      </c>
      <c r="I763" s="2">
        <v>52.54</v>
      </c>
      <c r="J763" s="2" t="s">
        <v>3370</v>
      </c>
      <c r="K763" s="2" t="s">
        <v>3373</v>
      </c>
    </row>
    <row r="764" spans="1:11" ht="13.8" x14ac:dyDescent="0.25">
      <c r="A764" s="2" t="s">
        <v>773</v>
      </c>
      <c r="B764" s="2" t="s">
        <v>1715</v>
      </c>
      <c r="C764" s="2" t="s">
        <v>1864</v>
      </c>
      <c r="D764" s="2" t="s">
        <v>2518</v>
      </c>
      <c r="E764" s="2" t="s">
        <v>3168</v>
      </c>
      <c r="F764" s="2">
        <v>54</v>
      </c>
      <c r="G764" s="2">
        <v>42</v>
      </c>
      <c r="H764" s="2">
        <v>4464.18</v>
      </c>
      <c r="I764" s="2">
        <v>106.29</v>
      </c>
      <c r="J764" s="2" t="s">
        <v>3370</v>
      </c>
      <c r="K764" s="2" t="s">
        <v>3372</v>
      </c>
    </row>
    <row r="765" spans="1:11" ht="13.8" x14ac:dyDescent="0.25">
      <c r="A765" s="2" t="s">
        <v>774</v>
      </c>
      <c r="B765" s="2" t="s">
        <v>1563</v>
      </c>
      <c r="C765" s="2" t="s">
        <v>1861</v>
      </c>
      <c r="D765" s="2" t="s">
        <v>1961</v>
      </c>
      <c r="E765" s="2" t="s">
        <v>3208</v>
      </c>
      <c r="F765" s="2">
        <v>17</v>
      </c>
      <c r="G765" s="2">
        <v>11</v>
      </c>
      <c r="H765" s="2">
        <v>2423.08</v>
      </c>
      <c r="I765" s="2">
        <v>220.28</v>
      </c>
      <c r="J765" s="2" t="s">
        <v>3370</v>
      </c>
      <c r="K765" s="2" t="s">
        <v>3372</v>
      </c>
    </row>
    <row r="766" spans="1:11" ht="13.8" x14ac:dyDescent="0.25">
      <c r="A766" s="2" t="s">
        <v>775</v>
      </c>
      <c r="B766" s="2" t="s">
        <v>1636</v>
      </c>
      <c r="C766" s="2" t="s">
        <v>1863</v>
      </c>
      <c r="D766" s="2" t="s">
        <v>2519</v>
      </c>
      <c r="E766" s="2" t="s">
        <v>2909</v>
      </c>
      <c r="F766" s="2">
        <v>4</v>
      </c>
      <c r="G766" s="2">
        <v>3</v>
      </c>
      <c r="H766" s="2">
        <v>265.05</v>
      </c>
      <c r="I766" s="2">
        <v>88.35</v>
      </c>
      <c r="J766" s="2" t="s">
        <v>3370</v>
      </c>
      <c r="K766" s="2" t="s">
        <v>3373</v>
      </c>
    </row>
    <row r="767" spans="1:11" ht="13.8" x14ac:dyDescent="0.25">
      <c r="A767" s="2" t="s">
        <v>776</v>
      </c>
      <c r="B767" s="2" t="s">
        <v>1657</v>
      </c>
      <c r="C767" s="2" t="s">
        <v>1862</v>
      </c>
      <c r="D767" s="2" t="s">
        <v>2520</v>
      </c>
      <c r="E767" s="2" t="s">
        <v>3042</v>
      </c>
      <c r="F767" s="2">
        <v>6</v>
      </c>
      <c r="G767" s="2">
        <v>7</v>
      </c>
      <c r="H767" s="2">
        <v>402.99</v>
      </c>
      <c r="I767" s="2">
        <v>57.57</v>
      </c>
      <c r="J767" s="2" t="s">
        <v>3370</v>
      </c>
      <c r="K767" s="2" t="s">
        <v>3372</v>
      </c>
    </row>
    <row r="768" spans="1:11" ht="13.8" x14ac:dyDescent="0.25">
      <c r="A768" s="2" t="s">
        <v>777</v>
      </c>
      <c r="B768" s="2" t="s">
        <v>1516</v>
      </c>
      <c r="C768" s="2" t="s">
        <v>1861</v>
      </c>
      <c r="D768" s="2" t="s">
        <v>2521</v>
      </c>
      <c r="E768" s="2" t="s">
        <v>2941</v>
      </c>
      <c r="F768" s="2">
        <v>4</v>
      </c>
      <c r="G768" s="2">
        <v>3</v>
      </c>
      <c r="H768" s="2">
        <v>248.97</v>
      </c>
      <c r="I768" s="2">
        <v>82.99</v>
      </c>
      <c r="J768" s="2" t="s">
        <v>3370</v>
      </c>
      <c r="K768" s="2" t="s">
        <v>3373</v>
      </c>
    </row>
    <row r="769" spans="1:11" ht="13.8" x14ac:dyDescent="0.25">
      <c r="A769" s="2" t="s">
        <v>778</v>
      </c>
      <c r="B769" s="2" t="s">
        <v>1686</v>
      </c>
      <c r="C769" s="2" t="s">
        <v>1862</v>
      </c>
      <c r="D769" s="2" t="s">
        <v>2522</v>
      </c>
      <c r="E769" s="2" t="s">
        <v>2654</v>
      </c>
      <c r="F769" s="2">
        <v>13</v>
      </c>
      <c r="G769" s="2">
        <v>16</v>
      </c>
      <c r="H769" s="2">
        <v>1416.48</v>
      </c>
      <c r="I769" s="2">
        <v>88.53</v>
      </c>
      <c r="J769" s="2" t="s">
        <v>3370</v>
      </c>
      <c r="K769" s="2" t="s">
        <v>3372</v>
      </c>
    </row>
    <row r="770" spans="1:11" ht="13.8" x14ac:dyDescent="0.25">
      <c r="A770" s="2" t="s">
        <v>779</v>
      </c>
      <c r="B770" s="2" t="s">
        <v>1716</v>
      </c>
      <c r="C770" s="2" t="s">
        <v>1861</v>
      </c>
      <c r="D770" s="2" t="s">
        <v>2523</v>
      </c>
      <c r="E770" s="2" t="s">
        <v>3209</v>
      </c>
      <c r="F770" s="2">
        <v>59</v>
      </c>
      <c r="G770" s="2">
        <v>60</v>
      </c>
      <c r="H770" s="2">
        <v>10630.8</v>
      </c>
      <c r="I770" s="2">
        <v>177.18</v>
      </c>
      <c r="J770" s="2" t="s">
        <v>3371</v>
      </c>
      <c r="K770" s="2" t="s">
        <v>3372</v>
      </c>
    </row>
    <row r="771" spans="1:11" ht="13.8" x14ac:dyDescent="0.25">
      <c r="A771" s="2" t="s">
        <v>780</v>
      </c>
      <c r="B771" s="2" t="s">
        <v>1490</v>
      </c>
      <c r="C771" s="2" t="s">
        <v>1864</v>
      </c>
      <c r="D771" s="2" t="s">
        <v>2524</v>
      </c>
      <c r="E771" s="2" t="s">
        <v>3210</v>
      </c>
      <c r="F771" s="2">
        <v>3</v>
      </c>
      <c r="G771" s="2">
        <v>6</v>
      </c>
      <c r="H771" s="2">
        <v>102.06</v>
      </c>
      <c r="I771" s="2">
        <v>17.010000000000002</v>
      </c>
      <c r="J771" s="2" t="s">
        <v>3370</v>
      </c>
      <c r="K771" s="2" t="s">
        <v>3372</v>
      </c>
    </row>
    <row r="772" spans="1:11" ht="13.8" x14ac:dyDescent="0.25">
      <c r="A772" s="2" t="s">
        <v>781</v>
      </c>
      <c r="B772" s="2" t="s">
        <v>1717</v>
      </c>
      <c r="C772" s="2" t="s">
        <v>1861</v>
      </c>
      <c r="D772" s="2" t="s">
        <v>2525</v>
      </c>
      <c r="E772" s="2" t="s">
        <v>2895</v>
      </c>
      <c r="F772" s="2">
        <v>32</v>
      </c>
      <c r="G772" s="2">
        <v>24</v>
      </c>
      <c r="H772" s="2">
        <v>1195.44</v>
      </c>
      <c r="I772" s="2">
        <v>49.81</v>
      </c>
      <c r="J772" s="2" t="s">
        <v>3370</v>
      </c>
      <c r="K772" s="2" t="s">
        <v>3372</v>
      </c>
    </row>
    <row r="773" spans="1:11" ht="13.8" x14ac:dyDescent="0.25">
      <c r="A773" s="2" t="s">
        <v>782</v>
      </c>
      <c r="B773" s="2" t="s">
        <v>1675</v>
      </c>
      <c r="C773" s="2" t="s">
        <v>1864</v>
      </c>
      <c r="D773" s="2" t="s">
        <v>2526</v>
      </c>
      <c r="E773" s="2" t="s">
        <v>3211</v>
      </c>
      <c r="F773" s="2">
        <v>16</v>
      </c>
      <c r="G773" s="2">
        <v>18</v>
      </c>
      <c r="H773" s="2">
        <v>2017.8</v>
      </c>
      <c r="I773" s="2">
        <v>112.1</v>
      </c>
      <c r="J773" s="2" t="s">
        <v>3370</v>
      </c>
      <c r="K773" s="2" t="s">
        <v>3372</v>
      </c>
    </row>
    <row r="774" spans="1:11" ht="13.8" x14ac:dyDescent="0.25">
      <c r="A774" s="2" t="s">
        <v>783</v>
      </c>
      <c r="B774" s="2" t="s">
        <v>1233</v>
      </c>
      <c r="C774" s="2" t="s">
        <v>1864</v>
      </c>
      <c r="D774" s="2" t="s">
        <v>2527</v>
      </c>
      <c r="E774" s="2" t="s">
        <v>3017</v>
      </c>
      <c r="F774" s="2">
        <v>3</v>
      </c>
      <c r="G774" s="2">
        <v>3</v>
      </c>
      <c r="H774" s="2">
        <v>183.51</v>
      </c>
      <c r="I774" s="2">
        <v>61.17</v>
      </c>
      <c r="J774" s="2" t="s">
        <v>3370</v>
      </c>
      <c r="K774" s="2" t="s">
        <v>3372</v>
      </c>
    </row>
    <row r="775" spans="1:11" ht="13.8" x14ac:dyDescent="0.25">
      <c r="A775" s="2" t="s">
        <v>784</v>
      </c>
      <c r="B775" s="2" t="s">
        <v>1593</v>
      </c>
      <c r="C775" s="2" t="s">
        <v>1861</v>
      </c>
      <c r="D775" s="2" t="s">
        <v>2515</v>
      </c>
      <c r="E775" s="2" t="s">
        <v>3212</v>
      </c>
      <c r="F775" s="2">
        <v>54</v>
      </c>
      <c r="G775" s="2">
        <v>42</v>
      </c>
      <c r="H775" s="2">
        <v>3456.18</v>
      </c>
      <c r="I775" s="2">
        <v>82.29</v>
      </c>
      <c r="J775" s="2" t="s">
        <v>3370</v>
      </c>
      <c r="K775" s="2" t="s">
        <v>3372</v>
      </c>
    </row>
    <row r="776" spans="1:11" ht="13.8" x14ac:dyDescent="0.25">
      <c r="A776" s="2" t="s">
        <v>785</v>
      </c>
      <c r="B776" s="2" t="s">
        <v>1718</v>
      </c>
      <c r="C776" s="2" t="s">
        <v>1865</v>
      </c>
      <c r="D776" s="2" t="s">
        <v>2528</v>
      </c>
      <c r="E776" s="2" t="s">
        <v>3213</v>
      </c>
      <c r="F776" s="2">
        <v>37</v>
      </c>
      <c r="G776" s="2">
        <v>24</v>
      </c>
      <c r="H776" s="2">
        <v>1099.44</v>
      </c>
      <c r="I776" s="2">
        <v>45.81</v>
      </c>
      <c r="J776" s="2" t="s">
        <v>3370</v>
      </c>
      <c r="K776" s="2" t="s">
        <v>3373</v>
      </c>
    </row>
    <row r="777" spans="1:11" ht="13.8" x14ac:dyDescent="0.25">
      <c r="A777" s="2" t="s">
        <v>786</v>
      </c>
      <c r="B777" s="2" t="s">
        <v>1389</v>
      </c>
      <c r="C777" s="2" t="s">
        <v>1862</v>
      </c>
      <c r="D777" s="2" t="s">
        <v>2474</v>
      </c>
      <c r="E777" s="2" t="s">
        <v>2428</v>
      </c>
      <c r="F777" s="2">
        <v>16</v>
      </c>
      <c r="G777" s="2">
        <v>16</v>
      </c>
      <c r="H777" s="2">
        <v>204.32</v>
      </c>
      <c r="I777" s="2">
        <v>12.77</v>
      </c>
      <c r="J777" s="2" t="s">
        <v>3370</v>
      </c>
      <c r="K777" s="2" t="s">
        <v>3372</v>
      </c>
    </row>
    <row r="778" spans="1:11" ht="13.8" x14ac:dyDescent="0.25">
      <c r="A778" s="2" t="s">
        <v>787</v>
      </c>
      <c r="B778" s="2" t="s">
        <v>1664</v>
      </c>
      <c r="C778" s="2" t="s">
        <v>1865</v>
      </c>
      <c r="D778" s="2" t="s">
        <v>2372</v>
      </c>
      <c r="E778" s="2" t="s">
        <v>3214</v>
      </c>
      <c r="F778" s="2">
        <v>9</v>
      </c>
      <c r="G778" s="2">
        <v>11</v>
      </c>
      <c r="H778" s="2">
        <v>970.64</v>
      </c>
      <c r="I778" s="2">
        <v>88.24</v>
      </c>
      <c r="J778" s="2" t="s">
        <v>3370</v>
      </c>
      <c r="K778" s="2" t="s">
        <v>3372</v>
      </c>
    </row>
    <row r="779" spans="1:11" ht="13.8" x14ac:dyDescent="0.25">
      <c r="A779" s="2" t="s">
        <v>788</v>
      </c>
      <c r="B779" s="2" t="s">
        <v>1656</v>
      </c>
      <c r="C779" s="2" t="s">
        <v>1864</v>
      </c>
      <c r="D779" s="2" t="s">
        <v>2529</v>
      </c>
      <c r="E779" s="2" t="s">
        <v>3110</v>
      </c>
      <c r="F779" s="2">
        <v>59</v>
      </c>
      <c r="G779" s="2">
        <v>54</v>
      </c>
      <c r="H779" s="2">
        <v>8777.7000000000007</v>
      </c>
      <c r="I779" s="2">
        <v>162.55000000000001</v>
      </c>
      <c r="J779" s="2" t="s">
        <v>3371</v>
      </c>
      <c r="K779" s="2" t="s">
        <v>3373</v>
      </c>
    </row>
    <row r="780" spans="1:11" ht="13.8" x14ac:dyDescent="0.25">
      <c r="A780" s="2" t="s">
        <v>789</v>
      </c>
      <c r="B780" s="2" t="s">
        <v>1677</v>
      </c>
      <c r="C780" s="2" t="s">
        <v>1865</v>
      </c>
      <c r="D780" s="2" t="s">
        <v>1958</v>
      </c>
      <c r="E780" s="2" t="s">
        <v>1932</v>
      </c>
      <c r="F780" s="2">
        <v>30</v>
      </c>
      <c r="G780" s="2">
        <v>25</v>
      </c>
      <c r="H780" s="2">
        <v>7668.25</v>
      </c>
      <c r="I780" s="2">
        <v>306.73</v>
      </c>
      <c r="J780" s="2" t="s">
        <v>3371</v>
      </c>
      <c r="K780" s="2" t="s">
        <v>3372</v>
      </c>
    </row>
    <row r="781" spans="1:11" ht="13.8" x14ac:dyDescent="0.25">
      <c r="A781" s="2" t="s">
        <v>790</v>
      </c>
      <c r="B781" s="2" t="s">
        <v>1600</v>
      </c>
      <c r="C781" s="2" t="s">
        <v>1861</v>
      </c>
      <c r="D781" s="2" t="s">
        <v>2530</v>
      </c>
      <c r="E781" s="2" t="s">
        <v>2973</v>
      </c>
      <c r="F781" s="2">
        <v>19</v>
      </c>
      <c r="G781" s="2">
        <v>14</v>
      </c>
      <c r="H781" s="2">
        <v>1275.4000000000001</v>
      </c>
      <c r="I781" s="2">
        <v>91.1</v>
      </c>
      <c r="J781" s="2" t="s">
        <v>3370</v>
      </c>
      <c r="K781" s="2" t="s">
        <v>3373</v>
      </c>
    </row>
    <row r="782" spans="1:11" ht="13.8" x14ac:dyDescent="0.25">
      <c r="A782" s="2" t="s">
        <v>791</v>
      </c>
      <c r="B782" s="2" t="s">
        <v>1401</v>
      </c>
      <c r="C782" s="2" t="s">
        <v>1865</v>
      </c>
      <c r="D782" s="2" t="s">
        <v>2090</v>
      </c>
      <c r="E782" s="2" t="s">
        <v>3215</v>
      </c>
      <c r="F782" s="2">
        <v>44</v>
      </c>
      <c r="G782" s="2">
        <v>30</v>
      </c>
      <c r="H782" s="2">
        <v>1838.7</v>
      </c>
      <c r="I782" s="2">
        <v>61.29</v>
      </c>
      <c r="J782" s="2" t="s">
        <v>3370</v>
      </c>
      <c r="K782" s="2" t="s">
        <v>3372</v>
      </c>
    </row>
    <row r="783" spans="1:11" ht="13.8" x14ac:dyDescent="0.25">
      <c r="A783" s="2" t="s">
        <v>792</v>
      </c>
      <c r="B783" s="2" t="s">
        <v>1719</v>
      </c>
      <c r="C783" s="2" t="s">
        <v>1863</v>
      </c>
      <c r="D783" s="2" t="s">
        <v>2531</v>
      </c>
      <c r="E783" s="2" t="s">
        <v>3066</v>
      </c>
      <c r="F783" s="2">
        <v>21</v>
      </c>
      <c r="G783" s="2">
        <v>20</v>
      </c>
      <c r="H783" s="2">
        <v>2105</v>
      </c>
      <c r="I783" s="2">
        <v>105.25</v>
      </c>
      <c r="J783" s="2" t="s">
        <v>3370</v>
      </c>
      <c r="K783" s="2" t="s">
        <v>3373</v>
      </c>
    </row>
    <row r="784" spans="1:11" ht="13.8" x14ac:dyDescent="0.25">
      <c r="A784" s="2" t="s">
        <v>793</v>
      </c>
      <c r="B784" s="2" t="s">
        <v>1720</v>
      </c>
      <c r="C784" s="2" t="s">
        <v>1865</v>
      </c>
      <c r="D784" s="2" t="s">
        <v>2532</v>
      </c>
      <c r="E784" s="2" t="s">
        <v>2095</v>
      </c>
      <c r="F784" s="2">
        <v>10</v>
      </c>
      <c r="G784" s="2">
        <v>9</v>
      </c>
      <c r="H784" s="2">
        <v>1584.72</v>
      </c>
      <c r="I784" s="2">
        <v>176.08</v>
      </c>
      <c r="J784" s="2" t="s">
        <v>3370</v>
      </c>
      <c r="K784" s="2" t="s">
        <v>3372</v>
      </c>
    </row>
    <row r="785" spans="1:11" ht="13.8" x14ac:dyDescent="0.25">
      <c r="A785" s="2" t="s">
        <v>794</v>
      </c>
      <c r="B785" s="2" t="s">
        <v>1721</v>
      </c>
      <c r="C785" s="2" t="s">
        <v>1861</v>
      </c>
      <c r="D785" s="2" t="s">
        <v>2533</v>
      </c>
      <c r="E785" s="2" t="s">
        <v>2221</v>
      </c>
      <c r="F785" s="2">
        <v>2</v>
      </c>
      <c r="G785" s="2">
        <v>1</v>
      </c>
      <c r="H785" s="2">
        <v>10.53</v>
      </c>
      <c r="I785" s="2">
        <v>10.53</v>
      </c>
      <c r="J785" s="2" t="s">
        <v>3370</v>
      </c>
      <c r="K785" s="2" t="s">
        <v>3373</v>
      </c>
    </row>
    <row r="786" spans="1:11" ht="13.8" x14ac:dyDescent="0.25">
      <c r="A786" s="2" t="s">
        <v>795</v>
      </c>
      <c r="B786" s="2" t="s">
        <v>1722</v>
      </c>
      <c r="C786" s="2" t="s">
        <v>1862</v>
      </c>
      <c r="D786" s="2" t="s">
        <v>1955</v>
      </c>
      <c r="E786" s="2" t="s">
        <v>2604</v>
      </c>
      <c r="F786" s="2">
        <v>45</v>
      </c>
      <c r="G786" s="2">
        <v>29</v>
      </c>
      <c r="H786" s="2">
        <v>2933.93</v>
      </c>
      <c r="I786" s="2">
        <v>101.17</v>
      </c>
      <c r="J786" s="2" t="s">
        <v>3370</v>
      </c>
      <c r="K786" s="2" t="s">
        <v>3373</v>
      </c>
    </row>
    <row r="787" spans="1:11" ht="13.8" x14ac:dyDescent="0.25">
      <c r="A787" s="2" t="s">
        <v>796</v>
      </c>
      <c r="B787" s="2" t="s">
        <v>1259</v>
      </c>
      <c r="C787" s="2" t="s">
        <v>1862</v>
      </c>
      <c r="D787" s="2" t="s">
        <v>2534</v>
      </c>
      <c r="E787" s="2" t="s">
        <v>1894</v>
      </c>
      <c r="F787" s="2">
        <v>6</v>
      </c>
      <c r="G787" s="2">
        <v>5</v>
      </c>
      <c r="H787" s="2">
        <v>180.5</v>
      </c>
      <c r="I787" s="2">
        <v>36.1</v>
      </c>
      <c r="J787" s="2" t="s">
        <v>3370</v>
      </c>
      <c r="K787" s="2" t="s">
        <v>3372</v>
      </c>
    </row>
    <row r="788" spans="1:11" ht="13.8" x14ac:dyDescent="0.25">
      <c r="A788" s="2" t="s">
        <v>797</v>
      </c>
      <c r="B788" s="2" t="s">
        <v>1293</v>
      </c>
      <c r="C788" s="2" t="s">
        <v>1861</v>
      </c>
      <c r="D788" s="2" t="s">
        <v>2535</v>
      </c>
      <c r="E788" s="2" t="s">
        <v>2129</v>
      </c>
      <c r="F788" s="2">
        <v>4</v>
      </c>
      <c r="G788" s="2">
        <v>2</v>
      </c>
      <c r="H788" s="2">
        <v>2097.48</v>
      </c>
      <c r="I788" s="2">
        <v>1048.74</v>
      </c>
      <c r="J788" s="2" t="s">
        <v>3370</v>
      </c>
      <c r="K788" s="2" t="s">
        <v>3372</v>
      </c>
    </row>
    <row r="789" spans="1:11" ht="13.8" x14ac:dyDescent="0.25">
      <c r="A789" s="2" t="s">
        <v>798</v>
      </c>
      <c r="B789" s="2" t="s">
        <v>1238</v>
      </c>
      <c r="C789" s="2" t="s">
        <v>1865</v>
      </c>
      <c r="D789" s="2" t="s">
        <v>1897</v>
      </c>
      <c r="E789" s="2" t="s">
        <v>3216</v>
      </c>
      <c r="F789" s="2">
        <v>47</v>
      </c>
      <c r="G789" s="2">
        <v>37</v>
      </c>
      <c r="H789" s="2">
        <v>2640.69</v>
      </c>
      <c r="I789" s="2">
        <v>71.37</v>
      </c>
      <c r="J789" s="2" t="s">
        <v>3370</v>
      </c>
      <c r="K789" s="2" t="s">
        <v>3372</v>
      </c>
    </row>
    <row r="790" spans="1:11" ht="13.8" x14ac:dyDescent="0.25">
      <c r="A790" s="2" t="s">
        <v>799</v>
      </c>
      <c r="B790" s="2" t="s">
        <v>1662</v>
      </c>
      <c r="C790" s="2" t="s">
        <v>1861</v>
      </c>
      <c r="D790" s="2" t="s">
        <v>2078</v>
      </c>
      <c r="E790" s="2" t="s">
        <v>3217</v>
      </c>
      <c r="F790" s="2">
        <v>30</v>
      </c>
      <c r="G790" s="2">
        <v>19</v>
      </c>
      <c r="H790" s="2">
        <v>2886.1</v>
      </c>
      <c r="I790" s="2">
        <v>151.9</v>
      </c>
      <c r="J790" s="2" t="s">
        <v>3370</v>
      </c>
      <c r="K790" s="2" t="s">
        <v>3372</v>
      </c>
    </row>
    <row r="791" spans="1:11" ht="13.8" x14ac:dyDescent="0.25">
      <c r="A791" s="2" t="s">
        <v>800</v>
      </c>
      <c r="B791" s="2" t="s">
        <v>1224</v>
      </c>
      <c r="C791" s="2" t="s">
        <v>1865</v>
      </c>
      <c r="D791" s="2" t="s">
        <v>2536</v>
      </c>
      <c r="E791" s="2" t="s">
        <v>2730</v>
      </c>
      <c r="F791" s="2">
        <v>9</v>
      </c>
      <c r="G791" s="2">
        <v>3</v>
      </c>
      <c r="H791" s="2">
        <v>601.71</v>
      </c>
      <c r="I791" s="2">
        <v>200.57</v>
      </c>
      <c r="J791" s="2" t="s">
        <v>3370</v>
      </c>
      <c r="K791" s="2" t="s">
        <v>3372</v>
      </c>
    </row>
    <row r="792" spans="1:11" ht="13.8" x14ac:dyDescent="0.25">
      <c r="A792" s="2" t="s">
        <v>801</v>
      </c>
      <c r="B792" s="2" t="s">
        <v>1723</v>
      </c>
      <c r="C792" s="2" t="s">
        <v>1861</v>
      </c>
      <c r="D792" s="2" t="s">
        <v>2537</v>
      </c>
      <c r="E792" s="2" t="s">
        <v>3218</v>
      </c>
      <c r="F792" s="2">
        <v>15</v>
      </c>
      <c r="G792" s="2">
        <v>11</v>
      </c>
      <c r="H792" s="2">
        <v>335.06</v>
      </c>
      <c r="I792" s="2">
        <v>30.46</v>
      </c>
      <c r="J792" s="2" t="s">
        <v>3370</v>
      </c>
      <c r="K792" s="2" t="s">
        <v>3373</v>
      </c>
    </row>
    <row r="793" spans="1:11" ht="13.8" x14ac:dyDescent="0.25">
      <c r="A793" s="2" t="s">
        <v>802</v>
      </c>
      <c r="B793" s="2" t="s">
        <v>1582</v>
      </c>
      <c r="C793" s="2" t="s">
        <v>1865</v>
      </c>
      <c r="D793" s="2" t="s">
        <v>2538</v>
      </c>
      <c r="E793" s="2" t="s">
        <v>3219</v>
      </c>
      <c r="F793" s="2">
        <v>26</v>
      </c>
      <c r="G793" s="2">
        <v>19</v>
      </c>
      <c r="H793" s="2">
        <v>7344.83</v>
      </c>
      <c r="I793" s="2">
        <v>386.57</v>
      </c>
      <c r="J793" s="2" t="s">
        <v>3371</v>
      </c>
      <c r="K793" s="2" t="s">
        <v>3372</v>
      </c>
    </row>
    <row r="794" spans="1:11" ht="13.8" x14ac:dyDescent="0.25">
      <c r="A794" s="2" t="s">
        <v>803</v>
      </c>
      <c r="B794" s="2" t="s">
        <v>1724</v>
      </c>
      <c r="C794" s="2" t="s">
        <v>1861</v>
      </c>
      <c r="D794" s="2" t="s">
        <v>2153</v>
      </c>
      <c r="E794" s="2" t="s">
        <v>2153</v>
      </c>
      <c r="F794" s="2">
        <v>1</v>
      </c>
      <c r="G794" s="2">
        <v>1</v>
      </c>
      <c r="H794" s="2">
        <v>83.15</v>
      </c>
      <c r="I794" s="2">
        <v>83.15</v>
      </c>
      <c r="J794" s="2" t="s">
        <v>3370</v>
      </c>
      <c r="K794" s="2" t="s">
        <v>3373</v>
      </c>
    </row>
    <row r="795" spans="1:11" ht="13.8" x14ac:dyDescent="0.25">
      <c r="A795" s="2" t="s">
        <v>804</v>
      </c>
      <c r="B795" s="2" t="s">
        <v>1270</v>
      </c>
      <c r="C795" s="2" t="s">
        <v>1861</v>
      </c>
      <c r="D795" s="2" t="s">
        <v>2539</v>
      </c>
      <c r="E795" s="2" t="s">
        <v>3220</v>
      </c>
      <c r="F795" s="2">
        <v>68</v>
      </c>
      <c r="G795" s="2">
        <v>58</v>
      </c>
      <c r="H795" s="2">
        <v>4521.1000000000004</v>
      </c>
      <c r="I795" s="2">
        <v>77.95</v>
      </c>
      <c r="J795" s="2" t="s">
        <v>3370</v>
      </c>
      <c r="K795" s="2" t="s">
        <v>3372</v>
      </c>
    </row>
    <row r="796" spans="1:11" ht="13.8" x14ac:dyDescent="0.25">
      <c r="A796" s="2" t="s">
        <v>805</v>
      </c>
      <c r="B796" s="2" t="s">
        <v>1303</v>
      </c>
      <c r="C796" s="2" t="s">
        <v>1865</v>
      </c>
      <c r="D796" s="2" t="s">
        <v>2540</v>
      </c>
      <c r="E796" s="2" t="s">
        <v>2868</v>
      </c>
      <c r="F796" s="2">
        <v>51</v>
      </c>
      <c r="G796" s="2">
        <v>44</v>
      </c>
      <c r="H796" s="2">
        <v>4885.76</v>
      </c>
      <c r="I796" s="2">
        <v>111.04</v>
      </c>
      <c r="J796" s="2" t="s">
        <v>3370</v>
      </c>
      <c r="K796" s="2" t="s">
        <v>3372</v>
      </c>
    </row>
    <row r="797" spans="1:11" ht="13.8" x14ac:dyDescent="0.25">
      <c r="A797" s="2" t="s">
        <v>806</v>
      </c>
      <c r="B797" s="2" t="s">
        <v>1384</v>
      </c>
      <c r="C797" s="2" t="s">
        <v>1865</v>
      </c>
      <c r="D797" s="2" t="s">
        <v>1952</v>
      </c>
      <c r="E797" s="2" t="s">
        <v>3221</v>
      </c>
      <c r="F797" s="2">
        <v>22</v>
      </c>
      <c r="G797" s="2">
        <v>13</v>
      </c>
      <c r="H797" s="2">
        <v>777.66</v>
      </c>
      <c r="I797" s="2">
        <v>59.82</v>
      </c>
      <c r="J797" s="2" t="s">
        <v>3370</v>
      </c>
      <c r="K797" s="2" t="s">
        <v>3372</v>
      </c>
    </row>
    <row r="798" spans="1:11" ht="13.8" x14ac:dyDescent="0.25">
      <c r="A798" s="2" t="s">
        <v>807</v>
      </c>
      <c r="B798" s="2" t="s">
        <v>1562</v>
      </c>
      <c r="C798" s="2" t="s">
        <v>1865</v>
      </c>
      <c r="D798" s="2" t="s">
        <v>2541</v>
      </c>
      <c r="E798" s="2" t="s">
        <v>3222</v>
      </c>
      <c r="F798" s="2">
        <v>23</v>
      </c>
      <c r="G798" s="2">
        <v>18</v>
      </c>
      <c r="H798" s="2">
        <v>4342.5</v>
      </c>
      <c r="I798" s="2">
        <v>241.25</v>
      </c>
      <c r="J798" s="2" t="s">
        <v>3370</v>
      </c>
      <c r="K798" s="2" t="s">
        <v>3372</v>
      </c>
    </row>
    <row r="799" spans="1:11" ht="13.8" x14ac:dyDescent="0.25">
      <c r="A799" s="2" t="s">
        <v>808</v>
      </c>
      <c r="B799" s="2" t="s">
        <v>1623</v>
      </c>
      <c r="C799" s="2" t="s">
        <v>1863</v>
      </c>
      <c r="D799" s="2" t="s">
        <v>2542</v>
      </c>
      <c r="E799" s="2" t="s">
        <v>3194</v>
      </c>
      <c r="F799" s="2">
        <v>7</v>
      </c>
      <c r="G799" s="2">
        <v>6</v>
      </c>
      <c r="H799" s="2">
        <v>1882.74</v>
      </c>
      <c r="I799" s="2">
        <v>313.79000000000002</v>
      </c>
      <c r="J799" s="2" t="s">
        <v>3370</v>
      </c>
      <c r="K799" s="2" t="s">
        <v>3372</v>
      </c>
    </row>
    <row r="800" spans="1:11" ht="13.8" x14ac:dyDescent="0.25">
      <c r="A800" s="2" t="s">
        <v>809</v>
      </c>
      <c r="B800" s="2" t="s">
        <v>1721</v>
      </c>
      <c r="C800" s="2" t="s">
        <v>1861</v>
      </c>
      <c r="D800" s="2" t="s">
        <v>2543</v>
      </c>
      <c r="E800" s="2" t="s">
        <v>3223</v>
      </c>
      <c r="F800" s="2">
        <v>2</v>
      </c>
      <c r="G800" s="2">
        <v>4</v>
      </c>
      <c r="H800" s="2">
        <v>1171.44</v>
      </c>
      <c r="I800" s="2">
        <v>292.86</v>
      </c>
      <c r="J800" s="2" t="s">
        <v>3370</v>
      </c>
      <c r="K800" s="2" t="s">
        <v>3373</v>
      </c>
    </row>
    <row r="801" spans="1:11" ht="13.8" x14ac:dyDescent="0.25">
      <c r="A801" s="2" t="s">
        <v>810</v>
      </c>
      <c r="B801" s="2" t="s">
        <v>1725</v>
      </c>
      <c r="C801" s="2" t="s">
        <v>1862</v>
      </c>
      <c r="D801" s="2" t="s">
        <v>2200</v>
      </c>
      <c r="E801" s="2" t="s">
        <v>2153</v>
      </c>
      <c r="F801" s="2">
        <v>2</v>
      </c>
      <c r="G801" s="2">
        <v>4</v>
      </c>
      <c r="H801" s="2">
        <v>709.32</v>
      </c>
      <c r="I801" s="2">
        <v>177.33</v>
      </c>
      <c r="J801" s="2" t="s">
        <v>3370</v>
      </c>
      <c r="K801" s="2" t="s">
        <v>3373</v>
      </c>
    </row>
    <row r="802" spans="1:11" ht="13.8" x14ac:dyDescent="0.25">
      <c r="A802" s="2" t="s">
        <v>811</v>
      </c>
      <c r="B802" s="2" t="s">
        <v>1310</v>
      </c>
      <c r="C802" s="2" t="s">
        <v>1862</v>
      </c>
      <c r="D802" s="2" t="s">
        <v>2140</v>
      </c>
      <c r="E802" s="2" t="s">
        <v>3224</v>
      </c>
      <c r="F802" s="2">
        <v>53</v>
      </c>
      <c r="G802" s="2">
        <v>47</v>
      </c>
      <c r="H802" s="2">
        <v>4351.7299999999996</v>
      </c>
      <c r="I802" s="2">
        <v>92.59</v>
      </c>
      <c r="J802" s="2" t="s">
        <v>3370</v>
      </c>
      <c r="K802" s="2" t="s">
        <v>3373</v>
      </c>
    </row>
    <row r="803" spans="1:11" ht="13.8" x14ac:dyDescent="0.25">
      <c r="A803" s="2" t="s">
        <v>812</v>
      </c>
      <c r="B803" s="2" t="s">
        <v>1726</v>
      </c>
      <c r="C803" s="2" t="s">
        <v>1863</v>
      </c>
      <c r="D803" s="2" t="s">
        <v>2544</v>
      </c>
      <c r="E803" s="2" t="s">
        <v>2402</v>
      </c>
      <c r="F803" s="2">
        <v>35</v>
      </c>
      <c r="G803" s="2">
        <v>22</v>
      </c>
      <c r="H803" s="2">
        <v>983.4</v>
      </c>
      <c r="I803" s="2">
        <v>44.7</v>
      </c>
      <c r="J803" s="2" t="s">
        <v>3370</v>
      </c>
      <c r="K803" s="2" t="s">
        <v>3372</v>
      </c>
    </row>
    <row r="804" spans="1:11" ht="13.8" x14ac:dyDescent="0.25">
      <c r="A804" s="2" t="s">
        <v>813</v>
      </c>
      <c r="B804" s="2" t="s">
        <v>1727</v>
      </c>
      <c r="C804" s="2" t="s">
        <v>1863</v>
      </c>
      <c r="D804" s="2" t="s">
        <v>2545</v>
      </c>
      <c r="E804" s="2" t="s">
        <v>2645</v>
      </c>
      <c r="F804" s="2">
        <v>66</v>
      </c>
      <c r="G804" s="2">
        <v>51</v>
      </c>
      <c r="H804" s="2">
        <v>17918.34</v>
      </c>
      <c r="I804" s="2">
        <v>351.34</v>
      </c>
      <c r="J804" s="2" t="s">
        <v>3371</v>
      </c>
      <c r="K804" s="2" t="s">
        <v>3372</v>
      </c>
    </row>
    <row r="805" spans="1:11" ht="13.8" x14ac:dyDescent="0.25">
      <c r="A805" s="2" t="s">
        <v>814</v>
      </c>
      <c r="B805" s="2" t="s">
        <v>1728</v>
      </c>
      <c r="C805" s="2" t="s">
        <v>1863</v>
      </c>
      <c r="D805" s="2" t="s">
        <v>2546</v>
      </c>
      <c r="E805" s="2" t="s">
        <v>2222</v>
      </c>
      <c r="F805" s="2">
        <v>88</v>
      </c>
      <c r="G805" s="2">
        <v>60</v>
      </c>
      <c r="H805" s="2">
        <v>1045.8</v>
      </c>
      <c r="I805" s="2">
        <v>17.43</v>
      </c>
      <c r="J805" s="2" t="s">
        <v>3370</v>
      </c>
      <c r="K805" s="2" t="s">
        <v>3373</v>
      </c>
    </row>
    <row r="806" spans="1:11" ht="13.8" x14ac:dyDescent="0.25">
      <c r="A806" s="2" t="s">
        <v>815</v>
      </c>
      <c r="B806" s="2" t="s">
        <v>1472</v>
      </c>
      <c r="C806" s="2" t="s">
        <v>1863</v>
      </c>
      <c r="D806" s="2" t="s">
        <v>2547</v>
      </c>
      <c r="E806" s="2" t="s">
        <v>3225</v>
      </c>
      <c r="F806" s="2">
        <v>51</v>
      </c>
      <c r="G806" s="2">
        <v>48</v>
      </c>
      <c r="H806" s="2">
        <v>4748.16</v>
      </c>
      <c r="I806" s="2">
        <v>98.92</v>
      </c>
      <c r="J806" s="2" t="s">
        <v>3370</v>
      </c>
      <c r="K806" s="2" t="s">
        <v>3372</v>
      </c>
    </row>
    <row r="807" spans="1:11" ht="13.8" x14ac:dyDescent="0.25">
      <c r="A807" s="2" t="s">
        <v>816</v>
      </c>
      <c r="B807" s="2" t="s">
        <v>1729</v>
      </c>
      <c r="C807" s="2" t="s">
        <v>1865</v>
      </c>
      <c r="D807" s="2" t="s">
        <v>2548</v>
      </c>
      <c r="E807" s="2" t="s">
        <v>3226</v>
      </c>
      <c r="F807" s="2">
        <v>23</v>
      </c>
      <c r="G807" s="2">
        <v>26</v>
      </c>
      <c r="H807" s="2">
        <v>7081.36</v>
      </c>
      <c r="I807" s="2">
        <v>272.36</v>
      </c>
      <c r="J807" s="2" t="s">
        <v>3371</v>
      </c>
      <c r="K807" s="2" t="s">
        <v>3373</v>
      </c>
    </row>
    <row r="808" spans="1:11" ht="13.8" x14ac:dyDescent="0.25">
      <c r="A808" s="2" t="s">
        <v>817</v>
      </c>
      <c r="B808" s="2" t="s">
        <v>1601</v>
      </c>
      <c r="C808" s="2" t="s">
        <v>1862</v>
      </c>
      <c r="D808" s="2" t="s">
        <v>2549</v>
      </c>
      <c r="E808" s="2" t="s">
        <v>3227</v>
      </c>
      <c r="F808" s="2">
        <v>10</v>
      </c>
      <c r="G808" s="2">
        <v>10</v>
      </c>
      <c r="H808" s="2">
        <v>3669.5</v>
      </c>
      <c r="I808" s="2">
        <v>366.95</v>
      </c>
      <c r="J808" s="2" t="s">
        <v>3370</v>
      </c>
      <c r="K808" s="2" t="s">
        <v>3372</v>
      </c>
    </row>
    <row r="809" spans="1:11" ht="13.8" x14ac:dyDescent="0.25">
      <c r="A809" s="2" t="s">
        <v>818</v>
      </c>
      <c r="B809" s="2" t="s">
        <v>1522</v>
      </c>
      <c r="C809" s="2" t="s">
        <v>1864</v>
      </c>
      <c r="D809" s="2" t="s">
        <v>2107</v>
      </c>
      <c r="E809" s="2" t="s">
        <v>3207</v>
      </c>
      <c r="F809" s="2">
        <v>1</v>
      </c>
      <c r="G809" s="2">
        <v>1</v>
      </c>
      <c r="H809" s="2">
        <v>43.16</v>
      </c>
      <c r="I809" s="2">
        <v>43.16</v>
      </c>
      <c r="J809" s="2" t="s">
        <v>3370</v>
      </c>
      <c r="K809" s="2" t="s">
        <v>3373</v>
      </c>
    </row>
    <row r="810" spans="1:11" ht="13.8" x14ac:dyDescent="0.25">
      <c r="A810" s="2" t="s">
        <v>819</v>
      </c>
      <c r="B810" s="2" t="s">
        <v>1267</v>
      </c>
      <c r="C810" s="2" t="s">
        <v>1864</v>
      </c>
      <c r="D810" s="2" t="s">
        <v>2550</v>
      </c>
      <c r="E810" s="2" t="s">
        <v>3228</v>
      </c>
      <c r="F810" s="2">
        <v>8</v>
      </c>
      <c r="G810" s="2">
        <v>9</v>
      </c>
      <c r="H810" s="2">
        <v>793.44</v>
      </c>
      <c r="I810" s="2">
        <v>88.16</v>
      </c>
      <c r="J810" s="2" t="s">
        <v>3370</v>
      </c>
      <c r="K810" s="2" t="s">
        <v>3372</v>
      </c>
    </row>
    <row r="811" spans="1:11" ht="13.8" x14ac:dyDescent="0.25">
      <c r="A811" s="2" t="s">
        <v>820</v>
      </c>
      <c r="B811" s="2" t="s">
        <v>1730</v>
      </c>
      <c r="C811" s="2" t="s">
        <v>1865</v>
      </c>
      <c r="D811" s="2" t="s">
        <v>1952</v>
      </c>
      <c r="E811" s="2" t="s">
        <v>2290</v>
      </c>
      <c r="F811" s="2">
        <v>3</v>
      </c>
      <c r="G811" s="2">
        <v>6</v>
      </c>
      <c r="H811" s="2">
        <v>169.14</v>
      </c>
      <c r="I811" s="2">
        <v>28.19</v>
      </c>
      <c r="J811" s="2" t="s">
        <v>3370</v>
      </c>
      <c r="K811" s="2" t="s">
        <v>3372</v>
      </c>
    </row>
    <row r="812" spans="1:11" ht="13.8" x14ac:dyDescent="0.25">
      <c r="A812" s="2" t="s">
        <v>821</v>
      </c>
      <c r="B812" s="2" t="s">
        <v>1429</v>
      </c>
      <c r="C812" s="2" t="s">
        <v>1864</v>
      </c>
      <c r="D812" s="2" t="s">
        <v>2551</v>
      </c>
      <c r="E812" s="2" t="s">
        <v>2352</v>
      </c>
      <c r="F812" s="2">
        <v>1</v>
      </c>
      <c r="G812" s="2">
        <v>1</v>
      </c>
      <c r="H812" s="2">
        <v>64.650000000000006</v>
      </c>
      <c r="I812" s="2">
        <v>64.650000000000006</v>
      </c>
      <c r="J812" s="2" t="s">
        <v>3370</v>
      </c>
      <c r="K812" s="2" t="s">
        <v>3373</v>
      </c>
    </row>
    <row r="813" spans="1:11" ht="13.8" x14ac:dyDescent="0.25">
      <c r="A813" s="2" t="s">
        <v>822</v>
      </c>
      <c r="B813" s="2" t="s">
        <v>1214</v>
      </c>
      <c r="C813" s="2" t="s">
        <v>1863</v>
      </c>
      <c r="D813" s="2" t="s">
        <v>2552</v>
      </c>
      <c r="E813" s="2" t="s">
        <v>2480</v>
      </c>
      <c r="F813" s="2">
        <v>21</v>
      </c>
      <c r="G813" s="2">
        <v>25</v>
      </c>
      <c r="H813" s="2">
        <v>9209</v>
      </c>
      <c r="I813" s="2">
        <v>368.36</v>
      </c>
      <c r="J813" s="2" t="s">
        <v>3371</v>
      </c>
      <c r="K813" s="2" t="s">
        <v>3373</v>
      </c>
    </row>
    <row r="814" spans="1:11" ht="13.8" x14ac:dyDescent="0.25">
      <c r="A814" s="2" t="s">
        <v>823</v>
      </c>
      <c r="B814" s="2" t="s">
        <v>1715</v>
      </c>
      <c r="C814" s="2" t="s">
        <v>1861</v>
      </c>
      <c r="D814" s="2" t="s">
        <v>2553</v>
      </c>
      <c r="E814" s="2" t="s">
        <v>2398</v>
      </c>
      <c r="F814" s="2">
        <v>63</v>
      </c>
      <c r="G814" s="2">
        <v>44</v>
      </c>
      <c r="H814" s="2">
        <v>46978.36</v>
      </c>
      <c r="I814" s="2">
        <v>1067.69</v>
      </c>
      <c r="J814" s="2" t="s">
        <v>3371</v>
      </c>
      <c r="K814" s="2" t="s">
        <v>3373</v>
      </c>
    </row>
    <row r="815" spans="1:11" ht="13.8" x14ac:dyDescent="0.25">
      <c r="A815" s="2" t="s">
        <v>824</v>
      </c>
      <c r="B815" s="2" t="s">
        <v>1582</v>
      </c>
      <c r="C815" s="2" t="s">
        <v>1861</v>
      </c>
      <c r="D815" s="2" t="s">
        <v>2554</v>
      </c>
      <c r="E815" s="2" t="s">
        <v>3229</v>
      </c>
      <c r="F815" s="2">
        <v>56</v>
      </c>
      <c r="G815" s="2">
        <v>43</v>
      </c>
      <c r="H815" s="2">
        <v>796.79</v>
      </c>
      <c r="I815" s="2">
        <v>18.53</v>
      </c>
      <c r="J815" s="2" t="s">
        <v>3370</v>
      </c>
      <c r="K815" s="2" t="s">
        <v>3372</v>
      </c>
    </row>
    <row r="816" spans="1:11" ht="13.8" x14ac:dyDescent="0.25">
      <c r="A816" s="2" t="s">
        <v>825</v>
      </c>
      <c r="B816" s="2" t="s">
        <v>1691</v>
      </c>
      <c r="C816" s="2" t="s">
        <v>1862</v>
      </c>
      <c r="D816" s="2" t="s">
        <v>2555</v>
      </c>
      <c r="E816" s="2" t="s">
        <v>2867</v>
      </c>
      <c r="F816" s="2">
        <v>5</v>
      </c>
      <c r="G816" s="2">
        <v>4</v>
      </c>
      <c r="H816" s="2">
        <v>42.24</v>
      </c>
      <c r="I816" s="2">
        <v>10.56</v>
      </c>
      <c r="J816" s="2" t="s">
        <v>3370</v>
      </c>
      <c r="K816" s="2" t="s">
        <v>3372</v>
      </c>
    </row>
    <row r="817" spans="1:11" ht="13.8" x14ac:dyDescent="0.25">
      <c r="A817" s="2" t="s">
        <v>826</v>
      </c>
      <c r="B817" s="2" t="s">
        <v>1731</v>
      </c>
      <c r="C817" s="2" t="s">
        <v>1863</v>
      </c>
      <c r="D817" s="2" t="s">
        <v>1871</v>
      </c>
      <c r="E817" s="2" t="s">
        <v>2904</v>
      </c>
      <c r="F817" s="2">
        <v>58</v>
      </c>
      <c r="G817" s="2">
        <v>54</v>
      </c>
      <c r="H817" s="2">
        <v>5673.24</v>
      </c>
      <c r="I817" s="2">
        <v>105.06</v>
      </c>
      <c r="J817" s="2" t="s">
        <v>3371</v>
      </c>
      <c r="K817" s="2" t="s">
        <v>3372</v>
      </c>
    </row>
    <row r="818" spans="1:11" ht="13.8" x14ac:dyDescent="0.25">
      <c r="A818" s="2" t="s">
        <v>827</v>
      </c>
      <c r="B818" s="2" t="s">
        <v>1319</v>
      </c>
      <c r="C818" s="2" t="s">
        <v>1862</v>
      </c>
      <c r="D818" s="2" t="s">
        <v>2360</v>
      </c>
      <c r="E818" s="2" t="s">
        <v>3230</v>
      </c>
      <c r="F818" s="2">
        <v>14</v>
      </c>
      <c r="G818" s="2">
        <v>8</v>
      </c>
      <c r="H818" s="2">
        <v>585.67999999999995</v>
      </c>
      <c r="I818" s="2">
        <v>73.209999999999994</v>
      </c>
      <c r="J818" s="2" t="s">
        <v>3370</v>
      </c>
      <c r="K818" s="2" t="s">
        <v>3372</v>
      </c>
    </row>
    <row r="819" spans="1:11" ht="13.8" x14ac:dyDescent="0.25">
      <c r="A819" s="2" t="s">
        <v>828</v>
      </c>
      <c r="B819" s="2" t="s">
        <v>1732</v>
      </c>
      <c r="C819" s="2" t="s">
        <v>1862</v>
      </c>
      <c r="D819" s="2" t="s">
        <v>2556</v>
      </c>
      <c r="E819" s="2" t="s">
        <v>3078</v>
      </c>
      <c r="F819" s="2">
        <v>35</v>
      </c>
      <c r="G819" s="2">
        <v>39</v>
      </c>
      <c r="H819" s="2">
        <v>2558.79</v>
      </c>
      <c r="I819" s="2">
        <v>65.61</v>
      </c>
      <c r="J819" s="2" t="s">
        <v>3370</v>
      </c>
      <c r="K819" s="2" t="s">
        <v>3372</v>
      </c>
    </row>
    <row r="820" spans="1:11" ht="13.8" x14ac:dyDescent="0.25">
      <c r="A820" s="2" t="s">
        <v>829</v>
      </c>
      <c r="B820" s="2" t="s">
        <v>1704</v>
      </c>
      <c r="C820" s="2" t="s">
        <v>1862</v>
      </c>
      <c r="D820" s="2" t="s">
        <v>2000</v>
      </c>
      <c r="E820" s="2" t="s">
        <v>3110</v>
      </c>
      <c r="F820" s="2">
        <v>5</v>
      </c>
      <c r="G820" s="2">
        <v>3</v>
      </c>
      <c r="H820" s="2">
        <v>80.58</v>
      </c>
      <c r="I820" s="2">
        <v>26.86</v>
      </c>
      <c r="J820" s="2" t="s">
        <v>3370</v>
      </c>
      <c r="K820" s="2" t="s">
        <v>3373</v>
      </c>
    </row>
    <row r="821" spans="1:11" ht="13.8" x14ac:dyDescent="0.25">
      <c r="A821" s="2" t="s">
        <v>830</v>
      </c>
      <c r="B821" s="2" t="s">
        <v>1723</v>
      </c>
      <c r="C821" s="2" t="s">
        <v>1861</v>
      </c>
      <c r="D821" s="2" t="s">
        <v>2557</v>
      </c>
      <c r="E821" s="2" t="s">
        <v>2476</v>
      </c>
      <c r="F821" s="2">
        <v>62</v>
      </c>
      <c r="G821" s="2">
        <v>52</v>
      </c>
      <c r="H821" s="2">
        <v>863.72</v>
      </c>
      <c r="I821" s="2">
        <v>16.61</v>
      </c>
      <c r="J821" s="2" t="s">
        <v>3370</v>
      </c>
      <c r="K821" s="2" t="s">
        <v>3372</v>
      </c>
    </row>
    <row r="822" spans="1:11" ht="13.8" x14ac:dyDescent="0.25">
      <c r="A822" s="2" t="s">
        <v>831</v>
      </c>
      <c r="B822" s="2" t="s">
        <v>1604</v>
      </c>
      <c r="C822" s="2" t="s">
        <v>1861</v>
      </c>
      <c r="D822" s="2" t="s">
        <v>2558</v>
      </c>
      <c r="E822" s="2" t="s">
        <v>2329</v>
      </c>
      <c r="F822" s="2">
        <v>12</v>
      </c>
      <c r="G822" s="2">
        <v>11</v>
      </c>
      <c r="H822" s="2">
        <v>1316.04</v>
      </c>
      <c r="I822" s="2">
        <v>119.64</v>
      </c>
      <c r="J822" s="2" t="s">
        <v>3370</v>
      </c>
      <c r="K822" s="2" t="s">
        <v>3373</v>
      </c>
    </row>
    <row r="823" spans="1:11" ht="13.8" x14ac:dyDescent="0.25">
      <c r="A823" s="2" t="s">
        <v>832</v>
      </c>
      <c r="B823" s="2" t="s">
        <v>1450</v>
      </c>
      <c r="C823" s="2" t="s">
        <v>1861</v>
      </c>
      <c r="D823" s="2" t="s">
        <v>2559</v>
      </c>
      <c r="E823" s="2" t="s">
        <v>2158</v>
      </c>
      <c r="F823" s="2">
        <v>36</v>
      </c>
      <c r="G823" s="2">
        <v>22</v>
      </c>
      <c r="H823" s="2">
        <v>1346.18</v>
      </c>
      <c r="I823" s="2">
        <v>61.19</v>
      </c>
      <c r="J823" s="2" t="s">
        <v>3370</v>
      </c>
      <c r="K823" s="2" t="s">
        <v>3372</v>
      </c>
    </row>
    <row r="824" spans="1:11" ht="13.8" x14ac:dyDescent="0.25">
      <c r="A824" s="2" t="s">
        <v>833</v>
      </c>
      <c r="B824" s="2" t="s">
        <v>1733</v>
      </c>
      <c r="C824" s="2" t="s">
        <v>1864</v>
      </c>
      <c r="D824" s="2" t="s">
        <v>2560</v>
      </c>
      <c r="E824" s="2" t="s">
        <v>2815</v>
      </c>
      <c r="F824" s="2">
        <v>42</v>
      </c>
      <c r="G824" s="2">
        <v>33</v>
      </c>
      <c r="H824" s="2">
        <v>3605.91</v>
      </c>
      <c r="I824" s="2">
        <v>109.27</v>
      </c>
      <c r="J824" s="2" t="s">
        <v>3370</v>
      </c>
      <c r="K824" s="2" t="s">
        <v>3373</v>
      </c>
    </row>
    <row r="825" spans="1:11" ht="13.8" x14ac:dyDescent="0.25">
      <c r="A825" s="2" t="s">
        <v>834</v>
      </c>
      <c r="B825" s="2" t="s">
        <v>1583</v>
      </c>
      <c r="C825" s="2" t="s">
        <v>1865</v>
      </c>
      <c r="D825" s="2" t="s">
        <v>2079</v>
      </c>
      <c r="E825" s="2" t="s">
        <v>2024</v>
      </c>
      <c r="F825" s="2">
        <v>1</v>
      </c>
      <c r="G825" s="2">
        <v>4</v>
      </c>
      <c r="H825" s="2">
        <v>509.16</v>
      </c>
      <c r="I825" s="2">
        <v>127.29</v>
      </c>
      <c r="J825" s="2" t="s">
        <v>3370</v>
      </c>
      <c r="K825" s="2" t="s">
        <v>3372</v>
      </c>
    </row>
    <row r="826" spans="1:11" ht="13.8" x14ac:dyDescent="0.25">
      <c r="A826" s="2" t="s">
        <v>835</v>
      </c>
      <c r="B826" s="2" t="s">
        <v>1444</v>
      </c>
      <c r="C826" s="2" t="s">
        <v>1863</v>
      </c>
      <c r="D826" s="2" t="s">
        <v>2561</v>
      </c>
      <c r="E826" s="2" t="s">
        <v>3231</v>
      </c>
      <c r="F826" s="2">
        <v>47</v>
      </c>
      <c r="G826" s="2">
        <v>45</v>
      </c>
      <c r="H826" s="2">
        <v>1440.45</v>
      </c>
      <c r="I826" s="2">
        <v>32.01</v>
      </c>
      <c r="J826" s="2" t="s">
        <v>3370</v>
      </c>
      <c r="K826" s="2" t="s">
        <v>3372</v>
      </c>
    </row>
    <row r="827" spans="1:11" ht="13.8" x14ac:dyDescent="0.25">
      <c r="A827" s="2" t="s">
        <v>836</v>
      </c>
      <c r="B827" s="2" t="s">
        <v>1676</v>
      </c>
      <c r="C827" s="2" t="s">
        <v>1865</v>
      </c>
      <c r="D827" s="2" t="s">
        <v>2562</v>
      </c>
      <c r="E827" s="2" t="s">
        <v>3184</v>
      </c>
      <c r="F827" s="2">
        <v>37</v>
      </c>
      <c r="G827" s="2">
        <v>31</v>
      </c>
      <c r="H827" s="2">
        <v>1709.65</v>
      </c>
      <c r="I827" s="2">
        <v>55.15</v>
      </c>
      <c r="J827" s="2" t="s">
        <v>3370</v>
      </c>
      <c r="K827" s="2" t="s">
        <v>3372</v>
      </c>
    </row>
    <row r="828" spans="1:11" ht="13.8" x14ac:dyDescent="0.25">
      <c r="A828" s="2" t="s">
        <v>837</v>
      </c>
      <c r="B828" s="2" t="s">
        <v>1734</v>
      </c>
      <c r="C828" s="2" t="s">
        <v>1861</v>
      </c>
      <c r="D828" s="2" t="s">
        <v>2563</v>
      </c>
      <c r="E828" s="2" t="s">
        <v>3232</v>
      </c>
      <c r="F828" s="2">
        <v>31</v>
      </c>
      <c r="G828" s="2">
        <v>20</v>
      </c>
      <c r="H828" s="2">
        <v>1615.4</v>
      </c>
      <c r="I828" s="2">
        <v>80.77</v>
      </c>
      <c r="J828" s="2" t="s">
        <v>3370</v>
      </c>
      <c r="K828" s="2" t="s">
        <v>3372</v>
      </c>
    </row>
    <row r="829" spans="1:11" ht="13.8" x14ac:dyDescent="0.25">
      <c r="A829" s="2" t="s">
        <v>838</v>
      </c>
      <c r="B829" s="2" t="s">
        <v>1303</v>
      </c>
      <c r="C829" s="2" t="s">
        <v>1865</v>
      </c>
      <c r="D829" s="2" t="s">
        <v>2564</v>
      </c>
      <c r="E829" s="2" t="s">
        <v>2938</v>
      </c>
      <c r="F829" s="2">
        <v>15</v>
      </c>
      <c r="G829" s="2">
        <v>14</v>
      </c>
      <c r="H829" s="2">
        <v>1480.5</v>
      </c>
      <c r="I829" s="2">
        <v>105.75</v>
      </c>
      <c r="J829" s="2" t="s">
        <v>3370</v>
      </c>
      <c r="K829" s="2" t="s">
        <v>3372</v>
      </c>
    </row>
    <row r="830" spans="1:11" ht="13.8" x14ac:dyDescent="0.25">
      <c r="A830" s="2" t="s">
        <v>839</v>
      </c>
      <c r="B830" s="2" t="s">
        <v>1340</v>
      </c>
      <c r="C830" s="2" t="s">
        <v>1865</v>
      </c>
      <c r="D830" s="2" t="s">
        <v>2522</v>
      </c>
      <c r="E830" s="2" t="s">
        <v>3233</v>
      </c>
      <c r="F830" s="2">
        <v>15</v>
      </c>
      <c r="G830" s="2">
        <v>18</v>
      </c>
      <c r="H830" s="2">
        <v>805.32</v>
      </c>
      <c r="I830" s="2">
        <v>44.74</v>
      </c>
      <c r="J830" s="2" t="s">
        <v>3370</v>
      </c>
      <c r="K830" s="2" t="s">
        <v>3372</v>
      </c>
    </row>
    <row r="831" spans="1:11" ht="13.8" x14ac:dyDescent="0.25">
      <c r="A831" s="2" t="s">
        <v>840</v>
      </c>
      <c r="B831" s="2" t="s">
        <v>1735</v>
      </c>
      <c r="C831" s="2" t="s">
        <v>1861</v>
      </c>
      <c r="D831" s="2" t="s">
        <v>2565</v>
      </c>
      <c r="E831" s="2" t="s">
        <v>2113</v>
      </c>
      <c r="F831" s="2">
        <v>9</v>
      </c>
      <c r="G831" s="2">
        <v>5</v>
      </c>
      <c r="H831" s="2">
        <v>75.55</v>
      </c>
      <c r="I831" s="2">
        <v>15.11</v>
      </c>
      <c r="J831" s="2" t="s">
        <v>3370</v>
      </c>
      <c r="K831" s="2" t="s">
        <v>3372</v>
      </c>
    </row>
    <row r="832" spans="1:11" ht="13.8" x14ac:dyDescent="0.25">
      <c r="A832" s="2" t="s">
        <v>841</v>
      </c>
      <c r="B832" s="2" t="s">
        <v>1736</v>
      </c>
      <c r="C832" s="2" t="s">
        <v>1863</v>
      </c>
      <c r="D832" s="2" t="s">
        <v>2566</v>
      </c>
      <c r="E832" s="2" t="s">
        <v>3234</v>
      </c>
      <c r="F832" s="2">
        <v>13</v>
      </c>
      <c r="G832" s="2">
        <v>13</v>
      </c>
      <c r="H832" s="2">
        <v>1257.49</v>
      </c>
      <c r="I832" s="2">
        <v>96.73</v>
      </c>
      <c r="J832" s="2" t="s">
        <v>3370</v>
      </c>
      <c r="K832" s="2" t="s">
        <v>3372</v>
      </c>
    </row>
    <row r="833" spans="1:11" ht="13.8" x14ac:dyDescent="0.25">
      <c r="A833" s="2" t="s">
        <v>842</v>
      </c>
      <c r="B833" s="2" t="s">
        <v>1429</v>
      </c>
      <c r="C833" s="2" t="s">
        <v>1865</v>
      </c>
      <c r="D833" s="2" t="s">
        <v>2567</v>
      </c>
      <c r="E833" s="2" t="s">
        <v>3036</v>
      </c>
      <c r="F833" s="2">
        <v>29</v>
      </c>
      <c r="G833" s="2">
        <v>23</v>
      </c>
      <c r="H833" s="2">
        <v>9665.52</v>
      </c>
      <c r="I833" s="2">
        <v>420.24</v>
      </c>
      <c r="J833" s="2" t="s">
        <v>3371</v>
      </c>
      <c r="K833" s="2" t="s">
        <v>3372</v>
      </c>
    </row>
    <row r="834" spans="1:11" ht="13.8" x14ac:dyDescent="0.25">
      <c r="A834" s="2" t="s">
        <v>843</v>
      </c>
      <c r="B834" s="2" t="s">
        <v>1282</v>
      </c>
      <c r="C834" s="2" t="s">
        <v>1862</v>
      </c>
      <c r="D834" s="2" t="s">
        <v>2037</v>
      </c>
      <c r="E834" s="2" t="s">
        <v>3235</v>
      </c>
      <c r="F834" s="2">
        <v>9</v>
      </c>
      <c r="G834" s="2">
        <v>9</v>
      </c>
      <c r="H834" s="2">
        <v>646.38</v>
      </c>
      <c r="I834" s="2">
        <v>71.819999999999993</v>
      </c>
      <c r="J834" s="2" t="s">
        <v>3370</v>
      </c>
      <c r="K834" s="2" t="s">
        <v>3372</v>
      </c>
    </row>
    <row r="835" spans="1:11" ht="13.8" x14ac:dyDescent="0.25">
      <c r="A835" s="2" t="s">
        <v>844</v>
      </c>
      <c r="B835" s="2" t="s">
        <v>1327</v>
      </c>
      <c r="C835" s="2" t="s">
        <v>1862</v>
      </c>
      <c r="D835" s="2" t="s">
        <v>2568</v>
      </c>
      <c r="E835" s="2" t="s">
        <v>3236</v>
      </c>
      <c r="F835" s="2">
        <v>26</v>
      </c>
      <c r="G835" s="2">
        <v>29</v>
      </c>
      <c r="H835" s="2">
        <v>1794.81</v>
      </c>
      <c r="I835" s="2">
        <v>61.89</v>
      </c>
      <c r="J835" s="2" t="s">
        <v>3370</v>
      </c>
      <c r="K835" s="2" t="s">
        <v>3372</v>
      </c>
    </row>
    <row r="836" spans="1:11" ht="13.8" x14ac:dyDescent="0.25">
      <c r="A836" s="2" t="s">
        <v>845</v>
      </c>
      <c r="B836" s="2" t="s">
        <v>1737</v>
      </c>
      <c r="C836" s="2" t="s">
        <v>1864</v>
      </c>
      <c r="D836" s="2" t="s">
        <v>2569</v>
      </c>
      <c r="E836" s="2" t="s">
        <v>3237</v>
      </c>
      <c r="F836" s="2">
        <v>13</v>
      </c>
      <c r="G836" s="2">
        <v>10</v>
      </c>
      <c r="H836" s="2">
        <v>456.6</v>
      </c>
      <c r="I836" s="2">
        <v>45.66</v>
      </c>
      <c r="J836" s="2" t="s">
        <v>3370</v>
      </c>
      <c r="K836" s="2" t="s">
        <v>3372</v>
      </c>
    </row>
    <row r="837" spans="1:11" ht="13.8" x14ac:dyDescent="0.25">
      <c r="A837" s="2" t="s">
        <v>846</v>
      </c>
      <c r="B837" s="2" t="s">
        <v>1738</v>
      </c>
      <c r="C837" s="2" t="s">
        <v>1861</v>
      </c>
      <c r="D837" s="2" t="s">
        <v>2570</v>
      </c>
      <c r="E837" s="2" t="s">
        <v>3093</v>
      </c>
      <c r="F837" s="2">
        <v>19</v>
      </c>
      <c r="G837" s="2">
        <v>19</v>
      </c>
      <c r="H837" s="2">
        <v>5452.62</v>
      </c>
      <c r="I837" s="2">
        <v>286.98</v>
      </c>
      <c r="J837" s="2" t="s">
        <v>3371</v>
      </c>
      <c r="K837" s="2" t="s">
        <v>3372</v>
      </c>
    </row>
    <row r="838" spans="1:11" ht="13.8" x14ac:dyDescent="0.25">
      <c r="A838" s="2" t="s">
        <v>847</v>
      </c>
      <c r="B838" s="2" t="s">
        <v>1451</v>
      </c>
      <c r="C838" s="2" t="s">
        <v>1862</v>
      </c>
      <c r="D838" s="2" t="s">
        <v>2571</v>
      </c>
      <c r="E838" s="2" t="s">
        <v>3177</v>
      </c>
      <c r="F838" s="2">
        <v>77</v>
      </c>
      <c r="G838" s="2">
        <v>59</v>
      </c>
      <c r="H838" s="2">
        <v>2147.6</v>
      </c>
      <c r="I838" s="2">
        <v>36.4</v>
      </c>
      <c r="J838" s="2" t="s">
        <v>3370</v>
      </c>
      <c r="K838" s="2" t="s">
        <v>3373</v>
      </c>
    </row>
    <row r="839" spans="1:11" ht="13.8" x14ac:dyDescent="0.25">
      <c r="A839" s="2" t="s">
        <v>848</v>
      </c>
      <c r="B839" s="2" t="s">
        <v>1313</v>
      </c>
      <c r="C839" s="2" t="s">
        <v>1862</v>
      </c>
      <c r="D839" s="2" t="s">
        <v>2572</v>
      </c>
      <c r="E839" s="2" t="s">
        <v>3238</v>
      </c>
      <c r="F839" s="2">
        <v>11</v>
      </c>
      <c r="G839" s="2">
        <v>11</v>
      </c>
      <c r="H839" s="2">
        <v>1030.3699999999999</v>
      </c>
      <c r="I839" s="2">
        <v>93.67</v>
      </c>
      <c r="J839" s="2" t="s">
        <v>3370</v>
      </c>
      <c r="K839" s="2" t="s">
        <v>3372</v>
      </c>
    </row>
    <row r="840" spans="1:11" ht="13.8" x14ac:dyDescent="0.25">
      <c r="A840" s="2" t="s">
        <v>849</v>
      </c>
      <c r="B840" s="2" t="s">
        <v>1651</v>
      </c>
      <c r="C840" s="2" t="s">
        <v>1865</v>
      </c>
      <c r="D840" s="2" t="s">
        <v>2573</v>
      </c>
      <c r="E840" s="2" t="s">
        <v>3239</v>
      </c>
      <c r="F840" s="2">
        <v>24</v>
      </c>
      <c r="G840" s="2">
        <v>24</v>
      </c>
      <c r="H840" s="2">
        <v>2003.76</v>
      </c>
      <c r="I840" s="2">
        <v>83.49</v>
      </c>
      <c r="J840" s="2" t="s">
        <v>3370</v>
      </c>
      <c r="K840" s="2" t="s">
        <v>3372</v>
      </c>
    </row>
    <row r="841" spans="1:11" ht="13.8" x14ac:dyDescent="0.25">
      <c r="A841" s="2" t="s">
        <v>850</v>
      </c>
      <c r="B841" s="2" t="s">
        <v>1393</v>
      </c>
      <c r="C841" s="2" t="s">
        <v>1865</v>
      </c>
      <c r="D841" s="2" t="s">
        <v>2321</v>
      </c>
      <c r="E841" s="2" t="s">
        <v>3240</v>
      </c>
      <c r="F841" s="2">
        <v>4</v>
      </c>
      <c r="G841" s="2">
        <v>5</v>
      </c>
      <c r="H841" s="2">
        <v>1738.95</v>
      </c>
      <c r="I841" s="2">
        <v>347.79</v>
      </c>
      <c r="J841" s="2" t="s">
        <v>3370</v>
      </c>
      <c r="K841" s="2" t="s">
        <v>3372</v>
      </c>
    </row>
    <row r="842" spans="1:11" ht="13.8" x14ac:dyDescent="0.25">
      <c r="A842" s="2" t="s">
        <v>851</v>
      </c>
      <c r="B842" s="2" t="s">
        <v>1739</v>
      </c>
      <c r="C842" s="2" t="s">
        <v>1865</v>
      </c>
      <c r="D842" s="2" t="s">
        <v>2574</v>
      </c>
      <c r="E842" s="2" t="s">
        <v>2544</v>
      </c>
      <c r="F842" s="2">
        <v>22</v>
      </c>
      <c r="G842" s="2">
        <v>25</v>
      </c>
      <c r="H842" s="2">
        <v>14069</v>
      </c>
      <c r="I842" s="2">
        <v>562.76</v>
      </c>
      <c r="J842" s="2" t="s">
        <v>3371</v>
      </c>
      <c r="K842" s="2" t="s">
        <v>3372</v>
      </c>
    </row>
    <row r="843" spans="1:11" ht="13.8" x14ac:dyDescent="0.25">
      <c r="A843" s="2" t="s">
        <v>852</v>
      </c>
      <c r="B843" s="2" t="s">
        <v>1740</v>
      </c>
      <c r="C843" s="2" t="s">
        <v>1861</v>
      </c>
      <c r="D843" s="2" t="s">
        <v>2575</v>
      </c>
      <c r="E843" s="2" t="s">
        <v>2720</v>
      </c>
      <c r="F843" s="2">
        <v>12</v>
      </c>
      <c r="G843" s="2">
        <v>14</v>
      </c>
      <c r="H843" s="2">
        <v>1090.18</v>
      </c>
      <c r="I843" s="2">
        <v>77.87</v>
      </c>
      <c r="J843" s="2" t="s">
        <v>3370</v>
      </c>
      <c r="K843" s="2" t="s">
        <v>3373</v>
      </c>
    </row>
    <row r="844" spans="1:11" ht="13.8" x14ac:dyDescent="0.25">
      <c r="A844" s="2" t="s">
        <v>853</v>
      </c>
      <c r="B844" s="2" t="s">
        <v>1625</v>
      </c>
      <c r="C844" s="2" t="s">
        <v>1861</v>
      </c>
      <c r="D844" s="2" t="s">
        <v>2576</v>
      </c>
      <c r="E844" s="2" t="s">
        <v>3241</v>
      </c>
      <c r="F844" s="2">
        <v>18</v>
      </c>
      <c r="G844" s="2">
        <v>12</v>
      </c>
      <c r="H844" s="2">
        <v>1350.48</v>
      </c>
      <c r="I844" s="2">
        <v>112.54</v>
      </c>
      <c r="J844" s="2" t="s">
        <v>3370</v>
      </c>
      <c r="K844" s="2" t="s">
        <v>3372</v>
      </c>
    </row>
    <row r="845" spans="1:11" ht="13.8" x14ac:dyDescent="0.25">
      <c r="A845" s="2" t="s">
        <v>854</v>
      </c>
      <c r="B845" s="2" t="s">
        <v>1375</v>
      </c>
      <c r="C845" s="2" t="s">
        <v>1864</v>
      </c>
      <c r="D845" s="2" t="s">
        <v>2577</v>
      </c>
      <c r="E845" s="2" t="s">
        <v>2564</v>
      </c>
      <c r="F845" s="2">
        <v>8</v>
      </c>
      <c r="G845" s="2">
        <v>5</v>
      </c>
      <c r="H845" s="2">
        <v>399.2</v>
      </c>
      <c r="I845" s="2">
        <v>79.84</v>
      </c>
      <c r="J845" s="2" t="s">
        <v>3370</v>
      </c>
      <c r="K845" s="2" t="s">
        <v>3372</v>
      </c>
    </row>
    <row r="846" spans="1:11" ht="13.8" x14ac:dyDescent="0.25">
      <c r="A846" s="2" t="s">
        <v>855</v>
      </c>
      <c r="B846" s="2" t="s">
        <v>1741</v>
      </c>
      <c r="C846" s="2" t="s">
        <v>1862</v>
      </c>
      <c r="D846" s="2" t="s">
        <v>2578</v>
      </c>
      <c r="E846" s="2" t="s">
        <v>2754</v>
      </c>
      <c r="F846" s="2">
        <v>9</v>
      </c>
      <c r="G846" s="2">
        <v>9</v>
      </c>
      <c r="H846" s="2">
        <v>170.19</v>
      </c>
      <c r="I846" s="2">
        <v>18.91</v>
      </c>
      <c r="J846" s="2" t="s">
        <v>3370</v>
      </c>
      <c r="K846" s="2" t="s">
        <v>3372</v>
      </c>
    </row>
    <row r="847" spans="1:11" ht="13.8" x14ac:dyDescent="0.25">
      <c r="A847" s="2" t="s">
        <v>856</v>
      </c>
      <c r="B847" s="2" t="s">
        <v>1742</v>
      </c>
      <c r="C847" s="2" t="s">
        <v>1863</v>
      </c>
      <c r="D847" s="2" t="s">
        <v>2579</v>
      </c>
      <c r="E847" s="2" t="s">
        <v>2925</v>
      </c>
      <c r="F847" s="2">
        <v>14</v>
      </c>
      <c r="G847" s="2">
        <v>3</v>
      </c>
      <c r="H847" s="2">
        <v>172.65</v>
      </c>
      <c r="I847" s="2">
        <v>57.55</v>
      </c>
      <c r="J847" s="2" t="s">
        <v>3370</v>
      </c>
      <c r="K847" s="2" t="s">
        <v>3373</v>
      </c>
    </row>
    <row r="848" spans="1:11" ht="13.8" x14ac:dyDescent="0.25">
      <c r="A848" s="2" t="s">
        <v>857</v>
      </c>
      <c r="B848" s="2" t="s">
        <v>1543</v>
      </c>
      <c r="C848" s="2" t="s">
        <v>1865</v>
      </c>
      <c r="D848" s="2" t="s">
        <v>1947</v>
      </c>
      <c r="E848" s="2" t="s">
        <v>2979</v>
      </c>
      <c r="F848" s="2">
        <v>34</v>
      </c>
      <c r="G848" s="2">
        <v>31</v>
      </c>
      <c r="H848" s="2">
        <v>1788.7</v>
      </c>
      <c r="I848" s="2">
        <v>57.7</v>
      </c>
      <c r="J848" s="2" t="s">
        <v>3370</v>
      </c>
      <c r="K848" s="2" t="s">
        <v>3373</v>
      </c>
    </row>
    <row r="849" spans="1:11" ht="13.8" x14ac:dyDescent="0.25">
      <c r="A849" s="2" t="s">
        <v>858</v>
      </c>
      <c r="B849" s="2" t="s">
        <v>1743</v>
      </c>
      <c r="C849" s="2" t="s">
        <v>1862</v>
      </c>
      <c r="D849" s="2" t="s">
        <v>2580</v>
      </c>
      <c r="E849" s="2" t="s">
        <v>2883</v>
      </c>
      <c r="F849" s="2">
        <v>12</v>
      </c>
      <c r="G849" s="2">
        <v>10</v>
      </c>
      <c r="H849" s="2">
        <v>3941</v>
      </c>
      <c r="I849" s="2">
        <v>394.1</v>
      </c>
      <c r="J849" s="2" t="s">
        <v>3370</v>
      </c>
      <c r="K849" s="2" t="s">
        <v>3372</v>
      </c>
    </row>
    <row r="850" spans="1:11" ht="13.8" x14ac:dyDescent="0.25">
      <c r="A850" s="2" t="s">
        <v>859</v>
      </c>
      <c r="B850" s="2" t="s">
        <v>1379</v>
      </c>
      <c r="C850" s="2" t="s">
        <v>1863</v>
      </c>
      <c r="D850" s="2" t="s">
        <v>2581</v>
      </c>
      <c r="E850" s="2" t="s">
        <v>3149</v>
      </c>
      <c r="F850" s="2">
        <v>17</v>
      </c>
      <c r="G850" s="2">
        <v>13</v>
      </c>
      <c r="H850" s="2">
        <v>216.06</v>
      </c>
      <c r="I850" s="2">
        <v>16.62</v>
      </c>
      <c r="J850" s="2" t="s">
        <v>3370</v>
      </c>
      <c r="K850" s="2" t="s">
        <v>3373</v>
      </c>
    </row>
    <row r="851" spans="1:11" ht="13.8" x14ac:dyDescent="0.25">
      <c r="A851" s="2" t="s">
        <v>860</v>
      </c>
      <c r="B851" s="2" t="s">
        <v>1744</v>
      </c>
      <c r="C851" s="2" t="s">
        <v>1865</v>
      </c>
      <c r="D851" s="2" t="s">
        <v>2582</v>
      </c>
      <c r="E851" s="2" t="s">
        <v>3242</v>
      </c>
      <c r="F851" s="2">
        <v>6</v>
      </c>
      <c r="G851" s="2">
        <v>6</v>
      </c>
      <c r="H851" s="2">
        <v>1492.32</v>
      </c>
      <c r="I851" s="2">
        <v>248.72</v>
      </c>
      <c r="J851" s="2" t="s">
        <v>3370</v>
      </c>
      <c r="K851" s="2" t="s">
        <v>3372</v>
      </c>
    </row>
    <row r="852" spans="1:11" ht="13.8" x14ac:dyDescent="0.25">
      <c r="A852" s="2" t="s">
        <v>861</v>
      </c>
      <c r="B852" s="2" t="s">
        <v>1345</v>
      </c>
      <c r="C852" s="2" t="s">
        <v>1865</v>
      </c>
      <c r="D852" s="2" t="s">
        <v>2217</v>
      </c>
      <c r="E852" s="2" t="s">
        <v>3243</v>
      </c>
      <c r="F852" s="2">
        <v>2</v>
      </c>
      <c r="G852" s="2">
        <v>2</v>
      </c>
      <c r="H852" s="2">
        <v>176.94</v>
      </c>
      <c r="I852" s="2">
        <v>88.47</v>
      </c>
      <c r="J852" s="2" t="s">
        <v>3370</v>
      </c>
      <c r="K852" s="2" t="s">
        <v>3373</v>
      </c>
    </row>
    <row r="853" spans="1:11" ht="13.8" x14ac:dyDescent="0.25">
      <c r="A853" s="2" t="s">
        <v>862</v>
      </c>
      <c r="B853" s="2" t="s">
        <v>1745</v>
      </c>
      <c r="C853" s="2" t="s">
        <v>1861</v>
      </c>
      <c r="D853" s="2" t="s">
        <v>2494</v>
      </c>
      <c r="E853" s="2" t="s">
        <v>3244</v>
      </c>
      <c r="F853" s="2">
        <v>37</v>
      </c>
      <c r="G853" s="2">
        <v>31</v>
      </c>
      <c r="H853" s="2">
        <v>3463.32</v>
      </c>
      <c r="I853" s="2">
        <v>111.72</v>
      </c>
      <c r="J853" s="2" t="s">
        <v>3370</v>
      </c>
      <c r="K853" s="2" t="s">
        <v>3373</v>
      </c>
    </row>
    <row r="854" spans="1:11" ht="13.8" x14ac:dyDescent="0.25">
      <c r="A854" s="2" t="s">
        <v>863</v>
      </c>
      <c r="B854" s="2" t="s">
        <v>1248</v>
      </c>
      <c r="C854" s="2" t="s">
        <v>1862</v>
      </c>
      <c r="D854" s="2" t="s">
        <v>2583</v>
      </c>
      <c r="E854" s="2" t="s">
        <v>2057</v>
      </c>
      <c r="F854" s="2">
        <v>17</v>
      </c>
      <c r="G854" s="2">
        <v>18</v>
      </c>
      <c r="H854" s="2">
        <v>8109.72</v>
      </c>
      <c r="I854" s="2">
        <v>450.54</v>
      </c>
      <c r="J854" s="2" t="s">
        <v>3371</v>
      </c>
      <c r="K854" s="2" t="s">
        <v>3372</v>
      </c>
    </row>
    <row r="855" spans="1:11" ht="13.8" x14ac:dyDescent="0.25">
      <c r="A855" s="2" t="s">
        <v>864</v>
      </c>
      <c r="B855" s="2" t="s">
        <v>1442</v>
      </c>
      <c r="C855" s="2" t="s">
        <v>1863</v>
      </c>
      <c r="D855" s="2" t="s">
        <v>2584</v>
      </c>
      <c r="E855" s="2" t="s">
        <v>2055</v>
      </c>
      <c r="F855" s="2">
        <v>23</v>
      </c>
      <c r="G855" s="2">
        <v>21</v>
      </c>
      <c r="H855" s="2">
        <v>5024.46</v>
      </c>
      <c r="I855" s="2">
        <v>239.26</v>
      </c>
      <c r="J855" s="2" t="s">
        <v>3371</v>
      </c>
      <c r="K855" s="2" t="s">
        <v>3373</v>
      </c>
    </row>
    <row r="856" spans="1:11" ht="13.8" x14ac:dyDescent="0.25">
      <c r="A856" s="2" t="s">
        <v>865</v>
      </c>
      <c r="B856" s="2" t="s">
        <v>1567</v>
      </c>
      <c r="C856" s="2" t="s">
        <v>1865</v>
      </c>
      <c r="D856" s="2" t="s">
        <v>2585</v>
      </c>
      <c r="E856" s="2" t="s">
        <v>2895</v>
      </c>
      <c r="F856" s="2">
        <v>37</v>
      </c>
      <c r="G856" s="2">
        <v>41</v>
      </c>
      <c r="H856" s="2">
        <v>6220.52</v>
      </c>
      <c r="I856" s="2">
        <v>151.72</v>
      </c>
      <c r="J856" s="2" t="s">
        <v>3371</v>
      </c>
      <c r="K856" s="2" t="s">
        <v>3372</v>
      </c>
    </row>
    <row r="857" spans="1:11" ht="13.8" x14ac:dyDescent="0.25">
      <c r="A857" s="2" t="s">
        <v>866</v>
      </c>
      <c r="B857" s="2" t="s">
        <v>1601</v>
      </c>
      <c r="C857" s="2" t="s">
        <v>1862</v>
      </c>
      <c r="D857" s="2" t="s">
        <v>2586</v>
      </c>
      <c r="E857" s="2" t="s">
        <v>3245</v>
      </c>
      <c r="F857" s="2">
        <v>3</v>
      </c>
      <c r="G857" s="2">
        <v>2</v>
      </c>
      <c r="H857" s="2">
        <v>194.34</v>
      </c>
      <c r="I857" s="2">
        <v>97.17</v>
      </c>
      <c r="J857" s="2" t="s">
        <v>3370</v>
      </c>
      <c r="K857" s="2" t="s">
        <v>3372</v>
      </c>
    </row>
    <row r="858" spans="1:11" ht="13.8" x14ac:dyDescent="0.25">
      <c r="A858" s="2" t="s">
        <v>867</v>
      </c>
      <c r="B858" s="2" t="s">
        <v>1528</v>
      </c>
      <c r="C858" s="2" t="s">
        <v>1864</v>
      </c>
      <c r="D858" s="2" t="s">
        <v>2587</v>
      </c>
      <c r="E858" s="2" t="s">
        <v>3246</v>
      </c>
      <c r="F858" s="2">
        <v>20</v>
      </c>
      <c r="G858" s="2">
        <v>20</v>
      </c>
      <c r="H858" s="2">
        <v>1474</v>
      </c>
      <c r="I858" s="2">
        <v>73.7</v>
      </c>
      <c r="J858" s="2" t="s">
        <v>3370</v>
      </c>
      <c r="K858" s="2" t="s">
        <v>3372</v>
      </c>
    </row>
    <row r="859" spans="1:11" ht="13.8" x14ac:dyDescent="0.25">
      <c r="A859" s="2" t="s">
        <v>868</v>
      </c>
      <c r="B859" s="2" t="s">
        <v>1393</v>
      </c>
      <c r="C859" s="2" t="s">
        <v>1861</v>
      </c>
      <c r="D859" s="2" t="s">
        <v>2588</v>
      </c>
      <c r="E859" s="2" t="s">
        <v>3247</v>
      </c>
      <c r="F859" s="2">
        <v>19</v>
      </c>
      <c r="G859" s="2">
        <v>16</v>
      </c>
      <c r="H859" s="2">
        <v>1074.56</v>
      </c>
      <c r="I859" s="2">
        <v>67.16</v>
      </c>
      <c r="J859" s="2" t="s">
        <v>3370</v>
      </c>
      <c r="K859" s="2" t="s">
        <v>3372</v>
      </c>
    </row>
    <row r="860" spans="1:11" ht="13.8" x14ac:dyDescent="0.25">
      <c r="A860" s="2" t="s">
        <v>869</v>
      </c>
      <c r="B860" s="2" t="s">
        <v>1452</v>
      </c>
      <c r="C860" s="2" t="s">
        <v>1862</v>
      </c>
      <c r="D860" s="2" t="s">
        <v>2589</v>
      </c>
      <c r="E860" s="2" t="s">
        <v>3248</v>
      </c>
      <c r="F860" s="2">
        <v>48</v>
      </c>
      <c r="G860" s="2">
        <v>39</v>
      </c>
      <c r="H860" s="2">
        <v>3126.63</v>
      </c>
      <c r="I860" s="2">
        <v>80.17</v>
      </c>
      <c r="J860" s="2" t="s">
        <v>3370</v>
      </c>
      <c r="K860" s="2" t="s">
        <v>3372</v>
      </c>
    </row>
    <row r="861" spans="1:11" ht="13.8" x14ac:dyDescent="0.25">
      <c r="A861" s="2" t="s">
        <v>870</v>
      </c>
      <c r="B861" s="2" t="s">
        <v>1666</v>
      </c>
      <c r="C861" s="2" t="s">
        <v>1865</v>
      </c>
      <c r="D861" s="2" t="s">
        <v>2590</v>
      </c>
      <c r="E861" s="2" t="s">
        <v>3249</v>
      </c>
      <c r="F861" s="2">
        <v>10</v>
      </c>
      <c r="G861" s="2">
        <v>9</v>
      </c>
      <c r="H861" s="2">
        <v>1074.69</v>
      </c>
      <c r="I861" s="2">
        <v>119.41</v>
      </c>
      <c r="J861" s="2" t="s">
        <v>3370</v>
      </c>
      <c r="K861" s="2" t="s">
        <v>3373</v>
      </c>
    </row>
    <row r="862" spans="1:11" ht="13.8" x14ac:dyDescent="0.25">
      <c r="A862" s="2" t="s">
        <v>871</v>
      </c>
      <c r="B862" s="2" t="s">
        <v>1746</v>
      </c>
      <c r="C862" s="2" t="s">
        <v>1864</v>
      </c>
      <c r="D862" s="2" t="s">
        <v>2591</v>
      </c>
      <c r="E862" s="2" t="s">
        <v>2331</v>
      </c>
      <c r="F862" s="2">
        <v>20</v>
      </c>
      <c r="G862" s="2">
        <v>20</v>
      </c>
      <c r="H862" s="2">
        <v>3534.8</v>
      </c>
      <c r="I862" s="2">
        <v>176.74</v>
      </c>
      <c r="J862" s="2" t="s">
        <v>3370</v>
      </c>
      <c r="K862" s="2" t="s">
        <v>3373</v>
      </c>
    </row>
    <row r="863" spans="1:11" ht="13.8" x14ac:dyDescent="0.25">
      <c r="A863" s="2" t="s">
        <v>872</v>
      </c>
      <c r="B863" s="2" t="s">
        <v>1747</v>
      </c>
      <c r="C863" s="2" t="s">
        <v>1862</v>
      </c>
      <c r="D863" s="2" t="s">
        <v>2592</v>
      </c>
      <c r="E863" s="2" t="s">
        <v>2113</v>
      </c>
      <c r="F863" s="2">
        <v>27</v>
      </c>
      <c r="G863" s="2">
        <v>21</v>
      </c>
      <c r="H863" s="2">
        <v>1010.1</v>
      </c>
      <c r="I863" s="2">
        <v>48.1</v>
      </c>
      <c r="J863" s="2" t="s">
        <v>3370</v>
      </c>
      <c r="K863" s="2" t="s">
        <v>3372</v>
      </c>
    </row>
    <row r="864" spans="1:11" ht="13.8" x14ac:dyDescent="0.25">
      <c r="A864" s="2" t="s">
        <v>873</v>
      </c>
      <c r="B864" s="2" t="s">
        <v>1404</v>
      </c>
      <c r="C864" s="2" t="s">
        <v>1864</v>
      </c>
      <c r="D864" s="2" t="s">
        <v>2593</v>
      </c>
      <c r="E864" s="2" t="s">
        <v>2776</v>
      </c>
      <c r="F864" s="2">
        <v>3</v>
      </c>
      <c r="G864" s="2">
        <v>2</v>
      </c>
      <c r="H864" s="2">
        <v>24.72</v>
      </c>
      <c r="I864" s="2">
        <v>12.36</v>
      </c>
      <c r="J864" s="2" t="s">
        <v>3370</v>
      </c>
      <c r="K864" s="2" t="s">
        <v>3372</v>
      </c>
    </row>
    <row r="865" spans="1:11" ht="13.8" x14ac:dyDescent="0.25">
      <c r="A865" s="2" t="s">
        <v>874</v>
      </c>
      <c r="B865" s="2" t="s">
        <v>1306</v>
      </c>
      <c r="C865" s="2" t="s">
        <v>1864</v>
      </c>
      <c r="D865" s="2" t="s">
        <v>2594</v>
      </c>
      <c r="E865" s="2" t="s">
        <v>2625</v>
      </c>
      <c r="F865" s="2">
        <v>5</v>
      </c>
      <c r="G865" s="2">
        <v>3</v>
      </c>
      <c r="H865" s="2">
        <v>232.68</v>
      </c>
      <c r="I865" s="2">
        <v>77.56</v>
      </c>
      <c r="J865" s="2" t="s">
        <v>3370</v>
      </c>
      <c r="K865" s="2" t="s">
        <v>3372</v>
      </c>
    </row>
    <row r="866" spans="1:11" ht="13.8" x14ac:dyDescent="0.25">
      <c r="A866" s="2" t="s">
        <v>875</v>
      </c>
      <c r="B866" s="2" t="s">
        <v>1647</v>
      </c>
      <c r="C866" s="2" t="s">
        <v>1864</v>
      </c>
      <c r="D866" s="2" t="s">
        <v>2595</v>
      </c>
      <c r="E866" s="2" t="s">
        <v>2918</v>
      </c>
      <c r="F866" s="2">
        <v>12</v>
      </c>
      <c r="G866" s="2">
        <v>15</v>
      </c>
      <c r="H866" s="2">
        <v>6635.4</v>
      </c>
      <c r="I866" s="2">
        <v>442.36</v>
      </c>
      <c r="J866" s="2" t="s">
        <v>3371</v>
      </c>
      <c r="K866" s="2" t="s">
        <v>3372</v>
      </c>
    </row>
    <row r="867" spans="1:11" ht="13.8" x14ac:dyDescent="0.25">
      <c r="A867" s="2" t="s">
        <v>876</v>
      </c>
      <c r="B867" s="2" t="s">
        <v>1746</v>
      </c>
      <c r="C867" s="2" t="s">
        <v>1862</v>
      </c>
      <c r="D867" s="2" t="s">
        <v>2596</v>
      </c>
      <c r="E867" s="2" t="s">
        <v>2951</v>
      </c>
      <c r="F867" s="2">
        <v>51</v>
      </c>
      <c r="G867" s="2">
        <v>41</v>
      </c>
      <c r="H867" s="2">
        <v>11140.93</v>
      </c>
      <c r="I867" s="2">
        <v>271.73</v>
      </c>
      <c r="J867" s="2" t="s">
        <v>3371</v>
      </c>
      <c r="K867" s="2" t="s">
        <v>3372</v>
      </c>
    </row>
    <row r="868" spans="1:11" ht="13.8" x14ac:dyDescent="0.25">
      <c r="A868" s="2" t="s">
        <v>877</v>
      </c>
      <c r="B868" s="2" t="s">
        <v>1627</v>
      </c>
      <c r="C868" s="2" t="s">
        <v>1862</v>
      </c>
      <c r="D868" s="2" t="s">
        <v>2597</v>
      </c>
      <c r="E868" s="2" t="s">
        <v>2437</v>
      </c>
      <c r="F868" s="2">
        <v>59</v>
      </c>
      <c r="G868" s="2">
        <v>41</v>
      </c>
      <c r="H868" s="2">
        <v>14822.32</v>
      </c>
      <c r="I868" s="2">
        <v>361.52</v>
      </c>
      <c r="J868" s="2" t="s">
        <v>3371</v>
      </c>
      <c r="K868" s="2" t="s">
        <v>3372</v>
      </c>
    </row>
    <row r="869" spans="1:11" ht="13.8" x14ac:dyDescent="0.25">
      <c r="A869" s="2" t="s">
        <v>878</v>
      </c>
      <c r="B869" s="2" t="s">
        <v>1666</v>
      </c>
      <c r="C869" s="2" t="s">
        <v>1861</v>
      </c>
      <c r="D869" s="2" t="s">
        <v>2598</v>
      </c>
      <c r="E869" s="2" t="s">
        <v>2610</v>
      </c>
      <c r="F869" s="2">
        <v>24</v>
      </c>
      <c r="G869" s="2">
        <v>24</v>
      </c>
      <c r="H869" s="2">
        <v>1330.56</v>
      </c>
      <c r="I869" s="2">
        <v>55.44</v>
      </c>
      <c r="J869" s="2" t="s">
        <v>3370</v>
      </c>
      <c r="K869" s="2" t="s">
        <v>3372</v>
      </c>
    </row>
    <row r="870" spans="1:11" ht="13.8" x14ac:dyDescent="0.25">
      <c r="A870" s="2" t="s">
        <v>879</v>
      </c>
      <c r="B870" s="2" t="s">
        <v>1537</v>
      </c>
      <c r="C870" s="2" t="s">
        <v>1863</v>
      </c>
      <c r="D870" s="2" t="s">
        <v>2599</v>
      </c>
      <c r="E870" s="2" t="s">
        <v>2050</v>
      </c>
      <c r="F870" s="2">
        <v>41</v>
      </c>
      <c r="G870" s="2">
        <v>39</v>
      </c>
      <c r="H870" s="2">
        <v>891.15</v>
      </c>
      <c r="I870" s="2">
        <v>22.85</v>
      </c>
      <c r="J870" s="2" t="s">
        <v>3370</v>
      </c>
      <c r="K870" s="2" t="s">
        <v>3372</v>
      </c>
    </row>
    <row r="871" spans="1:11" ht="13.8" x14ac:dyDescent="0.25">
      <c r="A871" s="2" t="s">
        <v>880</v>
      </c>
      <c r="B871" s="2" t="s">
        <v>1591</v>
      </c>
      <c r="C871" s="2" t="s">
        <v>1864</v>
      </c>
      <c r="D871" s="2" t="s">
        <v>2407</v>
      </c>
      <c r="E871" s="2" t="s">
        <v>2949</v>
      </c>
      <c r="F871" s="2">
        <v>21</v>
      </c>
      <c r="G871" s="2">
        <v>16</v>
      </c>
      <c r="H871" s="2">
        <v>5306.08</v>
      </c>
      <c r="I871" s="2">
        <v>331.63</v>
      </c>
      <c r="J871" s="2" t="s">
        <v>3371</v>
      </c>
      <c r="K871" s="2" t="s">
        <v>3372</v>
      </c>
    </row>
    <row r="872" spans="1:11" ht="13.8" x14ac:dyDescent="0.25">
      <c r="A872" s="2" t="s">
        <v>881</v>
      </c>
      <c r="B872" s="2" t="s">
        <v>1748</v>
      </c>
      <c r="C872" s="2" t="s">
        <v>1864</v>
      </c>
      <c r="D872" s="2" t="s">
        <v>2600</v>
      </c>
      <c r="E872" s="2" t="s">
        <v>2845</v>
      </c>
      <c r="F872" s="2">
        <v>59</v>
      </c>
      <c r="G872" s="2">
        <v>49</v>
      </c>
      <c r="H872" s="2">
        <v>5753.09</v>
      </c>
      <c r="I872" s="2">
        <v>117.41</v>
      </c>
      <c r="J872" s="2" t="s">
        <v>3371</v>
      </c>
      <c r="K872" s="2" t="s">
        <v>3373</v>
      </c>
    </row>
    <row r="873" spans="1:11" ht="13.8" x14ac:dyDescent="0.25">
      <c r="A873" s="2" t="s">
        <v>882</v>
      </c>
      <c r="B873" s="2" t="s">
        <v>1348</v>
      </c>
      <c r="C873" s="2" t="s">
        <v>1864</v>
      </c>
      <c r="D873" s="2" t="s">
        <v>2329</v>
      </c>
      <c r="E873" s="2" t="s">
        <v>3250</v>
      </c>
      <c r="F873" s="2">
        <v>2</v>
      </c>
      <c r="G873" s="2">
        <v>3</v>
      </c>
      <c r="H873" s="2">
        <v>716.16</v>
      </c>
      <c r="I873" s="2">
        <v>238.72</v>
      </c>
      <c r="J873" s="2" t="s">
        <v>3370</v>
      </c>
      <c r="K873" s="2" t="s">
        <v>3373</v>
      </c>
    </row>
    <row r="874" spans="1:11" ht="13.8" x14ac:dyDescent="0.25">
      <c r="A874" s="2" t="s">
        <v>883</v>
      </c>
      <c r="B874" s="2" t="s">
        <v>1749</v>
      </c>
      <c r="C874" s="2" t="s">
        <v>1861</v>
      </c>
      <c r="D874" s="2" t="s">
        <v>2601</v>
      </c>
      <c r="E874" s="2" t="s">
        <v>2250</v>
      </c>
      <c r="F874" s="2">
        <v>38</v>
      </c>
      <c r="G874" s="2">
        <v>39</v>
      </c>
      <c r="H874" s="2">
        <v>4555.59</v>
      </c>
      <c r="I874" s="2">
        <v>116.81</v>
      </c>
      <c r="J874" s="2" t="s">
        <v>3370</v>
      </c>
      <c r="K874" s="2" t="s">
        <v>3372</v>
      </c>
    </row>
    <row r="875" spans="1:11" ht="13.8" x14ac:dyDescent="0.25">
      <c r="A875" s="2" t="s">
        <v>884</v>
      </c>
      <c r="B875" s="2" t="s">
        <v>1750</v>
      </c>
      <c r="C875" s="2" t="s">
        <v>1865</v>
      </c>
      <c r="D875" s="2" t="s">
        <v>1886</v>
      </c>
      <c r="E875" s="2" t="s">
        <v>2282</v>
      </c>
      <c r="F875" s="2">
        <v>2</v>
      </c>
      <c r="G875" s="2">
        <v>1</v>
      </c>
      <c r="H875" s="2">
        <v>254.9</v>
      </c>
      <c r="I875" s="2">
        <v>254.9</v>
      </c>
      <c r="J875" s="2" t="s">
        <v>3370</v>
      </c>
      <c r="K875" s="2" t="s">
        <v>3372</v>
      </c>
    </row>
    <row r="876" spans="1:11" ht="13.8" x14ac:dyDescent="0.25">
      <c r="A876" s="2" t="s">
        <v>885</v>
      </c>
      <c r="B876" s="2" t="s">
        <v>1645</v>
      </c>
      <c r="C876" s="2" t="s">
        <v>1862</v>
      </c>
      <c r="D876" s="2" t="s">
        <v>2602</v>
      </c>
      <c r="E876" s="2" t="s">
        <v>2159</v>
      </c>
      <c r="F876" s="2">
        <v>28</v>
      </c>
      <c r="G876" s="2">
        <v>28</v>
      </c>
      <c r="H876" s="2">
        <v>1095.92</v>
      </c>
      <c r="I876" s="2">
        <v>39.14</v>
      </c>
      <c r="J876" s="2" t="s">
        <v>3370</v>
      </c>
      <c r="K876" s="2" t="s">
        <v>3372</v>
      </c>
    </row>
    <row r="877" spans="1:11" ht="13.8" x14ac:dyDescent="0.25">
      <c r="A877" s="2" t="s">
        <v>886</v>
      </c>
      <c r="B877" s="2" t="s">
        <v>1309</v>
      </c>
      <c r="C877" s="2" t="s">
        <v>1863</v>
      </c>
      <c r="D877" s="2" t="s">
        <v>2603</v>
      </c>
      <c r="E877" s="2" t="s">
        <v>3251</v>
      </c>
      <c r="F877" s="2">
        <v>3</v>
      </c>
      <c r="G877" s="2">
        <v>3</v>
      </c>
      <c r="H877" s="2">
        <v>245.43</v>
      </c>
      <c r="I877" s="2">
        <v>81.81</v>
      </c>
      <c r="J877" s="2" t="s">
        <v>3370</v>
      </c>
      <c r="K877" s="2" t="s">
        <v>3373</v>
      </c>
    </row>
    <row r="878" spans="1:11" ht="13.8" x14ac:dyDescent="0.25">
      <c r="A878" s="2" t="s">
        <v>887</v>
      </c>
      <c r="B878" s="2" t="s">
        <v>1751</v>
      </c>
      <c r="C878" s="2" t="s">
        <v>1864</v>
      </c>
      <c r="D878" s="2" t="s">
        <v>2437</v>
      </c>
      <c r="E878" s="2" t="s">
        <v>2041</v>
      </c>
      <c r="F878" s="2">
        <v>10</v>
      </c>
      <c r="G878" s="2">
        <v>7</v>
      </c>
      <c r="H878" s="2">
        <v>3409.63</v>
      </c>
      <c r="I878" s="2">
        <v>487.09</v>
      </c>
      <c r="J878" s="2" t="s">
        <v>3370</v>
      </c>
      <c r="K878" s="2" t="s">
        <v>3372</v>
      </c>
    </row>
    <row r="879" spans="1:11" ht="13.8" x14ac:dyDescent="0.25">
      <c r="A879" s="2" t="s">
        <v>888</v>
      </c>
      <c r="B879" s="2" t="s">
        <v>1403</v>
      </c>
      <c r="C879" s="2" t="s">
        <v>1865</v>
      </c>
      <c r="D879" s="2" t="s">
        <v>1967</v>
      </c>
      <c r="E879" s="2" t="s">
        <v>3252</v>
      </c>
      <c r="F879" s="2">
        <v>23</v>
      </c>
      <c r="G879" s="2">
        <v>19</v>
      </c>
      <c r="H879" s="2">
        <v>977.74</v>
      </c>
      <c r="I879" s="2">
        <v>51.46</v>
      </c>
      <c r="J879" s="2" t="s">
        <v>3370</v>
      </c>
      <c r="K879" s="2" t="s">
        <v>3372</v>
      </c>
    </row>
    <row r="880" spans="1:11" ht="13.8" x14ac:dyDescent="0.25">
      <c r="A880" s="2" t="s">
        <v>889</v>
      </c>
      <c r="B880" s="2" t="s">
        <v>1424</v>
      </c>
      <c r="C880" s="2" t="s">
        <v>1863</v>
      </c>
      <c r="D880" s="2" t="s">
        <v>2604</v>
      </c>
      <c r="E880" s="2" t="s">
        <v>2969</v>
      </c>
      <c r="F880" s="2">
        <v>2</v>
      </c>
      <c r="G880" s="2">
        <v>3</v>
      </c>
      <c r="H880" s="2">
        <v>765.96</v>
      </c>
      <c r="I880" s="2">
        <v>255.32</v>
      </c>
      <c r="J880" s="2" t="s">
        <v>3370</v>
      </c>
      <c r="K880" s="2" t="s">
        <v>3373</v>
      </c>
    </row>
    <row r="881" spans="1:11" ht="13.8" x14ac:dyDescent="0.25">
      <c r="A881" s="2" t="s">
        <v>890</v>
      </c>
      <c r="B881" s="2" t="s">
        <v>1336</v>
      </c>
      <c r="C881" s="2" t="s">
        <v>1865</v>
      </c>
      <c r="D881" s="2" t="s">
        <v>2605</v>
      </c>
      <c r="E881" s="2" t="s">
        <v>3253</v>
      </c>
      <c r="F881" s="2">
        <v>36</v>
      </c>
      <c r="G881" s="2">
        <v>27</v>
      </c>
      <c r="H881" s="2">
        <v>544.59</v>
      </c>
      <c r="I881" s="2">
        <v>20.170000000000002</v>
      </c>
      <c r="J881" s="2" t="s">
        <v>3370</v>
      </c>
      <c r="K881" s="2" t="s">
        <v>3372</v>
      </c>
    </row>
    <row r="882" spans="1:11" ht="13.8" x14ac:dyDescent="0.25">
      <c r="A882" s="2" t="s">
        <v>891</v>
      </c>
      <c r="B882" s="2" t="s">
        <v>1634</v>
      </c>
      <c r="C882" s="2" t="s">
        <v>1864</v>
      </c>
      <c r="D882" s="2" t="s">
        <v>2364</v>
      </c>
      <c r="E882" s="2" t="s">
        <v>2292</v>
      </c>
      <c r="F882" s="2">
        <v>3</v>
      </c>
      <c r="G882" s="2">
        <v>3</v>
      </c>
      <c r="H882" s="2">
        <v>245.16</v>
      </c>
      <c r="I882" s="2">
        <v>81.72</v>
      </c>
      <c r="J882" s="2" t="s">
        <v>3370</v>
      </c>
      <c r="K882" s="2" t="s">
        <v>3372</v>
      </c>
    </row>
    <row r="883" spans="1:11" ht="13.8" x14ac:dyDescent="0.25">
      <c r="A883" s="2" t="s">
        <v>892</v>
      </c>
      <c r="B883" s="2" t="s">
        <v>1440</v>
      </c>
      <c r="C883" s="2" t="s">
        <v>1862</v>
      </c>
      <c r="D883" s="2" t="s">
        <v>2606</v>
      </c>
      <c r="E883" s="2" t="s">
        <v>3254</v>
      </c>
      <c r="F883" s="2">
        <v>10</v>
      </c>
      <c r="G883" s="2">
        <v>13</v>
      </c>
      <c r="H883" s="2">
        <v>14573.91</v>
      </c>
      <c r="I883" s="2">
        <v>1121.07</v>
      </c>
      <c r="J883" s="2" t="s">
        <v>3371</v>
      </c>
      <c r="K883" s="2" t="s">
        <v>3372</v>
      </c>
    </row>
    <row r="884" spans="1:11" ht="13.8" x14ac:dyDescent="0.25">
      <c r="A884" s="2" t="s">
        <v>893</v>
      </c>
      <c r="B884" s="2" t="s">
        <v>1255</v>
      </c>
      <c r="C884" s="2" t="s">
        <v>1863</v>
      </c>
      <c r="D884" s="2" t="s">
        <v>1999</v>
      </c>
      <c r="E884" s="2" t="s">
        <v>1948</v>
      </c>
      <c r="F884" s="2">
        <v>22</v>
      </c>
      <c r="G884" s="2">
        <v>9</v>
      </c>
      <c r="H884" s="2">
        <v>562.59</v>
      </c>
      <c r="I884" s="2">
        <v>62.51</v>
      </c>
      <c r="J884" s="2" t="s">
        <v>3370</v>
      </c>
      <c r="K884" s="2" t="s">
        <v>3372</v>
      </c>
    </row>
    <row r="885" spans="1:11" ht="13.8" x14ac:dyDescent="0.25">
      <c r="A885" s="2" t="s">
        <v>894</v>
      </c>
      <c r="B885" s="2" t="s">
        <v>1752</v>
      </c>
      <c r="C885" s="2" t="s">
        <v>1861</v>
      </c>
      <c r="D885" s="2" t="s">
        <v>2607</v>
      </c>
      <c r="E885" s="2" t="s">
        <v>2899</v>
      </c>
      <c r="F885" s="2">
        <v>11</v>
      </c>
      <c r="G885" s="2">
        <v>11</v>
      </c>
      <c r="H885" s="2">
        <v>450.12</v>
      </c>
      <c r="I885" s="2">
        <v>40.92</v>
      </c>
      <c r="J885" s="2" t="s">
        <v>3370</v>
      </c>
      <c r="K885" s="2" t="s">
        <v>3372</v>
      </c>
    </row>
    <row r="886" spans="1:11" ht="13.8" x14ac:dyDescent="0.25">
      <c r="A886" s="2" t="s">
        <v>895</v>
      </c>
      <c r="B886" s="2" t="s">
        <v>1684</v>
      </c>
      <c r="C886" s="2" t="s">
        <v>1864</v>
      </c>
      <c r="D886" s="2" t="s">
        <v>2105</v>
      </c>
      <c r="E886" s="2" t="s">
        <v>3255</v>
      </c>
      <c r="F886" s="2">
        <v>24</v>
      </c>
      <c r="G886" s="2">
        <v>25</v>
      </c>
      <c r="H886" s="2">
        <v>791.5</v>
      </c>
      <c r="I886" s="2">
        <v>31.66</v>
      </c>
      <c r="J886" s="2" t="s">
        <v>3370</v>
      </c>
      <c r="K886" s="2" t="s">
        <v>3372</v>
      </c>
    </row>
    <row r="887" spans="1:11" ht="13.8" x14ac:dyDescent="0.25">
      <c r="A887" s="2" t="s">
        <v>896</v>
      </c>
      <c r="B887" s="2" t="s">
        <v>1753</v>
      </c>
      <c r="C887" s="2" t="s">
        <v>1862</v>
      </c>
      <c r="D887" s="2" t="s">
        <v>2608</v>
      </c>
      <c r="E887" s="2" t="s">
        <v>2142</v>
      </c>
      <c r="F887" s="2">
        <v>32</v>
      </c>
      <c r="G887" s="2">
        <v>31</v>
      </c>
      <c r="H887" s="2">
        <v>1275.96</v>
      </c>
      <c r="I887" s="2">
        <v>41.16</v>
      </c>
      <c r="J887" s="2" t="s">
        <v>3370</v>
      </c>
      <c r="K887" s="2" t="s">
        <v>3372</v>
      </c>
    </row>
    <row r="888" spans="1:11" ht="13.8" x14ac:dyDescent="0.25">
      <c r="A888" s="2" t="s">
        <v>897</v>
      </c>
      <c r="B888" s="2" t="s">
        <v>1677</v>
      </c>
      <c r="C888" s="2" t="s">
        <v>1863</v>
      </c>
      <c r="D888" s="2" t="s">
        <v>2609</v>
      </c>
      <c r="E888" s="2" t="s">
        <v>2565</v>
      </c>
      <c r="F888" s="2">
        <v>3</v>
      </c>
      <c r="G888" s="2">
        <v>2</v>
      </c>
      <c r="H888" s="2">
        <v>187.68</v>
      </c>
      <c r="I888" s="2">
        <v>93.84</v>
      </c>
      <c r="J888" s="2" t="s">
        <v>3370</v>
      </c>
      <c r="K888" s="2" t="s">
        <v>3372</v>
      </c>
    </row>
    <row r="889" spans="1:11" ht="13.8" x14ac:dyDescent="0.25">
      <c r="A889" s="2" t="s">
        <v>898</v>
      </c>
      <c r="B889" s="2" t="s">
        <v>1754</v>
      </c>
      <c r="C889" s="2" t="s">
        <v>1863</v>
      </c>
      <c r="D889" s="2" t="s">
        <v>2610</v>
      </c>
      <c r="E889" s="2" t="s">
        <v>3256</v>
      </c>
      <c r="F889" s="2">
        <v>13</v>
      </c>
      <c r="G889" s="2">
        <v>12</v>
      </c>
      <c r="H889" s="2">
        <v>3058.8</v>
      </c>
      <c r="I889" s="2">
        <v>254.9</v>
      </c>
      <c r="J889" s="2" t="s">
        <v>3370</v>
      </c>
      <c r="K889" s="2" t="s">
        <v>3372</v>
      </c>
    </row>
    <row r="890" spans="1:11" ht="13.8" x14ac:dyDescent="0.25">
      <c r="A890" s="2" t="s">
        <v>899</v>
      </c>
      <c r="B890" s="2" t="s">
        <v>1755</v>
      </c>
      <c r="C890" s="2" t="s">
        <v>1861</v>
      </c>
      <c r="D890" s="2" t="s">
        <v>2611</v>
      </c>
      <c r="E890" s="2" t="s">
        <v>3257</v>
      </c>
      <c r="F890" s="2">
        <v>31</v>
      </c>
      <c r="G890" s="2">
        <v>18</v>
      </c>
      <c r="H890" s="2">
        <v>2068.1999999999998</v>
      </c>
      <c r="I890" s="2">
        <v>114.9</v>
      </c>
      <c r="J890" s="2" t="s">
        <v>3370</v>
      </c>
      <c r="K890" s="2" t="s">
        <v>3372</v>
      </c>
    </row>
    <row r="891" spans="1:11" ht="13.8" x14ac:dyDescent="0.25">
      <c r="A891" s="2" t="s">
        <v>900</v>
      </c>
      <c r="B891" s="2" t="s">
        <v>1396</v>
      </c>
      <c r="C891" s="2" t="s">
        <v>1861</v>
      </c>
      <c r="D891" s="2" t="s">
        <v>2612</v>
      </c>
      <c r="E891" s="2" t="s">
        <v>3258</v>
      </c>
      <c r="F891" s="2">
        <v>40</v>
      </c>
      <c r="G891" s="2">
        <v>30</v>
      </c>
      <c r="H891" s="2">
        <v>11335.5</v>
      </c>
      <c r="I891" s="2">
        <v>377.85</v>
      </c>
      <c r="J891" s="2" t="s">
        <v>3371</v>
      </c>
      <c r="K891" s="2" t="s">
        <v>3372</v>
      </c>
    </row>
    <row r="892" spans="1:11" ht="13.8" x14ac:dyDescent="0.25">
      <c r="A892" s="2" t="s">
        <v>901</v>
      </c>
      <c r="B892" s="2" t="s">
        <v>1304</v>
      </c>
      <c r="C892" s="2" t="s">
        <v>1864</v>
      </c>
      <c r="D892" s="2" t="s">
        <v>1951</v>
      </c>
      <c r="E892" s="2" t="s">
        <v>2858</v>
      </c>
      <c r="F892" s="2">
        <v>19</v>
      </c>
      <c r="G892" s="2">
        <v>16</v>
      </c>
      <c r="H892" s="2">
        <v>325.27999999999997</v>
      </c>
      <c r="I892" s="2">
        <v>20.329999999999998</v>
      </c>
      <c r="J892" s="2" t="s">
        <v>3370</v>
      </c>
      <c r="K892" s="2" t="s">
        <v>3372</v>
      </c>
    </row>
    <row r="893" spans="1:11" ht="13.8" x14ac:dyDescent="0.25">
      <c r="A893" s="2" t="s">
        <v>902</v>
      </c>
      <c r="B893" s="2" t="s">
        <v>1743</v>
      </c>
      <c r="C893" s="2" t="s">
        <v>1864</v>
      </c>
      <c r="D893" s="2" t="s">
        <v>2613</v>
      </c>
      <c r="E893" s="2" t="s">
        <v>3222</v>
      </c>
      <c r="F893" s="2">
        <v>28</v>
      </c>
      <c r="G893" s="2">
        <v>22</v>
      </c>
      <c r="H893" s="2">
        <v>846.34</v>
      </c>
      <c r="I893" s="2">
        <v>38.47</v>
      </c>
      <c r="J893" s="2" t="s">
        <v>3370</v>
      </c>
      <c r="K893" s="2" t="s">
        <v>3372</v>
      </c>
    </row>
    <row r="894" spans="1:11" ht="13.8" x14ac:dyDescent="0.25">
      <c r="A894" s="2" t="s">
        <v>903</v>
      </c>
      <c r="B894" s="2" t="s">
        <v>1408</v>
      </c>
      <c r="C894" s="2" t="s">
        <v>1865</v>
      </c>
      <c r="D894" s="2" t="s">
        <v>2614</v>
      </c>
      <c r="E894" s="2" t="s">
        <v>3259</v>
      </c>
      <c r="F894" s="2">
        <v>4</v>
      </c>
      <c r="G894" s="2">
        <v>3</v>
      </c>
      <c r="H894" s="2">
        <v>190.02</v>
      </c>
      <c r="I894" s="2">
        <v>63.34</v>
      </c>
      <c r="J894" s="2" t="s">
        <v>3370</v>
      </c>
      <c r="K894" s="2" t="s">
        <v>3372</v>
      </c>
    </row>
    <row r="895" spans="1:11" ht="13.8" x14ac:dyDescent="0.25">
      <c r="A895" s="2" t="s">
        <v>904</v>
      </c>
      <c r="B895" s="2" t="s">
        <v>1548</v>
      </c>
      <c r="C895" s="2" t="s">
        <v>1862</v>
      </c>
      <c r="D895" s="2" t="s">
        <v>2615</v>
      </c>
      <c r="E895" s="2" t="s">
        <v>2957</v>
      </c>
      <c r="F895" s="2">
        <v>5</v>
      </c>
      <c r="G895" s="2">
        <v>4</v>
      </c>
      <c r="H895" s="2">
        <v>393.64</v>
      </c>
      <c r="I895" s="2">
        <v>98.41</v>
      </c>
      <c r="J895" s="2" t="s">
        <v>3370</v>
      </c>
      <c r="K895" s="2" t="s">
        <v>3372</v>
      </c>
    </row>
    <row r="896" spans="1:11" ht="13.8" x14ac:dyDescent="0.25">
      <c r="A896" s="2" t="s">
        <v>905</v>
      </c>
      <c r="B896" s="2" t="s">
        <v>1756</v>
      </c>
      <c r="C896" s="2" t="s">
        <v>1863</v>
      </c>
      <c r="D896" s="2" t="s">
        <v>2616</v>
      </c>
      <c r="E896" s="2" t="s">
        <v>2360</v>
      </c>
      <c r="F896" s="2">
        <v>70</v>
      </c>
      <c r="G896" s="2">
        <v>48</v>
      </c>
      <c r="H896" s="2">
        <v>2842.56</v>
      </c>
      <c r="I896" s="2">
        <v>59.22</v>
      </c>
      <c r="J896" s="2" t="s">
        <v>3370</v>
      </c>
      <c r="K896" s="2" t="s">
        <v>3372</v>
      </c>
    </row>
    <row r="897" spans="1:11" ht="13.8" x14ac:dyDescent="0.25">
      <c r="A897" s="2" t="s">
        <v>906</v>
      </c>
      <c r="B897" s="2" t="s">
        <v>1757</v>
      </c>
      <c r="C897" s="2" t="s">
        <v>1862</v>
      </c>
      <c r="D897" s="2" t="s">
        <v>2617</v>
      </c>
      <c r="E897" s="2" t="s">
        <v>1969</v>
      </c>
      <c r="F897" s="2">
        <v>65</v>
      </c>
      <c r="G897" s="2">
        <v>48</v>
      </c>
      <c r="H897" s="2">
        <v>2718.72</v>
      </c>
      <c r="I897" s="2">
        <v>56.64</v>
      </c>
      <c r="J897" s="2" t="s">
        <v>3370</v>
      </c>
      <c r="K897" s="2" t="s">
        <v>3372</v>
      </c>
    </row>
    <row r="898" spans="1:11" ht="13.8" x14ac:dyDescent="0.25">
      <c r="A898" s="2" t="s">
        <v>907</v>
      </c>
      <c r="B898" s="2" t="s">
        <v>1619</v>
      </c>
      <c r="C898" s="2" t="s">
        <v>1862</v>
      </c>
      <c r="D898" s="2" t="s">
        <v>2547</v>
      </c>
      <c r="E898" s="2" t="s">
        <v>2976</v>
      </c>
      <c r="F898" s="2">
        <v>42</v>
      </c>
      <c r="G898" s="2">
        <v>33</v>
      </c>
      <c r="H898" s="2">
        <v>1862.19</v>
      </c>
      <c r="I898" s="2">
        <v>56.43</v>
      </c>
      <c r="J898" s="2" t="s">
        <v>3370</v>
      </c>
      <c r="K898" s="2" t="s">
        <v>3372</v>
      </c>
    </row>
    <row r="899" spans="1:11" ht="13.8" x14ac:dyDescent="0.25">
      <c r="A899" s="2" t="s">
        <v>908</v>
      </c>
      <c r="B899" s="2" t="s">
        <v>1758</v>
      </c>
      <c r="C899" s="2" t="s">
        <v>1862</v>
      </c>
      <c r="D899" s="2" t="s">
        <v>2618</v>
      </c>
      <c r="E899" s="2" t="s">
        <v>3260</v>
      </c>
      <c r="F899" s="2">
        <v>72</v>
      </c>
      <c r="G899" s="2">
        <v>60</v>
      </c>
      <c r="H899" s="2">
        <v>4754.3999999999996</v>
      </c>
      <c r="I899" s="2">
        <v>79.239999999999995</v>
      </c>
      <c r="J899" s="2" t="s">
        <v>3370</v>
      </c>
      <c r="K899" s="2" t="s">
        <v>3372</v>
      </c>
    </row>
    <row r="900" spans="1:11" ht="13.8" x14ac:dyDescent="0.25">
      <c r="A900" s="2" t="s">
        <v>909</v>
      </c>
      <c r="B900" s="2" t="s">
        <v>1759</v>
      </c>
      <c r="C900" s="2" t="s">
        <v>1864</v>
      </c>
      <c r="D900" s="2" t="s">
        <v>1904</v>
      </c>
      <c r="E900" s="2" t="s">
        <v>2404</v>
      </c>
      <c r="F900" s="2">
        <v>19</v>
      </c>
      <c r="G900" s="2">
        <v>11</v>
      </c>
      <c r="H900" s="2">
        <v>599.28</v>
      </c>
      <c r="I900" s="2">
        <v>54.48</v>
      </c>
      <c r="J900" s="2" t="s">
        <v>3370</v>
      </c>
      <c r="K900" s="2" t="s">
        <v>3372</v>
      </c>
    </row>
    <row r="901" spans="1:11" ht="13.8" x14ac:dyDescent="0.25">
      <c r="A901" s="2" t="s">
        <v>910</v>
      </c>
      <c r="B901" s="2" t="s">
        <v>1440</v>
      </c>
      <c r="C901" s="2" t="s">
        <v>1864</v>
      </c>
      <c r="D901" s="2" t="s">
        <v>2619</v>
      </c>
      <c r="E901" s="2" t="s">
        <v>2439</v>
      </c>
      <c r="F901" s="2">
        <v>7</v>
      </c>
      <c r="G901" s="2">
        <v>12</v>
      </c>
      <c r="H901" s="2">
        <v>1839</v>
      </c>
      <c r="I901" s="2">
        <v>153.25</v>
      </c>
      <c r="J901" s="2" t="s">
        <v>3370</v>
      </c>
      <c r="K901" s="2" t="s">
        <v>3372</v>
      </c>
    </row>
    <row r="902" spans="1:11" ht="13.8" x14ac:dyDescent="0.25">
      <c r="A902" s="2" t="s">
        <v>911</v>
      </c>
      <c r="B902" s="2" t="s">
        <v>1760</v>
      </c>
      <c r="C902" s="2" t="s">
        <v>1861</v>
      </c>
      <c r="D902" s="2" t="s">
        <v>2620</v>
      </c>
      <c r="E902" s="2" t="s">
        <v>3261</v>
      </c>
      <c r="F902" s="2">
        <v>37</v>
      </c>
      <c r="G902" s="2">
        <v>31</v>
      </c>
      <c r="H902" s="2">
        <v>2846.42</v>
      </c>
      <c r="I902" s="2">
        <v>91.82</v>
      </c>
      <c r="J902" s="2" t="s">
        <v>3370</v>
      </c>
      <c r="K902" s="2" t="s">
        <v>3372</v>
      </c>
    </row>
    <row r="903" spans="1:11" ht="13.8" x14ac:dyDescent="0.25">
      <c r="A903" s="2" t="s">
        <v>912</v>
      </c>
      <c r="B903" s="2" t="s">
        <v>1761</v>
      </c>
      <c r="C903" s="2" t="s">
        <v>1861</v>
      </c>
      <c r="D903" s="2" t="s">
        <v>2461</v>
      </c>
      <c r="E903" s="2" t="s">
        <v>3262</v>
      </c>
      <c r="F903" s="2">
        <v>12</v>
      </c>
      <c r="G903" s="2">
        <v>17</v>
      </c>
      <c r="H903" s="2">
        <v>6165.05</v>
      </c>
      <c r="I903" s="2">
        <v>362.65</v>
      </c>
      <c r="J903" s="2" t="s">
        <v>3371</v>
      </c>
      <c r="K903" s="2" t="s">
        <v>3372</v>
      </c>
    </row>
    <row r="904" spans="1:11" ht="13.8" x14ac:dyDescent="0.25">
      <c r="A904" s="2" t="s">
        <v>913</v>
      </c>
      <c r="B904" s="2" t="s">
        <v>1303</v>
      </c>
      <c r="C904" s="2" t="s">
        <v>1861</v>
      </c>
      <c r="D904" s="2" t="s">
        <v>2621</v>
      </c>
      <c r="E904" s="2" t="s">
        <v>2859</v>
      </c>
      <c r="F904" s="2">
        <v>24</v>
      </c>
      <c r="G904" s="2">
        <v>19</v>
      </c>
      <c r="H904" s="2">
        <v>1815.64</v>
      </c>
      <c r="I904" s="2">
        <v>95.56</v>
      </c>
      <c r="J904" s="2" t="s">
        <v>3370</v>
      </c>
      <c r="K904" s="2" t="s">
        <v>3372</v>
      </c>
    </row>
    <row r="905" spans="1:11" ht="13.8" x14ac:dyDescent="0.25">
      <c r="A905" s="2" t="s">
        <v>914</v>
      </c>
      <c r="B905" s="2" t="s">
        <v>1255</v>
      </c>
      <c r="C905" s="2" t="s">
        <v>1862</v>
      </c>
      <c r="D905" s="2" t="s">
        <v>2622</v>
      </c>
      <c r="E905" s="2" t="s">
        <v>3263</v>
      </c>
      <c r="F905" s="2">
        <v>42</v>
      </c>
      <c r="G905" s="2">
        <v>27</v>
      </c>
      <c r="H905" s="2">
        <v>6155.19</v>
      </c>
      <c r="I905" s="2">
        <v>227.97</v>
      </c>
      <c r="J905" s="2" t="s">
        <v>3371</v>
      </c>
      <c r="K905" s="2" t="s">
        <v>3372</v>
      </c>
    </row>
    <row r="906" spans="1:11" ht="13.8" x14ac:dyDescent="0.25">
      <c r="A906" s="2" t="s">
        <v>915</v>
      </c>
      <c r="B906" s="2" t="s">
        <v>1686</v>
      </c>
      <c r="C906" s="2" t="s">
        <v>1865</v>
      </c>
      <c r="D906" s="2" t="s">
        <v>2623</v>
      </c>
      <c r="E906" s="2" t="s">
        <v>3116</v>
      </c>
      <c r="F906" s="2">
        <v>13</v>
      </c>
      <c r="G906" s="2">
        <v>14</v>
      </c>
      <c r="H906" s="2">
        <v>1164.8</v>
      </c>
      <c r="I906" s="2">
        <v>83.2</v>
      </c>
      <c r="J906" s="2" t="s">
        <v>3370</v>
      </c>
      <c r="K906" s="2" t="s">
        <v>3372</v>
      </c>
    </row>
    <row r="907" spans="1:11" ht="13.8" x14ac:dyDescent="0.25">
      <c r="A907" s="2" t="s">
        <v>916</v>
      </c>
      <c r="B907" s="2" t="s">
        <v>1251</v>
      </c>
      <c r="C907" s="2" t="s">
        <v>1865</v>
      </c>
      <c r="D907" s="2" t="s">
        <v>2391</v>
      </c>
      <c r="E907" s="2" t="s">
        <v>3264</v>
      </c>
      <c r="F907" s="2">
        <v>48</v>
      </c>
      <c r="G907" s="2">
        <v>39</v>
      </c>
      <c r="H907" s="2">
        <v>1588.47</v>
      </c>
      <c r="I907" s="2">
        <v>40.729999999999997</v>
      </c>
      <c r="J907" s="2" t="s">
        <v>3370</v>
      </c>
      <c r="K907" s="2" t="s">
        <v>3372</v>
      </c>
    </row>
    <row r="908" spans="1:11" ht="13.8" x14ac:dyDescent="0.25">
      <c r="A908" s="2" t="s">
        <v>917</v>
      </c>
      <c r="B908" s="2" t="s">
        <v>1762</v>
      </c>
      <c r="C908" s="2" t="s">
        <v>1863</v>
      </c>
      <c r="D908" s="2" t="s">
        <v>2239</v>
      </c>
      <c r="E908" s="2" t="s">
        <v>1993</v>
      </c>
      <c r="F908" s="2">
        <v>3</v>
      </c>
      <c r="G908" s="2">
        <v>3</v>
      </c>
      <c r="H908" s="2">
        <v>487.29</v>
      </c>
      <c r="I908" s="2">
        <v>162.43</v>
      </c>
      <c r="J908" s="2" t="s">
        <v>3370</v>
      </c>
      <c r="K908" s="2" t="s">
        <v>3373</v>
      </c>
    </row>
    <row r="909" spans="1:11" ht="13.8" x14ac:dyDescent="0.25">
      <c r="A909" s="2" t="s">
        <v>918</v>
      </c>
      <c r="B909" s="2" t="s">
        <v>1763</v>
      </c>
      <c r="C909" s="2" t="s">
        <v>1863</v>
      </c>
      <c r="D909" s="2" t="s">
        <v>2624</v>
      </c>
      <c r="E909" s="2" t="s">
        <v>2426</v>
      </c>
      <c r="F909" s="2">
        <v>9</v>
      </c>
      <c r="G909" s="2">
        <v>8</v>
      </c>
      <c r="H909" s="2">
        <v>1037.68</v>
      </c>
      <c r="I909" s="2">
        <v>129.71</v>
      </c>
      <c r="J909" s="2" t="s">
        <v>3370</v>
      </c>
      <c r="K909" s="2" t="s">
        <v>3372</v>
      </c>
    </row>
    <row r="910" spans="1:11" ht="13.8" x14ac:dyDescent="0.25">
      <c r="A910" s="2" t="s">
        <v>919</v>
      </c>
      <c r="B910" s="2" t="s">
        <v>1249</v>
      </c>
      <c r="C910" s="2" t="s">
        <v>1863</v>
      </c>
      <c r="D910" s="2" t="s">
        <v>2625</v>
      </c>
      <c r="E910" s="2" t="s">
        <v>3265</v>
      </c>
      <c r="F910" s="2">
        <v>6</v>
      </c>
      <c r="G910" s="2">
        <v>6</v>
      </c>
      <c r="H910" s="2">
        <v>1881.24</v>
      </c>
      <c r="I910" s="2">
        <v>313.54000000000002</v>
      </c>
      <c r="J910" s="2" t="s">
        <v>3370</v>
      </c>
      <c r="K910" s="2" t="s">
        <v>3372</v>
      </c>
    </row>
    <row r="911" spans="1:11" ht="13.8" x14ac:dyDescent="0.25">
      <c r="A911" s="2" t="s">
        <v>920</v>
      </c>
      <c r="B911" s="2" t="s">
        <v>1414</v>
      </c>
      <c r="C911" s="2" t="s">
        <v>1864</v>
      </c>
      <c r="D911" s="2" t="s">
        <v>2626</v>
      </c>
      <c r="E911" s="2" t="s">
        <v>2909</v>
      </c>
      <c r="F911" s="2">
        <v>18</v>
      </c>
      <c r="G911" s="2">
        <v>11</v>
      </c>
      <c r="H911" s="2">
        <v>3001.68</v>
      </c>
      <c r="I911" s="2">
        <v>272.88</v>
      </c>
      <c r="J911" s="2" t="s">
        <v>3370</v>
      </c>
      <c r="K911" s="2" t="s">
        <v>3373</v>
      </c>
    </row>
    <row r="912" spans="1:11" ht="13.8" x14ac:dyDescent="0.25">
      <c r="A912" s="2" t="s">
        <v>921</v>
      </c>
      <c r="B912" s="2" t="s">
        <v>1764</v>
      </c>
      <c r="C912" s="2" t="s">
        <v>1862</v>
      </c>
      <c r="D912" s="2" t="s">
        <v>2627</v>
      </c>
      <c r="E912" s="2" t="s">
        <v>2221</v>
      </c>
      <c r="F912" s="2">
        <v>2</v>
      </c>
      <c r="G912" s="2">
        <v>1</v>
      </c>
      <c r="H912" s="2">
        <v>440.72</v>
      </c>
      <c r="I912" s="2">
        <v>440.72</v>
      </c>
      <c r="J912" s="2" t="s">
        <v>3370</v>
      </c>
      <c r="K912" s="2" t="s">
        <v>3373</v>
      </c>
    </row>
    <row r="913" spans="1:11" ht="13.8" x14ac:dyDescent="0.25">
      <c r="A913" s="2" t="s">
        <v>922</v>
      </c>
      <c r="B913" s="2" t="s">
        <v>1765</v>
      </c>
      <c r="C913" s="2" t="s">
        <v>1861</v>
      </c>
      <c r="D913" s="2" t="s">
        <v>1925</v>
      </c>
      <c r="E913" s="2" t="s">
        <v>3266</v>
      </c>
      <c r="F913" s="2">
        <v>64</v>
      </c>
      <c r="G913" s="2">
        <v>58</v>
      </c>
      <c r="H913" s="2">
        <v>21775.52</v>
      </c>
      <c r="I913" s="2">
        <v>375.44</v>
      </c>
      <c r="J913" s="2" t="s">
        <v>3371</v>
      </c>
      <c r="K913" s="2" t="s">
        <v>3372</v>
      </c>
    </row>
    <row r="914" spans="1:11" ht="13.8" x14ac:dyDescent="0.25">
      <c r="A914" s="2" t="s">
        <v>923</v>
      </c>
      <c r="B914" s="2" t="s">
        <v>1322</v>
      </c>
      <c r="C914" s="2" t="s">
        <v>1865</v>
      </c>
      <c r="D914" s="2" t="s">
        <v>2376</v>
      </c>
      <c r="E914" s="2" t="s">
        <v>2555</v>
      </c>
      <c r="F914" s="2">
        <v>22</v>
      </c>
      <c r="G914" s="2">
        <v>28</v>
      </c>
      <c r="H914" s="2">
        <v>2912</v>
      </c>
      <c r="I914" s="2">
        <v>104</v>
      </c>
      <c r="J914" s="2" t="s">
        <v>3370</v>
      </c>
      <c r="K914" s="2" t="s">
        <v>3372</v>
      </c>
    </row>
    <row r="915" spans="1:11" ht="13.8" x14ac:dyDescent="0.25">
      <c r="A915" s="2" t="s">
        <v>924</v>
      </c>
      <c r="B915" s="2" t="s">
        <v>1377</v>
      </c>
      <c r="C915" s="2" t="s">
        <v>1865</v>
      </c>
      <c r="D915" s="2" t="s">
        <v>2551</v>
      </c>
      <c r="E915" s="2" t="s">
        <v>2463</v>
      </c>
      <c r="F915" s="2">
        <v>3</v>
      </c>
      <c r="G915" s="2">
        <v>2</v>
      </c>
      <c r="H915" s="2">
        <v>88.44</v>
      </c>
      <c r="I915" s="2">
        <v>44.22</v>
      </c>
      <c r="J915" s="2" t="s">
        <v>3370</v>
      </c>
      <c r="K915" s="2" t="s">
        <v>3373</v>
      </c>
    </row>
    <row r="916" spans="1:11" ht="13.8" x14ac:dyDescent="0.25">
      <c r="A916" s="2" t="s">
        <v>925</v>
      </c>
      <c r="B916" s="2" t="s">
        <v>1766</v>
      </c>
      <c r="C916" s="2" t="s">
        <v>1864</v>
      </c>
      <c r="D916" s="2" t="s">
        <v>2628</v>
      </c>
      <c r="E916" s="2" t="s">
        <v>2846</v>
      </c>
      <c r="F916" s="2">
        <v>5</v>
      </c>
      <c r="G916" s="2">
        <v>9</v>
      </c>
      <c r="H916" s="2">
        <v>529.02</v>
      </c>
      <c r="I916" s="2">
        <v>58.78</v>
      </c>
      <c r="J916" s="2" t="s">
        <v>3370</v>
      </c>
      <c r="K916" s="2" t="s">
        <v>3372</v>
      </c>
    </row>
    <row r="917" spans="1:11" ht="13.8" x14ac:dyDescent="0.25">
      <c r="A917" s="2" t="s">
        <v>926</v>
      </c>
      <c r="B917" s="2" t="s">
        <v>1767</v>
      </c>
      <c r="C917" s="2" t="s">
        <v>1863</v>
      </c>
      <c r="D917" s="2" t="s">
        <v>2629</v>
      </c>
      <c r="E917" s="2" t="s">
        <v>2451</v>
      </c>
      <c r="F917" s="2">
        <v>33</v>
      </c>
      <c r="G917" s="2">
        <v>28</v>
      </c>
      <c r="H917" s="2">
        <v>7432.88</v>
      </c>
      <c r="I917" s="2">
        <v>265.45999999999998</v>
      </c>
      <c r="J917" s="2" t="s">
        <v>3371</v>
      </c>
      <c r="K917" s="2" t="s">
        <v>3372</v>
      </c>
    </row>
    <row r="918" spans="1:11" ht="13.8" x14ac:dyDescent="0.25">
      <c r="A918" s="2" t="s">
        <v>927</v>
      </c>
      <c r="B918" s="2" t="s">
        <v>1768</v>
      </c>
      <c r="C918" s="2" t="s">
        <v>1863</v>
      </c>
      <c r="D918" s="2" t="s">
        <v>2630</v>
      </c>
      <c r="E918" s="2" t="s">
        <v>3147</v>
      </c>
      <c r="F918" s="2">
        <v>8</v>
      </c>
      <c r="G918" s="2">
        <v>11</v>
      </c>
      <c r="H918" s="2">
        <v>717.75</v>
      </c>
      <c r="I918" s="2">
        <v>65.25</v>
      </c>
      <c r="J918" s="2" t="s">
        <v>3370</v>
      </c>
      <c r="K918" s="2" t="s">
        <v>3373</v>
      </c>
    </row>
    <row r="919" spans="1:11" ht="13.8" x14ac:dyDescent="0.25">
      <c r="A919" s="2" t="s">
        <v>928</v>
      </c>
      <c r="B919" s="2" t="s">
        <v>1769</v>
      </c>
      <c r="C919" s="2" t="s">
        <v>1863</v>
      </c>
      <c r="D919" s="2" t="s">
        <v>2446</v>
      </c>
      <c r="E919" s="2" t="s">
        <v>3267</v>
      </c>
      <c r="F919" s="2">
        <v>19</v>
      </c>
      <c r="G919" s="2">
        <v>21</v>
      </c>
      <c r="H919" s="2">
        <v>2025.45</v>
      </c>
      <c r="I919" s="2">
        <v>96.45</v>
      </c>
      <c r="J919" s="2" t="s">
        <v>3370</v>
      </c>
      <c r="K919" s="2" t="s">
        <v>3372</v>
      </c>
    </row>
    <row r="920" spans="1:11" ht="13.8" x14ac:dyDescent="0.25">
      <c r="A920" s="2" t="s">
        <v>929</v>
      </c>
      <c r="B920" s="2" t="s">
        <v>1721</v>
      </c>
      <c r="C920" s="2" t="s">
        <v>1863</v>
      </c>
      <c r="D920" s="2" t="s">
        <v>1894</v>
      </c>
      <c r="E920" s="2" t="s">
        <v>3042</v>
      </c>
      <c r="F920" s="2">
        <v>4</v>
      </c>
      <c r="G920" s="2">
        <v>6</v>
      </c>
      <c r="H920" s="2">
        <v>1097.3399999999999</v>
      </c>
      <c r="I920" s="2">
        <v>182.89</v>
      </c>
      <c r="J920" s="2" t="s">
        <v>3370</v>
      </c>
      <c r="K920" s="2" t="s">
        <v>3372</v>
      </c>
    </row>
    <row r="921" spans="1:11" ht="13.8" x14ac:dyDescent="0.25">
      <c r="A921" s="2" t="s">
        <v>930</v>
      </c>
      <c r="B921" s="2" t="s">
        <v>1770</v>
      </c>
      <c r="C921" s="2" t="s">
        <v>1864</v>
      </c>
      <c r="D921" s="2" t="s">
        <v>2613</v>
      </c>
      <c r="E921" s="2" t="s">
        <v>3268</v>
      </c>
      <c r="F921" s="2">
        <v>52</v>
      </c>
      <c r="G921" s="2">
        <v>53</v>
      </c>
      <c r="H921" s="2">
        <v>17918.77</v>
      </c>
      <c r="I921" s="2">
        <v>338.09</v>
      </c>
      <c r="J921" s="2" t="s">
        <v>3371</v>
      </c>
      <c r="K921" s="2" t="s">
        <v>3372</v>
      </c>
    </row>
    <row r="922" spans="1:11" ht="13.8" x14ac:dyDescent="0.25">
      <c r="A922" s="2" t="s">
        <v>931</v>
      </c>
      <c r="B922" s="2" t="s">
        <v>1375</v>
      </c>
      <c r="C922" s="2" t="s">
        <v>1863</v>
      </c>
      <c r="D922" s="2" t="s">
        <v>2532</v>
      </c>
      <c r="E922" s="2" t="s">
        <v>3269</v>
      </c>
      <c r="F922" s="2">
        <v>30</v>
      </c>
      <c r="G922" s="2">
        <v>23</v>
      </c>
      <c r="H922" s="2">
        <v>1686.59</v>
      </c>
      <c r="I922" s="2">
        <v>73.33</v>
      </c>
      <c r="J922" s="2" t="s">
        <v>3370</v>
      </c>
      <c r="K922" s="2" t="s">
        <v>3372</v>
      </c>
    </row>
    <row r="923" spans="1:11" ht="13.8" x14ac:dyDescent="0.25">
      <c r="A923" s="2" t="s">
        <v>932</v>
      </c>
      <c r="B923" s="2" t="s">
        <v>1622</v>
      </c>
      <c r="C923" s="2" t="s">
        <v>1861</v>
      </c>
      <c r="D923" s="2" t="s">
        <v>2631</v>
      </c>
      <c r="E923" s="2" t="s">
        <v>3270</v>
      </c>
      <c r="F923" s="2">
        <v>20</v>
      </c>
      <c r="G923" s="2">
        <v>13</v>
      </c>
      <c r="H923" s="2">
        <v>3914.56</v>
      </c>
      <c r="I923" s="2">
        <v>301.12</v>
      </c>
      <c r="J923" s="2" t="s">
        <v>3370</v>
      </c>
      <c r="K923" s="2" t="s">
        <v>3372</v>
      </c>
    </row>
    <row r="924" spans="1:11" ht="13.8" x14ac:dyDescent="0.25">
      <c r="A924" s="2" t="s">
        <v>933</v>
      </c>
      <c r="B924" s="2" t="s">
        <v>1296</v>
      </c>
      <c r="C924" s="2" t="s">
        <v>1864</v>
      </c>
      <c r="D924" s="2" t="s">
        <v>2632</v>
      </c>
      <c r="E924" s="2" t="s">
        <v>3271</v>
      </c>
      <c r="F924" s="2">
        <v>43</v>
      </c>
      <c r="G924" s="2">
        <v>41</v>
      </c>
      <c r="H924" s="2">
        <v>3599.39</v>
      </c>
      <c r="I924" s="2">
        <v>87.79</v>
      </c>
      <c r="J924" s="2" t="s">
        <v>3370</v>
      </c>
      <c r="K924" s="2" t="s">
        <v>3372</v>
      </c>
    </row>
    <row r="925" spans="1:11" ht="13.8" x14ac:dyDescent="0.25">
      <c r="A925" s="2" t="s">
        <v>934</v>
      </c>
      <c r="B925" s="2" t="s">
        <v>1771</v>
      </c>
      <c r="C925" s="2" t="s">
        <v>1864</v>
      </c>
      <c r="D925" s="2" t="s">
        <v>2383</v>
      </c>
      <c r="E925" s="2" t="s">
        <v>3094</v>
      </c>
      <c r="F925" s="2">
        <v>32</v>
      </c>
      <c r="G925" s="2">
        <v>24</v>
      </c>
      <c r="H925" s="2">
        <v>4371.3599999999997</v>
      </c>
      <c r="I925" s="2">
        <v>182.14</v>
      </c>
      <c r="J925" s="2" t="s">
        <v>3370</v>
      </c>
      <c r="K925" s="2" t="s">
        <v>3372</v>
      </c>
    </row>
    <row r="926" spans="1:11" ht="13.8" x14ac:dyDescent="0.25">
      <c r="A926" s="2" t="s">
        <v>935</v>
      </c>
      <c r="B926" s="2" t="s">
        <v>1219</v>
      </c>
      <c r="C926" s="2" t="s">
        <v>1864</v>
      </c>
      <c r="D926" s="2" t="s">
        <v>2633</v>
      </c>
      <c r="E926" s="2" t="s">
        <v>2017</v>
      </c>
      <c r="F926" s="2">
        <v>16</v>
      </c>
      <c r="G926" s="2">
        <v>13</v>
      </c>
      <c r="H926" s="2">
        <v>1197.43</v>
      </c>
      <c r="I926" s="2">
        <v>92.11</v>
      </c>
      <c r="J926" s="2" t="s">
        <v>3370</v>
      </c>
      <c r="K926" s="2" t="s">
        <v>3372</v>
      </c>
    </row>
    <row r="927" spans="1:11" ht="13.8" x14ac:dyDescent="0.25">
      <c r="A927" s="2" t="s">
        <v>936</v>
      </c>
      <c r="B927" s="2" t="s">
        <v>1772</v>
      </c>
      <c r="C927" s="2" t="s">
        <v>1865</v>
      </c>
      <c r="D927" s="2" t="s">
        <v>2634</v>
      </c>
      <c r="E927" s="2" t="s">
        <v>3272</v>
      </c>
      <c r="F927" s="2">
        <v>32</v>
      </c>
      <c r="G927" s="2">
        <v>28</v>
      </c>
      <c r="H927" s="2">
        <v>2235.8000000000002</v>
      </c>
      <c r="I927" s="2">
        <v>79.849999999999994</v>
      </c>
      <c r="J927" s="2" t="s">
        <v>3370</v>
      </c>
      <c r="K927" s="2" t="s">
        <v>3372</v>
      </c>
    </row>
    <row r="928" spans="1:11" ht="13.8" x14ac:dyDescent="0.25">
      <c r="A928" s="2" t="s">
        <v>937</v>
      </c>
      <c r="B928" s="2" t="s">
        <v>1497</v>
      </c>
      <c r="C928" s="2" t="s">
        <v>1863</v>
      </c>
      <c r="D928" s="2" t="s">
        <v>2635</v>
      </c>
      <c r="E928" s="2" t="s">
        <v>3273</v>
      </c>
      <c r="F928" s="2">
        <v>48</v>
      </c>
      <c r="G928" s="2">
        <v>38</v>
      </c>
      <c r="H928" s="2">
        <v>3435.96</v>
      </c>
      <c r="I928" s="2">
        <v>90.42</v>
      </c>
      <c r="J928" s="2" t="s">
        <v>3370</v>
      </c>
      <c r="K928" s="2" t="s">
        <v>3372</v>
      </c>
    </row>
    <row r="929" spans="1:11" ht="13.8" x14ac:dyDescent="0.25">
      <c r="A929" s="2" t="s">
        <v>938</v>
      </c>
      <c r="B929" s="2" t="s">
        <v>1583</v>
      </c>
      <c r="C929" s="2" t="s">
        <v>1865</v>
      </c>
      <c r="D929" s="2" t="s">
        <v>2636</v>
      </c>
      <c r="E929" s="2" t="s">
        <v>3274</v>
      </c>
      <c r="F929" s="2">
        <v>20</v>
      </c>
      <c r="G929" s="2">
        <v>17</v>
      </c>
      <c r="H929" s="2">
        <v>1547.51</v>
      </c>
      <c r="I929" s="2">
        <v>91.03</v>
      </c>
      <c r="J929" s="2" t="s">
        <v>3370</v>
      </c>
      <c r="K929" s="2" t="s">
        <v>3372</v>
      </c>
    </row>
    <row r="930" spans="1:11" ht="13.8" x14ac:dyDescent="0.25">
      <c r="A930" s="2" t="s">
        <v>939</v>
      </c>
      <c r="B930" s="2" t="s">
        <v>1322</v>
      </c>
      <c r="C930" s="2" t="s">
        <v>1864</v>
      </c>
      <c r="D930" s="2" t="s">
        <v>2637</v>
      </c>
      <c r="E930" s="2" t="s">
        <v>3256</v>
      </c>
      <c r="F930" s="2">
        <v>2</v>
      </c>
      <c r="G930" s="2">
        <v>3</v>
      </c>
      <c r="H930" s="2">
        <v>47.31</v>
      </c>
      <c r="I930" s="2">
        <v>15.77</v>
      </c>
      <c r="J930" s="2" t="s">
        <v>3370</v>
      </c>
      <c r="K930" s="2" t="s">
        <v>3372</v>
      </c>
    </row>
    <row r="931" spans="1:11" ht="13.8" x14ac:dyDescent="0.25">
      <c r="A931" s="2" t="s">
        <v>940</v>
      </c>
      <c r="B931" s="2" t="s">
        <v>1773</v>
      </c>
      <c r="C931" s="2" t="s">
        <v>1863</v>
      </c>
      <c r="D931" s="2" t="s">
        <v>2089</v>
      </c>
      <c r="E931" s="2" t="s">
        <v>2550</v>
      </c>
      <c r="F931" s="2">
        <v>22</v>
      </c>
      <c r="G931" s="2">
        <v>29</v>
      </c>
      <c r="H931" s="2">
        <v>3384.01</v>
      </c>
      <c r="I931" s="2">
        <v>116.69</v>
      </c>
      <c r="J931" s="2" t="s">
        <v>3370</v>
      </c>
      <c r="K931" s="2" t="s">
        <v>3372</v>
      </c>
    </row>
    <row r="932" spans="1:11" ht="13.8" x14ac:dyDescent="0.25">
      <c r="A932" s="2" t="s">
        <v>941</v>
      </c>
      <c r="B932" s="2" t="s">
        <v>1363</v>
      </c>
      <c r="C932" s="2" t="s">
        <v>1864</v>
      </c>
      <c r="D932" s="2" t="s">
        <v>2638</v>
      </c>
      <c r="E932" s="2" t="s">
        <v>3275</v>
      </c>
      <c r="F932" s="2">
        <v>14</v>
      </c>
      <c r="G932" s="2">
        <v>10</v>
      </c>
      <c r="H932" s="2">
        <v>2763.7</v>
      </c>
      <c r="I932" s="2">
        <v>276.37</v>
      </c>
      <c r="J932" s="2" t="s">
        <v>3370</v>
      </c>
      <c r="K932" s="2" t="s">
        <v>3372</v>
      </c>
    </row>
    <row r="933" spans="1:11" ht="13.8" x14ac:dyDescent="0.25">
      <c r="A933" s="2" t="s">
        <v>942</v>
      </c>
      <c r="B933" s="2" t="s">
        <v>1232</v>
      </c>
      <c r="C933" s="2" t="s">
        <v>1862</v>
      </c>
      <c r="D933" s="2" t="s">
        <v>2208</v>
      </c>
      <c r="E933" s="2" t="s">
        <v>3178</v>
      </c>
      <c r="F933" s="2">
        <v>27</v>
      </c>
      <c r="G933" s="2">
        <v>27</v>
      </c>
      <c r="H933" s="2">
        <v>9356.58</v>
      </c>
      <c r="I933" s="2">
        <v>346.54</v>
      </c>
      <c r="J933" s="2" t="s">
        <v>3371</v>
      </c>
      <c r="K933" s="2" t="s">
        <v>3372</v>
      </c>
    </row>
    <row r="934" spans="1:11" ht="13.8" x14ac:dyDescent="0.25">
      <c r="A934" s="2" t="s">
        <v>943</v>
      </c>
      <c r="B934" s="2" t="s">
        <v>1774</v>
      </c>
      <c r="C934" s="2" t="s">
        <v>1862</v>
      </c>
      <c r="D934" s="2" t="s">
        <v>2000</v>
      </c>
      <c r="E934" s="2" t="s">
        <v>3276</v>
      </c>
      <c r="F934" s="2">
        <v>3</v>
      </c>
      <c r="G934" s="2">
        <v>6</v>
      </c>
      <c r="H934" s="2">
        <v>512.46</v>
      </c>
      <c r="I934" s="2">
        <v>85.41</v>
      </c>
      <c r="J934" s="2" t="s">
        <v>3370</v>
      </c>
      <c r="K934" s="2" t="s">
        <v>3373</v>
      </c>
    </row>
    <row r="935" spans="1:11" ht="13.8" x14ac:dyDescent="0.25">
      <c r="A935" s="2" t="s">
        <v>944</v>
      </c>
      <c r="B935" s="2" t="s">
        <v>1775</v>
      </c>
      <c r="C935" s="2" t="s">
        <v>1864</v>
      </c>
      <c r="D935" s="2" t="s">
        <v>2639</v>
      </c>
      <c r="E935" s="2" t="s">
        <v>3277</v>
      </c>
      <c r="F935" s="2">
        <v>24</v>
      </c>
      <c r="G935" s="2">
        <v>18</v>
      </c>
      <c r="H935" s="2">
        <v>5962.68</v>
      </c>
      <c r="I935" s="2">
        <v>331.26</v>
      </c>
      <c r="J935" s="2" t="s">
        <v>3371</v>
      </c>
      <c r="K935" s="2" t="s">
        <v>3372</v>
      </c>
    </row>
    <row r="936" spans="1:11" ht="13.8" x14ac:dyDescent="0.25">
      <c r="A936" s="2" t="s">
        <v>945</v>
      </c>
      <c r="B936" s="2" t="s">
        <v>1376</v>
      </c>
      <c r="C936" s="2" t="s">
        <v>1862</v>
      </c>
      <c r="D936" s="2" t="s">
        <v>2493</v>
      </c>
      <c r="E936" s="2" t="s">
        <v>2039</v>
      </c>
      <c r="F936" s="2">
        <v>20</v>
      </c>
      <c r="G936" s="2">
        <v>13</v>
      </c>
      <c r="H936" s="2">
        <v>5055.4399999999996</v>
      </c>
      <c r="I936" s="2">
        <v>388.88</v>
      </c>
      <c r="J936" s="2" t="s">
        <v>3371</v>
      </c>
      <c r="K936" s="2" t="s">
        <v>3372</v>
      </c>
    </row>
    <row r="937" spans="1:11" ht="13.8" x14ac:dyDescent="0.25">
      <c r="A937" s="2" t="s">
        <v>946</v>
      </c>
      <c r="B937" s="2" t="s">
        <v>1617</v>
      </c>
      <c r="C937" s="2" t="s">
        <v>1861</v>
      </c>
      <c r="D937" s="2" t="s">
        <v>2640</v>
      </c>
      <c r="E937" s="2" t="s">
        <v>3278</v>
      </c>
      <c r="F937" s="2">
        <v>9</v>
      </c>
      <c r="G937" s="2">
        <v>10</v>
      </c>
      <c r="H937" s="2">
        <v>4474.3999999999996</v>
      </c>
      <c r="I937" s="2">
        <v>447.44</v>
      </c>
      <c r="J937" s="2" t="s">
        <v>3370</v>
      </c>
      <c r="K937" s="2" t="s">
        <v>3372</v>
      </c>
    </row>
    <row r="938" spans="1:11" ht="13.8" x14ac:dyDescent="0.25">
      <c r="A938" s="2" t="s">
        <v>947</v>
      </c>
      <c r="B938" s="2" t="s">
        <v>1776</v>
      </c>
      <c r="C938" s="2" t="s">
        <v>1862</v>
      </c>
      <c r="D938" s="2" t="s">
        <v>2641</v>
      </c>
      <c r="E938" s="2" t="s">
        <v>2626</v>
      </c>
      <c r="F938" s="2">
        <v>50</v>
      </c>
      <c r="G938" s="2">
        <v>42</v>
      </c>
      <c r="H938" s="2">
        <v>3966.9</v>
      </c>
      <c r="I938" s="2">
        <v>94.45</v>
      </c>
      <c r="J938" s="2" t="s">
        <v>3370</v>
      </c>
      <c r="K938" s="2" t="s">
        <v>3372</v>
      </c>
    </row>
    <row r="939" spans="1:11" ht="13.8" x14ac:dyDescent="0.25">
      <c r="A939" s="2" t="s">
        <v>948</v>
      </c>
      <c r="B939" s="2" t="s">
        <v>1542</v>
      </c>
      <c r="C939" s="2" t="s">
        <v>1864</v>
      </c>
      <c r="D939" s="2" t="s">
        <v>2642</v>
      </c>
      <c r="E939" s="2" t="s">
        <v>3279</v>
      </c>
      <c r="F939" s="2">
        <v>16</v>
      </c>
      <c r="G939" s="2">
        <v>15</v>
      </c>
      <c r="H939" s="2">
        <v>4259.25</v>
      </c>
      <c r="I939" s="2">
        <v>283.95</v>
      </c>
      <c r="J939" s="2" t="s">
        <v>3370</v>
      </c>
      <c r="K939" s="2" t="s">
        <v>3372</v>
      </c>
    </row>
    <row r="940" spans="1:11" ht="13.8" x14ac:dyDescent="0.25">
      <c r="A940" s="2" t="s">
        <v>949</v>
      </c>
      <c r="B940" s="2" t="s">
        <v>1655</v>
      </c>
      <c r="C940" s="2" t="s">
        <v>1865</v>
      </c>
      <c r="D940" s="2" t="s">
        <v>2401</v>
      </c>
      <c r="E940" s="2" t="s">
        <v>2527</v>
      </c>
      <c r="F940" s="2">
        <v>19</v>
      </c>
      <c r="G940" s="2">
        <v>19</v>
      </c>
      <c r="H940" s="2">
        <v>3789.93</v>
      </c>
      <c r="I940" s="2">
        <v>199.47</v>
      </c>
      <c r="J940" s="2" t="s">
        <v>3370</v>
      </c>
      <c r="K940" s="2" t="s">
        <v>3372</v>
      </c>
    </row>
    <row r="941" spans="1:11" ht="13.8" x14ac:dyDescent="0.25">
      <c r="A941" s="2" t="s">
        <v>950</v>
      </c>
      <c r="B941" s="2" t="s">
        <v>1777</v>
      </c>
      <c r="C941" s="2" t="s">
        <v>1862</v>
      </c>
      <c r="D941" s="2" t="s">
        <v>2484</v>
      </c>
      <c r="E941" s="2" t="s">
        <v>1889</v>
      </c>
      <c r="F941" s="2">
        <v>21</v>
      </c>
      <c r="G941" s="2">
        <v>17</v>
      </c>
      <c r="H941" s="2">
        <v>1523.37</v>
      </c>
      <c r="I941" s="2">
        <v>89.61</v>
      </c>
      <c r="J941" s="2" t="s">
        <v>3370</v>
      </c>
      <c r="K941" s="2" t="s">
        <v>3372</v>
      </c>
    </row>
    <row r="942" spans="1:11" ht="13.8" x14ac:dyDescent="0.25">
      <c r="A942" s="2" t="s">
        <v>951</v>
      </c>
      <c r="B942" s="2" t="s">
        <v>1521</v>
      </c>
      <c r="C942" s="2" t="s">
        <v>1865</v>
      </c>
      <c r="D942" s="2" t="s">
        <v>2643</v>
      </c>
      <c r="E942" s="2" t="s">
        <v>3280</v>
      </c>
      <c r="F942" s="2">
        <v>5</v>
      </c>
      <c r="G942" s="2">
        <v>5</v>
      </c>
      <c r="H942" s="2">
        <v>1473.45</v>
      </c>
      <c r="I942" s="2">
        <v>294.69</v>
      </c>
      <c r="J942" s="2" t="s">
        <v>3370</v>
      </c>
      <c r="K942" s="2" t="s">
        <v>3372</v>
      </c>
    </row>
    <row r="943" spans="1:11" ht="13.8" x14ac:dyDescent="0.25">
      <c r="A943" s="2" t="s">
        <v>952</v>
      </c>
      <c r="B943" s="2" t="s">
        <v>1778</v>
      </c>
      <c r="C943" s="2" t="s">
        <v>1861</v>
      </c>
      <c r="D943" s="2" t="s">
        <v>2644</v>
      </c>
      <c r="E943" s="2" t="s">
        <v>3157</v>
      </c>
      <c r="F943" s="2">
        <v>44</v>
      </c>
      <c r="G943" s="2">
        <v>39</v>
      </c>
      <c r="H943" s="2">
        <v>856.05</v>
      </c>
      <c r="I943" s="2">
        <v>21.95</v>
      </c>
      <c r="J943" s="2" t="s">
        <v>3370</v>
      </c>
      <c r="K943" s="2" t="s">
        <v>3372</v>
      </c>
    </row>
    <row r="944" spans="1:11" ht="13.8" x14ac:dyDescent="0.25">
      <c r="A944" s="2" t="s">
        <v>953</v>
      </c>
      <c r="B944" s="2" t="s">
        <v>1779</v>
      </c>
      <c r="C944" s="2" t="s">
        <v>1864</v>
      </c>
      <c r="D944" s="2" t="s">
        <v>2645</v>
      </c>
      <c r="E944" s="2" t="s">
        <v>2877</v>
      </c>
      <c r="F944" s="2">
        <v>2</v>
      </c>
      <c r="G944" s="2">
        <v>3</v>
      </c>
      <c r="H944" s="2">
        <v>391.38</v>
      </c>
      <c r="I944" s="2">
        <v>130.46</v>
      </c>
      <c r="J944" s="2" t="s">
        <v>3370</v>
      </c>
      <c r="K944" s="2" t="s">
        <v>3373</v>
      </c>
    </row>
    <row r="945" spans="1:11" ht="13.8" x14ac:dyDescent="0.25">
      <c r="A945" s="2" t="s">
        <v>954</v>
      </c>
      <c r="B945" s="2" t="s">
        <v>1559</v>
      </c>
      <c r="C945" s="2" t="s">
        <v>1862</v>
      </c>
      <c r="D945" s="2" t="s">
        <v>2318</v>
      </c>
      <c r="E945" s="2" t="s">
        <v>3281</v>
      </c>
      <c r="F945" s="2">
        <v>9</v>
      </c>
      <c r="G945" s="2">
        <v>9</v>
      </c>
      <c r="H945" s="2">
        <v>1734.03</v>
      </c>
      <c r="I945" s="2">
        <v>192.67</v>
      </c>
      <c r="J945" s="2" t="s">
        <v>3370</v>
      </c>
      <c r="K945" s="2" t="s">
        <v>3372</v>
      </c>
    </row>
    <row r="946" spans="1:11" ht="13.8" x14ac:dyDescent="0.25">
      <c r="A946" s="2" t="s">
        <v>955</v>
      </c>
      <c r="B946" s="2" t="s">
        <v>1323</v>
      </c>
      <c r="C946" s="2" t="s">
        <v>1861</v>
      </c>
      <c r="D946" s="2" t="s">
        <v>2247</v>
      </c>
      <c r="E946" s="2" t="s">
        <v>3215</v>
      </c>
      <c r="F946" s="2">
        <v>55</v>
      </c>
      <c r="G946" s="2">
        <v>50</v>
      </c>
      <c r="H946" s="2">
        <v>12537.5</v>
      </c>
      <c r="I946" s="2">
        <v>250.75</v>
      </c>
      <c r="J946" s="2" t="s">
        <v>3371</v>
      </c>
      <c r="K946" s="2" t="s">
        <v>3372</v>
      </c>
    </row>
    <row r="947" spans="1:11" ht="13.8" x14ac:dyDescent="0.25">
      <c r="A947" s="2" t="s">
        <v>956</v>
      </c>
      <c r="B947" s="2" t="s">
        <v>1232</v>
      </c>
      <c r="C947" s="2" t="s">
        <v>1862</v>
      </c>
      <c r="D947" s="2" t="s">
        <v>2495</v>
      </c>
      <c r="E947" s="2" t="s">
        <v>3282</v>
      </c>
      <c r="F947" s="2">
        <v>16</v>
      </c>
      <c r="G947" s="2">
        <v>14</v>
      </c>
      <c r="H947" s="2">
        <v>863.94</v>
      </c>
      <c r="I947" s="2">
        <v>61.71</v>
      </c>
      <c r="J947" s="2" t="s">
        <v>3370</v>
      </c>
      <c r="K947" s="2" t="s">
        <v>3372</v>
      </c>
    </row>
    <row r="948" spans="1:11" ht="13.8" x14ac:dyDescent="0.25">
      <c r="A948" s="2" t="s">
        <v>957</v>
      </c>
      <c r="B948" s="2" t="s">
        <v>1664</v>
      </c>
      <c r="C948" s="2" t="s">
        <v>1864</v>
      </c>
      <c r="D948" s="2" t="s">
        <v>2646</v>
      </c>
      <c r="E948" s="2" t="s">
        <v>3080</v>
      </c>
      <c r="F948" s="2">
        <v>73</v>
      </c>
      <c r="G948" s="2">
        <v>60</v>
      </c>
      <c r="H948" s="2">
        <v>19622.400000000001</v>
      </c>
      <c r="I948" s="2">
        <v>327.04000000000002</v>
      </c>
      <c r="J948" s="2" t="s">
        <v>3371</v>
      </c>
      <c r="K948" s="2" t="s">
        <v>3373</v>
      </c>
    </row>
    <row r="949" spans="1:11" ht="13.8" x14ac:dyDescent="0.25">
      <c r="A949" s="2" t="s">
        <v>958</v>
      </c>
      <c r="B949" s="2" t="s">
        <v>1780</v>
      </c>
      <c r="C949" s="2" t="s">
        <v>1862</v>
      </c>
      <c r="D949" s="2" t="s">
        <v>2138</v>
      </c>
      <c r="E949" s="2" t="s">
        <v>2881</v>
      </c>
      <c r="F949" s="2">
        <v>49</v>
      </c>
      <c r="G949" s="2">
        <v>36</v>
      </c>
      <c r="H949" s="2">
        <v>3887.28</v>
      </c>
      <c r="I949" s="2">
        <v>107.98</v>
      </c>
      <c r="J949" s="2" t="s">
        <v>3370</v>
      </c>
      <c r="K949" s="2" t="s">
        <v>3372</v>
      </c>
    </row>
    <row r="950" spans="1:11" ht="13.8" x14ac:dyDescent="0.25">
      <c r="A950" s="2" t="s">
        <v>959</v>
      </c>
      <c r="B950" s="2" t="s">
        <v>1617</v>
      </c>
      <c r="C950" s="2" t="s">
        <v>1864</v>
      </c>
      <c r="D950" s="2" t="s">
        <v>2647</v>
      </c>
      <c r="E950" s="2" t="s">
        <v>3256</v>
      </c>
      <c r="F950" s="2">
        <v>10</v>
      </c>
      <c r="G950" s="2">
        <v>7</v>
      </c>
      <c r="H950" s="2">
        <v>659.33</v>
      </c>
      <c r="I950" s="2">
        <v>94.19</v>
      </c>
      <c r="J950" s="2" t="s">
        <v>3370</v>
      </c>
      <c r="K950" s="2" t="s">
        <v>3372</v>
      </c>
    </row>
    <row r="951" spans="1:11" ht="13.8" x14ac:dyDescent="0.25">
      <c r="A951" s="2" t="s">
        <v>960</v>
      </c>
      <c r="B951" s="2" t="s">
        <v>1781</v>
      </c>
      <c r="C951" s="2" t="s">
        <v>1861</v>
      </c>
      <c r="D951" s="2" t="s">
        <v>2648</v>
      </c>
      <c r="E951" s="2" t="s">
        <v>3283</v>
      </c>
      <c r="F951" s="2">
        <v>76</v>
      </c>
      <c r="G951" s="2">
        <v>54</v>
      </c>
      <c r="H951" s="2">
        <v>8174.52</v>
      </c>
      <c r="I951" s="2">
        <v>151.38</v>
      </c>
      <c r="J951" s="2" t="s">
        <v>3371</v>
      </c>
      <c r="K951" s="2" t="s">
        <v>3372</v>
      </c>
    </row>
    <row r="952" spans="1:11" ht="13.8" x14ac:dyDescent="0.25">
      <c r="A952" s="2" t="s">
        <v>961</v>
      </c>
      <c r="B952" s="2" t="s">
        <v>1552</v>
      </c>
      <c r="C952" s="2" t="s">
        <v>1861</v>
      </c>
      <c r="D952" s="2" t="s">
        <v>2640</v>
      </c>
      <c r="E952" s="2" t="s">
        <v>3284</v>
      </c>
      <c r="F952" s="2">
        <v>6</v>
      </c>
      <c r="G952" s="2">
        <v>3</v>
      </c>
      <c r="H952" s="2">
        <v>213.75</v>
      </c>
      <c r="I952" s="2">
        <v>71.25</v>
      </c>
      <c r="J952" s="2" t="s">
        <v>3370</v>
      </c>
      <c r="K952" s="2" t="s">
        <v>3372</v>
      </c>
    </row>
    <row r="953" spans="1:11" ht="13.8" x14ac:dyDescent="0.25">
      <c r="A953" s="2" t="s">
        <v>962</v>
      </c>
      <c r="B953" s="2" t="s">
        <v>1569</v>
      </c>
      <c r="C953" s="2" t="s">
        <v>1863</v>
      </c>
      <c r="D953" s="2" t="s">
        <v>2649</v>
      </c>
      <c r="E953" s="2" t="s">
        <v>2529</v>
      </c>
      <c r="F953" s="2">
        <v>11</v>
      </c>
      <c r="G953" s="2">
        <v>11</v>
      </c>
      <c r="H953" s="2">
        <v>3634.95</v>
      </c>
      <c r="I953" s="2">
        <v>330.45</v>
      </c>
      <c r="J953" s="2" t="s">
        <v>3370</v>
      </c>
      <c r="K953" s="2" t="s">
        <v>3372</v>
      </c>
    </row>
    <row r="954" spans="1:11" ht="13.8" x14ac:dyDescent="0.25">
      <c r="A954" s="2" t="s">
        <v>963</v>
      </c>
      <c r="B954" s="2" t="s">
        <v>1541</v>
      </c>
      <c r="C954" s="2" t="s">
        <v>1864</v>
      </c>
      <c r="D954" s="2" t="s">
        <v>2650</v>
      </c>
      <c r="E954" s="2" t="s">
        <v>3285</v>
      </c>
      <c r="F954" s="2">
        <v>5</v>
      </c>
      <c r="G954" s="2">
        <v>7</v>
      </c>
      <c r="H954" s="2">
        <v>1494.78</v>
      </c>
      <c r="I954" s="2">
        <v>213.54</v>
      </c>
      <c r="J954" s="2" t="s">
        <v>3370</v>
      </c>
      <c r="K954" s="2" t="s">
        <v>3372</v>
      </c>
    </row>
    <row r="955" spans="1:11" ht="13.8" x14ac:dyDescent="0.25">
      <c r="A955" s="2" t="s">
        <v>964</v>
      </c>
      <c r="B955" s="2" t="s">
        <v>1470</v>
      </c>
      <c r="C955" s="2" t="s">
        <v>1862</v>
      </c>
      <c r="D955" s="2" t="s">
        <v>2609</v>
      </c>
      <c r="E955" s="2" t="s">
        <v>2533</v>
      </c>
      <c r="F955" s="2">
        <v>22</v>
      </c>
      <c r="G955" s="2">
        <v>16</v>
      </c>
      <c r="H955" s="2">
        <v>1415.2</v>
      </c>
      <c r="I955" s="2">
        <v>88.45</v>
      </c>
      <c r="J955" s="2" t="s">
        <v>3370</v>
      </c>
      <c r="K955" s="2" t="s">
        <v>3373</v>
      </c>
    </row>
    <row r="956" spans="1:11" ht="13.8" x14ac:dyDescent="0.25">
      <c r="A956" s="2" t="s">
        <v>965</v>
      </c>
      <c r="B956" s="2" t="s">
        <v>1297</v>
      </c>
      <c r="C956" s="2" t="s">
        <v>1863</v>
      </c>
      <c r="D956" s="2" t="s">
        <v>1937</v>
      </c>
      <c r="E956" s="2" t="s">
        <v>3286</v>
      </c>
      <c r="F956" s="2">
        <v>5</v>
      </c>
      <c r="G956" s="2">
        <v>9</v>
      </c>
      <c r="H956" s="2">
        <v>5159.6099999999997</v>
      </c>
      <c r="I956" s="2">
        <v>573.29</v>
      </c>
      <c r="J956" s="2" t="s">
        <v>3371</v>
      </c>
      <c r="K956" s="2" t="s">
        <v>3372</v>
      </c>
    </row>
    <row r="957" spans="1:11" ht="13.8" x14ac:dyDescent="0.25">
      <c r="A957" s="2" t="s">
        <v>966</v>
      </c>
      <c r="B957" s="2" t="s">
        <v>1429</v>
      </c>
      <c r="C957" s="2" t="s">
        <v>1862</v>
      </c>
      <c r="D957" s="2" t="s">
        <v>2324</v>
      </c>
      <c r="E957" s="2" t="s">
        <v>3284</v>
      </c>
      <c r="F957" s="2">
        <v>64</v>
      </c>
      <c r="G957" s="2">
        <v>51</v>
      </c>
      <c r="H957" s="2">
        <v>2652</v>
      </c>
      <c r="I957" s="2">
        <v>52</v>
      </c>
      <c r="J957" s="2" t="s">
        <v>3370</v>
      </c>
      <c r="K957" s="2" t="s">
        <v>3372</v>
      </c>
    </row>
    <row r="958" spans="1:11" ht="13.8" x14ac:dyDescent="0.25">
      <c r="A958" s="2" t="s">
        <v>967</v>
      </c>
      <c r="B958" s="2" t="s">
        <v>1407</v>
      </c>
      <c r="C958" s="2" t="s">
        <v>1865</v>
      </c>
      <c r="D958" s="2" t="s">
        <v>2651</v>
      </c>
      <c r="E958" s="2" t="s">
        <v>3287</v>
      </c>
      <c r="F958" s="2">
        <v>4</v>
      </c>
      <c r="G958" s="2">
        <v>9</v>
      </c>
      <c r="H958" s="2">
        <v>525.6</v>
      </c>
      <c r="I958" s="2">
        <v>58.4</v>
      </c>
      <c r="J958" s="2" t="s">
        <v>3370</v>
      </c>
      <c r="K958" s="2" t="s">
        <v>3372</v>
      </c>
    </row>
    <row r="959" spans="1:11" ht="13.8" x14ac:dyDescent="0.25">
      <c r="A959" s="2" t="s">
        <v>968</v>
      </c>
      <c r="B959" s="2" t="s">
        <v>1782</v>
      </c>
      <c r="C959" s="2" t="s">
        <v>1862</v>
      </c>
      <c r="D959" s="2" t="s">
        <v>2652</v>
      </c>
      <c r="E959" s="2" t="s">
        <v>3065</v>
      </c>
      <c r="F959" s="2">
        <v>4</v>
      </c>
      <c r="G959" s="2">
        <v>4</v>
      </c>
      <c r="H959" s="2">
        <v>141.12</v>
      </c>
      <c r="I959" s="2">
        <v>35.28</v>
      </c>
      <c r="J959" s="2" t="s">
        <v>3370</v>
      </c>
      <c r="K959" s="2" t="s">
        <v>3372</v>
      </c>
    </row>
    <row r="960" spans="1:11" ht="13.8" x14ac:dyDescent="0.25">
      <c r="A960" s="2" t="s">
        <v>969</v>
      </c>
      <c r="B960" s="2" t="s">
        <v>1530</v>
      </c>
      <c r="C960" s="2" t="s">
        <v>1862</v>
      </c>
      <c r="D960" s="2" t="s">
        <v>2386</v>
      </c>
      <c r="E960" s="2" t="s">
        <v>2173</v>
      </c>
      <c r="F960" s="2">
        <v>48</v>
      </c>
      <c r="G960" s="2">
        <v>33</v>
      </c>
      <c r="H960" s="2">
        <v>8531.82</v>
      </c>
      <c r="I960" s="2">
        <v>258.54000000000002</v>
      </c>
      <c r="J960" s="2" t="s">
        <v>3371</v>
      </c>
      <c r="K960" s="2" t="s">
        <v>3372</v>
      </c>
    </row>
    <row r="961" spans="1:11" ht="13.8" x14ac:dyDescent="0.25">
      <c r="A961" s="2" t="s">
        <v>970</v>
      </c>
      <c r="B961" s="2" t="s">
        <v>1240</v>
      </c>
      <c r="C961" s="2" t="s">
        <v>1863</v>
      </c>
      <c r="D961" s="2" t="s">
        <v>2653</v>
      </c>
      <c r="E961" s="2" t="s">
        <v>2200</v>
      </c>
      <c r="F961" s="2">
        <v>6</v>
      </c>
      <c r="G961" s="2">
        <v>3</v>
      </c>
      <c r="H961" s="2">
        <v>2258.5500000000002</v>
      </c>
      <c r="I961" s="2">
        <v>752.85</v>
      </c>
      <c r="J961" s="2" t="s">
        <v>3370</v>
      </c>
      <c r="K961" s="2" t="s">
        <v>3373</v>
      </c>
    </row>
    <row r="962" spans="1:11" ht="13.8" x14ac:dyDescent="0.25">
      <c r="A962" s="2" t="s">
        <v>971</v>
      </c>
      <c r="B962" s="2" t="s">
        <v>1783</v>
      </c>
      <c r="C962" s="2" t="s">
        <v>1861</v>
      </c>
      <c r="D962" s="2" t="s">
        <v>2654</v>
      </c>
      <c r="E962" s="2" t="s">
        <v>3036</v>
      </c>
      <c r="F962" s="2">
        <v>2</v>
      </c>
      <c r="G962" s="2">
        <v>1</v>
      </c>
      <c r="H962" s="2">
        <v>150.31</v>
      </c>
      <c r="I962" s="2">
        <v>150.31</v>
      </c>
      <c r="J962" s="2" t="s">
        <v>3370</v>
      </c>
      <c r="K962" s="2" t="s">
        <v>3372</v>
      </c>
    </row>
    <row r="963" spans="1:11" ht="13.8" x14ac:dyDescent="0.25">
      <c r="A963" s="2" t="s">
        <v>972</v>
      </c>
      <c r="B963" s="2" t="s">
        <v>1569</v>
      </c>
      <c r="C963" s="2" t="s">
        <v>1865</v>
      </c>
      <c r="D963" s="2" t="s">
        <v>2655</v>
      </c>
      <c r="E963" s="2" t="s">
        <v>3288</v>
      </c>
      <c r="F963" s="2">
        <v>60</v>
      </c>
      <c r="G963" s="2">
        <v>43</v>
      </c>
      <c r="H963" s="2">
        <v>3075.79</v>
      </c>
      <c r="I963" s="2">
        <v>71.53</v>
      </c>
      <c r="J963" s="2" t="s">
        <v>3370</v>
      </c>
      <c r="K963" s="2" t="s">
        <v>3372</v>
      </c>
    </row>
    <row r="964" spans="1:11" ht="13.8" x14ac:dyDescent="0.25">
      <c r="A964" s="2" t="s">
        <v>973</v>
      </c>
      <c r="B964" s="2" t="s">
        <v>1271</v>
      </c>
      <c r="C964" s="2" t="s">
        <v>1863</v>
      </c>
      <c r="D964" s="2" t="s">
        <v>2656</v>
      </c>
      <c r="E964" s="2" t="s">
        <v>3289</v>
      </c>
      <c r="F964" s="2">
        <v>56</v>
      </c>
      <c r="G964" s="2">
        <v>55</v>
      </c>
      <c r="H964" s="2">
        <v>2828.1</v>
      </c>
      <c r="I964" s="2">
        <v>51.42</v>
      </c>
      <c r="J964" s="2" t="s">
        <v>3370</v>
      </c>
      <c r="K964" s="2" t="s">
        <v>3372</v>
      </c>
    </row>
    <row r="965" spans="1:11" ht="13.8" x14ac:dyDescent="0.25">
      <c r="A965" s="2" t="s">
        <v>974</v>
      </c>
      <c r="B965" s="2" t="s">
        <v>1784</v>
      </c>
      <c r="C965" s="2" t="s">
        <v>1863</v>
      </c>
      <c r="D965" s="2" t="s">
        <v>2657</v>
      </c>
      <c r="E965" s="2" t="s">
        <v>3052</v>
      </c>
      <c r="F965" s="2">
        <v>8</v>
      </c>
      <c r="G965" s="2">
        <v>2</v>
      </c>
      <c r="H965" s="2">
        <v>118.62</v>
      </c>
      <c r="I965" s="2">
        <v>59.31</v>
      </c>
      <c r="J965" s="2" t="s">
        <v>3370</v>
      </c>
      <c r="K965" s="2" t="s">
        <v>3373</v>
      </c>
    </row>
    <row r="966" spans="1:11" ht="13.8" x14ac:dyDescent="0.25">
      <c r="A966" s="2" t="s">
        <v>975</v>
      </c>
      <c r="B966" s="2" t="s">
        <v>1302</v>
      </c>
      <c r="C966" s="2" t="s">
        <v>1863</v>
      </c>
      <c r="D966" s="2" t="s">
        <v>2658</v>
      </c>
      <c r="E966" s="2" t="s">
        <v>3290</v>
      </c>
      <c r="F966" s="2">
        <v>35</v>
      </c>
      <c r="G966" s="2">
        <v>25</v>
      </c>
      <c r="H966" s="2">
        <v>5346.75</v>
      </c>
      <c r="I966" s="2">
        <v>213.87</v>
      </c>
      <c r="J966" s="2" t="s">
        <v>3371</v>
      </c>
      <c r="K966" s="2" t="s">
        <v>3372</v>
      </c>
    </row>
    <row r="967" spans="1:11" ht="13.8" x14ac:dyDescent="0.25">
      <c r="A967" s="2" t="s">
        <v>976</v>
      </c>
      <c r="B967" s="2" t="s">
        <v>1761</v>
      </c>
      <c r="C967" s="2" t="s">
        <v>1863</v>
      </c>
      <c r="D967" s="2" t="s">
        <v>1867</v>
      </c>
      <c r="E967" s="2" t="s">
        <v>3291</v>
      </c>
      <c r="F967" s="2">
        <v>48</v>
      </c>
      <c r="G967" s="2">
        <v>38</v>
      </c>
      <c r="H967" s="2">
        <v>1817.92</v>
      </c>
      <c r="I967" s="2">
        <v>47.84</v>
      </c>
      <c r="J967" s="2" t="s">
        <v>3370</v>
      </c>
      <c r="K967" s="2" t="s">
        <v>3372</v>
      </c>
    </row>
    <row r="968" spans="1:11" ht="13.8" x14ac:dyDescent="0.25">
      <c r="A968" s="2" t="s">
        <v>977</v>
      </c>
      <c r="B968" s="2" t="s">
        <v>1450</v>
      </c>
      <c r="C968" s="2" t="s">
        <v>1865</v>
      </c>
      <c r="D968" s="2" t="s">
        <v>2113</v>
      </c>
      <c r="E968" s="2" t="s">
        <v>3292</v>
      </c>
      <c r="F968" s="2">
        <v>3</v>
      </c>
      <c r="G968" s="2">
        <v>4</v>
      </c>
      <c r="H968" s="2">
        <v>1215.5999999999999</v>
      </c>
      <c r="I968" s="2">
        <v>303.89999999999998</v>
      </c>
      <c r="J968" s="2" t="s">
        <v>3370</v>
      </c>
      <c r="K968" s="2" t="s">
        <v>3372</v>
      </c>
    </row>
    <row r="969" spans="1:11" ht="13.8" x14ac:dyDescent="0.25">
      <c r="A969" s="2" t="s">
        <v>978</v>
      </c>
      <c r="B969" s="2" t="s">
        <v>1725</v>
      </c>
      <c r="C969" s="2" t="s">
        <v>1864</v>
      </c>
      <c r="D969" s="2" t="s">
        <v>2659</v>
      </c>
      <c r="E969" s="2" t="s">
        <v>2951</v>
      </c>
      <c r="F969" s="2">
        <v>3</v>
      </c>
      <c r="G969" s="2">
        <v>4</v>
      </c>
      <c r="H969" s="2">
        <v>234.4</v>
      </c>
      <c r="I969" s="2">
        <v>58.6</v>
      </c>
      <c r="J969" s="2" t="s">
        <v>3370</v>
      </c>
      <c r="K969" s="2" t="s">
        <v>3372</v>
      </c>
    </row>
    <row r="970" spans="1:11" ht="13.8" x14ac:dyDescent="0.25">
      <c r="A970" s="2" t="s">
        <v>979</v>
      </c>
      <c r="B970" s="2" t="s">
        <v>1572</v>
      </c>
      <c r="C970" s="2" t="s">
        <v>1862</v>
      </c>
      <c r="D970" s="2" t="s">
        <v>2660</v>
      </c>
      <c r="E970" s="2" t="s">
        <v>3293</v>
      </c>
      <c r="F970" s="2">
        <v>20</v>
      </c>
      <c r="G970" s="2">
        <v>19</v>
      </c>
      <c r="H970" s="2">
        <v>6831.26</v>
      </c>
      <c r="I970" s="2">
        <v>359.54</v>
      </c>
      <c r="J970" s="2" t="s">
        <v>3371</v>
      </c>
      <c r="K970" s="2" t="s">
        <v>3372</v>
      </c>
    </row>
    <row r="971" spans="1:11" ht="13.8" x14ac:dyDescent="0.25">
      <c r="A971" s="2" t="s">
        <v>980</v>
      </c>
      <c r="B971" s="2" t="s">
        <v>1785</v>
      </c>
      <c r="C971" s="2" t="s">
        <v>1864</v>
      </c>
      <c r="D971" s="2" t="s">
        <v>2136</v>
      </c>
      <c r="E971" s="2" t="s">
        <v>2200</v>
      </c>
      <c r="F971" s="2">
        <v>13</v>
      </c>
      <c r="G971" s="2">
        <v>9</v>
      </c>
      <c r="H971" s="2">
        <v>10100.07</v>
      </c>
      <c r="I971" s="2">
        <v>1122.23</v>
      </c>
      <c r="J971" s="2" t="s">
        <v>3371</v>
      </c>
      <c r="K971" s="2" t="s">
        <v>3373</v>
      </c>
    </row>
    <row r="972" spans="1:11" ht="13.8" x14ac:dyDescent="0.25">
      <c r="A972" s="2" t="s">
        <v>981</v>
      </c>
      <c r="B972" s="2" t="s">
        <v>1786</v>
      </c>
      <c r="C972" s="2" t="s">
        <v>1861</v>
      </c>
      <c r="D972" s="2" t="s">
        <v>1885</v>
      </c>
      <c r="E972" s="2" t="s">
        <v>2704</v>
      </c>
      <c r="F972" s="2">
        <v>5</v>
      </c>
      <c r="G972" s="2">
        <v>5</v>
      </c>
      <c r="H972" s="2">
        <v>296.85000000000002</v>
      </c>
      <c r="I972" s="2">
        <v>59.37</v>
      </c>
      <c r="J972" s="2" t="s">
        <v>3370</v>
      </c>
      <c r="K972" s="2" t="s">
        <v>3372</v>
      </c>
    </row>
    <row r="973" spans="1:11" ht="13.8" x14ac:dyDescent="0.25">
      <c r="A973" s="2" t="s">
        <v>982</v>
      </c>
      <c r="B973" s="2" t="s">
        <v>1787</v>
      </c>
      <c r="C973" s="2" t="s">
        <v>1864</v>
      </c>
      <c r="D973" s="2" t="s">
        <v>2661</v>
      </c>
      <c r="E973" s="2" t="s">
        <v>3024</v>
      </c>
      <c r="F973" s="2">
        <v>35</v>
      </c>
      <c r="G973" s="2">
        <v>24</v>
      </c>
      <c r="H973" s="2">
        <v>8402.16</v>
      </c>
      <c r="I973" s="2">
        <v>350.09</v>
      </c>
      <c r="J973" s="2" t="s">
        <v>3371</v>
      </c>
      <c r="K973" s="2" t="s">
        <v>3372</v>
      </c>
    </row>
    <row r="974" spans="1:11" ht="13.8" x14ac:dyDescent="0.25">
      <c r="A974" s="2" t="s">
        <v>983</v>
      </c>
      <c r="B974" s="2" t="s">
        <v>1314</v>
      </c>
      <c r="C974" s="2" t="s">
        <v>1865</v>
      </c>
      <c r="D974" s="2" t="s">
        <v>1999</v>
      </c>
      <c r="E974" s="2" t="s">
        <v>3294</v>
      </c>
      <c r="F974" s="2">
        <v>83</v>
      </c>
      <c r="G974" s="2">
        <v>60</v>
      </c>
      <c r="H974" s="2">
        <v>4902.6000000000004</v>
      </c>
      <c r="I974" s="2">
        <v>81.709999999999994</v>
      </c>
      <c r="J974" s="2" t="s">
        <v>3370</v>
      </c>
      <c r="K974" s="2" t="s">
        <v>3372</v>
      </c>
    </row>
    <row r="975" spans="1:11" ht="13.8" x14ac:dyDescent="0.25">
      <c r="A975" s="2" t="s">
        <v>984</v>
      </c>
      <c r="B975" s="2" t="s">
        <v>1326</v>
      </c>
      <c r="C975" s="2" t="s">
        <v>1863</v>
      </c>
      <c r="D975" s="2" t="s">
        <v>2279</v>
      </c>
      <c r="E975" s="2" t="s">
        <v>2985</v>
      </c>
      <c r="F975" s="2">
        <v>55</v>
      </c>
      <c r="G975" s="2">
        <v>51</v>
      </c>
      <c r="H975" s="2">
        <v>5527.89</v>
      </c>
      <c r="I975" s="2">
        <v>108.39</v>
      </c>
      <c r="J975" s="2" t="s">
        <v>3371</v>
      </c>
      <c r="K975" s="2" t="s">
        <v>3373</v>
      </c>
    </row>
    <row r="976" spans="1:11" ht="13.8" x14ac:dyDescent="0.25">
      <c r="A976" s="2" t="s">
        <v>985</v>
      </c>
      <c r="B976" s="2" t="s">
        <v>1298</v>
      </c>
      <c r="C976" s="2" t="s">
        <v>1864</v>
      </c>
      <c r="D976" s="2" t="s">
        <v>2662</v>
      </c>
      <c r="E976" s="2" t="s">
        <v>2863</v>
      </c>
      <c r="F976" s="2">
        <v>18</v>
      </c>
      <c r="G976" s="2">
        <v>17</v>
      </c>
      <c r="H976" s="2">
        <v>233.24</v>
      </c>
      <c r="I976" s="2">
        <v>13.72</v>
      </c>
      <c r="J976" s="2" t="s">
        <v>3370</v>
      </c>
      <c r="K976" s="2" t="s">
        <v>3373</v>
      </c>
    </row>
    <row r="977" spans="1:11" ht="13.8" x14ac:dyDescent="0.25">
      <c r="A977" s="2" t="s">
        <v>986</v>
      </c>
      <c r="B977" s="2" t="s">
        <v>1557</v>
      </c>
      <c r="C977" s="2" t="s">
        <v>1863</v>
      </c>
      <c r="D977" s="2" t="s">
        <v>2286</v>
      </c>
      <c r="E977" s="2" t="s">
        <v>3295</v>
      </c>
      <c r="F977" s="2">
        <v>34</v>
      </c>
      <c r="G977" s="2">
        <v>29</v>
      </c>
      <c r="H977" s="2">
        <v>3427.22</v>
      </c>
      <c r="I977" s="2">
        <v>118.18</v>
      </c>
      <c r="J977" s="2" t="s">
        <v>3370</v>
      </c>
      <c r="K977" s="2" t="s">
        <v>3372</v>
      </c>
    </row>
    <row r="978" spans="1:11" ht="13.8" x14ac:dyDescent="0.25">
      <c r="A978" s="2" t="s">
        <v>987</v>
      </c>
      <c r="B978" s="2" t="s">
        <v>1788</v>
      </c>
      <c r="C978" s="2" t="s">
        <v>1863</v>
      </c>
      <c r="D978" s="2" t="s">
        <v>2057</v>
      </c>
      <c r="E978" s="2" t="s">
        <v>2593</v>
      </c>
      <c r="F978" s="2">
        <v>3</v>
      </c>
      <c r="G978" s="2">
        <v>3</v>
      </c>
      <c r="H978" s="2">
        <v>400.47</v>
      </c>
      <c r="I978" s="2">
        <v>133.49</v>
      </c>
      <c r="J978" s="2" t="s">
        <v>3370</v>
      </c>
      <c r="K978" s="2" t="s">
        <v>3372</v>
      </c>
    </row>
    <row r="979" spans="1:11" ht="13.8" x14ac:dyDescent="0.25">
      <c r="A979" s="2" t="s">
        <v>988</v>
      </c>
      <c r="B979" s="2" t="s">
        <v>1789</v>
      </c>
      <c r="C979" s="2" t="s">
        <v>1862</v>
      </c>
      <c r="D979" s="2" t="s">
        <v>2561</v>
      </c>
      <c r="E979" s="2" t="s">
        <v>3296</v>
      </c>
      <c r="F979" s="2">
        <v>2</v>
      </c>
      <c r="G979" s="2">
        <v>1</v>
      </c>
      <c r="H979" s="2">
        <v>41.58</v>
      </c>
      <c r="I979" s="2">
        <v>41.58</v>
      </c>
      <c r="J979" s="2" t="s">
        <v>3370</v>
      </c>
      <c r="K979" s="2" t="s">
        <v>3372</v>
      </c>
    </row>
    <row r="980" spans="1:11" ht="13.8" x14ac:dyDescent="0.25">
      <c r="A980" s="2" t="s">
        <v>989</v>
      </c>
      <c r="B980" s="2" t="s">
        <v>1344</v>
      </c>
      <c r="C980" s="2" t="s">
        <v>1864</v>
      </c>
      <c r="D980" s="2" t="s">
        <v>2663</v>
      </c>
      <c r="E980" s="2" t="s">
        <v>3297</v>
      </c>
      <c r="F980" s="2">
        <v>1</v>
      </c>
      <c r="G980" s="2">
        <v>2</v>
      </c>
      <c r="H980" s="2">
        <v>147.82</v>
      </c>
      <c r="I980" s="2">
        <v>73.91</v>
      </c>
      <c r="J980" s="2" t="s">
        <v>3370</v>
      </c>
      <c r="K980" s="2" t="s">
        <v>3372</v>
      </c>
    </row>
    <row r="981" spans="1:11" ht="13.8" x14ac:dyDescent="0.25">
      <c r="A981" s="2" t="s">
        <v>990</v>
      </c>
      <c r="B981" s="2" t="s">
        <v>1313</v>
      </c>
      <c r="C981" s="2" t="s">
        <v>1863</v>
      </c>
      <c r="D981" s="2" t="s">
        <v>1997</v>
      </c>
      <c r="E981" s="2" t="s">
        <v>2637</v>
      </c>
      <c r="F981" s="2">
        <v>46</v>
      </c>
      <c r="G981" s="2">
        <v>35</v>
      </c>
      <c r="H981" s="2">
        <v>3346.7</v>
      </c>
      <c r="I981" s="2">
        <v>95.62</v>
      </c>
      <c r="J981" s="2" t="s">
        <v>3370</v>
      </c>
      <c r="K981" s="2" t="s">
        <v>3372</v>
      </c>
    </row>
    <row r="982" spans="1:11" ht="13.8" x14ac:dyDescent="0.25">
      <c r="A982" s="2" t="s">
        <v>991</v>
      </c>
      <c r="B982" s="2" t="s">
        <v>1714</v>
      </c>
      <c r="C982" s="2" t="s">
        <v>1861</v>
      </c>
      <c r="D982" s="2" t="s">
        <v>2664</v>
      </c>
      <c r="E982" s="2" t="s">
        <v>3209</v>
      </c>
      <c r="F982" s="2">
        <v>73</v>
      </c>
      <c r="G982" s="2">
        <v>57</v>
      </c>
      <c r="H982" s="2">
        <v>2215.59</v>
      </c>
      <c r="I982" s="2">
        <v>38.869999999999997</v>
      </c>
      <c r="J982" s="2" t="s">
        <v>3370</v>
      </c>
      <c r="K982" s="2" t="s">
        <v>3372</v>
      </c>
    </row>
    <row r="983" spans="1:11" ht="13.8" x14ac:dyDescent="0.25">
      <c r="A983" s="2" t="s">
        <v>992</v>
      </c>
      <c r="B983" s="2" t="s">
        <v>1656</v>
      </c>
      <c r="C983" s="2" t="s">
        <v>1862</v>
      </c>
      <c r="D983" s="2" t="s">
        <v>1962</v>
      </c>
      <c r="E983" s="2" t="s">
        <v>3298</v>
      </c>
      <c r="F983" s="2">
        <v>20</v>
      </c>
      <c r="G983" s="2">
        <v>15</v>
      </c>
      <c r="H983" s="2">
        <v>2735.55</v>
      </c>
      <c r="I983" s="2">
        <v>182.37</v>
      </c>
      <c r="J983" s="2" t="s">
        <v>3370</v>
      </c>
      <c r="K983" s="2" t="s">
        <v>3372</v>
      </c>
    </row>
    <row r="984" spans="1:11" ht="13.8" x14ac:dyDescent="0.25">
      <c r="A984" s="2" t="s">
        <v>993</v>
      </c>
      <c r="B984" s="2" t="s">
        <v>1277</v>
      </c>
      <c r="C984" s="2" t="s">
        <v>1864</v>
      </c>
      <c r="D984" s="2" t="s">
        <v>2665</v>
      </c>
      <c r="E984" s="2" t="s">
        <v>2152</v>
      </c>
      <c r="F984" s="2">
        <v>22</v>
      </c>
      <c r="G984" s="2">
        <v>20</v>
      </c>
      <c r="H984" s="2">
        <v>4104.6000000000004</v>
      </c>
      <c r="I984" s="2">
        <v>205.23</v>
      </c>
      <c r="J984" s="2" t="s">
        <v>3370</v>
      </c>
      <c r="K984" s="2" t="s">
        <v>3372</v>
      </c>
    </row>
    <row r="985" spans="1:11" ht="13.8" x14ac:dyDescent="0.25">
      <c r="A985" s="2" t="s">
        <v>994</v>
      </c>
      <c r="B985" s="2" t="s">
        <v>1790</v>
      </c>
      <c r="C985" s="2" t="s">
        <v>1865</v>
      </c>
      <c r="D985" s="2" t="s">
        <v>2666</v>
      </c>
      <c r="E985" s="2" t="s">
        <v>3050</v>
      </c>
      <c r="F985" s="2">
        <v>17</v>
      </c>
      <c r="G985" s="2">
        <v>14</v>
      </c>
      <c r="H985" s="2">
        <v>2015.58</v>
      </c>
      <c r="I985" s="2">
        <v>143.97</v>
      </c>
      <c r="J985" s="2" t="s">
        <v>3370</v>
      </c>
      <c r="K985" s="2" t="s">
        <v>3373</v>
      </c>
    </row>
    <row r="986" spans="1:11" ht="13.8" x14ac:dyDescent="0.25">
      <c r="A986" s="2" t="s">
        <v>995</v>
      </c>
      <c r="B986" s="2" t="s">
        <v>1791</v>
      </c>
      <c r="C986" s="2" t="s">
        <v>1864</v>
      </c>
      <c r="D986" s="2" t="s">
        <v>2017</v>
      </c>
      <c r="E986" s="2" t="s">
        <v>2536</v>
      </c>
      <c r="F986" s="2">
        <v>18</v>
      </c>
      <c r="G986" s="2">
        <v>14</v>
      </c>
      <c r="H986" s="2">
        <v>4527.18</v>
      </c>
      <c r="I986" s="2">
        <v>323.37</v>
      </c>
      <c r="J986" s="2" t="s">
        <v>3370</v>
      </c>
      <c r="K986" s="2" t="s">
        <v>3372</v>
      </c>
    </row>
    <row r="987" spans="1:11" ht="13.8" x14ac:dyDescent="0.25">
      <c r="A987" s="2" t="s">
        <v>996</v>
      </c>
      <c r="B987" s="2" t="s">
        <v>1792</v>
      </c>
      <c r="C987" s="2" t="s">
        <v>1862</v>
      </c>
      <c r="D987" s="2" t="s">
        <v>2667</v>
      </c>
      <c r="E987" s="2" t="s">
        <v>1894</v>
      </c>
      <c r="F987" s="2">
        <v>56</v>
      </c>
      <c r="G987" s="2">
        <v>42</v>
      </c>
      <c r="H987" s="2">
        <v>857.64</v>
      </c>
      <c r="I987" s="2">
        <v>20.420000000000002</v>
      </c>
      <c r="J987" s="2" t="s">
        <v>3370</v>
      </c>
      <c r="K987" s="2" t="s">
        <v>3372</v>
      </c>
    </row>
    <row r="988" spans="1:11" ht="13.8" x14ac:dyDescent="0.25">
      <c r="A988" s="2" t="s">
        <v>997</v>
      </c>
      <c r="B988" s="2" t="s">
        <v>1578</v>
      </c>
      <c r="C988" s="2" t="s">
        <v>1863</v>
      </c>
      <c r="D988" s="2" t="s">
        <v>2668</v>
      </c>
      <c r="E988" s="2" t="s">
        <v>3299</v>
      </c>
      <c r="F988" s="2">
        <v>22</v>
      </c>
      <c r="G988" s="2">
        <v>18</v>
      </c>
      <c r="H988" s="2">
        <v>17489.88</v>
      </c>
      <c r="I988" s="2">
        <v>971.66</v>
      </c>
      <c r="J988" s="2" t="s">
        <v>3371</v>
      </c>
      <c r="K988" s="2" t="s">
        <v>3372</v>
      </c>
    </row>
    <row r="989" spans="1:11" ht="13.8" x14ac:dyDescent="0.25">
      <c r="A989" s="2" t="s">
        <v>998</v>
      </c>
      <c r="B989" s="2" t="s">
        <v>1793</v>
      </c>
      <c r="C989" s="2" t="s">
        <v>1864</v>
      </c>
      <c r="D989" s="2" t="s">
        <v>2669</v>
      </c>
      <c r="E989" s="2" t="s">
        <v>2176</v>
      </c>
      <c r="F989" s="2">
        <v>23</v>
      </c>
      <c r="G989" s="2">
        <v>16</v>
      </c>
      <c r="H989" s="2">
        <v>1762.24</v>
      </c>
      <c r="I989" s="2">
        <v>110.14</v>
      </c>
      <c r="J989" s="2" t="s">
        <v>3370</v>
      </c>
      <c r="K989" s="2" t="s">
        <v>3372</v>
      </c>
    </row>
    <row r="990" spans="1:11" ht="13.8" x14ac:dyDescent="0.25">
      <c r="A990" s="2" t="s">
        <v>999</v>
      </c>
      <c r="B990" s="2" t="s">
        <v>1794</v>
      </c>
      <c r="C990" s="2" t="s">
        <v>1865</v>
      </c>
      <c r="D990" s="2" t="s">
        <v>2670</v>
      </c>
      <c r="E990" s="2" t="s">
        <v>3042</v>
      </c>
      <c r="F990" s="2">
        <v>6</v>
      </c>
      <c r="G990" s="2">
        <v>10</v>
      </c>
      <c r="H990" s="2">
        <v>330.8</v>
      </c>
      <c r="I990" s="2">
        <v>33.08</v>
      </c>
      <c r="J990" s="2" t="s">
        <v>3370</v>
      </c>
      <c r="K990" s="2" t="s">
        <v>3372</v>
      </c>
    </row>
    <row r="991" spans="1:11" ht="13.8" x14ac:dyDescent="0.25">
      <c r="A991" s="2" t="s">
        <v>1000</v>
      </c>
      <c r="B991" s="2" t="s">
        <v>1335</v>
      </c>
      <c r="C991" s="2" t="s">
        <v>1863</v>
      </c>
      <c r="D991" s="2" t="s">
        <v>2671</v>
      </c>
      <c r="E991" s="2" t="s">
        <v>3300</v>
      </c>
      <c r="F991" s="2">
        <v>14</v>
      </c>
      <c r="G991" s="2">
        <v>13</v>
      </c>
      <c r="H991" s="2">
        <v>1279.8499999999999</v>
      </c>
      <c r="I991" s="2">
        <v>98.45</v>
      </c>
      <c r="J991" s="2" t="s">
        <v>3370</v>
      </c>
      <c r="K991" s="2" t="s">
        <v>3372</v>
      </c>
    </row>
    <row r="992" spans="1:11" ht="13.8" x14ac:dyDescent="0.25">
      <c r="A992" s="2" t="s">
        <v>1001</v>
      </c>
      <c r="B992" s="2" t="s">
        <v>1603</v>
      </c>
      <c r="C992" s="2" t="s">
        <v>1865</v>
      </c>
      <c r="D992" s="2" t="s">
        <v>2672</v>
      </c>
      <c r="E992" s="2" t="s">
        <v>3005</v>
      </c>
      <c r="F992" s="2">
        <v>45</v>
      </c>
      <c r="G992" s="2">
        <v>36</v>
      </c>
      <c r="H992" s="2">
        <v>927.72</v>
      </c>
      <c r="I992" s="2">
        <v>25.77</v>
      </c>
      <c r="J992" s="2" t="s">
        <v>3370</v>
      </c>
      <c r="K992" s="2" t="s">
        <v>3372</v>
      </c>
    </row>
    <row r="993" spans="1:11" ht="13.8" x14ac:dyDescent="0.25">
      <c r="A993" s="2" t="s">
        <v>1002</v>
      </c>
      <c r="B993" s="2" t="s">
        <v>1795</v>
      </c>
      <c r="C993" s="2" t="s">
        <v>1863</v>
      </c>
      <c r="D993" s="2" t="s">
        <v>2673</v>
      </c>
      <c r="E993" s="2" t="s">
        <v>2935</v>
      </c>
      <c r="F993" s="2">
        <v>29</v>
      </c>
      <c r="G993" s="2">
        <v>24</v>
      </c>
      <c r="H993" s="2">
        <v>8468.16</v>
      </c>
      <c r="I993" s="2">
        <v>352.84</v>
      </c>
      <c r="J993" s="2" t="s">
        <v>3371</v>
      </c>
      <c r="K993" s="2" t="s">
        <v>3373</v>
      </c>
    </row>
    <row r="994" spans="1:11" ht="13.8" x14ac:dyDescent="0.25">
      <c r="A994" s="2" t="s">
        <v>1003</v>
      </c>
      <c r="B994" s="2" t="s">
        <v>1796</v>
      </c>
      <c r="C994" s="2" t="s">
        <v>1863</v>
      </c>
      <c r="D994" s="2" t="s">
        <v>2674</v>
      </c>
      <c r="E994" s="2" t="s">
        <v>3301</v>
      </c>
      <c r="F994" s="2">
        <v>31</v>
      </c>
      <c r="G994" s="2">
        <v>22</v>
      </c>
      <c r="H994" s="2">
        <v>7796.58</v>
      </c>
      <c r="I994" s="2">
        <v>354.39</v>
      </c>
      <c r="J994" s="2" t="s">
        <v>3371</v>
      </c>
      <c r="K994" s="2" t="s">
        <v>3372</v>
      </c>
    </row>
    <row r="995" spans="1:11" ht="13.8" x14ac:dyDescent="0.25">
      <c r="A995" s="2" t="s">
        <v>1004</v>
      </c>
      <c r="B995" s="2" t="s">
        <v>1797</v>
      </c>
      <c r="C995" s="2" t="s">
        <v>1863</v>
      </c>
      <c r="D995" s="2" t="s">
        <v>2675</v>
      </c>
      <c r="E995" s="2" t="s">
        <v>2781</v>
      </c>
      <c r="F995" s="2">
        <v>71</v>
      </c>
      <c r="G995" s="2">
        <v>54</v>
      </c>
      <c r="H995" s="2">
        <v>1406.7</v>
      </c>
      <c r="I995" s="2">
        <v>26.05</v>
      </c>
      <c r="J995" s="2" t="s">
        <v>3370</v>
      </c>
      <c r="K995" s="2" t="s">
        <v>3372</v>
      </c>
    </row>
    <row r="996" spans="1:11" ht="13.8" x14ac:dyDescent="0.25">
      <c r="A996" s="2" t="s">
        <v>1005</v>
      </c>
      <c r="B996" s="2" t="s">
        <v>1351</v>
      </c>
      <c r="C996" s="2" t="s">
        <v>1861</v>
      </c>
      <c r="D996" s="2" t="s">
        <v>2676</v>
      </c>
      <c r="E996" s="2" t="s">
        <v>3302</v>
      </c>
      <c r="F996" s="2">
        <v>15</v>
      </c>
      <c r="G996" s="2">
        <v>11</v>
      </c>
      <c r="H996" s="2">
        <v>1103.4100000000001</v>
      </c>
      <c r="I996" s="2">
        <v>100.31</v>
      </c>
      <c r="J996" s="2" t="s">
        <v>3370</v>
      </c>
      <c r="K996" s="2" t="s">
        <v>3372</v>
      </c>
    </row>
    <row r="997" spans="1:11" ht="13.8" x14ac:dyDescent="0.25">
      <c r="A997" s="2" t="s">
        <v>1006</v>
      </c>
      <c r="B997" s="2" t="s">
        <v>1796</v>
      </c>
      <c r="C997" s="2" t="s">
        <v>1862</v>
      </c>
      <c r="D997" s="2" t="s">
        <v>2677</v>
      </c>
      <c r="E997" s="2" t="s">
        <v>2969</v>
      </c>
      <c r="F997" s="2">
        <v>1</v>
      </c>
      <c r="G997" s="2">
        <v>1</v>
      </c>
      <c r="H997" s="2">
        <v>40.799999999999997</v>
      </c>
      <c r="I997" s="2">
        <v>40.799999999999997</v>
      </c>
      <c r="J997" s="2" t="s">
        <v>3370</v>
      </c>
      <c r="K997" s="2" t="s">
        <v>3373</v>
      </c>
    </row>
    <row r="998" spans="1:11" ht="13.8" x14ac:dyDescent="0.25">
      <c r="A998" s="2" t="s">
        <v>1007</v>
      </c>
      <c r="B998" s="2" t="s">
        <v>1798</v>
      </c>
      <c r="C998" s="2" t="s">
        <v>1865</v>
      </c>
      <c r="D998" s="2" t="s">
        <v>2006</v>
      </c>
      <c r="E998" s="2" t="s">
        <v>2668</v>
      </c>
      <c r="F998" s="2">
        <v>11</v>
      </c>
      <c r="G998" s="2">
        <v>9</v>
      </c>
      <c r="H998" s="2">
        <v>968.04</v>
      </c>
      <c r="I998" s="2">
        <v>107.56</v>
      </c>
      <c r="J998" s="2" t="s">
        <v>3370</v>
      </c>
      <c r="K998" s="2" t="s">
        <v>3372</v>
      </c>
    </row>
    <row r="999" spans="1:11" ht="13.8" x14ac:dyDescent="0.25">
      <c r="A999" s="2" t="s">
        <v>1008</v>
      </c>
      <c r="B999" s="2" t="s">
        <v>1799</v>
      </c>
      <c r="C999" s="2" t="s">
        <v>1863</v>
      </c>
      <c r="D999" s="2" t="s">
        <v>2678</v>
      </c>
      <c r="E999" s="2" t="s">
        <v>3303</v>
      </c>
      <c r="F999" s="2">
        <v>19</v>
      </c>
      <c r="G999" s="2">
        <v>16</v>
      </c>
      <c r="H999" s="2">
        <v>9638.08</v>
      </c>
      <c r="I999" s="2">
        <v>602.38</v>
      </c>
      <c r="J999" s="2" t="s">
        <v>3371</v>
      </c>
      <c r="K999" s="2" t="s">
        <v>3372</v>
      </c>
    </row>
    <row r="1000" spans="1:11" ht="13.8" x14ac:dyDescent="0.25">
      <c r="A1000" s="2" t="s">
        <v>1009</v>
      </c>
      <c r="B1000" s="2" t="s">
        <v>1418</v>
      </c>
      <c r="C1000" s="2" t="s">
        <v>1863</v>
      </c>
      <c r="D1000" s="2" t="s">
        <v>2679</v>
      </c>
      <c r="E1000" s="2" t="s">
        <v>3304</v>
      </c>
      <c r="F1000" s="2">
        <v>2</v>
      </c>
      <c r="G1000" s="2">
        <v>1</v>
      </c>
      <c r="H1000" s="2">
        <v>182.5</v>
      </c>
      <c r="I1000" s="2">
        <v>182.5</v>
      </c>
      <c r="J1000" s="2" t="s">
        <v>3370</v>
      </c>
      <c r="K1000" s="2" t="s">
        <v>3372</v>
      </c>
    </row>
    <row r="1001" spans="1:11" ht="13.8" x14ac:dyDescent="0.25">
      <c r="A1001" s="2" t="s">
        <v>1010</v>
      </c>
      <c r="B1001" s="2" t="s">
        <v>1548</v>
      </c>
      <c r="C1001" s="2" t="s">
        <v>1863</v>
      </c>
      <c r="D1001" s="2" t="s">
        <v>2680</v>
      </c>
      <c r="E1001" s="2" t="s">
        <v>2480</v>
      </c>
      <c r="F1001" s="2">
        <v>16</v>
      </c>
      <c r="G1001" s="2">
        <v>13</v>
      </c>
      <c r="H1001" s="2">
        <v>4499.17</v>
      </c>
      <c r="I1001" s="2">
        <v>346.09</v>
      </c>
      <c r="J1001" s="2" t="s">
        <v>3370</v>
      </c>
      <c r="K1001" s="2" t="s">
        <v>3373</v>
      </c>
    </row>
    <row r="1002" spans="1:11" ht="13.8" x14ac:dyDescent="0.25">
      <c r="A1002" s="2" t="s">
        <v>1011</v>
      </c>
      <c r="B1002" s="2" t="s">
        <v>1441</v>
      </c>
      <c r="C1002" s="2" t="s">
        <v>1865</v>
      </c>
      <c r="D1002" s="2" t="s">
        <v>2681</v>
      </c>
      <c r="E1002" s="2" t="s">
        <v>3305</v>
      </c>
      <c r="F1002" s="2">
        <v>24</v>
      </c>
      <c r="G1002" s="2">
        <v>21</v>
      </c>
      <c r="H1002" s="2">
        <v>1457.61</v>
      </c>
      <c r="I1002" s="2">
        <v>69.41</v>
      </c>
      <c r="J1002" s="2" t="s">
        <v>3370</v>
      </c>
      <c r="K1002" s="2" t="s">
        <v>3373</v>
      </c>
    </row>
    <row r="1003" spans="1:11" ht="13.8" x14ac:dyDescent="0.25">
      <c r="A1003" s="2" t="s">
        <v>1012</v>
      </c>
      <c r="B1003" s="2" t="s">
        <v>1800</v>
      </c>
      <c r="C1003" s="2" t="s">
        <v>1864</v>
      </c>
      <c r="D1003" s="2" t="s">
        <v>2069</v>
      </c>
      <c r="E1003" s="2" t="s">
        <v>3306</v>
      </c>
      <c r="F1003" s="2">
        <v>14</v>
      </c>
      <c r="G1003" s="2">
        <v>11</v>
      </c>
      <c r="H1003" s="2">
        <v>6456.12</v>
      </c>
      <c r="I1003" s="2">
        <v>586.91999999999996</v>
      </c>
      <c r="J1003" s="2" t="s">
        <v>3371</v>
      </c>
      <c r="K1003" s="2" t="s">
        <v>3372</v>
      </c>
    </row>
    <row r="1004" spans="1:11" ht="13.8" x14ac:dyDescent="0.25">
      <c r="A1004" s="2" t="s">
        <v>1013</v>
      </c>
      <c r="B1004" s="2" t="s">
        <v>1511</v>
      </c>
      <c r="C1004" s="2" t="s">
        <v>1861</v>
      </c>
      <c r="D1004" s="2" t="s">
        <v>2682</v>
      </c>
      <c r="E1004" s="2" t="s">
        <v>1978</v>
      </c>
      <c r="F1004" s="2">
        <v>3</v>
      </c>
      <c r="G1004" s="2">
        <v>4</v>
      </c>
      <c r="H1004" s="2">
        <v>54.76</v>
      </c>
      <c r="I1004" s="2">
        <v>13.69</v>
      </c>
      <c r="J1004" s="2" t="s">
        <v>3370</v>
      </c>
      <c r="K1004" s="2" t="s">
        <v>3372</v>
      </c>
    </row>
    <row r="1005" spans="1:11" ht="13.8" x14ac:dyDescent="0.25">
      <c r="A1005" s="2" t="s">
        <v>1014</v>
      </c>
      <c r="B1005" s="2" t="s">
        <v>1430</v>
      </c>
      <c r="C1005" s="2" t="s">
        <v>1864</v>
      </c>
      <c r="D1005" s="2" t="s">
        <v>2683</v>
      </c>
      <c r="E1005" s="2" t="s">
        <v>2781</v>
      </c>
      <c r="F1005" s="2">
        <v>15</v>
      </c>
      <c r="G1005" s="2">
        <v>27</v>
      </c>
      <c r="H1005" s="2">
        <v>1335.15</v>
      </c>
      <c r="I1005" s="2">
        <v>49.45</v>
      </c>
      <c r="J1005" s="2" t="s">
        <v>3370</v>
      </c>
      <c r="K1005" s="2" t="s">
        <v>3372</v>
      </c>
    </row>
    <row r="1006" spans="1:11" ht="13.8" x14ac:dyDescent="0.25">
      <c r="A1006" s="2" t="s">
        <v>1015</v>
      </c>
      <c r="B1006" s="2" t="s">
        <v>1362</v>
      </c>
      <c r="C1006" s="2" t="s">
        <v>1863</v>
      </c>
      <c r="D1006" s="2" t="s">
        <v>2684</v>
      </c>
      <c r="E1006" s="2" t="s">
        <v>2258</v>
      </c>
      <c r="F1006" s="2">
        <v>8</v>
      </c>
      <c r="G1006" s="2">
        <v>9</v>
      </c>
      <c r="H1006" s="2">
        <v>884.34</v>
      </c>
      <c r="I1006" s="2">
        <v>98.26</v>
      </c>
      <c r="J1006" s="2" t="s">
        <v>3370</v>
      </c>
      <c r="K1006" s="2" t="s">
        <v>3372</v>
      </c>
    </row>
    <row r="1007" spans="1:11" ht="13.8" x14ac:dyDescent="0.25">
      <c r="A1007" s="2" t="s">
        <v>1016</v>
      </c>
      <c r="B1007" s="2" t="s">
        <v>1801</v>
      </c>
      <c r="C1007" s="2" t="s">
        <v>1864</v>
      </c>
      <c r="D1007" s="2" t="s">
        <v>2254</v>
      </c>
      <c r="E1007" s="2" t="s">
        <v>3307</v>
      </c>
      <c r="F1007" s="2">
        <v>15</v>
      </c>
      <c r="G1007" s="2">
        <v>12</v>
      </c>
      <c r="H1007" s="2">
        <v>175.68</v>
      </c>
      <c r="I1007" s="2">
        <v>14.64</v>
      </c>
      <c r="J1007" s="2" t="s">
        <v>3370</v>
      </c>
      <c r="K1007" s="2" t="s">
        <v>3372</v>
      </c>
    </row>
    <row r="1008" spans="1:11" ht="13.8" x14ac:dyDescent="0.25">
      <c r="A1008" s="2" t="s">
        <v>1017</v>
      </c>
      <c r="B1008" s="2" t="s">
        <v>1681</v>
      </c>
      <c r="C1008" s="2" t="s">
        <v>1864</v>
      </c>
      <c r="D1008" s="2" t="s">
        <v>2685</v>
      </c>
      <c r="E1008" s="2" t="s">
        <v>2079</v>
      </c>
      <c r="F1008" s="2">
        <v>19</v>
      </c>
      <c r="G1008" s="2">
        <v>18</v>
      </c>
      <c r="H1008" s="2">
        <v>5897.88</v>
      </c>
      <c r="I1008" s="2">
        <v>327.66000000000003</v>
      </c>
      <c r="J1008" s="2" t="s">
        <v>3371</v>
      </c>
      <c r="K1008" s="2" t="s">
        <v>3372</v>
      </c>
    </row>
    <row r="1009" spans="1:11" ht="13.8" x14ac:dyDescent="0.25">
      <c r="A1009" s="2" t="s">
        <v>1018</v>
      </c>
      <c r="B1009" s="2" t="s">
        <v>1227</v>
      </c>
      <c r="C1009" s="2" t="s">
        <v>1862</v>
      </c>
      <c r="D1009" s="2" t="s">
        <v>2455</v>
      </c>
      <c r="E1009" s="2" t="s">
        <v>3037</v>
      </c>
      <c r="F1009" s="2">
        <v>12</v>
      </c>
      <c r="G1009" s="2">
        <v>14</v>
      </c>
      <c r="H1009" s="2">
        <v>1059.6600000000001</v>
      </c>
      <c r="I1009" s="2">
        <v>75.69</v>
      </c>
      <c r="J1009" s="2" t="s">
        <v>3370</v>
      </c>
      <c r="K1009" s="2" t="s">
        <v>3373</v>
      </c>
    </row>
    <row r="1010" spans="1:11" ht="13.8" x14ac:dyDescent="0.25">
      <c r="A1010" s="2" t="s">
        <v>1019</v>
      </c>
      <c r="B1010" s="2" t="s">
        <v>1509</v>
      </c>
      <c r="C1010" s="2" t="s">
        <v>1865</v>
      </c>
      <c r="D1010" s="2" t="s">
        <v>2072</v>
      </c>
      <c r="E1010" s="2" t="s">
        <v>2222</v>
      </c>
      <c r="F1010" s="2">
        <v>2</v>
      </c>
      <c r="G1010" s="2">
        <v>2</v>
      </c>
      <c r="H1010" s="2">
        <v>145.82</v>
      </c>
      <c r="I1010" s="2">
        <v>72.91</v>
      </c>
      <c r="J1010" s="2" t="s">
        <v>3370</v>
      </c>
      <c r="K1010" s="2" t="s">
        <v>3373</v>
      </c>
    </row>
    <row r="1011" spans="1:11" ht="13.8" x14ac:dyDescent="0.25">
      <c r="A1011" s="2" t="s">
        <v>1020</v>
      </c>
      <c r="B1011" s="2" t="s">
        <v>1797</v>
      </c>
      <c r="C1011" s="2" t="s">
        <v>1863</v>
      </c>
      <c r="D1011" s="2" t="s">
        <v>2502</v>
      </c>
      <c r="E1011" s="2" t="s">
        <v>2502</v>
      </c>
      <c r="F1011" s="2">
        <v>1</v>
      </c>
      <c r="G1011" s="2">
        <v>2</v>
      </c>
      <c r="H1011" s="2">
        <v>199.36</v>
      </c>
      <c r="I1011" s="2">
        <v>99.68</v>
      </c>
      <c r="J1011" s="2" t="s">
        <v>3370</v>
      </c>
      <c r="K1011" s="2" t="s">
        <v>3372</v>
      </c>
    </row>
    <row r="1012" spans="1:11" ht="13.8" x14ac:dyDescent="0.25">
      <c r="A1012" s="2" t="s">
        <v>1021</v>
      </c>
      <c r="B1012" s="2" t="s">
        <v>1663</v>
      </c>
      <c r="C1012" s="2" t="s">
        <v>1865</v>
      </c>
      <c r="D1012" s="2" t="s">
        <v>2324</v>
      </c>
      <c r="E1012" s="2" t="s">
        <v>2373</v>
      </c>
      <c r="F1012" s="2">
        <v>63</v>
      </c>
      <c r="G1012" s="2">
        <v>60</v>
      </c>
      <c r="H1012" s="2">
        <v>11814</v>
      </c>
      <c r="I1012" s="2">
        <v>196.9</v>
      </c>
      <c r="J1012" s="2" t="s">
        <v>3371</v>
      </c>
      <c r="K1012" s="2" t="s">
        <v>3372</v>
      </c>
    </row>
    <row r="1013" spans="1:11" ht="13.8" x14ac:dyDescent="0.25">
      <c r="A1013" s="2" t="s">
        <v>1022</v>
      </c>
      <c r="B1013" s="2" t="s">
        <v>1558</v>
      </c>
      <c r="C1013" s="2" t="s">
        <v>1865</v>
      </c>
      <c r="D1013" s="2" t="s">
        <v>2686</v>
      </c>
      <c r="E1013" s="2" t="s">
        <v>2210</v>
      </c>
      <c r="F1013" s="2">
        <v>15</v>
      </c>
      <c r="G1013" s="2">
        <v>13</v>
      </c>
      <c r="H1013" s="2">
        <v>3175.38</v>
      </c>
      <c r="I1013" s="2">
        <v>244.26</v>
      </c>
      <c r="J1013" s="2" t="s">
        <v>3370</v>
      </c>
      <c r="K1013" s="2" t="s">
        <v>3372</v>
      </c>
    </row>
    <row r="1014" spans="1:11" ht="13.8" x14ac:dyDescent="0.25">
      <c r="A1014" s="2" t="s">
        <v>1023</v>
      </c>
      <c r="B1014" s="2" t="s">
        <v>1744</v>
      </c>
      <c r="C1014" s="2" t="s">
        <v>1864</v>
      </c>
      <c r="D1014" s="2" t="s">
        <v>2687</v>
      </c>
      <c r="E1014" s="2" t="s">
        <v>2938</v>
      </c>
      <c r="F1014" s="2">
        <v>25</v>
      </c>
      <c r="G1014" s="2">
        <v>22</v>
      </c>
      <c r="H1014" s="2">
        <v>1154.78</v>
      </c>
      <c r="I1014" s="2">
        <v>52.49</v>
      </c>
      <c r="J1014" s="2" t="s">
        <v>3370</v>
      </c>
      <c r="K1014" s="2" t="s">
        <v>3372</v>
      </c>
    </row>
    <row r="1015" spans="1:11" ht="13.8" x14ac:dyDescent="0.25">
      <c r="A1015" s="2" t="s">
        <v>1024</v>
      </c>
      <c r="B1015" s="2" t="s">
        <v>1346</v>
      </c>
      <c r="C1015" s="2" t="s">
        <v>1861</v>
      </c>
      <c r="D1015" s="2" t="s">
        <v>2688</v>
      </c>
      <c r="E1015" s="2" t="s">
        <v>3308</v>
      </c>
      <c r="F1015" s="2">
        <v>2</v>
      </c>
      <c r="G1015" s="2">
        <v>1</v>
      </c>
      <c r="H1015" s="2">
        <v>65.61</v>
      </c>
      <c r="I1015" s="2">
        <v>65.61</v>
      </c>
      <c r="J1015" s="2" t="s">
        <v>3370</v>
      </c>
      <c r="K1015" s="2" t="s">
        <v>3373</v>
      </c>
    </row>
    <row r="1016" spans="1:11" ht="13.8" x14ac:dyDescent="0.25">
      <c r="A1016" s="2" t="s">
        <v>1025</v>
      </c>
      <c r="B1016" s="2" t="s">
        <v>1701</v>
      </c>
      <c r="C1016" s="2" t="s">
        <v>1864</v>
      </c>
      <c r="D1016" s="2" t="s">
        <v>2689</v>
      </c>
      <c r="E1016" s="2" t="s">
        <v>2032</v>
      </c>
      <c r="F1016" s="2">
        <v>2</v>
      </c>
      <c r="G1016" s="2">
        <v>4</v>
      </c>
      <c r="H1016" s="2">
        <v>339.72</v>
      </c>
      <c r="I1016" s="2">
        <v>84.93</v>
      </c>
      <c r="J1016" s="2" t="s">
        <v>3370</v>
      </c>
      <c r="K1016" s="2" t="s">
        <v>3373</v>
      </c>
    </row>
    <row r="1017" spans="1:11" ht="13.8" x14ac:dyDescent="0.25">
      <c r="A1017" s="2" t="s">
        <v>1026</v>
      </c>
      <c r="B1017" s="2" t="s">
        <v>1281</v>
      </c>
      <c r="C1017" s="2" t="s">
        <v>1862</v>
      </c>
      <c r="D1017" s="2" t="s">
        <v>2690</v>
      </c>
      <c r="E1017" s="2" t="s">
        <v>2011</v>
      </c>
      <c r="F1017" s="2">
        <v>19</v>
      </c>
      <c r="G1017" s="2">
        <v>20</v>
      </c>
      <c r="H1017" s="2">
        <v>2159</v>
      </c>
      <c r="I1017" s="2">
        <v>107.95</v>
      </c>
      <c r="J1017" s="2" t="s">
        <v>3370</v>
      </c>
      <c r="K1017" s="2" t="s">
        <v>3373</v>
      </c>
    </row>
    <row r="1018" spans="1:11" ht="13.8" x14ac:dyDescent="0.25">
      <c r="A1018" s="2" t="s">
        <v>1027</v>
      </c>
      <c r="B1018" s="2" t="s">
        <v>1567</v>
      </c>
      <c r="C1018" s="2" t="s">
        <v>1864</v>
      </c>
      <c r="D1018" s="2" t="s">
        <v>2691</v>
      </c>
      <c r="E1018" s="2" t="s">
        <v>3174</v>
      </c>
      <c r="F1018" s="2">
        <v>39</v>
      </c>
      <c r="G1018" s="2">
        <v>34</v>
      </c>
      <c r="H1018" s="2">
        <v>2805.68</v>
      </c>
      <c r="I1018" s="2">
        <v>82.52</v>
      </c>
      <c r="J1018" s="2" t="s">
        <v>3370</v>
      </c>
      <c r="K1018" s="2" t="s">
        <v>3372</v>
      </c>
    </row>
    <row r="1019" spans="1:11" ht="13.8" x14ac:dyDescent="0.25">
      <c r="A1019" s="2" t="s">
        <v>1028</v>
      </c>
      <c r="B1019" s="2" t="s">
        <v>1520</v>
      </c>
      <c r="C1019" s="2" t="s">
        <v>1865</v>
      </c>
      <c r="D1019" s="2" t="s">
        <v>2692</v>
      </c>
      <c r="E1019" s="2" t="s">
        <v>3184</v>
      </c>
      <c r="F1019" s="2">
        <v>15</v>
      </c>
      <c r="G1019" s="2">
        <v>17</v>
      </c>
      <c r="H1019" s="2">
        <v>977.5</v>
      </c>
      <c r="I1019" s="2">
        <v>57.5</v>
      </c>
      <c r="J1019" s="2" t="s">
        <v>3370</v>
      </c>
      <c r="K1019" s="2" t="s">
        <v>3372</v>
      </c>
    </row>
    <row r="1020" spans="1:11" ht="13.8" x14ac:dyDescent="0.25">
      <c r="A1020" s="2" t="s">
        <v>1029</v>
      </c>
      <c r="B1020" s="2" t="s">
        <v>1752</v>
      </c>
      <c r="C1020" s="2" t="s">
        <v>1865</v>
      </c>
      <c r="D1020" s="2" t="s">
        <v>2693</v>
      </c>
      <c r="E1020" s="2" t="s">
        <v>1959</v>
      </c>
      <c r="F1020" s="2">
        <v>7</v>
      </c>
      <c r="G1020" s="2">
        <v>8</v>
      </c>
      <c r="H1020" s="2">
        <v>2712.56</v>
      </c>
      <c r="I1020" s="2">
        <v>339.07</v>
      </c>
      <c r="J1020" s="2" t="s">
        <v>3370</v>
      </c>
      <c r="K1020" s="2" t="s">
        <v>3373</v>
      </c>
    </row>
    <row r="1021" spans="1:11" ht="13.8" x14ac:dyDescent="0.25">
      <c r="A1021" s="2" t="s">
        <v>1030</v>
      </c>
      <c r="B1021" s="2" t="s">
        <v>1735</v>
      </c>
      <c r="C1021" s="2" t="s">
        <v>1865</v>
      </c>
      <c r="D1021" s="2" t="s">
        <v>2694</v>
      </c>
      <c r="E1021" s="2" t="s">
        <v>3309</v>
      </c>
      <c r="F1021" s="2">
        <v>46</v>
      </c>
      <c r="G1021" s="2">
        <v>42</v>
      </c>
      <c r="H1021" s="2">
        <v>1853.46</v>
      </c>
      <c r="I1021" s="2">
        <v>44.13</v>
      </c>
      <c r="J1021" s="2" t="s">
        <v>3370</v>
      </c>
      <c r="K1021" s="2" t="s">
        <v>3372</v>
      </c>
    </row>
    <row r="1022" spans="1:11" ht="13.8" x14ac:dyDescent="0.25">
      <c r="A1022" s="2" t="s">
        <v>1031</v>
      </c>
      <c r="B1022" s="2" t="s">
        <v>1675</v>
      </c>
      <c r="C1022" s="2" t="s">
        <v>1863</v>
      </c>
      <c r="D1022" s="2" t="s">
        <v>2333</v>
      </c>
      <c r="E1022" s="2" t="s">
        <v>1913</v>
      </c>
      <c r="F1022" s="2">
        <v>2</v>
      </c>
      <c r="G1022" s="2">
        <v>1</v>
      </c>
      <c r="H1022" s="2">
        <v>275.27999999999997</v>
      </c>
      <c r="I1022" s="2">
        <v>275.27999999999997</v>
      </c>
      <c r="J1022" s="2" t="s">
        <v>3370</v>
      </c>
      <c r="K1022" s="2" t="s">
        <v>3373</v>
      </c>
    </row>
    <row r="1023" spans="1:11" ht="13.8" x14ac:dyDescent="0.25">
      <c r="A1023" s="2" t="s">
        <v>1032</v>
      </c>
      <c r="B1023" s="2" t="s">
        <v>1563</v>
      </c>
      <c r="C1023" s="2" t="s">
        <v>1863</v>
      </c>
      <c r="D1023" s="2" t="s">
        <v>2695</v>
      </c>
      <c r="E1023" s="2" t="s">
        <v>1935</v>
      </c>
      <c r="F1023" s="2">
        <v>54</v>
      </c>
      <c r="G1023" s="2">
        <v>52</v>
      </c>
      <c r="H1023" s="2">
        <v>1417</v>
      </c>
      <c r="I1023" s="2">
        <v>27.25</v>
      </c>
      <c r="J1023" s="2" t="s">
        <v>3370</v>
      </c>
      <c r="K1023" s="2" t="s">
        <v>3373</v>
      </c>
    </row>
    <row r="1024" spans="1:11" ht="13.8" x14ac:dyDescent="0.25">
      <c r="A1024" s="2" t="s">
        <v>1033</v>
      </c>
      <c r="B1024" s="2" t="s">
        <v>1752</v>
      </c>
      <c r="C1024" s="2" t="s">
        <v>1864</v>
      </c>
      <c r="D1024" s="2" t="s">
        <v>2696</v>
      </c>
      <c r="E1024" s="2" t="s">
        <v>3310</v>
      </c>
      <c r="F1024" s="2">
        <v>48</v>
      </c>
      <c r="G1024" s="2">
        <v>44</v>
      </c>
      <c r="H1024" s="2">
        <v>37964.080000000002</v>
      </c>
      <c r="I1024" s="2">
        <v>862.82</v>
      </c>
      <c r="J1024" s="2" t="s">
        <v>3371</v>
      </c>
      <c r="K1024" s="2" t="s">
        <v>3372</v>
      </c>
    </row>
    <row r="1025" spans="1:11" ht="13.8" x14ac:dyDescent="0.25">
      <c r="A1025" s="2" t="s">
        <v>1034</v>
      </c>
      <c r="B1025" s="2" t="s">
        <v>1802</v>
      </c>
      <c r="C1025" s="2" t="s">
        <v>1862</v>
      </c>
      <c r="D1025" s="2" t="s">
        <v>2697</v>
      </c>
      <c r="E1025" s="2" t="s">
        <v>3220</v>
      </c>
      <c r="F1025" s="2">
        <v>53</v>
      </c>
      <c r="G1025" s="2">
        <v>38</v>
      </c>
      <c r="H1025" s="2">
        <v>3681.44</v>
      </c>
      <c r="I1025" s="2">
        <v>96.88</v>
      </c>
      <c r="J1025" s="2" t="s">
        <v>3370</v>
      </c>
      <c r="K1025" s="2" t="s">
        <v>3372</v>
      </c>
    </row>
    <row r="1026" spans="1:11" ht="13.8" x14ac:dyDescent="0.25">
      <c r="A1026" s="2" t="s">
        <v>1035</v>
      </c>
      <c r="B1026" s="2" t="s">
        <v>1803</v>
      </c>
      <c r="C1026" s="2" t="s">
        <v>1863</v>
      </c>
      <c r="D1026" s="2" t="s">
        <v>2698</v>
      </c>
      <c r="E1026" s="2" t="s">
        <v>3311</v>
      </c>
      <c r="F1026" s="2">
        <v>11</v>
      </c>
      <c r="G1026" s="2">
        <v>9</v>
      </c>
      <c r="H1026" s="2">
        <v>510.75</v>
      </c>
      <c r="I1026" s="2">
        <v>56.75</v>
      </c>
      <c r="J1026" s="2" t="s">
        <v>3370</v>
      </c>
      <c r="K1026" s="2" t="s">
        <v>3372</v>
      </c>
    </row>
    <row r="1027" spans="1:11" ht="13.8" x14ac:dyDescent="0.25">
      <c r="A1027" s="2" t="s">
        <v>1036</v>
      </c>
      <c r="B1027" s="2" t="s">
        <v>1804</v>
      </c>
      <c r="C1027" s="2" t="s">
        <v>1862</v>
      </c>
      <c r="D1027" s="2" t="s">
        <v>2213</v>
      </c>
      <c r="E1027" s="2" t="s">
        <v>2242</v>
      </c>
      <c r="F1027" s="2">
        <v>56</v>
      </c>
      <c r="G1027" s="2">
        <v>52</v>
      </c>
      <c r="H1027" s="2">
        <v>17837.04</v>
      </c>
      <c r="I1027" s="2">
        <v>343.02</v>
      </c>
      <c r="J1027" s="2" t="s">
        <v>3371</v>
      </c>
      <c r="K1027" s="2" t="s">
        <v>3372</v>
      </c>
    </row>
    <row r="1028" spans="1:11" ht="13.8" x14ac:dyDescent="0.25">
      <c r="A1028" s="2" t="s">
        <v>1037</v>
      </c>
      <c r="B1028" s="2" t="s">
        <v>1805</v>
      </c>
      <c r="C1028" s="2" t="s">
        <v>1865</v>
      </c>
      <c r="D1028" s="2" t="s">
        <v>2699</v>
      </c>
      <c r="E1028" s="2" t="s">
        <v>3312</v>
      </c>
      <c r="F1028" s="2">
        <v>3</v>
      </c>
      <c r="G1028" s="2">
        <v>7</v>
      </c>
      <c r="H1028" s="2">
        <v>486.01</v>
      </c>
      <c r="I1028" s="2">
        <v>69.430000000000007</v>
      </c>
      <c r="J1028" s="2" t="s">
        <v>3370</v>
      </c>
      <c r="K1028" s="2" t="s">
        <v>3372</v>
      </c>
    </row>
    <row r="1029" spans="1:11" ht="13.8" x14ac:dyDescent="0.25">
      <c r="A1029" s="2" t="s">
        <v>1038</v>
      </c>
      <c r="B1029" s="2" t="s">
        <v>1276</v>
      </c>
      <c r="C1029" s="2" t="s">
        <v>1862</v>
      </c>
      <c r="D1029" s="2" t="s">
        <v>2700</v>
      </c>
      <c r="E1029" s="2" t="s">
        <v>3095</v>
      </c>
      <c r="F1029" s="2">
        <v>21</v>
      </c>
      <c r="G1029" s="2">
        <v>15</v>
      </c>
      <c r="H1029" s="2">
        <v>725.85</v>
      </c>
      <c r="I1029" s="2">
        <v>48.39</v>
      </c>
      <c r="J1029" s="2" t="s">
        <v>3370</v>
      </c>
      <c r="K1029" s="2" t="s">
        <v>3372</v>
      </c>
    </row>
    <row r="1030" spans="1:11" ht="13.8" x14ac:dyDescent="0.25">
      <c r="A1030" s="2" t="s">
        <v>1039</v>
      </c>
      <c r="B1030" s="2" t="s">
        <v>1806</v>
      </c>
      <c r="C1030" s="2" t="s">
        <v>1864</v>
      </c>
      <c r="D1030" s="2" t="s">
        <v>2701</v>
      </c>
      <c r="E1030" s="2" t="s">
        <v>3285</v>
      </c>
      <c r="F1030" s="2">
        <v>22</v>
      </c>
      <c r="G1030" s="2">
        <v>22</v>
      </c>
      <c r="H1030" s="2">
        <v>2032.58</v>
      </c>
      <c r="I1030" s="2">
        <v>92.39</v>
      </c>
      <c r="J1030" s="2" t="s">
        <v>3370</v>
      </c>
      <c r="K1030" s="2" t="s">
        <v>3372</v>
      </c>
    </row>
    <row r="1031" spans="1:11" ht="13.8" x14ac:dyDescent="0.25">
      <c r="A1031" s="2" t="s">
        <v>1040</v>
      </c>
      <c r="B1031" s="2" t="s">
        <v>1516</v>
      </c>
      <c r="C1031" s="2" t="s">
        <v>1865</v>
      </c>
      <c r="D1031" s="2" t="s">
        <v>2466</v>
      </c>
      <c r="E1031" s="2" t="s">
        <v>3142</v>
      </c>
      <c r="F1031" s="2">
        <v>6</v>
      </c>
      <c r="G1031" s="2">
        <v>6</v>
      </c>
      <c r="H1031" s="2">
        <v>611.28</v>
      </c>
      <c r="I1031" s="2">
        <v>101.88</v>
      </c>
      <c r="J1031" s="2" t="s">
        <v>3370</v>
      </c>
      <c r="K1031" s="2" t="s">
        <v>3373</v>
      </c>
    </row>
    <row r="1032" spans="1:11" ht="13.8" x14ac:dyDescent="0.25">
      <c r="A1032" s="2" t="s">
        <v>1041</v>
      </c>
      <c r="B1032" s="2" t="s">
        <v>1746</v>
      </c>
      <c r="C1032" s="2" t="s">
        <v>1862</v>
      </c>
      <c r="D1032" s="2" t="s">
        <v>2336</v>
      </c>
      <c r="E1032" s="2" t="s">
        <v>2221</v>
      </c>
      <c r="F1032" s="2">
        <v>7</v>
      </c>
      <c r="G1032" s="2">
        <v>6</v>
      </c>
      <c r="H1032" s="2">
        <v>235.62</v>
      </c>
      <c r="I1032" s="2">
        <v>39.270000000000003</v>
      </c>
      <c r="J1032" s="2" t="s">
        <v>3370</v>
      </c>
      <c r="K1032" s="2" t="s">
        <v>3373</v>
      </c>
    </row>
    <row r="1033" spans="1:11" ht="13.8" x14ac:dyDescent="0.25">
      <c r="A1033" s="2" t="s">
        <v>1042</v>
      </c>
      <c r="B1033" s="2" t="s">
        <v>1606</v>
      </c>
      <c r="C1033" s="2" t="s">
        <v>1862</v>
      </c>
      <c r="D1033" s="2" t="s">
        <v>2702</v>
      </c>
      <c r="E1033" s="2" t="s">
        <v>2173</v>
      </c>
      <c r="F1033" s="2">
        <v>41</v>
      </c>
      <c r="G1033" s="2">
        <v>48</v>
      </c>
      <c r="H1033" s="2">
        <v>2836.32</v>
      </c>
      <c r="I1033" s="2">
        <v>59.09</v>
      </c>
      <c r="J1033" s="2" t="s">
        <v>3370</v>
      </c>
      <c r="K1033" s="2" t="s">
        <v>3372</v>
      </c>
    </row>
    <row r="1034" spans="1:11" ht="13.8" x14ac:dyDescent="0.25">
      <c r="A1034" s="2" t="s">
        <v>1043</v>
      </c>
      <c r="B1034" s="2" t="s">
        <v>1588</v>
      </c>
      <c r="C1034" s="2" t="s">
        <v>1864</v>
      </c>
      <c r="D1034" s="2" t="s">
        <v>1990</v>
      </c>
      <c r="E1034" s="2" t="s">
        <v>3313</v>
      </c>
      <c r="F1034" s="2">
        <v>66</v>
      </c>
      <c r="G1034" s="2">
        <v>53</v>
      </c>
      <c r="H1034" s="2">
        <v>3676.61</v>
      </c>
      <c r="I1034" s="2">
        <v>69.37</v>
      </c>
      <c r="J1034" s="2" t="s">
        <v>3370</v>
      </c>
      <c r="K1034" s="2" t="s">
        <v>3372</v>
      </c>
    </row>
    <row r="1035" spans="1:11" ht="13.8" x14ac:dyDescent="0.25">
      <c r="A1035" s="2" t="s">
        <v>1044</v>
      </c>
      <c r="B1035" s="2" t="s">
        <v>1352</v>
      </c>
      <c r="C1035" s="2" t="s">
        <v>1865</v>
      </c>
      <c r="D1035" s="2" t="s">
        <v>2703</v>
      </c>
      <c r="E1035" s="2" t="s">
        <v>3314</v>
      </c>
      <c r="F1035" s="2">
        <v>7</v>
      </c>
      <c r="G1035" s="2">
        <v>5</v>
      </c>
      <c r="H1035" s="2">
        <v>238.1</v>
      </c>
      <c r="I1035" s="2">
        <v>47.62</v>
      </c>
      <c r="J1035" s="2" t="s">
        <v>3370</v>
      </c>
      <c r="K1035" s="2" t="s">
        <v>3372</v>
      </c>
    </row>
    <row r="1036" spans="1:11" ht="13.8" x14ac:dyDescent="0.25">
      <c r="A1036" s="2" t="s">
        <v>1045</v>
      </c>
      <c r="B1036" s="2" t="s">
        <v>1255</v>
      </c>
      <c r="C1036" s="2" t="s">
        <v>1863</v>
      </c>
      <c r="D1036" s="2" t="s">
        <v>2573</v>
      </c>
      <c r="E1036" s="2" t="s">
        <v>3315</v>
      </c>
      <c r="F1036" s="2">
        <v>30</v>
      </c>
      <c r="G1036" s="2">
        <v>28</v>
      </c>
      <c r="H1036" s="2">
        <v>579.04</v>
      </c>
      <c r="I1036" s="2">
        <v>20.68</v>
      </c>
      <c r="J1036" s="2" t="s">
        <v>3370</v>
      </c>
      <c r="K1036" s="2" t="s">
        <v>3372</v>
      </c>
    </row>
    <row r="1037" spans="1:11" ht="13.8" x14ac:dyDescent="0.25">
      <c r="A1037" s="2" t="s">
        <v>1046</v>
      </c>
      <c r="B1037" s="2" t="s">
        <v>1307</v>
      </c>
      <c r="C1037" s="2" t="s">
        <v>1864</v>
      </c>
      <c r="D1037" s="2" t="s">
        <v>2704</v>
      </c>
      <c r="E1037" s="2" t="s">
        <v>3048</v>
      </c>
      <c r="F1037" s="2">
        <v>17</v>
      </c>
      <c r="G1037" s="2">
        <v>16</v>
      </c>
      <c r="H1037" s="2">
        <v>963.04</v>
      </c>
      <c r="I1037" s="2">
        <v>60.19</v>
      </c>
      <c r="J1037" s="2" t="s">
        <v>3370</v>
      </c>
      <c r="K1037" s="2" t="s">
        <v>3372</v>
      </c>
    </row>
    <row r="1038" spans="1:11" ht="13.8" x14ac:dyDescent="0.25">
      <c r="A1038" s="2" t="s">
        <v>1047</v>
      </c>
      <c r="B1038" s="2" t="s">
        <v>1272</v>
      </c>
      <c r="C1038" s="2" t="s">
        <v>1863</v>
      </c>
      <c r="D1038" s="2" t="s">
        <v>2705</v>
      </c>
      <c r="E1038" s="2" t="s">
        <v>3316</v>
      </c>
      <c r="F1038" s="2">
        <v>16</v>
      </c>
      <c r="G1038" s="2">
        <v>25</v>
      </c>
      <c r="H1038" s="2">
        <v>2014.75</v>
      </c>
      <c r="I1038" s="2">
        <v>80.59</v>
      </c>
      <c r="J1038" s="2" t="s">
        <v>3370</v>
      </c>
      <c r="K1038" s="2" t="s">
        <v>3372</v>
      </c>
    </row>
    <row r="1039" spans="1:11" ht="13.8" x14ac:dyDescent="0.25">
      <c r="A1039" s="2" t="s">
        <v>1048</v>
      </c>
      <c r="B1039" s="2" t="s">
        <v>1807</v>
      </c>
      <c r="C1039" s="2" t="s">
        <v>1861</v>
      </c>
      <c r="D1039" s="2" t="s">
        <v>2706</v>
      </c>
      <c r="E1039" s="2" t="s">
        <v>2534</v>
      </c>
      <c r="F1039" s="2">
        <v>45</v>
      </c>
      <c r="G1039" s="2">
        <v>48</v>
      </c>
      <c r="H1039" s="2">
        <v>1622.88</v>
      </c>
      <c r="I1039" s="2">
        <v>33.81</v>
      </c>
      <c r="J1039" s="2" t="s">
        <v>3370</v>
      </c>
      <c r="K1039" s="2" t="s">
        <v>3372</v>
      </c>
    </row>
    <row r="1040" spans="1:11" ht="13.8" x14ac:dyDescent="0.25">
      <c r="A1040" s="2" t="s">
        <v>1049</v>
      </c>
      <c r="B1040" s="2" t="s">
        <v>1808</v>
      </c>
      <c r="C1040" s="2" t="s">
        <v>1865</v>
      </c>
      <c r="D1040" s="2" t="s">
        <v>1877</v>
      </c>
      <c r="E1040" s="2" t="s">
        <v>1916</v>
      </c>
      <c r="F1040" s="2">
        <v>3</v>
      </c>
      <c r="G1040" s="2">
        <v>4</v>
      </c>
      <c r="H1040" s="2">
        <v>411.48</v>
      </c>
      <c r="I1040" s="2">
        <v>102.87</v>
      </c>
      <c r="J1040" s="2" t="s">
        <v>3370</v>
      </c>
      <c r="K1040" s="2" t="s">
        <v>3372</v>
      </c>
    </row>
    <row r="1041" spans="1:11" ht="13.8" x14ac:dyDescent="0.25">
      <c r="A1041" s="2" t="s">
        <v>1050</v>
      </c>
      <c r="B1041" s="2" t="s">
        <v>1809</v>
      </c>
      <c r="C1041" s="2" t="s">
        <v>1862</v>
      </c>
      <c r="D1041" s="2" t="s">
        <v>2707</v>
      </c>
      <c r="E1041" s="2" t="s">
        <v>3067</v>
      </c>
      <c r="F1041" s="2">
        <v>37</v>
      </c>
      <c r="G1041" s="2">
        <v>19</v>
      </c>
      <c r="H1041" s="2">
        <v>1139.81</v>
      </c>
      <c r="I1041" s="2">
        <v>59.99</v>
      </c>
      <c r="J1041" s="2" t="s">
        <v>3370</v>
      </c>
      <c r="K1041" s="2" t="s">
        <v>3373</v>
      </c>
    </row>
    <row r="1042" spans="1:11" ht="13.8" x14ac:dyDescent="0.25">
      <c r="A1042" s="2" t="s">
        <v>1051</v>
      </c>
      <c r="B1042" s="2" t="s">
        <v>1810</v>
      </c>
      <c r="C1042" s="2" t="s">
        <v>1861</v>
      </c>
      <c r="D1042" s="2" t="s">
        <v>2153</v>
      </c>
      <c r="E1042" s="2" t="s">
        <v>2950</v>
      </c>
      <c r="F1042" s="2">
        <v>2</v>
      </c>
      <c r="G1042" s="2">
        <v>2</v>
      </c>
      <c r="H1042" s="2">
        <v>35.92</v>
      </c>
      <c r="I1042" s="2">
        <v>17.96</v>
      </c>
      <c r="J1042" s="2" t="s">
        <v>3370</v>
      </c>
      <c r="K1042" s="2" t="s">
        <v>3373</v>
      </c>
    </row>
    <row r="1043" spans="1:11" ht="13.8" x14ac:dyDescent="0.25">
      <c r="A1043" s="2" t="s">
        <v>1052</v>
      </c>
      <c r="B1043" s="2" t="s">
        <v>1774</v>
      </c>
      <c r="C1043" s="2" t="s">
        <v>1865</v>
      </c>
      <c r="D1043" s="2" t="s">
        <v>2708</v>
      </c>
      <c r="E1043" s="2" t="s">
        <v>1929</v>
      </c>
      <c r="F1043" s="2">
        <v>11</v>
      </c>
      <c r="G1043" s="2">
        <v>5</v>
      </c>
      <c r="H1043" s="2">
        <v>251.8</v>
      </c>
      <c r="I1043" s="2">
        <v>50.36</v>
      </c>
      <c r="J1043" s="2" t="s">
        <v>3370</v>
      </c>
      <c r="K1043" s="2" t="s">
        <v>3373</v>
      </c>
    </row>
    <row r="1044" spans="1:11" ht="13.8" x14ac:dyDescent="0.25">
      <c r="A1044" s="2" t="s">
        <v>1053</v>
      </c>
      <c r="B1044" s="2" t="s">
        <v>1811</v>
      </c>
      <c r="C1044" s="2" t="s">
        <v>1861</v>
      </c>
      <c r="D1044" s="2" t="s">
        <v>2709</v>
      </c>
      <c r="E1044" s="2" t="s">
        <v>3244</v>
      </c>
      <c r="F1044" s="2">
        <v>19</v>
      </c>
      <c r="G1044" s="2">
        <v>24</v>
      </c>
      <c r="H1044" s="2">
        <v>1529.04</v>
      </c>
      <c r="I1044" s="2">
        <v>63.71</v>
      </c>
      <c r="J1044" s="2" t="s">
        <v>3370</v>
      </c>
      <c r="K1044" s="2" t="s">
        <v>3373</v>
      </c>
    </row>
    <row r="1045" spans="1:11" ht="13.8" x14ac:dyDescent="0.25">
      <c r="A1045" s="2" t="s">
        <v>1054</v>
      </c>
      <c r="B1045" s="2" t="s">
        <v>1812</v>
      </c>
      <c r="C1045" s="2" t="s">
        <v>1863</v>
      </c>
      <c r="D1045" s="2" t="s">
        <v>2710</v>
      </c>
      <c r="E1045" s="2" t="s">
        <v>2271</v>
      </c>
      <c r="F1045" s="2">
        <v>4</v>
      </c>
      <c r="G1045" s="2">
        <v>6</v>
      </c>
      <c r="H1045" s="2">
        <v>1363.38</v>
      </c>
      <c r="I1045" s="2">
        <v>227.23</v>
      </c>
      <c r="J1045" s="2" t="s">
        <v>3370</v>
      </c>
      <c r="K1045" s="2" t="s">
        <v>3372</v>
      </c>
    </row>
    <row r="1046" spans="1:11" ht="13.8" x14ac:dyDescent="0.25">
      <c r="A1046" s="2" t="s">
        <v>1055</v>
      </c>
      <c r="B1046" s="2" t="s">
        <v>1590</v>
      </c>
      <c r="C1046" s="2" t="s">
        <v>1863</v>
      </c>
      <c r="D1046" s="2" t="s">
        <v>2711</v>
      </c>
      <c r="E1046" s="2" t="s">
        <v>3223</v>
      </c>
      <c r="F1046" s="2">
        <v>6</v>
      </c>
      <c r="G1046" s="2">
        <v>2</v>
      </c>
      <c r="H1046" s="2">
        <v>91</v>
      </c>
      <c r="I1046" s="2">
        <v>45.5</v>
      </c>
      <c r="J1046" s="2" t="s">
        <v>3370</v>
      </c>
      <c r="K1046" s="2" t="s">
        <v>3373</v>
      </c>
    </row>
    <row r="1047" spans="1:11" ht="13.8" x14ac:dyDescent="0.25">
      <c r="A1047" s="2" t="s">
        <v>1056</v>
      </c>
      <c r="B1047" s="2" t="s">
        <v>1813</v>
      </c>
      <c r="C1047" s="2" t="s">
        <v>1865</v>
      </c>
      <c r="D1047" s="2" t="s">
        <v>2555</v>
      </c>
      <c r="E1047" s="2" t="s">
        <v>2908</v>
      </c>
      <c r="F1047" s="2">
        <v>10</v>
      </c>
      <c r="G1047" s="2">
        <v>7</v>
      </c>
      <c r="H1047" s="2">
        <v>721.91</v>
      </c>
      <c r="I1047" s="2">
        <v>103.13</v>
      </c>
      <c r="J1047" s="2" t="s">
        <v>3370</v>
      </c>
      <c r="K1047" s="2" t="s">
        <v>3373</v>
      </c>
    </row>
    <row r="1048" spans="1:11" ht="13.8" x14ac:dyDescent="0.25">
      <c r="A1048" s="2" t="s">
        <v>1057</v>
      </c>
      <c r="B1048" s="2" t="s">
        <v>1362</v>
      </c>
      <c r="C1048" s="2" t="s">
        <v>1861</v>
      </c>
      <c r="D1048" s="2" t="s">
        <v>2712</v>
      </c>
      <c r="E1048" s="2" t="s">
        <v>3317</v>
      </c>
      <c r="F1048" s="2">
        <v>10</v>
      </c>
      <c r="G1048" s="2">
        <v>5</v>
      </c>
      <c r="H1048" s="2">
        <v>5441.25</v>
      </c>
      <c r="I1048" s="2">
        <v>1088.25</v>
      </c>
      <c r="J1048" s="2" t="s">
        <v>3371</v>
      </c>
      <c r="K1048" s="2" t="s">
        <v>3372</v>
      </c>
    </row>
    <row r="1049" spans="1:11" ht="13.8" x14ac:dyDescent="0.25">
      <c r="A1049" s="2" t="s">
        <v>1058</v>
      </c>
      <c r="B1049" s="2" t="s">
        <v>1603</v>
      </c>
      <c r="C1049" s="2" t="s">
        <v>1862</v>
      </c>
      <c r="D1049" s="2" t="s">
        <v>2713</v>
      </c>
      <c r="E1049" s="2" t="s">
        <v>3318</v>
      </c>
      <c r="F1049" s="2">
        <v>48</v>
      </c>
      <c r="G1049" s="2">
        <v>52</v>
      </c>
      <c r="H1049" s="2">
        <v>4005.04</v>
      </c>
      <c r="I1049" s="2">
        <v>77.02</v>
      </c>
      <c r="J1049" s="2" t="s">
        <v>3370</v>
      </c>
      <c r="K1049" s="2" t="s">
        <v>3372</v>
      </c>
    </row>
    <row r="1050" spans="1:11" ht="13.8" x14ac:dyDescent="0.25">
      <c r="A1050" s="2" t="s">
        <v>1059</v>
      </c>
      <c r="B1050" s="2" t="s">
        <v>1814</v>
      </c>
      <c r="C1050" s="2" t="s">
        <v>1864</v>
      </c>
      <c r="D1050" s="2" t="s">
        <v>2471</v>
      </c>
      <c r="E1050" s="2" t="s">
        <v>2862</v>
      </c>
      <c r="F1050" s="2">
        <v>69</v>
      </c>
      <c r="G1050" s="2">
        <v>45</v>
      </c>
      <c r="H1050" s="2">
        <v>4816.8</v>
      </c>
      <c r="I1050" s="2">
        <v>107.04</v>
      </c>
      <c r="J1050" s="2" t="s">
        <v>3370</v>
      </c>
      <c r="K1050" s="2" t="s">
        <v>3372</v>
      </c>
    </row>
    <row r="1051" spans="1:11" ht="13.8" x14ac:dyDescent="0.25">
      <c r="A1051" s="2" t="s">
        <v>1060</v>
      </c>
      <c r="B1051" s="2" t="s">
        <v>1464</v>
      </c>
      <c r="C1051" s="2" t="s">
        <v>1862</v>
      </c>
      <c r="D1051" s="2" t="s">
        <v>1905</v>
      </c>
      <c r="E1051" s="2" t="s">
        <v>2264</v>
      </c>
      <c r="F1051" s="2">
        <v>2</v>
      </c>
      <c r="G1051" s="2">
        <v>1</v>
      </c>
      <c r="H1051" s="2">
        <v>916.34</v>
      </c>
      <c r="I1051" s="2">
        <v>916.34</v>
      </c>
      <c r="J1051" s="2" t="s">
        <v>3370</v>
      </c>
      <c r="K1051" s="2" t="s">
        <v>3373</v>
      </c>
    </row>
    <row r="1052" spans="1:11" ht="13.8" x14ac:dyDescent="0.25">
      <c r="A1052" s="2" t="s">
        <v>1061</v>
      </c>
      <c r="B1052" s="2" t="s">
        <v>1331</v>
      </c>
      <c r="C1052" s="2" t="s">
        <v>1863</v>
      </c>
      <c r="D1052" s="2" t="s">
        <v>2714</v>
      </c>
      <c r="E1052" s="2" t="s">
        <v>2317</v>
      </c>
      <c r="F1052" s="2">
        <v>13</v>
      </c>
      <c r="G1052" s="2">
        <v>12</v>
      </c>
      <c r="H1052" s="2">
        <v>980.76</v>
      </c>
      <c r="I1052" s="2">
        <v>81.73</v>
      </c>
      <c r="J1052" s="2" t="s">
        <v>3370</v>
      </c>
      <c r="K1052" s="2" t="s">
        <v>3372</v>
      </c>
    </row>
    <row r="1053" spans="1:11" ht="13.8" x14ac:dyDescent="0.25">
      <c r="A1053" s="2" t="s">
        <v>1062</v>
      </c>
      <c r="B1053" s="2" t="s">
        <v>1815</v>
      </c>
      <c r="C1053" s="2" t="s">
        <v>1865</v>
      </c>
      <c r="D1053" s="2" t="s">
        <v>2123</v>
      </c>
      <c r="E1053" s="2" t="s">
        <v>3008</v>
      </c>
      <c r="F1053" s="2">
        <v>16</v>
      </c>
      <c r="G1053" s="2">
        <v>10</v>
      </c>
      <c r="H1053" s="2">
        <v>3298.7</v>
      </c>
      <c r="I1053" s="2">
        <v>329.87</v>
      </c>
      <c r="J1053" s="2" t="s">
        <v>3370</v>
      </c>
      <c r="K1053" s="2" t="s">
        <v>3372</v>
      </c>
    </row>
    <row r="1054" spans="1:11" ht="13.8" x14ac:dyDescent="0.25">
      <c r="A1054" s="2" t="s">
        <v>1063</v>
      </c>
      <c r="B1054" s="2" t="s">
        <v>1816</v>
      </c>
      <c r="C1054" s="2" t="s">
        <v>1862</v>
      </c>
      <c r="D1054" s="2" t="s">
        <v>2715</v>
      </c>
      <c r="E1054" s="2" t="s">
        <v>2759</v>
      </c>
      <c r="F1054" s="2">
        <v>36</v>
      </c>
      <c r="G1054" s="2">
        <v>45</v>
      </c>
      <c r="H1054" s="2">
        <v>13568.4</v>
      </c>
      <c r="I1054" s="2">
        <v>301.52</v>
      </c>
      <c r="J1054" s="2" t="s">
        <v>3371</v>
      </c>
      <c r="K1054" s="2" t="s">
        <v>3372</v>
      </c>
    </row>
    <row r="1055" spans="1:11" ht="13.8" x14ac:dyDescent="0.25">
      <c r="A1055" s="2" t="s">
        <v>1064</v>
      </c>
      <c r="B1055" s="2" t="s">
        <v>1452</v>
      </c>
      <c r="C1055" s="2" t="s">
        <v>1863</v>
      </c>
      <c r="D1055" s="2" t="s">
        <v>2360</v>
      </c>
      <c r="E1055" s="2" t="s">
        <v>2819</v>
      </c>
      <c r="F1055" s="2">
        <v>23</v>
      </c>
      <c r="G1055" s="2">
        <v>20</v>
      </c>
      <c r="H1055" s="2">
        <v>703.2</v>
      </c>
      <c r="I1055" s="2">
        <v>35.159999999999997</v>
      </c>
      <c r="J1055" s="2" t="s">
        <v>3370</v>
      </c>
      <c r="K1055" s="2" t="s">
        <v>3373</v>
      </c>
    </row>
    <row r="1056" spans="1:11" ht="13.8" x14ac:dyDescent="0.25">
      <c r="A1056" s="2" t="s">
        <v>1065</v>
      </c>
      <c r="B1056" s="2" t="s">
        <v>1817</v>
      </c>
      <c r="C1056" s="2" t="s">
        <v>1864</v>
      </c>
      <c r="D1056" s="2" t="s">
        <v>2716</v>
      </c>
      <c r="E1056" s="2" t="s">
        <v>3082</v>
      </c>
      <c r="F1056" s="2">
        <v>16</v>
      </c>
      <c r="G1056" s="2">
        <v>10</v>
      </c>
      <c r="H1056" s="2">
        <v>640</v>
      </c>
      <c r="I1056" s="2">
        <v>64</v>
      </c>
      <c r="J1056" s="2" t="s">
        <v>3370</v>
      </c>
      <c r="K1056" s="2" t="s">
        <v>3373</v>
      </c>
    </row>
    <row r="1057" spans="1:11" ht="13.8" x14ac:dyDescent="0.25">
      <c r="A1057" s="2" t="s">
        <v>1066</v>
      </c>
      <c r="B1057" s="2" t="s">
        <v>1279</v>
      </c>
      <c r="C1057" s="2" t="s">
        <v>1861</v>
      </c>
      <c r="D1057" s="2" t="s">
        <v>2179</v>
      </c>
      <c r="E1057" s="2" t="s">
        <v>3147</v>
      </c>
      <c r="F1057" s="2">
        <v>60</v>
      </c>
      <c r="G1057" s="2">
        <v>53</v>
      </c>
      <c r="H1057" s="2">
        <v>15631.82</v>
      </c>
      <c r="I1057" s="2">
        <v>294.94</v>
      </c>
      <c r="J1057" s="2" t="s">
        <v>3371</v>
      </c>
      <c r="K1057" s="2" t="s">
        <v>3373</v>
      </c>
    </row>
    <row r="1058" spans="1:11" ht="13.8" x14ac:dyDescent="0.25">
      <c r="A1058" s="2" t="s">
        <v>1067</v>
      </c>
      <c r="B1058" s="2" t="s">
        <v>1818</v>
      </c>
      <c r="C1058" s="2" t="s">
        <v>1861</v>
      </c>
      <c r="D1058" s="2" t="s">
        <v>2717</v>
      </c>
      <c r="E1058" s="2" t="s">
        <v>3049</v>
      </c>
      <c r="F1058" s="2">
        <v>11</v>
      </c>
      <c r="G1058" s="2">
        <v>9</v>
      </c>
      <c r="H1058" s="2">
        <v>553.67999999999995</v>
      </c>
      <c r="I1058" s="2">
        <v>61.52</v>
      </c>
      <c r="J1058" s="2" t="s">
        <v>3370</v>
      </c>
      <c r="K1058" s="2" t="s">
        <v>3372</v>
      </c>
    </row>
    <row r="1059" spans="1:11" ht="13.8" x14ac:dyDescent="0.25">
      <c r="A1059" s="2" t="s">
        <v>1068</v>
      </c>
      <c r="B1059" s="2" t="s">
        <v>1819</v>
      </c>
      <c r="C1059" s="2" t="s">
        <v>1862</v>
      </c>
      <c r="D1059" s="2" t="s">
        <v>2718</v>
      </c>
      <c r="E1059" s="2" t="s">
        <v>3319</v>
      </c>
      <c r="F1059" s="2">
        <v>30</v>
      </c>
      <c r="G1059" s="2">
        <v>33</v>
      </c>
      <c r="H1059" s="2">
        <v>1115.73</v>
      </c>
      <c r="I1059" s="2">
        <v>33.81</v>
      </c>
      <c r="J1059" s="2" t="s">
        <v>3370</v>
      </c>
      <c r="K1059" s="2" t="s">
        <v>3372</v>
      </c>
    </row>
    <row r="1060" spans="1:11" ht="13.8" x14ac:dyDescent="0.25">
      <c r="A1060" s="2" t="s">
        <v>1069</v>
      </c>
      <c r="B1060" s="2" t="s">
        <v>1526</v>
      </c>
      <c r="C1060" s="2" t="s">
        <v>1865</v>
      </c>
      <c r="D1060" s="2" t="s">
        <v>2719</v>
      </c>
      <c r="E1060" s="2" t="s">
        <v>2666</v>
      </c>
      <c r="F1060" s="2">
        <v>11</v>
      </c>
      <c r="G1060" s="2">
        <v>6</v>
      </c>
      <c r="H1060" s="2">
        <v>3167.64</v>
      </c>
      <c r="I1060" s="2">
        <v>527.94000000000005</v>
      </c>
      <c r="J1060" s="2" t="s">
        <v>3370</v>
      </c>
      <c r="K1060" s="2" t="s">
        <v>3372</v>
      </c>
    </row>
    <row r="1061" spans="1:11" ht="13.8" x14ac:dyDescent="0.25">
      <c r="A1061" s="2" t="s">
        <v>1070</v>
      </c>
      <c r="B1061" s="2" t="s">
        <v>1257</v>
      </c>
      <c r="C1061" s="2" t="s">
        <v>1864</v>
      </c>
      <c r="D1061" s="2" t="s">
        <v>2720</v>
      </c>
      <c r="E1061" s="2" t="s">
        <v>3320</v>
      </c>
      <c r="F1061" s="2">
        <v>2</v>
      </c>
      <c r="G1061" s="2">
        <v>2</v>
      </c>
      <c r="H1061" s="2">
        <v>629.66</v>
      </c>
      <c r="I1061" s="2">
        <v>314.83</v>
      </c>
      <c r="J1061" s="2" t="s">
        <v>3370</v>
      </c>
      <c r="K1061" s="2" t="s">
        <v>3373</v>
      </c>
    </row>
    <row r="1062" spans="1:11" ht="13.8" x14ac:dyDescent="0.25">
      <c r="A1062" s="2" t="s">
        <v>1071</v>
      </c>
      <c r="B1062" s="2" t="s">
        <v>1639</v>
      </c>
      <c r="C1062" s="2" t="s">
        <v>1865</v>
      </c>
      <c r="D1062" s="2" t="s">
        <v>2695</v>
      </c>
      <c r="E1062" s="2" t="s">
        <v>3321</v>
      </c>
      <c r="F1062" s="2">
        <v>32</v>
      </c>
      <c r="G1062" s="2">
        <v>30</v>
      </c>
      <c r="H1062" s="2">
        <v>1049.0999999999999</v>
      </c>
      <c r="I1062" s="2">
        <v>34.97</v>
      </c>
      <c r="J1062" s="2" t="s">
        <v>3370</v>
      </c>
      <c r="K1062" s="2" t="s">
        <v>3372</v>
      </c>
    </row>
    <row r="1063" spans="1:11" ht="13.8" x14ac:dyDescent="0.25">
      <c r="A1063" s="2" t="s">
        <v>1072</v>
      </c>
      <c r="B1063" s="2" t="s">
        <v>1576</v>
      </c>
      <c r="C1063" s="2" t="s">
        <v>1861</v>
      </c>
      <c r="D1063" s="2" t="s">
        <v>2721</v>
      </c>
      <c r="E1063" s="2" t="s">
        <v>2778</v>
      </c>
      <c r="F1063" s="2">
        <v>2</v>
      </c>
      <c r="G1063" s="2">
        <v>2</v>
      </c>
      <c r="H1063" s="2">
        <v>143.4</v>
      </c>
      <c r="I1063" s="2">
        <v>71.7</v>
      </c>
      <c r="J1063" s="2" t="s">
        <v>3370</v>
      </c>
      <c r="K1063" s="2" t="s">
        <v>3373</v>
      </c>
    </row>
    <row r="1064" spans="1:11" ht="13.8" x14ac:dyDescent="0.25">
      <c r="A1064" s="2" t="s">
        <v>1073</v>
      </c>
      <c r="B1064" s="2" t="s">
        <v>1365</v>
      </c>
      <c r="C1064" s="2" t="s">
        <v>1861</v>
      </c>
      <c r="D1064" s="2" t="s">
        <v>2722</v>
      </c>
      <c r="E1064" s="2" t="s">
        <v>2954</v>
      </c>
      <c r="F1064" s="2">
        <v>72</v>
      </c>
      <c r="G1064" s="2">
        <v>59</v>
      </c>
      <c r="H1064" s="2">
        <v>4795.5200000000004</v>
      </c>
      <c r="I1064" s="2">
        <v>81.28</v>
      </c>
      <c r="J1064" s="2" t="s">
        <v>3370</v>
      </c>
      <c r="K1064" s="2" t="s">
        <v>3372</v>
      </c>
    </row>
    <row r="1065" spans="1:11" ht="13.8" x14ac:dyDescent="0.25">
      <c r="A1065" s="2" t="s">
        <v>1074</v>
      </c>
      <c r="B1065" s="2" t="s">
        <v>1592</v>
      </c>
      <c r="C1065" s="2" t="s">
        <v>1864</v>
      </c>
      <c r="D1065" s="2" t="s">
        <v>2723</v>
      </c>
      <c r="E1065" s="2" t="s">
        <v>3322</v>
      </c>
      <c r="F1065" s="2">
        <v>73</v>
      </c>
      <c r="G1065" s="2">
        <v>60</v>
      </c>
      <c r="H1065" s="2">
        <v>2299.1999999999998</v>
      </c>
      <c r="I1065" s="2">
        <v>38.32</v>
      </c>
      <c r="J1065" s="2" t="s">
        <v>3370</v>
      </c>
      <c r="K1065" s="2" t="s">
        <v>3372</v>
      </c>
    </row>
    <row r="1066" spans="1:11" ht="13.8" x14ac:dyDescent="0.25">
      <c r="A1066" s="2" t="s">
        <v>1075</v>
      </c>
      <c r="B1066" s="2" t="s">
        <v>1820</v>
      </c>
      <c r="C1066" s="2" t="s">
        <v>1865</v>
      </c>
      <c r="D1066" s="2" t="s">
        <v>2724</v>
      </c>
      <c r="E1066" s="2" t="s">
        <v>2826</v>
      </c>
      <c r="F1066" s="2">
        <v>9</v>
      </c>
      <c r="G1066" s="2">
        <v>8</v>
      </c>
      <c r="H1066" s="2">
        <v>630.79999999999995</v>
      </c>
      <c r="I1066" s="2">
        <v>78.849999999999994</v>
      </c>
      <c r="J1066" s="2" t="s">
        <v>3370</v>
      </c>
      <c r="K1066" s="2" t="s">
        <v>3372</v>
      </c>
    </row>
    <row r="1067" spans="1:11" ht="13.8" x14ac:dyDescent="0.25">
      <c r="A1067" s="2" t="s">
        <v>1076</v>
      </c>
      <c r="B1067" s="2" t="s">
        <v>1821</v>
      </c>
      <c r="C1067" s="2" t="s">
        <v>1861</v>
      </c>
      <c r="D1067" s="2" t="s">
        <v>2725</v>
      </c>
      <c r="E1067" s="2" t="s">
        <v>3323</v>
      </c>
      <c r="F1067" s="2">
        <v>25</v>
      </c>
      <c r="G1067" s="2">
        <v>29</v>
      </c>
      <c r="H1067" s="2">
        <v>3258.15</v>
      </c>
      <c r="I1067" s="2">
        <v>112.35</v>
      </c>
      <c r="J1067" s="2" t="s">
        <v>3370</v>
      </c>
      <c r="K1067" s="2" t="s">
        <v>3372</v>
      </c>
    </row>
    <row r="1068" spans="1:11" ht="13.8" x14ac:dyDescent="0.25">
      <c r="A1068" s="2" t="s">
        <v>1077</v>
      </c>
      <c r="B1068" s="2" t="s">
        <v>1822</v>
      </c>
      <c r="C1068" s="2" t="s">
        <v>1864</v>
      </c>
      <c r="D1068" s="2" t="s">
        <v>2283</v>
      </c>
      <c r="E1068" s="2" t="s">
        <v>2941</v>
      </c>
      <c r="F1068" s="2">
        <v>25</v>
      </c>
      <c r="G1068" s="2">
        <v>20</v>
      </c>
      <c r="H1068" s="2">
        <v>311.39999999999998</v>
      </c>
      <c r="I1068" s="2">
        <v>15.57</v>
      </c>
      <c r="J1068" s="2" t="s">
        <v>3370</v>
      </c>
      <c r="K1068" s="2" t="s">
        <v>3373</v>
      </c>
    </row>
    <row r="1069" spans="1:11" ht="13.8" x14ac:dyDescent="0.25">
      <c r="A1069" s="2" t="s">
        <v>1078</v>
      </c>
      <c r="B1069" s="2" t="s">
        <v>1823</v>
      </c>
      <c r="C1069" s="2" t="s">
        <v>1863</v>
      </c>
      <c r="D1069" s="2" t="s">
        <v>2726</v>
      </c>
      <c r="E1069" s="2" t="s">
        <v>3324</v>
      </c>
      <c r="F1069" s="2">
        <v>3</v>
      </c>
      <c r="G1069" s="2">
        <v>2</v>
      </c>
      <c r="H1069" s="2">
        <v>142.66</v>
      </c>
      <c r="I1069" s="2">
        <v>71.33</v>
      </c>
      <c r="J1069" s="2" t="s">
        <v>3370</v>
      </c>
      <c r="K1069" s="2" t="s">
        <v>3372</v>
      </c>
    </row>
    <row r="1070" spans="1:11" ht="13.8" x14ac:dyDescent="0.25">
      <c r="A1070" s="2" t="s">
        <v>1079</v>
      </c>
      <c r="B1070" s="2" t="s">
        <v>1773</v>
      </c>
      <c r="C1070" s="2" t="s">
        <v>1863</v>
      </c>
      <c r="D1070" s="2" t="s">
        <v>2727</v>
      </c>
      <c r="E1070" s="2" t="s">
        <v>2936</v>
      </c>
      <c r="F1070" s="2">
        <v>51</v>
      </c>
      <c r="G1070" s="2">
        <v>36</v>
      </c>
      <c r="H1070" s="2">
        <v>2800.08</v>
      </c>
      <c r="I1070" s="2">
        <v>77.78</v>
      </c>
      <c r="J1070" s="2" t="s">
        <v>3370</v>
      </c>
      <c r="K1070" s="2" t="s">
        <v>3373</v>
      </c>
    </row>
    <row r="1071" spans="1:11" ht="13.8" x14ac:dyDescent="0.25">
      <c r="A1071" s="2" t="s">
        <v>1080</v>
      </c>
      <c r="B1071" s="2" t="s">
        <v>1328</v>
      </c>
      <c r="C1071" s="2" t="s">
        <v>1862</v>
      </c>
      <c r="D1071" s="2" t="s">
        <v>2728</v>
      </c>
      <c r="E1071" s="2" t="s">
        <v>3325</v>
      </c>
      <c r="F1071" s="2">
        <v>17</v>
      </c>
      <c r="G1071" s="2">
        <v>16</v>
      </c>
      <c r="H1071" s="2">
        <v>4547.5200000000004</v>
      </c>
      <c r="I1071" s="2">
        <v>284.22000000000003</v>
      </c>
      <c r="J1071" s="2" t="s">
        <v>3370</v>
      </c>
      <c r="K1071" s="2" t="s">
        <v>3372</v>
      </c>
    </row>
    <row r="1072" spans="1:11" ht="13.8" x14ac:dyDescent="0.25">
      <c r="A1072" s="2" t="s">
        <v>1081</v>
      </c>
      <c r="B1072" s="2" t="s">
        <v>1824</v>
      </c>
      <c r="C1072" s="2" t="s">
        <v>1863</v>
      </c>
      <c r="D1072" s="2" t="s">
        <v>2729</v>
      </c>
      <c r="E1072" s="2" t="s">
        <v>3326</v>
      </c>
      <c r="F1072" s="2">
        <v>11</v>
      </c>
      <c r="G1072" s="2">
        <v>5</v>
      </c>
      <c r="H1072" s="2">
        <v>1789.5</v>
      </c>
      <c r="I1072" s="2">
        <v>357.9</v>
      </c>
      <c r="J1072" s="2" t="s">
        <v>3370</v>
      </c>
      <c r="K1072" s="2" t="s">
        <v>3372</v>
      </c>
    </row>
    <row r="1073" spans="1:11" ht="13.8" x14ac:dyDescent="0.25">
      <c r="A1073" s="2" t="s">
        <v>1082</v>
      </c>
      <c r="B1073" s="2" t="s">
        <v>1733</v>
      </c>
      <c r="C1073" s="2" t="s">
        <v>1861</v>
      </c>
      <c r="D1073" s="2" t="s">
        <v>2730</v>
      </c>
      <c r="E1073" s="2" t="s">
        <v>2997</v>
      </c>
      <c r="F1073" s="2">
        <v>14</v>
      </c>
      <c r="G1073" s="2">
        <v>4</v>
      </c>
      <c r="H1073" s="2">
        <v>445.88</v>
      </c>
      <c r="I1073" s="2">
        <v>111.47</v>
      </c>
      <c r="J1073" s="2" t="s">
        <v>3370</v>
      </c>
      <c r="K1073" s="2" t="s">
        <v>3372</v>
      </c>
    </row>
    <row r="1074" spans="1:11" ht="13.8" x14ac:dyDescent="0.25">
      <c r="A1074" s="2" t="s">
        <v>1083</v>
      </c>
      <c r="B1074" s="2" t="s">
        <v>1775</v>
      </c>
      <c r="C1074" s="2" t="s">
        <v>1861</v>
      </c>
      <c r="D1074" s="2" t="s">
        <v>2731</v>
      </c>
      <c r="E1074" s="2" t="s">
        <v>3327</v>
      </c>
      <c r="F1074" s="2">
        <v>38</v>
      </c>
      <c r="G1074" s="2">
        <v>22</v>
      </c>
      <c r="H1074" s="2">
        <v>6075.52</v>
      </c>
      <c r="I1074" s="2">
        <v>276.16000000000003</v>
      </c>
      <c r="J1074" s="2" t="s">
        <v>3371</v>
      </c>
      <c r="K1074" s="2" t="s">
        <v>3372</v>
      </c>
    </row>
    <row r="1075" spans="1:11" ht="13.8" x14ac:dyDescent="0.25">
      <c r="A1075" s="2" t="s">
        <v>1084</v>
      </c>
      <c r="B1075" s="2" t="s">
        <v>1675</v>
      </c>
      <c r="C1075" s="2" t="s">
        <v>1863</v>
      </c>
      <c r="D1075" s="2" t="s">
        <v>2660</v>
      </c>
      <c r="E1075" s="2" t="s">
        <v>3328</v>
      </c>
      <c r="F1075" s="2">
        <v>8</v>
      </c>
      <c r="G1075" s="2">
        <v>3</v>
      </c>
      <c r="H1075" s="2">
        <v>779.1</v>
      </c>
      <c r="I1075" s="2">
        <v>259.7</v>
      </c>
      <c r="J1075" s="2" t="s">
        <v>3370</v>
      </c>
      <c r="K1075" s="2" t="s">
        <v>3372</v>
      </c>
    </row>
    <row r="1076" spans="1:11" ht="13.8" x14ac:dyDescent="0.25">
      <c r="A1076" s="2" t="s">
        <v>1085</v>
      </c>
      <c r="B1076" s="2" t="s">
        <v>1825</v>
      </c>
      <c r="C1076" s="2" t="s">
        <v>1864</v>
      </c>
      <c r="D1076" s="2" t="s">
        <v>1871</v>
      </c>
      <c r="E1076" s="2" t="s">
        <v>3329</v>
      </c>
      <c r="F1076" s="2">
        <v>38</v>
      </c>
      <c r="G1076" s="2">
        <v>33</v>
      </c>
      <c r="H1076" s="2">
        <v>623.37</v>
      </c>
      <c r="I1076" s="2">
        <v>18.89</v>
      </c>
      <c r="J1076" s="2" t="s">
        <v>3370</v>
      </c>
      <c r="K1076" s="2" t="s">
        <v>3372</v>
      </c>
    </row>
    <row r="1077" spans="1:11" ht="13.8" x14ac:dyDescent="0.25">
      <c r="A1077" s="2" t="s">
        <v>1086</v>
      </c>
      <c r="B1077" s="2" t="s">
        <v>1336</v>
      </c>
      <c r="C1077" s="2" t="s">
        <v>1861</v>
      </c>
      <c r="D1077" s="2" t="s">
        <v>2732</v>
      </c>
      <c r="E1077" s="2" t="s">
        <v>3061</v>
      </c>
      <c r="F1077" s="2">
        <v>30</v>
      </c>
      <c r="G1077" s="2">
        <v>39</v>
      </c>
      <c r="H1077" s="2">
        <v>1347.06</v>
      </c>
      <c r="I1077" s="2">
        <v>34.54</v>
      </c>
      <c r="J1077" s="2" t="s">
        <v>3370</v>
      </c>
      <c r="K1077" s="2" t="s">
        <v>3372</v>
      </c>
    </row>
    <row r="1078" spans="1:11" ht="13.8" x14ac:dyDescent="0.25">
      <c r="A1078" s="2" t="s">
        <v>1087</v>
      </c>
      <c r="B1078" s="2" t="s">
        <v>1541</v>
      </c>
      <c r="C1078" s="2" t="s">
        <v>1863</v>
      </c>
      <c r="D1078" s="2" t="s">
        <v>2448</v>
      </c>
      <c r="E1078" s="2" t="s">
        <v>3175</v>
      </c>
      <c r="F1078" s="2">
        <v>25</v>
      </c>
      <c r="G1078" s="2">
        <v>24</v>
      </c>
      <c r="H1078" s="2">
        <v>241.68</v>
      </c>
      <c r="I1078" s="2">
        <v>10.07</v>
      </c>
      <c r="J1078" s="2" t="s">
        <v>3370</v>
      </c>
      <c r="K1078" s="2" t="s">
        <v>3372</v>
      </c>
    </row>
    <row r="1079" spans="1:11" ht="13.8" x14ac:dyDescent="0.25">
      <c r="A1079" s="2" t="s">
        <v>1088</v>
      </c>
      <c r="B1079" s="2" t="s">
        <v>1228</v>
      </c>
      <c r="C1079" s="2" t="s">
        <v>1864</v>
      </c>
      <c r="D1079" s="2" t="s">
        <v>2733</v>
      </c>
      <c r="E1079" s="2" t="s">
        <v>3330</v>
      </c>
      <c r="F1079" s="2">
        <v>22</v>
      </c>
      <c r="G1079" s="2">
        <v>17</v>
      </c>
      <c r="H1079" s="2">
        <v>2889.66</v>
      </c>
      <c r="I1079" s="2">
        <v>169.98</v>
      </c>
      <c r="J1079" s="2" t="s">
        <v>3370</v>
      </c>
      <c r="K1079" s="2" t="s">
        <v>3373</v>
      </c>
    </row>
    <row r="1080" spans="1:11" ht="13.8" x14ac:dyDescent="0.25">
      <c r="A1080" s="2" t="s">
        <v>1089</v>
      </c>
      <c r="B1080" s="2" t="s">
        <v>1609</v>
      </c>
      <c r="C1080" s="2" t="s">
        <v>1865</v>
      </c>
      <c r="D1080" s="2" t="s">
        <v>2734</v>
      </c>
      <c r="E1080" s="2" t="s">
        <v>1964</v>
      </c>
      <c r="F1080" s="2">
        <v>56</v>
      </c>
      <c r="G1080" s="2">
        <v>45</v>
      </c>
      <c r="H1080" s="2">
        <v>2571.3000000000002</v>
      </c>
      <c r="I1080" s="2">
        <v>57.14</v>
      </c>
      <c r="J1080" s="2" t="s">
        <v>3370</v>
      </c>
      <c r="K1080" s="2" t="s">
        <v>3372</v>
      </c>
    </row>
    <row r="1081" spans="1:11" ht="13.8" x14ac:dyDescent="0.25">
      <c r="A1081" s="2" t="s">
        <v>1090</v>
      </c>
      <c r="B1081" s="2" t="s">
        <v>1826</v>
      </c>
      <c r="C1081" s="2" t="s">
        <v>1865</v>
      </c>
      <c r="D1081" s="2" t="s">
        <v>2735</v>
      </c>
      <c r="E1081" s="2" t="s">
        <v>1993</v>
      </c>
      <c r="F1081" s="2">
        <v>58</v>
      </c>
      <c r="G1081" s="2">
        <v>47</v>
      </c>
      <c r="H1081" s="2">
        <v>2781.46</v>
      </c>
      <c r="I1081" s="2">
        <v>59.18</v>
      </c>
      <c r="J1081" s="2" t="s">
        <v>3370</v>
      </c>
      <c r="K1081" s="2" t="s">
        <v>3373</v>
      </c>
    </row>
    <row r="1082" spans="1:11" ht="13.8" x14ac:dyDescent="0.25">
      <c r="A1082" s="2" t="s">
        <v>1091</v>
      </c>
      <c r="B1082" s="2" t="s">
        <v>1350</v>
      </c>
      <c r="C1082" s="2" t="s">
        <v>1865</v>
      </c>
      <c r="D1082" s="2" t="s">
        <v>2177</v>
      </c>
      <c r="E1082" s="2" t="s">
        <v>3293</v>
      </c>
      <c r="F1082" s="2">
        <v>15</v>
      </c>
      <c r="G1082" s="2">
        <v>11</v>
      </c>
      <c r="H1082" s="2">
        <v>557.26</v>
      </c>
      <c r="I1082" s="2">
        <v>50.66</v>
      </c>
      <c r="J1082" s="2" t="s">
        <v>3370</v>
      </c>
      <c r="K1082" s="2" t="s">
        <v>3372</v>
      </c>
    </row>
    <row r="1083" spans="1:11" ht="13.8" x14ac:dyDescent="0.25">
      <c r="A1083" s="2" t="s">
        <v>1092</v>
      </c>
      <c r="B1083" s="2" t="s">
        <v>1827</v>
      </c>
      <c r="C1083" s="2" t="s">
        <v>1861</v>
      </c>
      <c r="D1083" s="2" t="s">
        <v>2736</v>
      </c>
      <c r="E1083" s="2" t="s">
        <v>3089</v>
      </c>
      <c r="F1083" s="2">
        <v>3</v>
      </c>
      <c r="G1083" s="2">
        <v>5</v>
      </c>
      <c r="H1083" s="2">
        <v>525.45000000000005</v>
      </c>
      <c r="I1083" s="2">
        <v>105.09</v>
      </c>
      <c r="J1083" s="2" t="s">
        <v>3370</v>
      </c>
      <c r="K1083" s="2" t="s">
        <v>3373</v>
      </c>
    </row>
    <row r="1084" spans="1:11" ht="13.8" x14ac:dyDescent="0.25">
      <c r="A1084" s="2" t="s">
        <v>1093</v>
      </c>
      <c r="B1084" s="2" t="s">
        <v>1531</v>
      </c>
      <c r="C1084" s="2" t="s">
        <v>1861</v>
      </c>
      <c r="D1084" s="2" t="s">
        <v>2737</v>
      </c>
      <c r="E1084" s="2" t="s">
        <v>3331</v>
      </c>
      <c r="F1084" s="2">
        <v>3</v>
      </c>
      <c r="G1084" s="2">
        <v>5</v>
      </c>
      <c r="H1084" s="2">
        <v>1388.55</v>
      </c>
      <c r="I1084" s="2">
        <v>277.70999999999998</v>
      </c>
      <c r="J1084" s="2" t="s">
        <v>3370</v>
      </c>
      <c r="K1084" s="2" t="s">
        <v>3373</v>
      </c>
    </row>
    <row r="1085" spans="1:11" ht="13.8" x14ac:dyDescent="0.25">
      <c r="A1085" s="2" t="s">
        <v>1094</v>
      </c>
      <c r="B1085" s="2" t="s">
        <v>1793</v>
      </c>
      <c r="C1085" s="2" t="s">
        <v>1861</v>
      </c>
      <c r="D1085" s="2" t="s">
        <v>2738</v>
      </c>
      <c r="E1085" s="2" t="s">
        <v>2794</v>
      </c>
      <c r="F1085" s="2">
        <v>12</v>
      </c>
      <c r="G1085" s="2">
        <v>11</v>
      </c>
      <c r="H1085" s="2">
        <v>1206.3699999999999</v>
      </c>
      <c r="I1085" s="2">
        <v>109.67</v>
      </c>
      <c r="J1085" s="2" t="s">
        <v>3370</v>
      </c>
      <c r="K1085" s="2" t="s">
        <v>3372</v>
      </c>
    </row>
    <row r="1086" spans="1:11" ht="13.8" x14ac:dyDescent="0.25">
      <c r="A1086" s="2" t="s">
        <v>1095</v>
      </c>
      <c r="B1086" s="2" t="s">
        <v>1759</v>
      </c>
      <c r="C1086" s="2" t="s">
        <v>1865</v>
      </c>
      <c r="D1086" s="2" t="s">
        <v>2739</v>
      </c>
      <c r="E1086" s="2" t="s">
        <v>3332</v>
      </c>
      <c r="F1086" s="2">
        <v>38</v>
      </c>
      <c r="G1086" s="2">
        <v>33</v>
      </c>
      <c r="H1086" s="2">
        <v>1850.31</v>
      </c>
      <c r="I1086" s="2">
        <v>56.07</v>
      </c>
      <c r="J1086" s="2" t="s">
        <v>3370</v>
      </c>
      <c r="K1086" s="2" t="s">
        <v>3372</v>
      </c>
    </row>
    <row r="1087" spans="1:11" ht="13.8" x14ac:dyDescent="0.25">
      <c r="A1087" s="2" t="s">
        <v>1096</v>
      </c>
      <c r="B1087" s="2" t="s">
        <v>1624</v>
      </c>
      <c r="C1087" s="2" t="s">
        <v>1861</v>
      </c>
      <c r="D1087" s="2" t="s">
        <v>2352</v>
      </c>
      <c r="E1087" s="2" t="s">
        <v>2222</v>
      </c>
      <c r="F1087" s="2">
        <v>5</v>
      </c>
      <c r="G1087" s="2">
        <v>5</v>
      </c>
      <c r="H1087" s="2">
        <v>494.55</v>
      </c>
      <c r="I1087" s="2">
        <v>98.91</v>
      </c>
      <c r="J1087" s="2" t="s">
        <v>3370</v>
      </c>
      <c r="K1087" s="2" t="s">
        <v>3373</v>
      </c>
    </row>
    <row r="1088" spans="1:11" ht="13.8" x14ac:dyDescent="0.25">
      <c r="A1088" s="2" t="s">
        <v>1097</v>
      </c>
      <c r="B1088" s="2" t="s">
        <v>1386</v>
      </c>
      <c r="C1088" s="2" t="s">
        <v>1865</v>
      </c>
      <c r="D1088" s="2" t="s">
        <v>2740</v>
      </c>
      <c r="E1088" s="2" t="s">
        <v>3333</v>
      </c>
      <c r="F1088" s="2">
        <v>5</v>
      </c>
      <c r="G1088" s="2">
        <v>5</v>
      </c>
      <c r="H1088" s="2">
        <v>602.95000000000005</v>
      </c>
      <c r="I1088" s="2">
        <v>120.59</v>
      </c>
      <c r="J1088" s="2" t="s">
        <v>3370</v>
      </c>
      <c r="K1088" s="2" t="s">
        <v>3372</v>
      </c>
    </row>
    <row r="1089" spans="1:11" ht="13.8" x14ac:dyDescent="0.25">
      <c r="A1089" s="2" t="s">
        <v>1098</v>
      </c>
      <c r="B1089" s="2" t="s">
        <v>1744</v>
      </c>
      <c r="C1089" s="2" t="s">
        <v>1862</v>
      </c>
      <c r="D1089" s="2" t="s">
        <v>2741</v>
      </c>
      <c r="E1089" s="2" t="s">
        <v>2637</v>
      </c>
      <c r="F1089" s="2">
        <v>48</v>
      </c>
      <c r="G1089" s="2">
        <v>44</v>
      </c>
      <c r="H1089" s="2">
        <v>14306.6</v>
      </c>
      <c r="I1089" s="2">
        <v>325.14999999999998</v>
      </c>
      <c r="J1089" s="2" t="s">
        <v>3371</v>
      </c>
      <c r="K1089" s="2" t="s">
        <v>3372</v>
      </c>
    </row>
    <row r="1090" spans="1:11" ht="13.8" x14ac:dyDescent="0.25">
      <c r="A1090" s="2" t="s">
        <v>1099</v>
      </c>
      <c r="B1090" s="2" t="s">
        <v>1682</v>
      </c>
      <c r="C1090" s="2" t="s">
        <v>1865</v>
      </c>
      <c r="D1090" s="2" t="s">
        <v>2318</v>
      </c>
      <c r="E1090" s="2" t="s">
        <v>2909</v>
      </c>
      <c r="F1090" s="2">
        <v>18</v>
      </c>
      <c r="G1090" s="2">
        <v>13</v>
      </c>
      <c r="H1090" s="2">
        <v>1239.68</v>
      </c>
      <c r="I1090" s="2">
        <v>95.36</v>
      </c>
      <c r="J1090" s="2" t="s">
        <v>3370</v>
      </c>
      <c r="K1090" s="2" t="s">
        <v>3373</v>
      </c>
    </row>
    <row r="1091" spans="1:11" ht="13.8" x14ac:dyDescent="0.25">
      <c r="A1091" s="2" t="s">
        <v>1100</v>
      </c>
      <c r="B1091" s="2" t="s">
        <v>1262</v>
      </c>
      <c r="C1091" s="2" t="s">
        <v>1862</v>
      </c>
      <c r="D1091" s="2" t="s">
        <v>2742</v>
      </c>
      <c r="E1091" s="2" t="s">
        <v>2405</v>
      </c>
      <c r="F1091" s="2">
        <v>6</v>
      </c>
      <c r="G1091" s="2">
        <v>8</v>
      </c>
      <c r="H1091" s="2">
        <v>401.2</v>
      </c>
      <c r="I1091" s="2">
        <v>50.15</v>
      </c>
      <c r="J1091" s="2" t="s">
        <v>3370</v>
      </c>
      <c r="K1091" s="2" t="s">
        <v>3373</v>
      </c>
    </row>
    <row r="1092" spans="1:11" ht="13.8" x14ac:dyDescent="0.25">
      <c r="A1092" s="2" t="s">
        <v>1101</v>
      </c>
      <c r="B1092" s="2" t="s">
        <v>1435</v>
      </c>
      <c r="C1092" s="2" t="s">
        <v>1865</v>
      </c>
      <c r="D1092" s="2" t="s">
        <v>2743</v>
      </c>
      <c r="E1092" s="2" t="s">
        <v>1895</v>
      </c>
      <c r="F1092" s="2">
        <v>37</v>
      </c>
      <c r="G1092" s="2">
        <v>26</v>
      </c>
      <c r="H1092" s="2">
        <v>2572.44</v>
      </c>
      <c r="I1092" s="2">
        <v>98.94</v>
      </c>
      <c r="J1092" s="2" t="s">
        <v>3370</v>
      </c>
      <c r="K1092" s="2" t="s">
        <v>3372</v>
      </c>
    </row>
    <row r="1093" spans="1:11" ht="13.8" x14ac:dyDescent="0.25">
      <c r="A1093" s="2" t="s">
        <v>1102</v>
      </c>
      <c r="B1093" s="2" t="s">
        <v>1551</v>
      </c>
      <c r="C1093" s="2" t="s">
        <v>1862</v>
      </c>
      <c r="D1093" s="2" t="s">
        <v>2744</v>
      </c>
      <c r="E1093" s="2" t="s">
        <v>3033</v>
      </c>
      <c r="F1093" s="2">
        <v>4</v>
      </c>
      <c r="G1093" s="2">
        <v>6</v>
      </c>
      <c r="H1093" s="2">
        <v>676.38</v>
      </c>
      <c r="I1093" s="2">
        <v>112.73</v>
      </c>
      <c r="J1093" s="2" t="s">
        <v>3370</v>
      </c>
      <c r="K1093" s="2" t="s">
        <v>3373</v>
      </c>
    </row>
    <row r="1094" spans="1:11" ht="13.8" x14ac:dyDescent="0.25">
      <c r="A1094" s="2" t="s">
        <v>1103</v>
      </c>
      <c r="B1094" s="2" t="s">
        <v>1794</v>
      </c>
      <c r="C1094" s="2" t="s">
        <v>1862</v>
      </c>
      <c r="D1094" s="2" t="s">
        <v>2745</v>
      </c>
      <c r="E1094" s="2" t="s">
        <v>3316</v>
      </c>
      <c r="F1094" s="2">
        <v>43</v>
      </c>
      <c r="G1094" s="2">
        <v>37</v>
      </c>
      <c r="H1094" s="2">
        <v>11927.32</v>
      </c>
      <c r="I1094" s="2">
        <v>322.36</v>
      </c>
      <c r="J1094" s="2" t="s">
        <v>3371</v>
      </c>
      <c r="K1094" s="2" t="s">
        <v>3372</v>
      </c>
    </row>
    <row r="1095" spans="1:11" ht="13.8" x14ac:dyDescent="0.25">
      <c r="A1095" s="2" t="s">
        <v>1104</v>
      </c>
      <c r="B1095" s="2" t="s">
        <v>1828</v>
      </c>
      <c r="C1095" s="2" t="s">
        <v>1864</v>
      </c>
      <c r="D1095" s="2" t="s">
        <v>2746</v>
      </c>
      <c r="E1095" s="2" t="s">
        <v>2242</v>
      </c>
      <c r="F1095" s="2">
        <v>9</v>
      </c>
      <c r="G1095" s="2">
        <v>12</v>
      </c>
      <c r="H1095" s="2">
        <v>3921.12</v>
      </c>
      <c r="I1095" s="2">
        <v>326.76</v>
      </c>
      <c r="J1095" s="2" t="s">
        <v>3370</v>
      </c>
      <c r="K1095" s="2" t="s">
        <v>3372</v>
      </c>
    </row>
    <row r="1096" spans="1:11" ht="13.8" x14ac:dyDescent="0.25">
      <c r="A1096" s="2" t="s">
        <v>1105</v>
      </c>
      <c r="B1096" s="2" t="s">
        <v>1429</v>
      </c>
      <c r="C1096" s="2" t="s">
        <v>1865</v>
      </c>
      <c r="D1096" s="2" t="s">
        <v>2747</v>
      </c>
      <c r="E1096" s="2" t="s">
        <v>3334</v>
      </c>
      <c r="F1096" s="2">
        <v>25</v>
      </c>
      <c r="G1096" s="2">
        <v>23</v>
      </c>
      <c r="H1096" s="2">
        <v>241.04</v>
      </c>
      <c r="I1096" s="2">
        <v>10.48</v>
      </c>
      <c r="J1096" s="2" t="s">
        <v>3370</v>
      </c>
      <c r="K1096" s="2" t="s">
        <v>3372</v>
      </c>
    </row>
    <row r="1097" spans="1:11" ht="13.8" x14ac:dyDescent="0.25">
      <c r="A1097" s="2" t="s">
        <v>1106</v>
      </c>
      <c r="B1097" s="2" t="s">
        <v>1599</v>
      </c>
      <c r="C1097" s="2" t="s">
        <v>1862</v>
      </c>
      <c r="D1097" s="2" t="s">
        <v>2748</v>
      </c>
      <c r="E1097" s="2" t="s">
        <v>3335</v>
      </c>
      <c r="F1097" s="2">
        <v>37</v>
      </c>
      <c r="G1097" s="2">
        <v>28</v>
      </c>
      <c r="H1097" s="2">
        <v>1397.76</v>
      </c>
      <c r="I1097" s="2">
        <v>49.92</v>
      </c>
      <c r="J1097" s="2" t="s">
        <v>3370</v>
      </c>
      <c r="K1097" s="2" t="s">
        <v>3372</v>
      </c>
    </row>
    <row r="1098" spans="1:11" ht="13.8" x14ac:dyDescent="0.25">
      <c r="A1098" s="2" t="s">
        <v>1107</v>
      </c>
      <c r="B1098" s="2" t="s">
        <v>1819</v>
      </c>
      <c r="C1098" s="2" t="s">
        <v>1862</v>
      </c>
      <c r="D1098" s="2" t="s">
        <v>2749</v>
      </c>
      <c r="E1098" s="2" t="s">
        <v>3336</v>
      </c>
      <c r="F1098" s="2">
        <v>21</v>
      </c>
      <c r="G1098" s="2">
        <v>27</v>
      </c>
      <c r="H1098" s="2">
        <v>2850.93</v>
      </c>
      <c r="I1098" s="2">
        <v>105.59</v>
      </c>
      <c r="J1098" s="2" t="s">
        <v>3370</v>
      </c>
      <c r="K1098" s="2" t="s">
        <v>3372</v>
      </c>
    </row>
    <row r="1099" spans="1:11" ht="13.8" x14ac:dyDescent="0.25">
      <c r="A1099" s="2" t="s">
        <v>1108</v>
      </c>
      <c r="B1099" s="2" t="s">
        <v>1454</v>
      </c>
      <c r="C1099" s="2" t="s">
        <v>1862</v>
      </c>
      <c r="D1099" s="2" t="s">
        <v>2750</v>
      </c>
      <c r="E1099" s="2" t="s">
        <v>2909</v>
      </c>
      <c r="F1099" s="2">
        <v>60</v>
      </c>
      <c r="G1099" s="2">
        <v>52</v>
      </c>
      <c r="H1099" s="2">
        <v>6697.6</v>
      </c>
      <c r="I1099" s="2">
        <v>128.80000000000001</v>
      </c>
      <c r="J1099" s="2" t="s">
        <v>3371</v>
      </c>
      <c r="K1099" s="2" t="s">
        <v>3373</v>
      </c>
    </row>
    <row r="1100" spans="1:11" ht="13.8" x14ac:dyDescent="0.25">
      <c r="A1100" s="2" t="s">
        <v>1109</v>
      </c>
      <c r="B1100" s="2" t="s">
        <v>1570</v>
      </c>
      <c r="C1100" s="2" t="s">
        <v>1865</v>
      </c>
      <c r="D1100" s="2" t="s">
        <v>2751</v>
      </c>
      <c r="E1100" s="2" t="s">
        <v>2102</v>
      </c>
      <c r="F1100" s="2">
        <v>30</v>
      </c>
      <c r="G1100" s="2">
        <v>22</v>
      </c>
      <c r="H1100" s="2">
        <v>5424.32</v>
      </c>
      <c r="I1100" s="2">
        <v>246.56</v>
      </c>
      <c r="J1100" s="2" t="s">
        <v>3371</v>
      </c>
      <c r="K1100" s="2" t="s">
        <v>3372</v>
      </c>
    </row>
    <row r="1101" spans="1:11" ht="13.8" x14ac:dyDescent="0.25">
      <c r="A1101" s="2" t="s">
        <v>1110</v>
      </c>
      <c r="B1101" s="2" t="s">
        <v>1829</v>
      </c>
      <c r="C1101" s="2" t="s">
        <v>1863</v>
      </c>
      <c r="D1101" s="2" t="s">
        <v>2752</v>
      </c>
      <c r="E1101" s="2" t="s">
        <v>3179</v>
      </c>
      <c r="F1101" s="2">
        <v>71</v>
      </c>
      <c r="G1101" s="2">
        <v>53</v>
      </c>
      <c r="H1101" s="2">
        <v>20431.5</v>
      </c>
      <c r="I1101" s="2">
        <v>385.5</v>
      </c>
      <c r="J1101" s="2" t="s">
        <v>3371</v>
      </c>
      <c r="K1101" s="2" t="s">
        <v>3372</v>
      </c>
    </row>
    <row r="1102" spans="1:11" ht="13.8" x14ac:dyDescent="0.25">
      <c r="A1102" s="2" t="s">
        <v>1111</v>
      </c>
      <c r="B1102" s="2" t="s">
        <v>1548</v>
      </c>
      <c r="C1102" s="2" t="s">
        <v>1862</v>
      </c>
      <c r="D1102" s="2" t="s">
        <v>2146</v>
      </c>
      <c r="E1102" s="2" t="s">
        <v>3337</v>
      </c>
      <c r="F1102" s="2">
        <v>61</v>
      </c>
      <c r="G1102" s="2">
        <v>56</v>
      </c>
      <c r="H1102" s="2">
        <v>21666.400000000001</v>
      </c>
      <c r="I1102" s="2">
        <v>386.9</v>
      </c>
      <c r="J1102" s="2" t="s">
        <v>3371</v>
      </c>
      <c r="K1102" s="2" t="s">
        <v>3372</v>
      </c>
    </row>
    <row r="1103" spans="1:11" ht="13.8" x14ac:dyDescent="0.25">
      <c r="A1103" s="2" t="s">
        <v>1112</v>
      </c>
      <c r="B1103" s="2" t="s">
        <v>1808</v>
      </c>
      <c r="C1103" s="2" t="s">
        <v>1864</v>
      </c>
      <c r="D1103" s="2" t="s">
        <v>2753</v>
      </c>
      <c r="E1103" s="2" t="s">
        <v>3199</v>
      </c>
      <c r="F1103" s="2">
        <v>31</v>
      </c>
      <c r="G1103" s="2">
        <v>16</v>
      </c>
      <c r="H1103" s="2">
        <v>1423.68</v>
      </c>
      <c r="I1103" s="2">
        <v>88.98</v>
      </c>
      <c r="J1103" s="2" t="s">
        <v>3370</v>
      </c>
      <c r="K1103" s="2" t="s">
        <v>3372</v>
      </c>
    </row>
    <row r="1104" spans="1:11" ht="13.8" x14ac:dyDescent="0.25">
      <c r="A1104" s="2" t="s">
        <v>1113</v>
      </c>
      <c r="B1104" s="2" t="s">
        <v>1807</v>
      </c>
      <c r="C1104" s="2" t="s">
        <v>1861</v>
      </c>
      <c r="D1104" s="2" t="s">
        <v>2754</v>
      </c>
      <c r="E1104" s="2" t="s">
        <v>3338</v>
      </c>
      <c r="F1104" s="2">
        <v>50</v>
      </c>
      <c r="G1104" s="2">
        <v>41</v>
      </c>
      <c r="H1104" s="2">
        <v>7001.57</v>
      </c>
      <c r="I1104" s="2">
        <v>170.77</v>
      </c>
      <c r="J1104" s="2" t="s">
        <v>3371</v>
      </c>
      <c r="K1104" s="2" t="s">
        <v>3372</v>
      </c>
    </row>
    <row r="1105" spans="1:11" ht="13.8" x14ac:dyDescent="0.25">
      <c r="A1105" s="2" t="s">
        <v>1114</v>
      </c>
      <c r="B1105" s="2" t="s">
        <v>1441</v>
      </c>
      <c r="C1105" s="2" t="s">
        <v>1863</v>
      </c>
      <c r="D1105" s="2" t="s">
        <v>1906</v>
      </c>
      <c r="E1105" s="2" t="s">
        <v>2303</v>
      </c>
      <c r="F1105" s="2">
        <v>25</v>
      </c>
      <c r="G1105" s="2">
        <v>18</v>
      </c>
      <c r="H1105" s="2">
        <v>6737.94</v>
      </c>
      <c r="I1105" s="2">
        <v>374.33</v>
      </c>
      <c r="J1105" s="2" t="s">
        <v>3371</v>
      </c>
      <c r="K1105" s="2" t="s">
        <v>3372</v>
      </c>
    </row>
    <row r="1106" spans="1:11" ht="13.8" x14ac:dyDescent="0.25">
      <c r="A1106" s="2" t="s">
        <v>1115</v>
      </c>
      <c r="B1106" s="2" t="s">
        <v>1830</v>
      </c>
      <c r="C1106" s="2" t="s">
        <v>1865</v>
      </c>
      <c r="D1106" s="2" t="s">
        <v>2755</v>
      </c>
      <c r="E1106" s="2" t="s">
        <v>3017</v>
      </c>
      <c r="F1106" s="2">
        <v>27</v>
      </c>
      <c r="G1106" s="2">
        <v>21</v>
      </c>
      <c r="H1106" s="2">
        <v>7507.71</v>
      </c>
      <c r="I1106" s="2">
        <v>357.51</v>
      </c>
      <c r="J1106" s="2" t="s">
        <v>3371</v>
      </c>
      <c r="K1106" s="2" t="s">
        <v>3372</v>
      </c>
    </row>
    <row r="1107" spans="1:11" ht="13.8" x14ac:dyDescent="0.25">
      <c r="A1107" s="2" t="s">
        <v>1116</v>
      </c>
      <c r="B1107" s="2" t="s">
        <v>1831</v>
      </c>
      <c r="C1107" s="2" t="s">
        <v>1862</v>
      </c>
      <c r="D1107" s="2" t="s">
        <v>2283</v>
      </c>
      <c r="E1107" s="2" t="s">
        <v>2402</v>
      </c>
      <c r="F1107" s="2">
        <v>5</v>
      </c>
      <c r="G1107" s="2">
        <v>2</v>
      </c>
      <c r="H1107" s="2">
        <v>34.799999999999997</v>
      </c>
      <c r="I1107" s="2">
        <v>17.399999999999999</v>
      </c>
      <c r="J1107" s="2" t="s">
        <v>3370</v>
      </c>
      <c r="K1107" s="2" t="s">
        <v>3372</v>
      </c>
    </row>
    <row r="1108" spans="1:11" ht="13.8" x14ac:dyDescent="0.25">
      <c r="A1108" s="2" t="s">
        <v>1117</v>
      </c>
      <c r="B1108" s="2" t="s">
        <v>1832</v>
      </c>
      <c r="C1108" s="2" t="s">
        <v>1861</v>
      </c>
      <c r="D1108" s="2" t="s">
        <v>2756</v>
      </c>
      <c r="E1108" s="2" t="s">
        <v>3339</v>
      </c>
      <c r="F1108" s="2">
        <v>46</v>
      </c>
      <c r="G1108" s="2">
        <v>28</v>
      </c>
      <c r="H1108" s="2">
        <v>2583.2800000000002</v>
      </c>
      <c r="I1108" s="2">
        <v>92.26</v>
      </c>
      <c r="J1108" s="2" t="s">
        <v>3370</v>
      </c>
      <c r="K1108" s="2" t="s">
        <v>3372</v>
      </c>
    </row>
    <row r="1109" spans="1:11" ht="13.8" x14ac:dyDescent="0.25">
      <c r="A1109" s="2" t="s">
        <v>1118</v>
      </c>
      <c r="B1109" s="2" t="s">
        <v>1331</v>
      </c>
      <c r="C1109" s="2" t="s">
        <v>1862</v>
      </c>
      <c r="D1109" s="2" t="s">
        <v>2757</v>
      </c>
      <c r="E1109" s="2" t="s">
        <v>2063</v>
      </c>
      <c r="F1109" s="2">
        <v>6</v>
      </c>
      <c r="G1109" s="2">
        <v>6</v>
      </c>
      <c r="H1109" s="2">
        <v>1558.14</v>
      </c>
      <c r="I1109" s="2">
        <v>259.69</v>
      </c>
      <c r="J1109" s="2" t="s">
        <v>3370</v>
      </c>
      <c r="K1109" s="2" t="s">
        <v>3372</v>
      </c>
    </row>
    <row r="1110" spans="1:11" ht="13.8" x14ac:dyDescent="0.25">
      <c r="A1110" s="2" t="s">
        <v>1119</v>
      </c>
      <c r="B1110" s="2" t="s">
        <v>1833</v>
      </c>
      <c r="C1110" s="2" t="s">
        <v>1863</v>
      </c>
      <c r="D1110" s="2" t="s">
        <v>2488</v>
      </c>
      <c r="E1110" s="2" t="s">
        <v>2158</v>
      </c>
      <c r="F1110" s="2">
        <v>11</v>
      </c>
      <c r="G1110" s="2">
        <v>10</v>
      </c>
      <c r="H1110" s="2">
        <v>879.9</v>
      </c>
      <c r="I1110" s="2">
        <v>87.99</v>
      </c>
      <c r="J1110" s="2" t="s">
        <v>3370</v>
      </c>
      <c r="K1110" s="2" t="s">
        <v>3372</v>
      </c>
    </row>
    <row r="1111" spans="1:11" ht="13.8" x14ac:dyDescent="0.25">
      <c r="A1111" s="2" t="s">
        <v>1120</v>
      </c>
      <c r="B1111" s="2" t="s">
        <v>1831</v>
      </c>
      <c r="C1111" s="2" t="s">
        <v>1863</v>
      </c>
      <c r="D1111" s="2" t="s">
        <v>1927</v>
      </c>
      <c r="E1111" s="2" t="s">
        <v>2887</v>
      </c>
      <c r="F1111" s="2">
        <v>11</v>
      </c>
      <c r="G1111" s="2">
        <v>7</v>
      </c>
      <c r="H1111" s="2">
        <v>791.28</v>
      </c>
      <c r="I1111" s="2">
        <v>113.04</v>
      </c>
      <c r="J1111" s="2" t="s">
        <v>3370</v>
      </c>
      <c r="K1111" s="2" t="s">
        <v>3372</v>
      </c>
    </row>
    <row r="1112" spans="1:11" ht="13.8" x14ac:dyDescent="0.25">
      <c r="A1112" s="2" t="s">
        <v>1121</v>
      </c>
      <c r="B1112" s="2" t="s">
        <v>1285</v>
      </c>
      <c r="C1112" s="2" t="s">
        <v>1864</v>
      </c>
      <c r="D1112" s="2" t="s">
        <v>2758</v>
      </c>
      <c r="E1112" s="2" t="s">
        <v>2933</v>
      </c>
      <c r="F1112" s="2">
        <v>77</v>
      </c>
      <c r="G1112" s="2">
        <v>57</v>
      </c>
      <c r="H1112" s="2">
        <v>5543.25</v>
      </c>
      <c r="I1112" s="2">
        <v>97.25</v>
      </c>
      <c r="J1112" s="2" t="s">
        <v>3371</v>
      </c>
      <c r="K1112" s="2" t="s">
        <v>3373</v>
      </c>
    </row>
    <row r="1113" spans="1:11" ht="13.8" x14ac:dyDescent="0.25">
      <c r="A1113" s="2" t="s">
        <v>1122</v>
      </c>
      <c r="B1113" s="2" t="s">
        <v>1583</v>
      </c>
      <c r="C1113" s="2" t="s">
        <v>1865</v>
      </c>
      <c r="D1113" s="2" t="s">
        <v>2759</v>
      </c>
      <c r="E1113" s="2" t="s">
        <v>2949</v>
      </c>
      <c r="F1113" s="2">
        <v>46</v>
      </c>
      <c r="G1113" s="2">
        <v>38</v>
      </c>
      <c r="H1113" s="2">
        <v>2937.4</v>
      </c>
      <c r="I1113" s="2">
        <v>77.3</v>
      </c>
      <c r="J1113" s="2" t="s">
        <v>3370</v>
      </c>
      <c r="K1113" s="2" t="s">
        <v>3372</v>
      </c>
    </row>
    <row r="1114" spans="1:11" ht="13.8" x14ac:dyDescent="0.25">
      <c r="A1114" s="2" t="s">
        <v>1123</v>
      </c>
      <c r="B1114" s="2" t="s">
        <v>1834</v>
      </c>
      <c r="C1114" s="2" t="s">
        <v>1861</v>
      </c>
      <c r="D1114" s="2" t="s">
        <v>2760</v>
      </c>
      <c r="E1114" s="2" t="s">
        <v>3340</v>
      </c>
      <c r="F1114" s="2">
        <v>37</v>
      </c>
      <c r="G1114" s="2">
        <v>35</v>
      </c>
      <c r="H1114" s="2">
        <v>3606.4</v>
      </c>
      <c r="I1114" s="2">
        <v>103.04</v>
      </c>
      <c r="J1114" s="2" t="s">
        <v>3370</v>
      </c>
      <c r="K1114" s="2" t="s">
        <v>3372</v>
      </c>
    </row>
    <row r="1115" spans="1:11" ht="13.8" x14ac:dyDescent="0.25">
      <c r="A1115" s="2" t="s">
        <v>1124</v>
      </c>
      <c r="B1115" s="2" t="s">
        <v>1274</v>
      </c>
      <c r="C1115" s="2" t="s">
        <v>1863</v>
      </c>
      <c r="D1115" s="2" t="s">
        <v>2761</v>
      </c>
      <c r="E1115" s="2" t="s">
        <v>3341</v>
      </c>
      <c r="F1115" s="2">
        <v>12</v>
      </c>
      <c r="G1115" s="2">
        <v>18</v>
      </c>
      <c r="H1115" s="2">
        <v>1738.44</v>
      </c>
      <c r="I1115" s="2">
        <v>96.58</v>
      </c>
      <c r="J1115" s="2" t="s">
        <v>3370</v>
      </c>
      <c r="K1115" s="2" t="s">
        <v>3372</v>
      </c>
    </row>
    <row r="1116" spans="1:11" ht="13.8" x14ac:dyDescent="0.25">
      <c r="A1116" s="2" t="s">
        <v>1125</v>
      </c>
      <c r="B1116" s="2" t="s">
        <v>1835</v>
      </c>
      <c r="C1116" s="2" t="s">
        <v>1862</v>
      </c>
      <c r="D1116" s="2" t="s">
        <v>2762</v>
      </c>
      <c r="E1116" s="2" t="s">
        <v>2657</v>
      </c>
      <c r="F1116" s="2">
        <v>12</v>
      </c>
      <c r="G1116" s="2">
        <v>16</v>
      </c>
      <c r="H1116" s="2">
        <v>397.44</v>
      </c>
      <c r="I1116" s="2">
        <v>24.84</v>
      </c>
      <c r="J1116" s="2" t="s">
        <v>3370</v>
      </c>
      <c r="K1116" s="2" t="s">
        <v>3372</v>
      </c>
    </row>
    <row r="1117" spans="1:11" ht="13.8" x14ac:dyDescent="0.25">
      <c r="A1117" s="2" t="s">
        <v>1126</v>
      </c>
      <c r="B1117" s="2" t="s">
        <v>1359</v>
      </c>
      <c r="C1117" s="2" t="s">
        <v>1865</v>
      </c>
      <c r="D1117" s="2" t="s">
        <v>2763</v>
      </c>
      <c r="E1117" s="2" t="s">
        <v>2073</v>
      </c>
      <c r="F1117" s="2">
        <v>3</v>
      </c>
      <c r="G1117" s="2">
        <v>7</v>
      </c>
      <c r="H1117" s="2">
        <v>2625.91</v>
      </c>
      <c r="I1117" s="2">
        <v>375.13</v>
      </c>
      <c r="J1117" s="2" t="s">
        <v>3370</v>
      </c>
      <c r="K1117" s="2" t="s">
        <v>3372</v>
      </c>
    </row>
    <row r="1118" spans="1:11" ht="13.8" x14ac:dyDescent="0.25">
      <c r="A1118" s="2" t="s">
        <v>1127</v>
      </c>
      <c r="B1118" s="2" t="s">
        <v>1836</v>
      </c>
      <c r="C1118" s="2" t="s">
        <v>1865</v>
      </c>
      <c r="D1118" s="2" t="s">
        <v>1929</v>
      </c>
      <c r="E1118" s="2" t="s">
        <v>2960</v>
      </c>
      <c r="F1118" s="2">
        <v>2</v>
      </c>
      <c r="G1118" s="2">
        <v>2</v>
      </c>
      <c r="H1118" s="2">
        <v>114.78</v>
      </c>
      <c r="I1118" s="2">
        <v>57.39</v>
      </c>
      <c r="J1118" s="2" t="s">
        <v>3370</v>
      </c>
      <c r="K1118" s="2" t="s">
        <v>3373</v>
      </c>
    </row>
    <row r="1119" spans="1:11" ht="13.8" x14ac:dyDescent="0.25">
      <c r="A1119" s="2" t="s">
        <v>1128</v>
      </c>
      <c r="B1119" s="2" t="s">
        <v>1240</v>
      </c>
      <c r="C1119" s="2" t="s">
        <v>1861</v>
      </c>
      <c r="D1119" s="2" t="s">
        <v>1896</v>
      </c>
      <c r="E1119" s="2" t="s">
        <v>2481</v>
      </c>
      <c r="F1119" s="2">
        <v>3</v>
      </c>
      <c r="G1119" s="2">
        <v>3</v>
      </c>
      <c r="H1119" s="2">
        <v>184.26</v>
      </c>
      <c r="I1119" s="2">
        <v>61.42</v>
      </c>
      <c r="J1119" s="2" t="s">
        <v>3370</v>
      </c>
      <c r="K1119" s="2" t="s">
        <v>3372</v>
      </c>
    </row>
    <row r="1120" spans="1:11" ht="13.8" x14ac:dyDescent="0.25">
      <c r="A1120" s="2" t="s">
        <v>1129</v>
      </c>
      <c r="B1120" s="2" t="s">
        <v>1537</v>
      </c>
      <c r="C1120" s="2" t="s">
        <v>1864</v>
      </c>
      <c r="D1120" s="2" t="s">
        <v>2764</v>
      </c>
      <c r="E1120" s="2" t="s">
        <v>2319</v>
      </c>
      <c r="F1120" s="2">
        <v>17</v>
      </c>
      <c r="G1120" s="2">
        <v>10</v>
      </c>
      <c r="H1120" s="2">
        <v>1175.2</v>
      </c>
      <c r="I1120" s="2">
        <v>117.52</v>
      </c>
      <c r="J1120" s="2" t="s">
        <v>3370</v>
      </c>
      <c r="K1120" s="2" t="s">
        <v>3372</v>
      </c>
    </row>
    <row r="1121" spans="1:11" ht="13.8" x14ac:dyDescent="0.25">
      <c r="A1121" s="2" t="s">
        <v>1130</v>
      </c>
      <c r="B1121" s="2" t="s">
        <v>1837</v>
      </c>
      <c r="C1121" s="2" t="s">
        <v>1863</v>
      </c>
      <c r="D1121" s="2" t="s">
        <v>2765</v>
      </c>
      <c r="E1121" s="2" t="s">
        <v>3342</v>
      </c>
      <c r="F1121" s="2">
        <v>37</v>
      </c>
      <c r="G1121" s="2">
        <v>24</v>
      </c>
      <c r="H1121" s="2">
        <v>4992</v>
      </c>
      <c r="I1121" s="2">
        <v>208</v>
      </c>
      <c r="J1121" s="2" t="s">
        <v>3370</v>
      </c>
      <c r="K1121" s="2" t="s">
        <v>3372</v>
      </c>
    </row>
    <row r="1122" spans="1:11" ht="13.8" x14ac:dyDescent="0.25">
      <c r="A1122" s="2" t="s">
        <v>1131</v>
      </c>
      <c r="B1122" s="2" t="s">
        <v>1293</v>
      </c>
      <c r="C1122" s="2" t="s">
        <v>1864</v>
      </c>
      <c r="D1122" s="2" t="s">
        <v>2766</v>
      </c>
      <c r="E1122" s="2" t="s">
        <v>3343</v>
      </c>
      <c r="F1122" s="2">
        <v>24</v>
      </c>
      <c r="G1122" s="2">
        <v>21</v>
      </c>
      <c r="H1122" s="2">
        <v>2441.04</v>
      </c>
      <c r="I1122" s="2">
        <v>116.24</v>
      </c>
      <c r="J1122" s="2" t="s">
        <v>3370</v>
      </c>
      <c r="K1122" s="2" t="s">
        <v>3372</v>
      </c>
    </row>
    <row r="1123" spans="1:11" ht="13.8" x14ac:dyDescent="0.25">
      <c r="A1123" s="2" t="s">
        <v>1132</v>
      </c>
      <c r="B1123" s="2" t="s">
        <v>1549</v>
      </c>
      <c r="C1123" s="2" t="s">
        <v>1862</v>
      </c>
      <c r="D1123" s="2" t="s">
        <v>2075</v>
      </c>
      <c r="E1123" s="2" t="s">
        <v>1882</v>
      </c>
      <c r="F1123" s="2">
        <v>37</v>
      </c>
      <c r="G1123" s="2">
        <v>27</v>
      </c>
      <c r="H1123" s="2">
        <v>2004.21</v>
      </c>
      <c r="I1123" s="2">
        <v>74.23</v>
      </c>
      <c r="J1123" s="2" t="s">
        <v>3370</v>
      </c>
      <c r="K1123" s="2" t="s">
        <v>3372</v>
      </c>
    </row>
    <row r="1124" spans="1:11" ht="13.8" x14ac:dyDescent="0.25">
      <c r="A1124" s="2" t="s">
        <v>1133</v>
      </c>
      <c r="B1124" s="2" t="s">
        <v>1773</v>
      </c>
      <c r="C1124" s="2" t="s">
        <v>1865</v>
      </c>
      <c r="D1124" s="2" t="s">
        <v>2247</v>
      </c>
      <c r="E1124" s="2" t="s">
        <v>2776</v>
      </c>
      <c r="F1124" s="2">
        <v>66</v>
      </c>
      <c r="G1124" s="2">
        <v>57</v>
      </c>
      <c r="H1124" s="2">
        <v>2403.69</v>
      </c>
      <c r="I1124" s="2">
        <v>42.17</v>
      </c>
      <c r="J1124" s="2" t="s">
        <v>3370</v>
      </c>
      <c r="K1124" s="2" t="s">
        <v>3372</v>
      </c>
    </row>
    <row r="1125" spans="1:11" ht="13.8" x14ac:dyDescent="0.25">
      <c r="A1125" s="2" t="s">
        <v>1134</v>
      </c>
      <c r="B1125" s="2" t="s">
        <v>1789</v>
      </c>
      <c r="C1125" s="2" t="s">
        <v>1863</v>
      </c>
      <c r="D1125" s="2" t="s">
        <v>2622</v>
      </c>
      <c r="E1125" s="2" t="s">
        <v>2087</v>
      </c>
      <c r="F1125" s="2">
        <v>83</v>
      </c>
      <c r="G1125" s="2">
        <v>59</v>
      </c>
      <c r="H1125" s="2">
        <v>4888.74</v>
      </c>
      <c r="I1125" s="2">
        <v>82.86</v>
      </c>
      <c r="J1125" s="2" t="s">
        <v>3370</v>
      </c>
      <c r="K1125" s="2" t="s">
        <v>3372</v>
      </c>
    </row>
    <row r="1126" spans="1:11" ht="13.8" x14ac:dyDescent="0.25">
      <c r="A1126" s="2" t="s">
        <v>1135</v>
      </c>
      <c r="B1126" s="2" t="s">
        <v>1675</v>
      </c>
      <c r="C1126" s="2" t="s">
        <v>1862</v>
      </c>
      <c r="D1126" s="2" t="s">
        <v>2767</v>
      </c>
      <c r="E1126" s="2" t="s">
        <v>2674</v>
      </c>
      <c r="F1126" s="2">
        <v>15</v>
      </c>
      <c r="G1126" s="2">
        <v>6</v>
      </c>
      <c r="H1126" s="2">
        <v>559.14</v>
      </c>
      <c r="I1126" s="2">
        <v>93.19</v>
      </c>
      <c r="J1126" s="2" t="s">
        <v>3370</v>
      </c>
      <c r="K1126" s="2" t="s">
        <v>3372</v>
      </c>
    </row>
    <row r="1127" spans="1:11" ht="13.8" x14ac:dyDescent="0.25">
      <c r="A1127" s="2" t="s">
        <v>1136</v>
      </c>
      <c r="B1127" s="2" t="s">
        <v>1556</v>
      </c>
      <c r="C1127" s="2" t="s">
        <v>1863</v>
      </c>
      <c r="D1127" s="2" t="s">
        <v>2768</v>
      </c>
      <c r="E1127" s="2" t="s">
        <v>3344</v>
      </c>
      <c r="F1127" s="2">
        <v>31</v>
      </c>
      <c r="G1127" s="2">
        <v>30</v>
      </c>
      <c r="H1127" s="2">
        <v>1860</v>
      </c>
      <c r="I1127" s="2">
        <v>62</v>
      </c>
      <c r="J1127" s="2" t="s">
        <v>3370</v>
      </c>
      <c r="K1127" s="2" t="s">
        <v>3372</v>
      </c>
    </row>
    <row r="1128" spans="1:11" ht="13.8" x14ac:dyDescent="0.25">
      <c r="A1128" s="2" t="s">
        <v>1137</v>
      </c>
      <c r="B1128" s="2" t="s">
        <v>1238</v>
      </c>
      <c r="C1128" s="2" t="s">
        <v>1862</v>
      </c>
      <c r="D1128" s="2" t="s">
        <v>2620</v>
      </c>
      <c r="E1128" s="2" t="s">
        <v>3345</v>
      </c>
      <c r="F1128" s="2">
        <v>54</v>
      </c>
      <c r="G1128" s="2">
        <v>49</v>
      </c>
      <c r="H1128" s="2">
        <v>4756.92</v>
      </c>
      <c r="I1128" s="2">
        <v>97.08</v>
      </c>
      <c r="J1128" s="2" t="s">
        <v>3370</v>
      </c>
      <c r="K1128" s="2" t="s">
        <v>3372</v>
      </c>
    </row>
    <row r="1129" spans="1:11" ht="13.8" x14ac:dyDescent="0.25">
      <c r="A1129" s="2" t="s">
        <v>1138</v>
      </c>
      <c r="B1129" s="2" t="s">
        <v>1838</v>
      </c>
      <c r="C1129" s="2" t="s">
        <v>1865</v>
      </c>
      <c r="D1129" s="2" t="s">
        <v>2769</v>
      </c>
      <c r="E1129" s="2" t="s">
        <v>3346</v>
      </c>
      <c r="F1129" s="2">
        <v>59</v>
      </c>
      <c r="G1129" s="2">
        <v>44</v>
      </c>
      <c r="H1129" s="2">
        <v>3054.92</v>
      </c>
      <c r="I1129" s="2">
        <v>69.430000000000007</v>
      </c>
      <c r="J1129" s="2" t="s">
        <v>3370</v>
      </c>
      <c r="K1129" s="2" t="s">
        <v>3372</v>
      </c>
    </row>
    <row r="1130" spans="1:11" ht="13.8" x14ac:dyDescent="0.25">
      <c r="A1130" s="2" t="s">
        <v>1139</v>
      </c>
      <c r="B1130" s="2" t="s">
        <v>1839</v>
      </c>
      <c r="C1130" s="2" t="s">
        <v>1861</v>
      </c>
      <c r="D1130" s="2" t="s">
        <v>2114</v>
      </c>
      <c r="E1130" s="2" t="s">
        <v>3347</v>
      </c>
      <c r="F1130" s="2">
        <v>15</v>
      </c>
      <c r="G1130" s="2">
        <v>13</v>
      </c>
      <c r="H1130" s="2">
        <v>977.86</v>
      </c>
      <c r="I1130" s="2">
        <v>75.22</v>
      </c>
      <c r="J1130" s="2" t="s">
        <v>3370</v>
      </c>
      <c r="K1130" s="2" t="s">
        <v>3372</v>
      </c>
    </row>
    <row r="1131" spans="1:11" ht="13.8" x14ac:dyDescent="0.25">
      <c r="A1131" s="2" t="s">
        <v>1140</v>
      </c>
      <c r="B1131" s="2" t="s">
        <v>1225</v>
      </c>
      <c r="C1131" s="2" t="s">
        <v>1864</v>
      </c>
      <c r="D1131" s="2" t="s">
        <v>2588</v>
      </c>
      <c r="E1131" s="2" t="s">
        <v>2102</v>
      </c>
      <c r="F1131" s="2">
        <v>12</v>
      </c>
      <c r="G1131" s="2">
        <v>12</v>
      </c>
      <c r="H1131" s="2">
        <v>1357.32</v>
      </c>
      <c r="I1131" s="2">
        <v>113.11</v>
      </c>
      <c r="J1131" s="2" t="s">
        <v>3370</v>
      </c>
      <c r="K1131" s="2" t="s">
        <v>3372</v>
      </c>
    </row>
    <row r="1132" spans="1:11" ht="13.8" x14ac:dyDescent="0.25">
      <c r="A1132" s="2" t="s">
        <v>1141</v>
      </c>
      <c r="B1132" s="2" t="s">
        <v>1840</v>
      </c>
      <c r="C1132" s="2" t="s">
        <v>1863</v>
      </c>
      <c r="D1132" s="2" t="s">
        <v>2083</v>
      </c>
      <c r="E1132" s="2" t="s">
        <v>2706</v>
      </c>
      <c r="F1132" s="2">
        <v>23</v>
      </c>
      <c r="G1132" s="2">
        <v>15</v>
      </c>
      <c r="H1132" s="2">
        <v>1268.4000000000001</v>
      </c>
      <c r="I1132" s="2">
        <v>84.56</v>
      </c>
      <c r="J1132" s="2" t="s">
        <v>3370</v>
      </c>
      <c r="K1132" s="2" t="s">
        <v>3372</v>
      </c>
    </row>
    <row r="1133" spans="1:11" ht="13.8" x14ac:dyDescent="0.25">
      <c r="A1133" s="2" t="s">
        <v>1142</v>
      </c>
      <c r="B1133" s="2" t="s">
        <v>1768</v>
      </c>
      <c r="C1133" s="2" t="s">
        <v>1861</v>
      </c>
      <c r="D1133" s="2" t="s">
        <v>2770</v>
      </c>
      <c r="E1133" s="2" t="s">
        <v>2257</v>
      </c>
      <c r="F1133" s="2">
        <v>19</v>
      </c>
      <c r="G1133" s="2">
        <v>17</v>
      </c>
      <c r="H1133" s="2">
        <v>780.13</v>
      </c>
      <c r="I1133" s="2">
        <v>45.89</v>
      </c>
      <c r="J1133" s="2" t="s">
        <v>3370</v>
      </c>
      <c r="K1133" s="2" t="s">
        <v>3372</v>
      </c>
    </row>
    <row r="1134" spans="1:11" ht="13.8" x14ac:dyDescent="0.25">
      <c r="A1134" s="2" t="s">
        <v>1143</v>
      </c>
      <c r="B1134" s="2" t="s">
        <v>1713</v>
      </c>
      <c r="C1134" s="2" t="s">
        <v>1862</v>
      </c>
      <c r="D1134" s="2" t="s">
        <v>2362</v>
      </c>
      <c r="E1134" s="2" t="s">
        <v>2860</v>
      </c>
      <c r="F1134" s="2">
        <v>8</v>
      </c>
      <c r="G1134" s="2">
        <v>10</v>
      </c>
      <c r="H1134" s="2">
        <v>1177</v>
      </c>
      <c r="I1134" s="2">
        <v>117.7</v>
      </c>
      <c r="J1134" s="2" t="s">
        <v>3370</v>
      </c>
      <c r="K1134" s="2" t="s">
        <v>3373</v>
      </c>
    </row>
    <row r="1135" spans="1:11" ht="13.8" x14ac:dyDescent="0.25">
      <c r="A1135" s="2" t="s">
        <v>1144</v>
      </c>
      <c r="B1135" s="2" t="s">
        <v>1537</v>
      </c>
      <c r="C1135" s="2" t="s">
        <v>1862</v>
      </c>
      <c r="D1135" s="2" t="s">
        <v>2771</v>
      </c>
      <c r="E1135" s="2" t="s">
        <v>3163</v>
      </c>
      <c r="F1135" s="2">
        <v>14</v>
      </c>
      <c r="G1135" s="2">
        <v>14</v>
      </c>
      <c r="H1135" s="2">
        <v>382.48</v>
      </c>
      <c r="I1135" s="2">
        <v>27.32</v>
      </c>
      <c r="J1135" s="2" t="s">
        <v>3370</v>
      </c>
      <c r="K1135" s="2" t="s">
        <v>3373</v>
      </c>
    </row>
    <row r="1136" spans="1:11" ht="13.8" x14ac:dyDescent="0.25">
      <c r="A1136" s="2" t="s">
        <v>1145</v>
      </c>
      <c r="B1136" s="2" t="s">
        <v>1611</v>
      </c>
      <c r="C1136" s="2" t="s">
        <v>1862</v>
      </c>
      <c r="D1136" s="2" t="s">
        <v>2772</v>
      </c>
      <c r="E1136" s="2" t="s">
        <v>3348</v>
      </c>
      <c r="F1136" s="2">
        <v>21</v>
      </c>
      <c r="G1136" s="2">
        <v>22</v>
      </c>
      <c r="H1136" s="2">
        <v>1598.52</v>
      </c>
      <c r="I1136" s="2">
        <v>72.66</v>
      </c>
      <c r="J1136" s="2" t="s">
        <v>3370</v>
      </c>
      <c r="K1136" s="2" t="s">
        <v>3372</v>
      </c>
    </row>
    <row r="1137" spans="1:11" ht="13.8" x14ac:dyDescent="0.25">
      <c r="A1137" s="2" t="s">
        <v>1146</v>
      </c>
      <c r="B1137" s="2" t="s">
        <v>1841</v>
      </c>
      <c r="C1137" s="2" t="s">
        <v>1864</v>
      </c>
      <c r="D1137" s="2" t="s">
        <v>2773</v>
      </c>
      <c r="E1137" s="2" t="s">
        <v>3349</v>
      </c>
      <c r="F1137" s="2">
        <v>7</v>
      </c>
      <c r="G1137" s="2">
        <v>5</v>
      </c>
      <c r="H1137" s="2">
        <v>163.95</v>
      </c>
      <c r="I1137" s="2">
        <v>32.79</v>
      </c>
      <c r="J1137" s="2" t="s">
        <v>3370</v>
      </c>
      <c r="K1137" s="2" t="s">
        <v>3372</v>
      </c>
    </row>
    <row r="1138" spans="1:11" ht="13.8" x14ac:dyDescent="0.25">
      <c r="A1138" s="2" t="s">
        <v>1147</v>
      </c>
      <c r="B1138" s="2" t="s">
        <v>1782</v>
      </c>
      <c r="C1138" s="2" t="s">
        <v>1865</v>
      </c>
      <c r="D1138" s="2" t="s">
        <v>2774</v>
      </c>
      <c r="E1138" s="2" t="s">
        <v>3142</v>
      </c>
      <c r="F1138" s="2">
        <v>35</v>
      </c>
      <c r="G1138" s="2">
        <v>32</v>
      </c>
      <c r="H1138" s="2">
        <v>3540.8</v>
      </c>
      <c r="I1138" s="2">
        <v>110.65</v>
      </c>
      <c r="J1138" s="2" t="s">
        <v>3370</v>
      </c>
      <c r="K1138" s="2" t="s">
        <v>3373</v>
      </c>
    </row>
    <row r="1139" spans="1:11" ht="13.8" x14ac:dyDescent="0.25">
      <c r="A1139" s="2" t="s">
        <v>1148</v>
      </c>
      <c r="B1139" s="2" t="s">
        <v>1719</v>
      </c>
      <c r="C1139" s="2" t="s">
        <v>1862</v>
      </c>
      <c r="D1139" s="2" t="s">
        <v>2447</v>
      </c>
      <c r="E1139" s="2" t="s">
        <v>3312</v>
      </c>
      <c r="F1139" s="2">
        <v>63</v>
      </c>
      <c r="G1139" s="2">
        <v>50</v>
      </c>
      <c r="H1139" s="2">
        <v>5453.5</v>
      </c>
      <c r="I1139" s="2">
        <v>109.07</v>
      </c>
      <c r="J1139" s="2" t="s">
        <v>3371</v>
      </c>
      <c r="K1139" s="2" t="s">
        <v>3372</v>
      </c>
    </row>
    <row r="1140" spans="1:11" ht="13.8" x14ac:dyDescent="0.25">
      <c r="A1140" s="2" t="s">
        <v>1149</v>
      </c>
      <c r="B1140" s="2" t="s">
        <v>1530</v>
      </c>
      <c r="C1140" s="2" t="s">
        <v>1863</v>
      </c>
      <c r="D1140" s="2" t="s">
        <v>2775</v>
      </c>
      <c r="E1140" s="2" t="s">
        <v>3350</v>
      </c>
      <c r="F1140" s="2">
        <v>27</v>
      </c>
      <c r="G1140" s="2">
        <v>18</v>
      </c>
      <c r="H1140" s="2">
        <v>252.54</v>
      </c>
      <c r="I1140" s="2">
        <v>14.03</v>
      </c>
      <c r="J1140" s="2" t="s">
        <v>3370</v>
      </c>
      <c r="K1140" s="2" t="s">
        <v>3372</v>
      </c>
    </row>
    <row r="1141" spans="1:11" ht="13.8" x14ac:dyDescent="0.25">
      <c r="A1141" s="2" t="s">
        <v>1150</v>
      </c>
      <c r="B1141" s="2" t="s">
        <v>1616</v>
      </c>
      <c r="C1141" s="2" t="s">
        <v>1865</v>
      </c>
      <c r="D1141" s="2" t="s">
        <v>2631</v>
      </c>
      <c r="E1141" s="2" t="s">
        <v>3351</v>
      </c>
      <c r="F1141" s="2">
        <v>60</v>
      </c>
      <c r="G1141" s="2">
        <v>38</v>
      </c>
      <c r="H1141" s="2">
        <v>596.98</v>
      </c>
      <c r="I1141" s="2">
        <v>15.71</v>
      </c>
      <c r="J1141" s="2" t="s">
        <v>3370</v>
      </c>
      <c r="K1141" s="2" t="s">
        <v>3372</v>
      </c>
    </row>
    <row r="1142" spans="1:11" ht="13.8" x14ac:dyDescent="0.25">
      <c r="A1142" s="2" t="s">
        <v>1151</v>
      </c>
      <c r="B1142" s="2" t="s">
        <v>1842</v>
      </c>
      <c r="C1142" s="2" t="s">
        <v>1861</v>
      </c>
      <c r="D1142" s="2" t="s">
        <v>2776</v>
      </c>
      <c r="E1142" s="2" t="s">
        <v>2413</v>
      </c>
      <c r="F1142" s="2">
        <v>10</v>
      </c>
      <c r="G1142" s="2">
        <v>7</v>
      </c>
      <c r="H1142" s="2">
        <v>6974.1</v>
      </c>
      <c r="I1142" s="2">
        <v>996.3</v>
      </c>
      <c r="J1142" s="2" t="s">
        <v>3371</v>
      </c>
      <c r="K1142" s="2" t="s">
        <v>3373</v>
      </c>
    </row>
    <row r="1143" spans="1:11" ht="13.8" x14ac:dyDescent="0.25">
      <c r="A1143" s="2" t="s">
        <v>1152</v>
      </c>
      <c r="B1143" s="2" t="s">
        <v>1837</v>
      </c>
      <c r="C1143" s="2" t="s">
        <v>1864</v>
      </c>
      <c r="D1143" s="2" t="s">
        <v>2777</v>
      </c>
      <c r="E1143" s="2" t="s">
        <v>2670</v>
      </c>
      <c r="F1143" s="2">
        <v>70</v>
      </c>
      <c r="G1143" s="2">
        <v>58</v>
      </c>
      <c r="H1143" s="2">
        <v>844.48</v>
      </c>
      <c r="I1143" s="2">
        <v>14.56</v>
      </c>
      <c r="J1143" s="2" t="s">
        <v>3370</v>
      </c>
      <c r="K1143" s="2" t="s">
        <v>3372</v>
      </c>
    </row>
    <row r="1144" spans="1:11" ht="13.8" x14ac:dyDescent="0.25">
      <c r="A1144" s="2" t="s">
        <v>1153</v>
      </c>
      <c r="B1144" s="2" t="s">
        <v>1843</v>
      </c>
      <c r="C1144" s="2" t="s">
        <v>1863</v>
      </c>
      <c r="D1144" s="2" t="s">
        <v>2778</v>
      </c>
      <c r="E1144" s="2" t="s">
        <v>2960</v>
      </c>
      <c r="F1144" s="2">
        <v>4</v>
      </c>
      <c r="G1144" s="2">
        <v>4</v>
      </c>
      <c r="H1144" s="2">
        <v>294.76</v>
      </c>
      <c r="I1144" s="2">
        <v>73.69</v>
      </c>
      <c r="J1144" s="2" t="s">
        <v>3370</v>
      </c>
      <c r="K1144" s="2" t="s">
        <v>3373</v>
      </c>
    </row>
    <row r="1145" spans="1:11" ht="13.8" x14ac:dyDescent="0.25">
      <c r="A1145" s="2" t="s">
        <v>1154</v>
      </c>
      <c r="B1145" s="2" t="s">
        <v>1576</v>
      </c>
      <c r="C1145" s="2" t="s">
        <v>1864</v>
      </c>
      <c r="D1145" s="2" t="s">
        <v>2725</v>
      </c>
      <c r="E1145" s="2" t="s">
        <v>2992</v>
      </c>
      <c r="F1145" s="2">
        <v>22</v>
      </c>
      <c r="G1145" s="2">
        <v>16</v>
      </c>
      <c r="H1145" s="2">
        <v>3059.68</v>
      </c>
      <c r="I1145" s="2">
        <v>191.23</v>
      </c>
      <c r="J1145" s="2" t="s">
        <v>3370</v>
      </c>
      <c r="K1145" s="2" t="s">
        <v>3372</v>
      </c>
    </row>
    <row r="1146" spans="1:11" ht="13.8" x14ac:dyDescent="0.25">
      <c r="A1146" s="2" t="s">
        <v>1155</v>
      </c>
      <c r="B1146" s="2" t="s">
        <v>1844</v>
      </c>
      <c r="C1146" s="2" t="s">
        <v>1861</v>
      </c>
      <c r="D1146" s="2" t="s">
        <v>2779</v>
      </c>
      <c r="E1146" s="2" t="s">
        <v>3352</v>
      </c>
      <c r="F1146" s="2">
        <v>16</v>
      </c>
      <c r="G1146" s="2">
        <v>9</v>
      </c>
      <c r="H1146" s="2">
        <v>2401.11</v>
      </c>
      <c r="I1146" s="2">
        <v>266.79000000000002</v>
      </c>
      <c r="J1146" s="2" t="s">
        <v>3370</v>
      </c>
      <c r="K1146" s="2" t="s">
        <v>3372</v>
      </c>
    </row>
    <row r="1147" spans="1:11" ht="13.8" x14ac:dyDescent="0.25">
      <c r="A1147" s="2" t="s">
        <v>1156</v>
      </c>
      <c r="B1147" s="2" t="s">
        <v>1523</v>
      </c>
      <c r="C1147" s="2" t="s">
        <v>1863</v>
      </c>
      <c r="D1147" s="2" t="s">
        <v>2780</v>
      </c>
      <c r="E1147" s="2" t="s">
        <v>3353</v>
      </c>
      <c r="F1147" s="2">
        <v>18</v>
      </c>
      <c r="G1147" s="2">
        <v>18</v>
      </c>
      <c r="H1147" s="2">
        <v>1622.16</v>
      </c>
      <c r="I1147" s="2">
        <v>90.12</v>
      </c>
      <c r="J1147" s="2" t="s">
        <v>3370</v>
      </c>
      <c r="K1147" s="2" t="s">
        <v>3372</v>
      </c>
    </row>
    <row r="1148" spans="1:11" ht="13.8" x14ac:dyDescent="0.25">
      <c r="A1148" s="2" t="s">
        <v>1157</v>
      </c>
      <c r="B1148" s="2" t="s">
        <v>1845</v>
      </c>
      <c r="C1148" s="2" t="s">
        <v>1862</v>
      </c>
      <c r="D1148" s="2" t="s">
        <v>2781</v>
      </c>
      <c r="E1148" s="2" t="s">
        <v>3354</v>
      </c>
      <c r="F1148" s="2">
        <v>3</v>
      </c>
      <c r="G1148" s="2">
        <v>3</v>
      </c>
      <c r="H1148" s="2">
        <v>564.29999999999995</v>
      </c>
      <c r="I1148" s="2">
        <v>188.1</v>
      </c>
      <c r="J1148" s="2" t="s">
        <v>3370</v>
      </c>
      <c r="K1148" s="2" t="s">
        <v>3373</v>
      </c>
    </row>
    <row r="1149" spans="1:11" ht="13.8" x14ac:dyDescent="0.25">
      <c r="A1149" s="2" t="s">
        <v>1158</v>
      </c>
      <c r="B1149" s="2" t="s">
        <v>1550</v>
      </c>
      <c r="C1149" s="2" t="s">
        <v>1865</v>
      </c>
      <c r="D1149" s="2" t="s">
        <v>2311</v>
      </c>
      <c r="E1149" s="2" t="s">
        <v>3355</v>
      </c>
      <c r="F1149" s="2">
        <v>51</v>
      </c>
      <c r="G1149" s="2">
        <v>41</v>
      </c>
      <c r="H1149" s="2">
        <v>2459.1799999999998</v>
      </c>
      <c r="I1149" s="2">
        <v>59.98</v>
      </c>
      <c r="J1149" s="2" t="s">
        <v>3370</v>
      </c>
      <c r="K1149" s="2" t="s">
        <v>3372</v>
      </c>
    </row>
    <row r="1150" spans="1:11" ht="13.8" x14ac:dyDescent="0.25">
      <c r="A1150" s="2" t="s">
        <v>1159</v>
      </c>
      <c r="B1150" s="2" t="s">
        <v>1846</v>
      </c>
      <c r="C1150" s="2" t="s">
        <v>1861</v>
      </c>
      <c r="D1150" s="2" t="s">
        <v>2782</v>
      </c>
      <c r="E1150" s="2" t="s">
        <v>2862</v>
      </c>
      <c r="F1150" s="2">
        <v>39</v>
      </c>
      <c r="G1150" s="2">
        <v>35</v>
      </c>
      <c r="H1150" s="2">
        <v>2661.05</v>
      </c>
      <c r="I1150" s="2">
        <v>76.03</v>
      </c>
      <c r="J1150" s="2" t="s">
        <v>3370</v>
      </c>
      <c r="K1150" s="2" t="s">
        <v>3372</v>
      </c>
    </row>
    <row r="1151" spans="1:11" ht="13.8" x14ac:dyDescent="0.25">
      <c r="A1151" s="2" t="s">
        <v>1160</v>
      </c>
      <c r="B1151" s="2" t="s">
        <v>1747</v>
      </c>
      <c r="C1151" s="2" t="s">
        <v>1862</v>
      </c>
      <c r="D1151" s="2" t="s">
        <v>2783</v>
      </c>
      <c r="E1151" s="2" t="s">
        <v>3356</v>
      </c>
      <c r="F1151" s="2">
        <v>11</v>
      </c>
      <c r="G1151" s="2">
        <v>11</v>
      </c>
      <c r="H1151" s="2">
        <v>167.86</v>
      </c>
      <c r="I1151" s="2">
        <v>15.26</v>
      </c>
      <c r="J1151" s="2" t="s">
        <v>3370</v>
      </c>
      <c r="K1151" s="2" t="s">
        <v>3372</v>
      </c>
    </row>
    <row r="1152" spans="1:11" ht="13.8" x14ac:dyDescent="0.25">
      <c r="A1152" s="2" t="s">
        <v>1161</v>
      </c>
      <c r="B1152" s="2" t="s">
        <v>1847</v>
      </c>
      <c r="C1152" s="2" t="s">
        <v>1864</v>
      </c>
      <c r="D1152" s="2" t="s">
        <v>2784</v>
      </c>
      <c r="E1152" s="2" t="s">
        <v>2561</v>
      </c>
      <c r="F1152" s="2">
        <v>4</v>
      </c>
      <c r="G1152" s="2">
        <v>5</v>
      </c>
      <c r="H1152" s="2">
        <v>343.2</v>
      </c>
      <c r="I1152" s="2">
        <v>68.64</v>
      </c>
      <c r="J1152" s="2" t="s">
        <v>3370</v>
      </c>
      <c r="K1152" s="2" t="s">
        <v>3372</v>
      </c>
    </row>
    <row r="1153" spans="1:11" ht="13.8" x14ac:dyDescent="0.25">
      <c r="A1153" s="2" t="s">
        <v>1162</v>
      </c>
      <c r="B1153" s="2" t="s">
        <v>1848</v>
      </c>
      <c r="C1153" s="2" t="s">
        <v>1862</v>
      </c>
      <c r="D1153" s="2" t="s">
        <v>2785</v>
      </c>
      <c r="E1153" s="2" t="s">
        <v>2785</v>
      </c>
      <c r="F1153" s="2">
        <v>1</v>
      </c>
      <c r="G1153" s="2">
        <v>2</v>
      </c>
      <c r="H1153" s="2">
        <v>126.06</v>
      </c>
      <c r="I1153" s="2">
        <v>63.03</v>
      </c>
      <c r="J1153" s="2" t="s">
        <v>3370</v>
      </c>
      <c r="K1153" s="2" t="s">
        <v>3373</v>
      </c>
    </row>
    <row r="1154" spans="1:11" ht="13.8" x14ac:dyDescent="0.25">
      <c r="A1154" s="2" t="s">
        <v>1163</v>
      </c>
      <c r="B1154" s="2" t="s">
        <v>1761</v>
      </c>
      <c r="C1154" s="2" t="s">
        <v>1862</v>
      </c>
      <c r="D1154" s="2" t="s">
        <v>2786</v>
      </c>
      <c r="E1154" s="2" t="s">
        <v>3357</v>
      </c>
      <c r="F1154" s="2">
        <v>2</v>
      </c>
      <c r="G1154" s="2">
        <v>2</v>
      </c>
      <c r="H1154" s="2">
        <v>663.04</v>
      </c>
      <c r="I1154" s="2">
        <v>331.52</v>
      </c>
      <c r="J1154" s="2" t="s">
        <v>3370</v>
      </c>
      <c r="K1154" s="2" t="s">
        <v>3372</v>
      </c>
    </row>
    <row r="1155" spans="1:11" ht="13.8" x14ac:dyDescent="0.25">
      <c r="A1155" s="2" t="s">
        <v>1164</v>
      </c>
      <c r="B1155" s="2" t="s">
        <v>1748</v>
      </c>
      <c r="C1155" s="2" t="s">
        <v>1863</v>
      </c>
      <c r="D1155" s="2" t="s">
        <v>2787</v>
      </c>
      <c r="E1155" s="2" t="s">
        <v>3358</v>
      </c>
      <c r="F1155" s="2">
        <v>22</v>
      </c>
      <c r="G1155" s="2">
        <v>15</v>
      </c>
      <c r="H1155" s="2">
        <v>2738.1</v>
      </c>
      <c r="I1155" s="2">
        <v>182.54</v>
      </c>
      <c r="J1155" s="2" t="s">
        <v>3370</v>
      </c>
      <c r="K1155" s="2" t="s">
        <v>3372</v>
      </c>
    </row>
    <row r="1156" spans="1:11" ht="13.8" x14ac:dyDescent="0.25">
      <c r="A1156" s="2" t="s">
        <v>1165</v>
      </c>
      <c r="B1156" s="2" t="s">
        <v>1849</v>
      </c>
      <c r="C1156" s="2" t="s">
        <v>1863</v>
      </c>
      <c r="D1156" s="2" t="s">
        <v>2788</v>
      </c>
      <c r="E1156" s="2" t="s">
        <v>3053</v>
      </c>
      <c r="F1156" s="2">
        <v>39</v>
      </c>
      <c r="G1156" s="2">
        <v>31</v>
      </c>
      <c r="H1156" s="2">
        <v>1334.55</v>
      </c>
      <c r="I1156" s="2">
        <v>43.05</v>
      </c>
      <c r="J1156" s="2" t="s">
        <v>3370</v>
      </c>
      <c r="K1156" s="2" t="s">
        <v>3372</v>
      </c>
    </row>
    <row r="1157" spans="1:11" ht="13.8" x14ac:dyDescent="0.25">
      <c r="A1157" s="2" t="s">
        <v>1166</v>
      </c>
      <c r="B1157" s="2" t="s">
        <v>1510</v>
      </c>
      <c r="C1157" s="2" t="s">
        <v>1862</v>
      </c>
      <c r="D1157" s="2" t="s">
        <v>2091</v>
      </c>
      <c r="E1157" s="2" t="s">
        <v>2231</v>
      </c>
      <c r="F1157" s="2">
        <v>37</v>
      </c>
      <c r="G1157" s="2">
        <v>34</v>
      </c>
      <c r="H1157" s="2">
        <v>1918.96</v>
      </c>
      <c r="I1157" s="2">
        <v>56.44</v>
      </c>
      <c r="J1157" s="2" t="s">
        <v>3370</v>
      </c>
      <c r="K1157" s="2" t="s">
        <v>3372</v>
      </c>
    </row>
    <row r="1158" spans="1:11" ht="13.8" x14ac:dyDescent="0.25">
      <c r="A1158" s="2" t="s">
        <v>1167</v>
      </c>
      <c r="B1158" s="2" t="s">
        <v>1734</v>
      </c>
      <c r="C1158" s="2" t="s">
        <v>1862</v>
      </c>
      <c r="D1158" s="2" t="s">
        <v>2789</v>
      </c>
      <c r="E1158" s="2" t="s">
        <v>3090</v>
      </c>
      <c r="F1158" s="2">
        <v>43</v>
      </c>
      <c r="G1158" s="2">
        <v>34</v>
      </c>
      <c r="H1158" s="2">
        <v>7825.78</v>
      </c>
      <c r="I1158" s="2">
        <v>230.17</v>
      </c>
      <c r="J1158" s="2" t="s">
        <v>3371</v>
      </c>
      <c r="K1158" s="2" t="s">
        <v>3372</v>
      </c>
    </row>
    <row r="1159" spans="1:11" ht="13.8" x14ac:dyDescent="0.25">
      <c r="A1159" s="2" t="s">
        <v>1168</v>
      </c>
      <c r="B1159" s="2" t="s">
        <v>1638</v>
      </c>
      <c r="C1159" s="2" t="s">
        <v>1862</v>
      </c>
      <c r="D1159" s="2" t="s">
        <v>2790</v>
      </c>
      <c r="E1159" s="2" t="s">
        <v>1960</v>
      </c>
      <c r="F1159" s="2">
        <v>35</v>
      </c>
      <c r="G1159" s="2">
        <v>34</v>
      </c>
      <c r="H1159" s="2">
        <v>9493.14</v>
      </c>
      <c r="I1159" s="2">
        <v>279.20999999999998</v>
      </c>
      <c r="J1159" s="2" t="s">
        <v>3371</v>
      </c>
      <c r="K1159" s="2" t="s">
        <v>3372</v>
      </c>
    </row>
    <row r="1160" spans="1:11" ht="13.8" x14ac:dyDescent="0.25">
      <c r="A1160" s="2" t="s">
        <v>1169</v>
      </c>
      <c r="B1160" s="2" t="s">
        <v>1658</v>
      </c>
      <c r="C1160" s="2" t="s">
        <v>1865</v>
      </c>
      <c r="D1160" s="2" t="s">
        <v>1878</v>
      </c>
      <c r="E1160" s="2" t="s">
        <v>3359</v>
      </c>
      <c r="F1160" s="2">
        <v>17</v>
      </c>
      <c r="G1160" s="2">
        <v>7</v>
      </c>
      <c r="H1160" s="2">
        <v>846.44</v>
      </c>
      <c r="I1160" s="2">
        <v>120.92</v>
      </c>
      <c r="J1160" s="2" t="s">
        <v>3370</v>
      </c>
      <c r="K1160" s="2" t="s">
        <v>3372</v>
      </c>
    </row>
    <row r="1161" spans="1:11" ht="13.8" x14ac:dyDescent="0.25">
      <c r="A1161" s="2" t="s">
        <v>1170</v>
      </c>
      <c r="B1161" s="2" t="s">
        <v>1296</v>
      </c>
      <c r="C1161" s="2" t="s">
        <v>1863</v>
      </c>
      <c r="D1161" s="2" t="s">
        <v>2791</v>
      </c>
      <c r="E1161" s="2" t="s">
        <v>2912</v>
      </c>
      <c r="F1161" s="2">
        <v>6</v>
      </c>
      <c r="G1161" s="2">
        <v>4</v>
      </c>
      <c r="H1161" s="2">
        <v>444.68</v>
      </c>
      <c r="I1161" s="2">
        <v>111.17</v>
      </c>
      <c r="J1161" s="2" t="s">
        <v>3370</v>
      </c>
      <c r="K1161" s="2" t="s">
        <v>3373</v>
      </c>
    </row>
    <row r="1162" spans="1:11" ht="13.8" x14ac:dyDescent="0.25">
      <c r="A1162" s="2" t="s">
        <v>1171</v>
      </c>
      <c r="B1162" s="2" t="s">
        <v>1565</v>
      </c>
      <c r="C1162" s="2" t="s">
        <v>1865</v>
      </c>
      <c r="D1162" s="2" t="s">
        <v>2792</v>
      </c>
      <c r="E1162" s="2" t="s">
        <v>2863</v>
      </c>
      <c r="F1162" s="2">
        <v>1</v>
      </c>
      <c r="G1162" s="2">
        <v>1</v>
      </c>
      <c r="H1162" s="2">
        <v>358.06</v>
      </c>
      <c r="I1162" s="2">
        <v>358.06</v>
      </c>
      <c r="J1162" s="2" t="s">
        <v>3370</v>
      </c>
      <c r="K1162" s="2" t="s">
        <v>3373</v>
      </c>
    </row>
    <row r="1163" spans="1:11" ht="13.8" x14ac:dyDescent="0.25">
      <c r="A1163" s="2" t="s">
        <v>1172</v>
      </c>
      <c r="B1163" s="2" t="s">
        <v>1436</v>
      </c>
      <c r="C1163" s="2" t="s">
        <v>1864</v>
      </c>
      <c r="D1163" s="2" t="s">
        <v>2793</v>
      </c>
      <c r="E1163" s="2" t="s">
        <v>2191</v>
      </c>
      <c r="F1163" s="2">
        <v>58</v>
      </c>
      <c r="G1163" s="2">
        <v>51</v>
      </c>
      <c r="H1163" s="2">
        <v>3773.49</v>
      </c>
      <c r="I1163" s="2">
        <v>73.989999999999995</v>
      </c>
      <c r="J1163" s="2" t="s">
        <v>3370</v>
      </c>
      <c r="K1163" s="2" t="s">
        <v>3372</v>
      </c>
    </row>
    <row r="1164" spans="1:11" ht="13.8" x14ac:dyDescent="0.25">
      <c r="A1164" s="2" t="s">
        <v>1173</v>
      </c>
      <c r="B1164" s="2" t="s">
        <v>1320</v>
      </c>
      <c r="C1164" s="2" t="s">
        <v>1861</v>
      </c>
      <c r="D1164" s="2" t="s">
        <v>2794</v>
      </c>
      <c r="E1164" s="2" t="s">
        <v>3331</v>
      </c>
      <c r="F1164" s="2">
        <v>37</v>
      </c>
      <c r="G1164" s="2">
        <v>37</v>
      </c>
      <c r="H1164" s="2">
        <v>3870.94</v>
      </c>
      <c r="I1164" s="2">
        <v>104.62</v>
      </c>
      <c r="J1164" s="2" t="s">
        <v>3370</v>
      </c>
      <c r="K1164" s="2" t="s">
        <v>3373</v>
      </c>
    </row>
    <row r="1165" spans="1:11" ht="13.8" x14ac:dyDescent="0.25">
      <c r="A1165" s="2" t="s">
        <v>1174</v>
      </c>
      <c r="B1165" s="2" t="s">
        <v>1724</v>
      </c>
      <c r="C1165" s="2" t="s">
        <v>1865</v>
      </c>
      <c r="D1165" s="2" t="s">
        <v>2795</v>
      </c>
      <c r="E1165" s="2" t="s">
        <v>3360</v>
      </c>
      <c r="F1165" s="2">
        <v>6</v>
      </c>
      <c r="G1165" s="2">
        <v>7</v>
      </c>
      <c r="H1165" s="2">
        <v>4810.8900000000003</v>
      </c>
      <c r="I1165" s="2">
        <v>687.27</v>
      </c>
      <c r="J1165" s="2" t="s">
        <v>3370</v>
      </c>
      <c r="K1165" s="2" t="s">
        <v>3372</v>
      </c>
    </row>
    <row r="1166" spans="1:11" ht="13.8" x14ac:dyDescent="0.25">
      <c r="A1166" s="2" t="s">
        <v>1175</v>
      </c>
      <c r="B1166" s="2" t="s">
        <v>1477</v>
      </c>
      <c r="C1166" s="2" t="s">
        <v>1861</v>
      </c>
      <c r="D1166" s="2" t="s">
        <v>2068</v>
      </c>
      <c r="E1166" s="2" t="s">
        <v>2803</v>
      </c>
      <c r="F1166" s="2">
        <v>16</v>
      </c>
      <c r="G1166" s="2">
        <v>9</v>
      </c>
      <c r="H1166" s="2">
        <v>1740.87</v>
      </c>
      <c r="I1166" s="2">
        <v>193.43</v>
      </c>
      <c r="J1166" s="2" t="s">
        <v>3370</v>
      </c>
      <c r="K1166" s="2" t="s">
        <v>3372</v>
      </c>
    </row>
    <row r="1167" spans="1:11" ht="13.8" x14ac:dyDescent="0.25">
      <c r="A1167" s="2" t="s">
        <v>1176</v>
      </c>
      <c r="B1167" s="2" t="s">
        <v>1850</v>
      </c>
      <c r="C1167" s="2" t="s">
        <v>1863</v>
      </c>
      <c r="D1167" s="2" t="s">
        <v>2116</v>
      </c>
      <c r="E1167" s="2" t="s">
        <v>3048</v>
      </c>
      <c r="F1167" s="2">
        <v>18</v>
      </c>
      <c r="G1167" s="2">
        <v>19</v>
      </c>
      <c r="H1167" s="2">
        <v>5376.81</v>
      </c>
      <c r="I1167" s="2">
        <v>282.99</v>
      </c>
      <c r="J1167" s="2" t="s">
        <v>3371</v>
      </c>
      <c r="K1167" s="2" t="s">
        <v>3372</v>
      </c>
    </row>
    <row r="1168" spans="1:11" ht="13.8" x14ac:dyDescent="0.25">
      <c r="A1168" s="2" t="s">
        <v>1177</v>
      </c>
      <c r="B1168" s="2" t="s">
        <v>1851</v>
      </c>
      <c r="C1168" s="2" t="s">
        <v>1863</v>
      </c>
      <c r="D1168" s="2" t="s">
        <v>2796</v>
      </c>
      <c r="E1168" s="2" t="s">
        <v>2222</v>
      </c>
      <c r="F1168" s="2">
        <v>2</v>
      </c>
      <c r="G1168" s="2">
        <v>2</v>
      </c>
      <c r="H1168" s="2">
        <v>171.6</v>
      </c>
      <c r="I1168" s="2">
        <v>85.8</v>
      </c>
      <c r="J1168" s="2" t="s">
        <v>3370</v>
      </c>
      <c r="K1168" s="2" t="s">
        <v>3373</v>
      </c>
    </row>
    <row r="1169" spans="1:11" ht="13.8" x14ac:dyDescent="0.25">
      <c r="A1169" s="2" t="s">
        <v>1178</v>
      </c>
      <c r="B1169" s="2" t="s">
        <v>1852</v>
      </c>
      <c r="C1169" s="2" t="s">
        <v>1865</v>
      </c>
      <c r="D1169" s="2" t="s">
        <v>2797</v>
      </c>
      <c r="E1169" s="2" t="s">
        <v>2662</v>
      </c>
      <c r="F1169" s="2">
        <v>38</v>
      </c>
      <c r="G1169" s="2">
        <v>32</v>
      </c>
      <c r="H1169" s="2">
        <v>2106.2399999999998</v>
      </c>
      <c r="I1169" s="2">
        <v>65.819999999999993</v>
      </c>
      <c r="J1169" s="2" t="s">
        <v>3370</v>
      </c>
      <c r="K1169" s="2" t="s">
        <v>3372</v>
      </c>
    </row>
    <row r="1170" spans="1:11" ht="13.8" x14ac:dyDescent="0.25">
      <c r="A1170" s="2" t="s">
        <v>1179</v>
      </c>
      <c r="B1170" s="2" t="s">
        <v>1237</v>
      </c>
      <c r="C1170" s="2" t="s">
        <v>1865</v>
      </c>
      <c r="D1170" s="2" t="s">
        <v>2711</v>
      </c>
      <c r="E1170" s="2" t="s">
        <v>2865</v>
      </c>
      <c r="F1170" s="2">
        <v>3</v>
      </c>
      <c r="G1170" s="2">
        <v>8</v>
      </c>
      <c r="H1170" s="2">
        <v>1757.84</v>
      </c>
      <c r="I1170" s="2">
        <v>219.73</v>
      </c>
      <c r="J1170" s="2" t="s">
        <v>3370</v>
      </c>
      <c r="K1170" s="2" t="s">
        <v>3372</v>
      </c>
    </row>
    <row r="1171" spans="1:11" ht="13.8" x14ac:dyDescent="0.25">
      <c r="A1171" s="2" t="s">
        <v>1180</v>
      </c>
      <c r="B1171" s="2" t="s">
        <v>1853</v>
      </c>
      <c r="C1171" s="2" t="s">
        <v>1865</v>
      </c>
      <c r="D1171" s="2" t="s">
        <v>1934</v>
      </c>
      <c r="E1171" s="2" t="s">
        <v>3147</v>
      </c>
      <c r="F1171" s="2">
        <v>10</v>
      </c>
      <c r="G1171" s="2">
        <v>12</v>
      </c>
      <c r="H1171" s="2">
        <v>479.76</v>
      </c>
      <c r="I1171" s="2">
        <v>39.979999999999997</v>
      </c>
      <c r="J1171" s="2" t="s">
        <v>3370</v>
      </c>
      <c r="K1171" s="2" t="s">
        <v>3373</v>
      </c>
    </row>
    <row r="1172" spans="1:11" ht="13.8" x14ac:dyDescent="0.25">
      <c r="A1172" s="2" t="s">
        <v>1181</v>
      </c>
      <c r="B1172" s="2" t="s">
        <v>1854</v>
      </c>
      <c r="C1172" s="2" t="s">
        <v>1864</v>
      </c>
      <c r="D1172" s="2" t="s">
        <v>2798</v>
      </c>
      <c r="E1172" s="2" t="s">
        <v>3112</v>
      </c>
      <c r="F1172" s="2">
        <v>16</v>
      </c>
      <c r="G1172" s="2">
        <v>11</v>
      </c>
      <c r="H1172" s="2">
        <v>1257.96</v>
      </c>
      <c r="I1172" s="2">
        <v>114.36</v>
      </c>
      <c r="J1172" s="2" t="s">
        <v>3370</v>
      </c>
      <c r="K1172" s="2" t="s">
        <v>3373</v>
      </c>
    </row>
    <row r="1173" spans="1:11" ht="13.8" x14ac:dyDescent="0.25">
      <c r="A1173" s="2" t="s">
        <v>1182</v>
      </c>
      <c r="B1173" s="2" t="s">
        <v>1229</v>
      </c>
      <c r="C1173" s="2" t="s">
        <v>1861</v>
      </c>
      <c r="D1173" s="2" t="s">
        <v>2799</v>
      </c>
      <c r="E1173" s="2" t="s">
        <v>2705</v>
      </c>
      <c r="F1173" s="2">
        <v>12</v>
      </c>
      <c r="G1173" s="2">
        <v>10</v>
      </c>
      <c r="H1173" s="2">
        <v>317.10000000000002</v>
      </c>
      <c r="I1173" s="2">
        <v>31.71</v>
      </c>
      <c r="J1173" s="2" t="s">
        <v>3370</v>
      </c>
      <c r="K1173" s="2" t="s">
        <v>3372</v>
      </c>
    </row>
    <row r="1174" spans="1:11" ht="13.8" x14ac:dyDescent="0.25">
      <c r="A1174" s="2" t="s">
        <v>1183</v>
      </c>
      <c r="B1174" s="2" t="s">
        <v>1855</v>
      </c>
      <c r="C1174" s="2" t="s">
        <v>1865</v>
      </c>
      <c r="D1174" s="2" t="s">
        <v>2091</v>
      </c>
      <c r="E1174" s="2" t="s">
        <v>2082</v>
      </c>
      <c r="F1174" s="2">
        <v>4</v>
      </c>
      <c r="G1174" s="2">
        <v>2</v>
      </c>
      <c r="H1174" s="2">
        <v>166.74</v>
      </c>
      <c r="I1174" s="2">
        <v>83.37</v>
      </c>
      <c r="J1174" s="2" t="s">
        <v>3370</v>
      </c>
      <c r="K1174" s="2" t="s">
        <v>3372</v>
      </c>
    </row>
    <row r="1175" spans="1:11" ht="13.8" x14ac:dyDescent="0.25">
      <c r="A1175" s="2" t="s">
        <v>1184</v>
      </c>
      <c r="B1175" s="2" t="s">
        <v>1601</v>
      </c>
      <c r="C1175" s="2" t="s">
        <v>1863</v>
      </c>
      <c r="D1175" s="2" t="s">
        <v>1992</v>
      </c>
      <c r="E1175" s="2" t="s">
        <v>2000</v>
      </c>
      <c r="F1175" s="2">
        <v>6</v>
      </c>
      <c r="G1175" s="2">
        <v>8</v>
      </c>
      <c r="H1175" s="2">
        <v>808.16</v>
      </c>
      <c r="I1175" s="2">
        <v>101.02</v>
      </c>
      <c r="J1175" s="2" t="s">
        <v>3370</v>
      </c>
      <c r="K1175" s="2" t="s">
        <v>3373</v>
      </c>
    </row>
    <row r="1176" spans="1:11" ht="13.8" x14ac:dyDescent="0.25">
      <c r="A1176" s="2" t="s">
        <v>1185</v>
      </c>
      <c r="B1176" s="2" t="s">
        <v>1611</v>
      </c>
      <c r="C1176" s="2" t="s">
        <v>1864</v>
      </c>
      <c r="D1176" s="2" t="s">
        <v>2800</v>
      </c>
      <c r="E1176" s="2" t="s">
        <v>3361</v>
      </c>
      <c r="F1176" s="2">
        <v>28</v>
      </c>
      <c r="G1176" s="2">
        <v>17</v>
      </c>
      <c r="H1176" s="2">
        <v>6032.11</v>
      </c>
      <c r="I1176" s="2">
        <v>354.83</v>
      </c>
      <c r="J1176" s="2" t="s">
        <v>3371</v>
      </c>
      <c r="K1176" s="2" t="s">
        <v>3372</v>
      </c>
    </row>
    <row r="1177" spans="1:11" ht="13.8" x14ac:dyDescent="0.25">
      <c r="A1177" s="2" t="s">
        <v>1186</v>
      </c>
      <c r="B1177" s="2" t="s">
        <v>1487</v>
      </c>
      <c r="C1177" s="2" t="s">
        <v>1862</v>
      </c>
      <c r="D1177" s="2" t="s">
        <v>2801</v>
      </c>
      <c r="E1177" s="2" t="s">
        <v>3362</v>
      </c>
      <c r="F1177" s="2">
        <v>34</v>
      </c>
      <c r="G1177" s="2">
        <v>29</v>
      </c>
      <c r="H1177" s="2">
        <v>1444.2</v>
      </c>
      <c r="I1177" s="2">
        <v>49.8</v>
      </c>
      <c r="J1177" s="2" t="s">
        <v>3370</v>
      </c>
      <c r="K1177" s="2" t="s">
        <v>3372</v>
      </c>
    </row>
    <row r="1178" spans="1:11" ht="13.8" x14ac:dyDescent="0.25">
      <c r="A1178" s="2" t="s">
        <v>1187</v>
      </c>
      <c r="B1178" s="2" t="s">
        <v>1600</v>
      </c>
      <c r="C1178" s="2" t="s">
        <v>1862</v>
      </c>
      <c r="D1178" s="2" t="s">
        <v>2802</v>
      </c>
      <c r="E1178" s="2" t="s">
        <v>2623</v>
      </c>
      <c r="F1178" s="2">
        <v>1</v>
      </c>
      <c r="G1178" s="2">
        <v>2</v>
      </c>
      <c r="H1178" s="2">
        <v>101.3</v>
      </c>
      <c r="I1178" s="2">
        <v>50.65</v>
      </c>
      <c r="J1178" s="2" t="s">
        <v>3370</v>
      </c>
      <c r="K1178" s="2" t="s">
        <v>3372</v>
      </c>
    </row>
    <row r="1179" spans="1:11" ht="13.8" x14ac:dyDescent="0.25">
      <c r="A1179" s="2" t="s">
        <v>1188</v>
      </c>
      <c r="B1179" s="2" t="s">
        <v>1856</v>
      </c>
      <c r="C1179" s="2" t="s">
        <v>1861</v>
      </c>
      <c r="D1179" s="2" t="s">
        <v>2803</v>
      </c>
      <c r="E1179" s="2" t="s">
        <v>3363</v>
      </c>
      <c r="F1179" s="2">
        <v>19</v>
      </c>
      <c r="G1179" s="2">
        <v>27</v>
      </c>
      <c r="H1179" s="2">
        <v>23161.41</v>
      </c>
      <c r="I1179" s="2">
        <v>857.83</v>
      </c>
      <c r="J1179" s="2" t="s">
        <v>3371</v>
      </c>
      <c r="K1179" s="2" t="s">
        <v>3372</v>
      </c>
    </row>
    <row r="1180" spans="1:11" ht="13.8" x14ac:dyDescent="0.25">
      <c r="A1180" s="2" t="s">
        <v>1189</v>
      </c>
      <c r="B1180" s="2" t="s">
        <v>1450</v>
      </c>
      <c r="C1180" s="2" t="s">
        <v>1863</v>
      </c>
      <c r="D1180" s="2" t="s">
        <v>2804</v>
      </c>
      <c r="E1180" s="2" t="s">
        <v>2863</v>
      </c>
      <c r="F1180" s="2">
        <v>5</v>
      </c>
      <c r="G1180" s="2">
        <v>3</v>
      </c>
      <c r="H1180" s="2">
        <v>91.56</v>
      </c>
      <c r="I1180" s="2">
        <v>30.52</v>
      </c>
      <c r="J1180" s="2" t="s">
        <v>3370</v>
      </c>
      <c r="K1180" s="2" t="s">
        <v>3373</v>
      </c>
    </row>
    <row r="1181" spans="1:11" ht="13.8" x14ac:dyDescent="0.25">
      <c r="A1181" s="2" t="s">
        <v>1190</v>
      </c>
      <c r="B1181" s="2" t="s">
        <v>1655</v>
      </c>
      <c r="C1181" s="2" t="s">
        <v>1862</v>
      </c>
      <c r="D1181" s="2" t="s">
        <v>2182</v>
      </c>
      <c r="E1181" s="2" t="s">
        <v>3364</v>
      </c>
      <c r="F1181" s="2">
        <v>48</v>
      </c>
      <c r="G1181" s="2">
        <v>47</v>
      </c>
      <c r="H1181" s="2">
        <v>1309.8900000000001</v>
      </c>
      <c r="I1181" s="2">
        <v>27.87</v>
      </c>
      <c r="J1181" s="2" t="s">
        <v>3370</v>
      </c>
      <c r="K1181" s="2" t="s">
        <v>3372</v>
      </c>
    </row>
    <row r="1182" spans="1:11" ht="13.8" x14ac:dyDescent="0.25">
      <c r="A1182" s="2" t="s">
        <v>1191</v>
      </c>
      <c r="B1182" s="2" t="s">
        <v>1395</v>
      </c>
      <c r="C1182" s="2" t="s">
        <v>1861</v>
      </c>
      <c r="D1182" s="2" t="s">
        <v>2805</v>
      </c>
      <c r="E1182" s="2" t="s">
        <v>1952</v>
      </c>
      <c r="F1182" s="2">
        <v>2</v>
      </c>
      <c r="G1182" s="2">
        <v>3</v>
      </c>
      <c r="H1182" s="2">
        <v>999.06</v>
      </c>
      <c r="I1182" s="2">
        <v>333.02</v>
      </c>
      <c r="J1182" s="2" t="s">
        <v>3370</v>
      </c>
      <c r="K1182" s="2" t="s">
        <v>3372</v>
      </c>
    </row>
    <row r="1183" spans="1:11" ht="13.8" x14ac:dyDescent="0.25">
      <c r="A1183" s="2" t="s">
        <v>1192</v>
      </c>
      <c r="B1183" s="2" t="s">
        <v>1641</v>
      </c>
      <c r="C1183" s="2" t="s">
        <v>1861</v>
      </c>
      <c r="D1183" s="2" t="s">
        <v>2673</v>
      </c>
      <c r="E1183" s="2" t="s">
        <v>3365</v>
      </c>
      <c r="F1183" s="2">
        <v>22</v>
      </c>
      <c r="G1183" s="2">
        <v>9</v>
      </c>
      <c r="H1183" s="2">
        <v>344.61</v>
      </c>
      <c r="I1183" s="2">
        <v>38.29</v>
      </c>
      <c r="J1183" s="2" t="s">
        <v>3370</v>
      </c>
      <c r="K1183" s="2" t="s">
        <v>3372</v>
      </c>
    </row>
    <row r="1184" spans="1:11" ht="13.8" x14ac:dyDescent="0.25">
      <c r="A1184" s="2" t="s">
        <v>1193</v>
      </c>
      <c r="B1184" s="2" t="s">
        <v>1253</v>
      </c>
      <c r="C1184" s="2" t="s">
        <v>1861</v>
      </c>
      <c r="D1184" s="2" t="s">
        <v>2806</v>
      </c>
      <c r="E1184" s="2" t="s">
        <v>2995</v>
      </c>
      <c r="F1184" s="2">
        <v>23</v>
      </c>
      <c r="G1184" s="2">
        <v>22</v>
      </c>
      <c r="H1184" s="2">
        <v>1039.28</v>
      </c>
      <c r="I1184" s="2">
        <v>47.24</v>
      </c>
      <c r="J1184" s="2" t="s">
        <v>3370</v>
      </c>
      <c r="K1184" s="2" t="s">
        <v>3372</v>
      </c>
    </row>
    <row r="1185" spans="1:11" ht="13.8" x14ac:dyDescent="0.25">
      <c r="A1185" s="2" t="s">
        <v>1194</v>
      </c>
      <c r="B1185" s="2" t="s">
        <v>1857</v>
      </c>
      <c r="C1185" s="2" t="s">
        <v>1861</v>
      </c>
      <c r="D1185" s="2" t="s">
        <v>2807</v>
      </c>
      <c r="E1185" s="2" t="s">
        <v>2795</v>
      </c>
      <c r="F1185" s="2">
        <v>21</v>
      </c>
      <c r="G1185" s="2">
        <v>17</v>
      </c>
      <c r="H1185" s="2">
        <v>799</v>
      </c>
      <c r="I1185" s="2">
        <v>47</v>
      </c>
      <c r="J1185" s="2" t="s">
        <v>3370</v>
      </c>
      <c r="K1185" s="2" t="s">
        <v>3372</v>
      </c>
    </row>
    <row r="1186" spans="1:11" ht="13.8" x14ac:dyDescent="0.25">
      <c r="A1186" s="2" t="s">
        <v>1195</v>
      </c>
      <c r="B1186" s="2" t="s">
        <v>1309</v>
      </c>
      <c r="C1186" s="2" t="s">
        <v>1861</v>
      </c>
      <c r="D1186" s="2" t="s">
        <v>2808</v>
      </c>
      <c r="E1186" s="2" t="s">
        <v>2901</v>
      </c>
      <c r="F1186" s="2">
        <v>61</v>
      </c>
      <c r="G1186" s="2">
        <v>48</v>
      </c>
      <c r="H1186" s="2">
        <v>709.44</v>
      </c>
      <c r="I1186" s="2">
        <v>14.78</v>
      </c>
      <c r="J1186" s="2" t="s">
        <v>3370</v>
      </c>
      <c r="K1186" s="2" t="s">
        <v>3372</v>
      </c>
    </row>
    <row r="1187" spans="1:11" ht="13.8" x14ac:dyDescent="0.25">
      <c r="A1187" s="2" t="s">
        <v>1196</v>
      </c>
      <c r="B1187" s="2" t="s">
        <v>1699</v>
      </c>
      <c r="C1187" s="2" t="s">
        <v>1862</v>
      </c>
      <c r="D1187" s="2" t="s">
        <v>2439</v>
      </c>
      <c r="E1187" s="2" t="s">
        <v>2879</v>
      </c>
      <c r="F1187" s="2">
        <v>27</v>
      </c>
      <c r="G1187" s="2">
        <v>27</v>
      </c>
      <c r="H1187" s="2">
        <v>5401.08</v>
      </c>
      <c r="I1187" s="2">
        <v>200.04</v>
      </c>
      <c r="J1187" s="2" t="s">
        <v>3371</v>
      </c>
      <c r="K1187" s="2" t="s">
        <v>3372</v>
      </c>
    </row>
    <row r="1188" spans="1:11" ht="13.8" x14ac:dyDescent="0.25">
      <c r="A1188" s="2" t="s">
        <v>1197</v>
      </c>
      <c r="B1188" s="2" t="s">
        <v>1763</v>
      </c>
      <c r="C1188" s="2" t="s">
        <v>1862</v>
      </c>
      <c r="D1188" s="2" t="s">
        <v>2809</v>
      </c>
      <c r="E1188" s="2" t="s">
        <v>3366</v>
      </c>
      <c r="F1188" s="2">
        <v>15</v>
      </c>
      <c r="G1188" s="2">
        <v>14</v>
      </c>
      <c r="H1188" s="2">
        <v>2814</v>
      </c>
      <c r="I1188" s="2">
        <v>201</v>
      </c>
      <c r="J1188" s="2" t="s">
        <v>3370</v>
      </c>
      <c r="K1188" s="2" t="s">
        <v>3372</v>
      </c>
    </row>
    <row r="1189" spans="1:11" ht="13.8" x14ac:dyDescent="0.25">
      <c r="A1189" s="2" t="s">
        <v>1198</v>
      </c>
      <c r="B1189" s="2" t="s">
        <v>1823</v>
      </c>
      <c r="C1189" s="2" t="s">
        <v>1863</v>
      </c>
      <c r="D1189" s="2" t="s">
        <v>2810</v>
      </c>
      <c r="E1189" s="2" t="s">
        <v>3367</v>
      </c>
      <c r="F1189" s="2">
        <v>37</v>
      </c>
      <c r="G1189" s="2">
        <v>24</v>
      </c>
      <c r="H1189" s="2">
        <v>1302.72</v>
      </c>
      <c r="I1189" s="2">
        <v>54.28</v>
      </c>
      <c r="J1189" s="2" t="s">
        <v>3370</v>
      </c>
      <c r="K1189" s="2" t="s">
        <v>3372</v>
      </c>
    </row>
    <row r="1190" spans="1:11" ht="13.8" x14ac:dyDescent="0.25">
      <c r="A1190" s="2" t="s">
        <v>1199</v>
      </c>
      <c r="B1190" s="2" t="s">
        <v>1460</v>
      </c>
      <c r="C1190" s="2" t="s">
        <v>1862</v>
      </c>
      <c r="D1190" s="2" t="s">
        <v>2811</v>
      </c>
      <c r="E1190" s="2" t="s">
        <v>2359</v>
      </c>
      <c r="F1190" s="2">
        <v>28</v>
      </c>
      <c r="G1190" s="2">
        <v>22</v>
      </c>
      <c r="H1190" s="2">
        <v>919.6</v>
      </c>
      <c r="I1190" s="2">
        <v>41.8</v>
      </c>
      <c r="J1190" s="2" t="s">
        <v>3370</v>
      </c>
      <c r="K1190" s="2" t="s">
        <v>3373</v>
      </c>
    </row>
    <row r="1191" spans="1:11" ht="13.8" x14ac:dyDescent="0.25">
      <c r="A1191" s="2" t="s">
        <v>1200</v>
      </c>
      <c r="B1191" s="2" t="s">
        <v>1858</v>
      </c>
      <c r="C1191" s="2" t="s">
        <v>1864</v>
      </c>
      <c r="D1191" s="2" t="s">
        <v>2812</v>
      </c>
      <c r="E1191" s="2" t="s">
        <v>2259</v>
      </c>
      <c r="F1191" s="2">
        <v>11</v>
      </c>
      <c r="G1191" s="2">
        <v>10</v>
      </c>
      <c r="H1191" s="2">
        <v>249</v>
      </c>
      <c r="I1191" s="2">
        <v>24.9</v>
      </c>
      <c r="J1191" s="2" t="s">
        <v>3370</v>
      </c>
      <c r="K1191" s="2" t="s">
        <v>3372</v>
      </c>
    </row>
    <row r="1192" spans="1:11" ht="13.8" x14ac:dyDescent="0.25">
      <c r="A1192" s="2" t="s">
        <v>1201</v>
      </c>
      <c r="B1192" s="2" t="s">
        <v>1816</v>
      </c>
      <c r="C1192" s="2" t="s">
        <v>1862</v>
      </c>
      <c r="D1192" s="2" t="s">
        <v>2623</v>
      </c>
      <c r="E1192" s="2" t="s">
        <v>3365</v>
      </c>
      <c r="F1192" s="2">
        <v>16</v>
      </c>
      <c r="G1192" s="2">
        <v>11</v>
      </c>
      <c r="H1192" s="2">
        <v>644.71</v>
      </c>
      <c r="I1192" s="2">
        <v>58.61</v>
      </c>
      <c r="J1192" s="2" t="s">
        <v>3370</v>
      </c>
      <c r="K1192" s="2" t="s">
        <v>3372</v>
      </c>
    </row>
    <row r="1193" spans="1:11" ht="13.8" x14ac:dyDescent="0.25">
      <c r="A1193" s="2" t="s">
        <v>1202</v>
      </c>
      <c r="B1193" s="2" t="s">
        <v>1283</v>
      </c>
      <c r="C1193" s="2" t="s">
        <v>1864</v>
      </c>
      <c r="D1193" s="2" t="s">
        <v>2813</v>
      </c>
      <c r="E1193" s="2" t="s">
        <v>3368</v>
      </c>
      <c r="F1193" s="2">
        <v>57</v>
      </c>
      <c r="G1193" s="2">
        <v>53</v>
      </c>
      <c r="H1193" s="2">
        <v>19188.650000000001</v>
      </c>
      <c r="I1193" s="2">
        <v>362.05</v>
      </c>
      <c r="J1193" s="2" t="s">
        <v>3371</v>
      </c>
      <c r="K1193" s="2" t="s">
        <v>3372</v>
      </c>
    </row>
    <row r="1194" spans="1:11" ht="13.8" x14ac:dyDescent="0.25">
      <c r="A1194" s="2" t="s">
        <v>1203</v>
      </c>
      <c r="B1194" s="2" t="s">
        <v>1289</v>
      </c>
      <c r="C1194" s="2" t="s">
        <v>1861</v>
      </c>
      <c r="D1194" s="2" t="s">
        <v>2695</v>
      </c>
      <c r="E1194" s="2" t="s">
        <v>3134</v>
      </c>
      <c r="F1194" s="2">
        <v>44</v>
      </c>
      <c r="G1194" s="2">
        <v>32</v>
      </c>
      <c r="H1194" s="2">
        <v>10760.32</v>
      </c>
      <c r="I1194" s="2">
        <v>336.26</v>
      </c>
      <c r="J1194" s="2" t="s">
        <v>3371</v>
      </c>
      <c r="K1194" s="2" t="s">
        <v>3372</v>
      </c>
    </row>
    <row r="1195" spans="1:11" ht="13.8" x14ac:dyDescent="0.25">
      <c r="A1195" s="2" t="s">
        <v>1204</v>
      </c>
      <c r="B1195" s="2" t="s">
        <v>1859</v>
      </c>
      <c r="C1195" s="2" t="s">
        <v>1864</v>
      </c>
      <c r="D1195" s="2" t="s">
        <v>2814</v>
      </c>
      <c r="E1195" s="2" t="s">
        <v>3161</v>
      </c>
      <c r="F1195" s="2">
        <v>2</v>
      </c>
      <c r="G1195" s="2">
        <v>4</v>
      </c>
      <c r="H1195" s="2">
        <v>234.44</v>
      </c>
      <c r="I1195" s="2">
        <v>58.61</v>
      </c>
      <c r="J1195" s="2" t="s">
        <v>3370</v>
      </c>
      <c r="K1195" s="2" t="s">
        <v>3372</v>
      </c>
    </row>
    <row r="1196" spans="1:11" ht="13.8" x14ac:dyDescent="0.25">
      <c r="A1196" s="2" t="s">
        <v>1205</v>
      </c>
      <c r="B1196" s="2" t="s">
        <v>1785</v>
      </c>
      <c r="C1196" s="2" t="s">
        <v>1862</v>
      </c>
      <c r="D1196" s="2" t="s">
        <v>2815</v>
      </c>
      <c r="E1196" s="2" t="s">
        <v>3369</v>
      </c>
      <c r="F1196" s="2">
        <v>4</v>
      </c>
      <c r="G1196" s="2">
        <v>3</v>
      </c>
      <c r="H1196" s="2">
        <v>194.34</v>
      </c>
      <c r="I1196" s="2">
        <v>64.78</v>
      </c>
      <c r="J1196" s="2" t="s">
        <v>3370</v>
      </c>
      <c r="K1196" s="2" t="s">
        <v>3373</v>
      </c>
    </row>
    <row r="1197" spans="1:11" ht="13.8" x14ac:dyDescent="0.25">
      <c r="A1197" s="2" t="s">
        <v>1206</v>
      </c>
      <c r="B1197" s="2" t="s">
        <v>1526</v>
      </c>
      <c r="C1197" s="2" t="s">
        <v>1863</v>
      </c>
      <c r="D1197" s="2" t="s">
        <v>2816</v>
      </c>
      <c r="E1197" s="2" t="s">
        <v>2985</v>
      </c>
      <c r="F1197" s="2">
        <v>1</v>
      </c>
      <c r="G1197" s="2">
        <v>1</v>
      </c>
      <c r="H1197" s="2">
        <v>20.23</v>
      </c>
      <c r="I1197" s="2">
        <v>20.23</v>
      </c>
      <c r="J1197" s="2" t="s">
        <v>3370</v>
      </c>
      <c r="K1197" s="2" t="s">
        <v>3373</v>
      </c>
    </row>
    <row r="1198" spans="1:11" ht="13.8" x14ac:dyDescent="0.25">
      <c r="A1198" s="2" t="s">
        <v>1207</v>
      </c>
      <c r="B1198" s="2" t="s">
        <v>1742</v>
      </c>
      <c r="C1198" s="2" t="s">
        <v>1864</v>
      </c>
      <c r="D1198" s="2" t="s">
        <v>2817</v>
      </c>
      <c r="E1198" s="2" t="s">
        <v>2871</v>
      </c>
      <c r="F1198" s="2">
        <v>5</v>
      </c>
      <c r="G1198" s="2">
        <v>6</v>
      </c>
      <c r="H1198" s="2">
        <v>697.5</v>
      </c>
      <c r="I1198" s="2">
        <v>116.25</v>
      </c>
      <c r="J1198" s="2" t="s">
        <v>3370</v>
      </c>
      <c r="K1198" s="2" t="s">
        <v>3372</v>
      </c>
    </row>
    <row r="1199" spans="1:11" ht="13.8" x14ac:dyDescent="0.25">
      <c r="A1199" s="2" t="s">
        <v>1208</v>
      </c>
      <c r="B1199" s="2" t="s">
        <v>1860</v>
      </c>
      <c r="C1199" s="2" t="s">
        <v>1864</v>
      </c>
      <c r="D1199" s="2" t="s">
        <v>2296</v>
      </c>
      <c r="E1199" s="2" t="s">
        <v>2690</v>
      </c>
      <c r="F1199" s="2">
        <v>20</v>
      </c>
      <c r="G1199" s="2">
        <v>15</v>
      </c>
      <c r="H1199" s="2">
        <v>529.04999999999995</v>
      </c>
      <c r="I1199" s="2">
        <v>35.270000000000003</v>
      </c>
      <c r="J1199" s="2" t="s">
        <v>3370</v>
      </c>
      <c r="K1199" s="2" t="s">
        <v>3372</v>
      </c>
    </row>
    <row r="1200" spans="1:11" ht="13.8" x14ac:dyDescent="0.25">
      <c r="A1200" s="2" t="s">
        <v>1209</v>
      </c>
      <c r="B1200" s="2" t="s">
        <v>1811</v>
      </c>
      <c r="C1200" s="2" t="s">
        <v>1861</v>
      </c>
      <c r="D1200" s="2" t="s">
        <v>2818</v>
      </c>
      <c r="E1200" s="2" t="s">
        <v>2534</v>
      </c>
      <c r="F1200" s="2">
        <v>70</v>
      </c>
      <c r="G1200" s="2">
        <v>60</v>
      </c>
      <c r="H1200" s="2">
        <v>18234.599999999999</v>
      </c>
      <c r="I1200" s="2">
        <v>303.91000000000003</v>
      </c>
      <c r="J1200" s="2" t="s">
        <v>3371</v>
      </c>
      <c r="K1200" s="2" t="s">
        <v>3372</v>
      </c>
    </row>
    <row r="1201" spans="1:11" ht="13.8" x14ac:dyDescent="0.25">
      <c r="A1201" s="2" t="s">
        <v>1210</v>
      </c>
      <c r="B1201" s="2" t="s">
        <v>1510</v>
      </c>
      <c r="C1201" s="2" t="s">
        <v>1864</v>
      </c>
      <c r="D1201" s="2" t="s">
        <v>2819</v>
      </c>
      <c r="E1201" s="2" t="s">
        <v>3031</v>
      </c>
      <c r="F1201" s="2">
        <v>2</v>
      </c>
      <c r="G1201" s="2">
        <v>3</v>
      </c>
      <c r="H1201" s="2">
        <v>293.33999999999997</v>
      </c>
      <c r="I1201" s="2">
        <v>97.78</v>
      </c>
      <c r="J1201" s="2" t="s">
        <v>3370</v>
      </c>
      <c r="K1201" s="2" t="s">
        <v>3373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Dashboard</vt:lpstr>
      <vt:lpstr>Pivot_ChurnOverall</vt:lpstr>
      <vt:lpstr>Pivot_TopCustomers</vt:lpstr>
      <vt:lpstr>Pivot_NewCustomer</vt:lpstr>
      <vt:lpstr>Pivot_ChurnRegion</vt:lpstr>
      <vt:lpstr>Raw_Backup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Joel Kurian</cp:lastModifiedBy>
  <cp:lastPrinted>2025-09-25T18:42:17Z</cp:lastPrinted>
  <dcterms:created xsi:type="dcterms:W3CDTF">2025-09-22T17:07:44Z</dcterms:created>
  <dcterms:modified xsi:type="dcterms:W3CDTF">2025-09-25T18:46:39Z</dcterms:modified>
</cp:coreProperties>
</file>