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mc:AlternateContent xmlns:mc="http://schemas.openxmlformats.org/markup-compatibility/2006">
    <mc:Choice Requires="x15">
      <x15ac:absPath xmlns:x15ac="http://schemas.microsoft.com/office/spreadsheetml/2010/11/ac" url="C:\Users\UP JP\Documents\3. White Papers\Unit Economics Refresh\Worksheet\"/>
    </mc:Choice>
  </mc:AlternateContent>
  <bookViews>
    <workbookView xWindow="0" yWindow="465" windowWidth="20430" windowHeight="6165"/>
  </bookViews>
  <sheets>
    <sheet name="Instructions" sheetId="5" r:id="rId1"/>
    <sheet name="Unit Economics Analysis" sheetId="3" r:id="rId2"/>
    <sheet name="Sample Analysis" sheetId="6" r:id="rId3"/>
    <sheet name="Data Validation" sheetId="4" state="hidden" r:id="rId4"/>
  </sheets>
  <definedNames>
    <definedName name="_xlnm.Print_Area" localSheetId="0">Instructions!$A$1:$D$11</definedName>
    <definedName name="_xlnm.Print_Area" localSheetId="2">'Sample Analysis'!$A$1:$Y$49</definedName>
    <definedName name="_xlnm.Print_Area" localSheetId="1">'Unit Economics Analysis'!$A$1:$Y$49</definedName>
  </definedNames>
  <calcPr calcId="162913" iterate="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1" i="6" l="1"/>
  <c r="J11" i="6"/>
  <c r="J12" i="6"/>
  <c r="E13" i="6"/>
  <c r="E27" i="6"/>
  <c r="I27" i="6"/>
  <c r="H27" i="6"/>
  <c r="G27" i="6"/>
  <c r="F27" i="6"/>
  <c r="J27" i="6"/>
  <c r="J26" i="6"/>
  <c r="J25" i="6"/>
  <c r="J24" i="6"/>
  <c r="F13" i="6"/>
  <c r="G13" i="6"/>
  <c r="H13" i="6"/>
  <c r="I13" i="6"/>
  <c r="J13" i="6"/>
  <c r="G19" i="6"/>
  <c r="I19" i="6"/>
  <c r="H19" i="6"/>
  <c r="E19" i="6"/>
  <c r="F19" i="6"/>
  <c r="J19" i="6"/>
  <c r="I11" i="3"/>
  <c r="I38" i="3"/>
  <c r="K38" i="3"/>
  <c r="K26" i="3"/>
  <c r="K25" i="3"/>
  <c r="K24" i="3"/>
  <c r="K18" i="3"/>
  <c r="K17" i="3"/>
  <c r="K16" i="3"/>
  <c r="K12" i="3"/>
  <c r="K11" i="3"/>
  <c r="J31" i="6"/>
  <c r="J33" i="6"/>
  <c r="J34" i="6"/>
  <c r="I31" i="6"/>
  <c r="I33" i="6"/>
  <c r="I34" i="6"/>
  <c r="H31" i="6"/>
  <c r="H33" i="6"/>
  <c r="H34" i="6"/>
  <c r="G31" i="6"/>
  <c r="G33" i="6"/>
  <c r="G34" i="6"/>
  <c r="F31" i="6"/>
  <c r="F33" i="6"/>
  <c r="F34" i="6"/>
  <c r="E31" i="6"/>
  <c r="E33" i="6"/>
  <c r="E34" i="6"/>
  <c r="J29" i="6"/>
  <c r="I29" i="6"/>
  <c r="H29" i="6"/>
  <c r="G29" i="6"/>
  <c r="F29" i="6"/>
  <c r="E29" i="6"/>
  <c r="J38" i="6"/>
  <c r="J40" i="6"/>
  <c r="J42" i="6"/>
  <c r="J21" i="6"/>
  <c r="J45" i="6"/>
  <c r="I40" i="6"/>
  <c r="I42" i="6"/>
  <c r="I21" i="6"/>
  <c r="I45" i="6"/>
  <c r="H40" i="6"/>
  <c r="H42" i="6"/>
  <c r="H21" i="6"/>
  <c r="H45" i="6"/>
  <c r="G40" i="6"/>
  <c r="G42" i="6"/>
  <c r="G21" i="6"/>
  <c r="G45" i="6"/>
  <c r="F40" i="6"/>
  <c r="F42" i="6"/>
  <c r="F21" i="6"/>
  <c r="F45" i="6"/>
  <c r="E40" i="6"/>
  <c r="E42" i="6"/>
  <c r="E21" i="6"/>
  <c r="E45" i="6"/>
  <c r="J36" i="6"/>
  <c r="I36" i="6"/>
  <c r="H36" i="6"/>
  <c r="G36" i="6"/>
  <c r="F36" i="6"/>
  <c r="E36" i="6"/>
  <c r="J18" i="6"/>
  <c r="J17" i="6"/>
  <c r="J16" i="6"/>
  <c r="D1" i="4"/>
  <c r="E9" i="3"/>
  <c r="I26" i="3"/>
  <c r="I25" i="3"/>
  <c r="I24" i="3"/>
  <c r="I12" i="3"/>
  <c r="I18" i="3"/>
  <c r="I17" i="3"/>
  <c r="I16" i="3"/>
  <c r="I40" i="3"/>
  <c r="F1" i="4"/>
  <c r="E1" i="4"/>
  <c r="F8" i="3"/>
  <c r="F9" i="3"/>
  <c r="H13" i="3"/>
  <c r="G13" i="3"/>
  <c r="F13" i="3"/>
  <c r="E13" i="3"/>
  <c r="K13" i="3"/>
  <c r="K27" i="3"/>
  <c r="K29" i="3"/>
  <c r="H19" i="3"/>
  <c r="H21" i="3"/>
  <c r="H27" i="3"/>
  <c r="H29" i="3"/>
  <c r="E19" i="3"/>
  <c r="F19" i="3"/>
  <c r="F21" i="3"/>
  <c r="G19" i="3"/>
  <c r="G21" i="3"/>
  <c r="K19" i="3"/>
  <c r="K21" i="3"/>
  <c r="E27" i="3"/>
  <c r="E29" i="3"/>
  <c r="F27" i="3"/>
  <c r="F29" i="3"/>
  <c r="G27" i="3"/>
  <c r="G29" i="3"/>
  <c r="F40" i="3"/>
  <c r="H40" i="3"/>
  <c r="G40" i="3"/>
  <c r="E40" i="3"/>
  <c r="K40" i="3"/>
  <c r="H31" i="3"/>
  <c r="H33" i="3"/>
  <c r="H42" i="3"/>
  <c r="H45" i="3"/>
  <c r="G31" i="3"/>
  <c r="G33" i="3"/>
  <c r="G34" i="3"/>
  <c r="K31" i="3"/>
  <c r="K33" i="3"/>
  <c r="K34" i="3"/>
  <c r="I27" i="3"/>
  <c r="I29" i="3"/>
  <c r="H34" i="3"/>
  <c r="K42" i="3"/>
  <c r="K45" i="3"/>
  <c r="E31" i="3"/>
  <c r="E33" i="3"/>
  <c r="E34" i="3"/>
  <c r="I19" i="3"/>
  <c r="I21" i="3"/>
  <c r="F31" i="3"/>
  <c r="F33" i="3"/>
  <c r="F34" i="3"/>
  <c r="K36" i="3"/>
  <c r="E21" i="3"/>
  <c r="I13" i="3"/>
  <c r="G8" i="3"/>
  <c r="H36" i="3"/>
  <c r="E42" i="3"/>
  <c r="G36" i="3"/>
  <c r="G42" i="3"/>
  <c r="G45" i="3"/>
  <c r="I31" i="3"/>
  <c r="I33" i="3"/>
  <c r="I34" i="3"/>
  <c r="F36" i="3"/>
  <c r="E36" i="3"/>
  <c r="F42" i="3"/>
  <c r="F45" i="3"/>
  <c r="E45" i="3"/>
  <c r="G9" i="3"/>
  <c r="H8" i="3"/>
  <c r="I36" i="3"/>
  <c r="I42" i="3"/>
  <c r="I45" i="3"/>
  <c r="H9" i="3"/>
  <c r="I8" i="3"/>
  <c r="I9" i="3"/>
</calcChain>
</file>

<file path=xl/sharedStrings.xml><?xml version="1.0" encoding="utf-8"?>
<sst xmlns="http://schemas.openxmlformats.org/spreadsheetml/2006/main" count="90" uniqueCount="56">
  <si>
    <t>Merchant Fees + Other</t>
  </si>
  <si>
    <t>Combined</t>
  </si>
  <si>
    <t>Onboarding Expense</t>
  </si>
  <si>
    <t>(less) Onboarding Gross Profit</t>
  </si>
  <si>
    <t>*Example*</t>
  </si>
  <si>
    <t>% Recurring Gross Margin</t>
  </si>
  <si>
    <t>Sales &amp; Marketing Expense</t>
  </si>
  <si>
    <t>Product</t>
  </si>
  <si>
    <t>Q1</t>
  </si>
  <si>
    <t>Q2</t>
  </si>
  <si>
    <t>Q3</t>
  </si>
  <si>
    <t>Q4</t>
  </si>
  <si>
    <t>Channel 1</t>
  </si>
  <si>
    <t>Channel 2</t>
  </si>
  <si>
    <t>Channel 3</t>
  </si>
  <si>
    <t>Channel 4</t>
  </si>
  <si>
    <t>Product 1</t>
  </si>
  <si>
    <t>Product 2</t>
  </si>
  <si>
    <t>Product 3</t>
  </si>
  <si>
    <t>Product 4</t>
  </si>
  <si>
    <t>Total Acquisition Costs</t>
  </si>
  <si>
    <t>GMPP (Gross Margin Payback Period) in months</t>
  </si>
  <si>
    <t>eLT (Expected Lifetime) in months</t>
  </si>
  <si>
    <t>rCAC (Return on tCAC)</t>
  </si>
  <si>
    <t>LTV (Lifetime Value) of a Customer</t>
  </si>
  <si>
    <t>Revenue</t>
  </si>
  <si>
    <t>Number Of New Customers</t>
  </si>
  <si>
    <t>Support &amp; Account Management</t>
  </si>
  <si>
    <t>Quarterly Vintage</t>
  </si>
  <si>
    <t>Acquisition Channel</t>
  </si>
  <si>
    <t>Full Year</t>
  </si>
  <si>
    <t>RGP (Recurring Gross Profit) per Cohort</t>
  </si>
  <si>
    <t>RGP (Recurring Gross Profit) per Customer</t>
  </si>
  <si>
    <t>tCAC (Total Cost of Customer Acquisition) per Customer</t>
  </si>
  <si>
    <t>tCAC (Total Cost of Customer Acquisition) per Cohort</t>
  </si>
  <si>
    <t>Recurring COGS per Customer</t>
  </si>
  <si>
    <t>Recurring COGS per Cohort</t>
  </si>
  <si>
    <t>Total MRR per Cohort</t>
  </si>
  <si>
    <t>MRR per Customer</t>
  </si>
  <si>
    <t>Cohort Type:</t>
  </si>
  <si>
    <t>Instructions:</t>
  </si>
  <si>
    <t>Expected Monthly Cohort Churn</t>
  </si>
  <si>
    <t>Hosting &amp; Technology</t>
  </si>
  <si>
    <t>CPC</t>
  </si>
  <si>
    <t>Display</t>
  </si>
  <si>
    <t>Print</t>
  </si>
  <si>
    <t>Affiliate</t>
  </si>
  <si>
    <t>Organic</t>
  </si>
  <si>
    <t>Acquisition Channel:</t>
  </si>
  <si>
    <t>Recurring COGS (Monthly)</t>
  </si>
  <si>
    <t>SaaS Metrics Worksheet</t>
  </si>
  <si>
    <t>Welcome to the Updata Partners SaaS Metrics Worksheet. This template is a companion piece to the Updata Partners SaaS Metrics Framework, and will guide you through the steps of calculating two critical metrics: GMPP and rCAC. GMPP is Gross Margin Payback Period –  a measure of capital efficiency; rCAC is Return on Customer Acquisition Cost – a measure of lifetime profitability. While there are many SaaS metrics out there, calculating GMPP and rCAC yields a simple, clear, and thorough analysis of any recurring revenue business.</t>
  </si>
  <si>
    <t>Carter Griffin, Dan Moss &amp; Arun Singh</t>
  </si>
  <si>
    <t>As you will see in the framework, cohort analysis is critical. Aggregating data across time, customer types, and acquisition channels gives us the level of detail we need to determine which cohorts to feed...and which to starve. This worksheet is set up by default for analysis by quarterly vintage. However, we encourage running the analysis across products and acquisition channels to get a comprehensive view of unit economics.
Get started by selecting your cohort type in cell E6 on the next tab. To complete the worksheet, enter data into the yellow cells. Note the green boxes and "Example" in column K provide additional detail and a sample reference on individual line items. A fully built out analysis can be found in the "Sample Analysis" tab.</t>
  </si>
  <si>
    <r>
      <t xml:space="preserve">We recommend reading the white paper found </t>
    </r>
    <r>
      <rPr>
        <u/>
        <sz val="15"/>
        <color rgb="FF0563C1"/>
        <rFont val="Calibri"/>
        <family val="2"/>
        <scheme val="minor"/>
      </rPr>
      <t>here</t>
    </r>
    <r>
      <rPr>
        <sz val="15"/>
        <color theme="1"/>
        <rFont val="Calibri"/>
        <family val="2"/>
        <scheme val="minor"/>
      </rPr>
      <t xml:space="preserve"> first and/or using it as a guide as you complete this template.</t>
    </r>
  </si>
  <si>
    <t>www.updata.com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</si>
</sst>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quot;$&quot;#,##0.0_);\(&quot;$&quot;#,##0.0\);&quot;-&quot;_)"/>
    <numFmt numFmtId="165" formatCode="0.0%_);\(0.0%\);&quot;-&quot;_)"/>
    <numFmt numFmtId="166" formatCode="0%_);\(0%\);&quot;-&quot;_)"/>
    <numFmt numFmtId="167" formatCode="0.0&quot;x&quot;_);\(0.0&quot;x&quot;\);&quot;-&quot;_)"/>
    <numFmt numFmtId="168" formatCode="#,##0.0_);\(#,##0.0\);\–_)"/>
    <numFmt numFmtId="169" formatCode="&quot;$&quot;#,##0_);\(&quot;$&quot;#,##0\);&quot;-&quot;_)"/>
    <numFmt numFmtId="170" formatCode="#,##0_);\(#,##0\);&quot;-&quot;_)"/>
    <numFmt numFmtId="171" formatCode="#,##0_);\(#,##0\);&quot;-&quot;"/>
  </numFmts>
  <fonts count="24" x14ac:knownFonts="1">
    <font>
      <sz val="11"/>
      <color theme="1"/>
      <name val="Calibri"/>
      <family val="2"/>
      <scheme val="minor"/>
    </font>
    <font>
      <b/>
      <sz val="11"/>
      <color theme="1"/>
      <name val="Calibri"/>
      <family val="2"/>
      <scheme val="minor"/>
    </font>
    <font>
      <sz val="11"/>
      <color rgb="FF0066CC"/>
      <name val="Calibri"/>
      <family val="2"/>
      <scheme val="minor"/>
    </font>
    <font>
      <b/>
      <sz val="11"/>
      <color rgb="FF0066CC"/>
      <name val="Calibri"/>
      <family val="2"/>
      <scheme val="minor"/>
    </font>
    <font>
      <b/>
      <sz val="11"/>
      <color rgb="FF000000"/>
      <name val="Calibri"/>
      <family val="2"/>
      <scheme val="minor"/>
    </font>
    <font>
      <i/>
      <sz val="11"/>
      <color theme="1"/>
      <name val="Calibri"/>
      <family val="2"/>
      <scheme val="minor"/>
    </font>
    <font>
      <u/>
      <sz val="11"/>
      <color theme="1"/>
      <name val="Calibri"/>
      <family val="2"/>
      <scheme val="minor"/>
    </font>
    <font>
      <b/>
      <u/>
      <sz val="11"/>
      <color theme="1"/>
      <name val="Calibri"/>
      <family val="2"/>
      <scheme val="minor"/>
    </font>
    <font>
      <u/>
      <sz val="11"/>
      <color theme="10"/>
      <name val="Calibri"/>
      <family val="2"/>
      <scheme val="minor"/>
    </font>
    <font>
      <u/>
      <sz val="10"/>
      <color theme="10"/>
      <name val="Calibri"/>
      <family val="2"/>
      <scheme val="minor"/>
    </font>
    <font>
      <b/>
      <sz val="10"/>
      <color theme="1"/>
      <name val="Calibri"/>
      <family val="2"/>
      <scheme val="minor"/>
    </font>
    <font>
      <i/>
      <sz val="10"/>
      <color theme="1"/>
      <name val="Calibri"/>
      <family val="2"/>
      <scheme val="minor"/>
    </font>
    <font>
      <i/>
      <u/>
      <sz val="11"/>
      <color theme="1"/>
      <name val="Calibri"/>
      <family val="2"/>
      <scheme val="minor"/>
    </font>
    <font>
      <sz val="11"/>
      <color theme="0"/>
      <name val="Calibri"/>
      <family val="2"/>
      <scheme val="minor"/>
    </font>
    <font>
      <sz val="16"/>
      <color theme="1"/>
      <name val="Calibri"/>
      <family val="2"/>
      <scheme val="minor"/>
    </font>
    <font>
      <b/>
      <u/>
      <sz val="15"/>
      <color theme="1"/>
      <name val="Calibri"/>
      <family val="2"/>
      <scheme val="minor"/>
    </font>
    <font>
      <sz val="15"/>
      <color theme="1"/>
      <name val="Calibri"/>
      <family val="2"/>
      <scheme val="minor"/>
    </font>
    <font>
      <sz val="11"/>
      <name val="Calibri"/>
      <family val="2"/>
      <scheme val="minor"/>
    </font>
    <font>
      <b/>
      <sz val="11"/>
      <name val="Calibri"/>
      <family val="2"/>
      <scheme val="minor"/>
    </font>
    <font>
      <i/>
      <sz val="11"/>
      <name val="Calibri"/>
      <family val="2"/>
      <scheme val="minor"/>
    </font>
    <font>
      <u/>
      <sz val="15"/>
      <color theme="10"/>
      <name val="Calibri"/>
      <family val="2"/>
      <scheme val="minor"/>
    </font>
    <font>
      <b/>
      <sz val="15"/>
      <color theme="1"/>
      <name val="Calibri"/>
      <family val="2"/>
      <scheme val="minor"/>
    </font>
    <font>
      <i/>
      <sz val="15"/>
      <color theme="1"/>
      <name val="Calibri"/>
      <family val="2"/>
      <scheme val="minor"/>
    </font>
    <font>
      <u/>
      <sz val="15"/>
      <color rgb="FF0563C1"/>
      <name val="Calibri"/>
      <family val="2"/>
      <scheme val="minor"/>
    </font>
  </fonts>
  <fills count="5">
    <fill>
      <patternFill patternType="none"/>
    </fill>
    <fill>
      <patternFill patternType="gray125"/>
    </fill>
    <fill>
      <patternFill patternType="solid">
        <fgColor theme="9" tint="0.59996337778862885"/>
        <bgColor indexed="64"/>
      </patternFill>
    </fill>
    <fill>
      <patternFill patternType="solid">
        <fgColor rgb="FFFFFF99"/>
        <bgColor indexed="64"/>
      </patternFill>
    </fill>
    <fill>
      <patternFill patternType="solid">
        <fgColor rgb="FFC6E0B4"/>
        <bgColor indexed="64"/>
      </patternFill>
    </fill>
  </fills>
  <borders count="21">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dotted">
        <color auto="1"/>
      </left>
      <right/>
      <top/>
      <bottom/>
      <diagonal/>
    </border>
    <border>
      <left style="thin">
        <color auto="1"/>
      </left>
      <right/>
      <top style="thin">
        <color auto="1"/>
      </top>
      <bottom style="thin">
        <color auto="1"/>
      </bottom>
      <diagonal/>
    </border>
    <border>
      <left style="dotted">
        <color auto="1"/>
      </left>
      <right/>
      <top style="thin">
        <color auto="1"/>
      </top>
      <bottom/>
      <diagonal/>
    </border>
    <border>
      <left/>
      <right style="thin">
        <color auto="1"/>
      </right>
      <top style="thin">
        <color auto="1"/>
      </top>
      <bottom style="thin">
        <color auto="1"/>
      </bottom>
      <diagonal/>
    </border>
    <border>
      <left/>
      <right style="dotted">
        <color auto="1"/>
      </right>
      <top style="thin">
        <color auto="1"/>
      </top>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style="dotted">
        <color auto="1"/>
      </left>
      <right style="thin">
        <color rgb="FF000000"/>
      </right>
      <top style="thick">
        <color rgb="FF000000"/>
      </top>
      <bottom style="thin">
        <color rgb="FF000000"/>
      </bottom>
      <diagonal/>
    </border>
    <border>
      <left style="thin">
        <color auto="1"/>
      </left>
      <right/>
      <top style="thick">
        <color auto="1"/>
      </top>
      <bottom style="thin">
        <color auto="1"/>
      </bottom>
      <diagonal/>
    </border>
    <border>
      <left/>
      <right/>
      <top style="thick">
        <color auto="1"/>
      </top>
      <bottom style="thin">
        <color auto="1"/>
      </bottom>
      <diagonal/>
    </border>
    <border>
      <left style="dotted">
        <color auto="1"/>
      </left>
      <right style="thin">
        <color auto="1"/>
      </right>
      <top style="thick">
        <color auto="1"/>
      </top>
      <bottom style="thin">
        <color auto="1"/>
      </bottom>
      <diagonal/>
    </border>
    <border>
      <left/>
      <right/>
      <top style="thin">
        <color auto="1"/>
      </top>
      <bottom style="thin">
        <color auto="1"/>
      </bottom>
      <diagonal/>
    </border>
    <border>
      <left style="dotted">
        <color auto="1"/>
      </left>
      <right style="thin">
        <color auto="1"/>
      </right>
      <top style="thin">
        <color auto="1"/>
      </top>
      <bottom style="thin">
        <color auto="1"/>
      </bottom>
      <diagonal/>
    </border>
    <border>
      <left style="thin">
        <color auto="1"/>
      </left>
      <right style="thin">
        <color auto="1"/>
      </right>
      <top style="thick">
        <color auto="1"/>
      </top>
      <bottom style="thin">
        <color auto="1"/>
      </bottom>
      <diagonal/>
    </border>
    <border>
      <left style="thin">
        <color rgb="FF000000"/>
      </left>
      <right style="thin">
        <color rgb="FF000000"/>
      </right>
      <top style="thick">
        <color rgb="FF000000"/>
      </top>
      <bottom style="thin">
        <color rgb="FF000000"/>
      </bottom>
      <diagonal/>
    </border>
    <border>
      <left/>
      <right style="dotted">
        <color auto="1"/>
      </right>
      <top/>
      <bottom style="thin">
        <color auto="1"/>
      </bottom>
      <diagonal/>
    </border>
    <border>
      <left/>
      <right style="dotted">
        <color auto="1"/>
      </right>
      <top/>
      <bottom/>
      <diagonal/>
    </border>
    <border>
      <left/>
      <right/>
      <top/>
      <bottom style="thin">
        <color auto="1"/>
      </bottom>
      <diagonal/>
    </border>
  </borders>
  <cellStyleXfs count="2">
    <xf numFmtId="0" fontId="0" fillId="0" borderId="0"/>
    <xf numFmtId="0" fontId="8" fillId="0" borderId="0" applyNumberFormat="0" applyFill="0" applyBorder="0" applyAlignment="0" applyProtection="0"/>
  </cellStyleXfs>
  <cellXfs count="110">
    <xf numFmtId="0" fontId="0" fillId="0" borderId="0" xfId="0"/>
    <xf numFmtId="0" fontId="1" fillId="0" borderId="0" xfId="0" applyFont="1"/>
    <xf numFmtId="0" fontId="0" fillId="0" borderId="0" xfId="0" applyFont="1"/>
    <xf numFmtId="164" fontId="2" fillId="0" borderId="0" xfId="0" applyNumberFormat="1" applyFont="1"/>
    <xf numFmtId="166" fontId="5" fillId="0" borderId="0" xfId="0" applyNumberFormat="1" applyFont="1"/>
    <xf numFmtId="0" fontId="1" fillId="0" borderId="1" xfId="0" applyFont="1" applyBorder="1"/>
    <xf numFmtId="0" fontId="0" fillId="0" borderId="1" xfId="0" applyBorder="1"/>
    <xf numFmtId="0" fontId="5" fillId="0" borderId="0" xfId="0" applyFont="1"/>
    <xf numFmtId="0" fontId="6" fillId="0" borderId="0" xfId="0" applyFont="1"/>
    <xf numFmtId="165" fontId="2" fillId="3" borderId="2" xfId="0" applyNumberFormat="1" applyFont="1" applyFill="1" applyBorder="1"/>
    <xf numFmtId="0" fontId="7" fillId="0" borderId="0" xfId="0" applyFont="1"/>
    <xf numFmtId="0" fontId="0" fillId="0" borderId="0" xfId="0" applyAlignment="1">
      <alignment horizontal="right"/>
    </xf>
    <xf numFmtId="0" fontId="9" fillId="0" borderId="0" xfId="1" applyFont="1"/>
    <xf numFmtId="165" fontId="2" fillId="3" borderId="4" xfId="0" applyNumberFormat="1" applyFont="1" applyFill="1" applyBorder="1"/>
    <xf numFmtId="164" fontId="3" fillId="0" borderId="3" xfId="0" applyNumberFormat="1" applyFont="1" applyBorder="1"/>
    <xf numFmtId="166" fontId="5" fillId="0" borderId="3" xfId="0" applyNumberFormat="1" applyFont="1" applyBorder="1"/>
    <xf numFmtId="0" fontId="0" fillId="0" borderId="3" xfId="0" applyBorder="1"/>
    <xf numFmtId="0" fontId="1" fillId="0" borderId="3" xfId="0" applyFont="1" applyBorder="1"/>
    <xf numFmtId="0" fontId="1" fillId="0" borderId="3" xfId="0" applyFont="1" applyBorder="1" applyAlignment="1">
      <alignment horizontal="right"/>
    </xf>
    <xf numFmtId="0" fontId="10" fillId="0" borderId="0" xfId="0" applyFont="1"/>
    <xf numFmtId="0" fontId="11" fillId="0" borderId="0" xfId="0" applyFont="1"/>
    <xf numFmtId="169" fontId="2" fillId="3" borderId="4" xfId="0" applyNumberFormat="1" applyFont="1" applyFill="1" applyBorder="1"/>
    <xf numFmtId="169" fontId="2" fillId="3" borderId="2" xfId="0" applyNumberFormat="1" applyFont="1" applyFill="1" applyBorder="1"/>
    <xf numFmtId="169" fontId="4" fillId="0" borderId="3" xfId="0" applyNumberFormat="1" applyFont="1" applyBorder="1"/>
    <xf numFmtId="169" fontId="4" fillId="0" borderId="1" xfId="0" applyNumberFormat="1" applyFont="1" applyBorder="1"/>
    <xf numFmtId="169" fontId="4" fillId="0" borderId="5" xfId="0" applyNumberFormat="1" applyFont="1" applyBorder="1"/>
    <xf numFmtId="166" fontId="5" fillId="0" borderId="0" xfId="0" applyNumberFormat="1" applyFont="1" applyAlignment="1">
      <alignment horizontal="right"/>
    </xf>
    <xf numFmtId="166" fontId="5" fillId="0" borderId="3" xfId="0" applyNumberFormat="1" applyFont="1" applyBorder="1" applyAlignment="1">
      <alignment horizontal="right"/>
    </xf>
    <xf numFmtId="169" fontId="0" fillId="0" borderId="0" xfId="0" applyNumberFormat="1" applyAlignment="1">
      <alignment horizontal="right"/>
    </xf>
    <xf numFmtId="169" fontId="1" fillId="0" borderId="3" xfId="0" applyNumberFormat="1" applyFont="1" applyBorder="1" applyAlignment="1">
      <alignment horizontal="right"/>
    </xf>
    <xf numFmtId="170" fontId="0" fillId="0" borderId="0" xfId="0" applyNumberFormat="1" applyAlignment="1">
      <alignment horizontal="right"/>
    </xf>
    <xf numFmtId="170" fontId="1" fillId="0" borderId="3" xfId="0" applyNumberFormat="1" applyFont="1" applyBorder="1" applyAlignment="1">
      <alignment horizontal="right"/>
    </xf>
    <xf numFmtId="0" fontId="12" fillId="0" borderId="0" xfId="0" applyFont="1"/>
    <xf numFmtId="171" fontId="2" fillId="3" borderId="2" xfId="0" applyNumberFormat="1" applyFont="1" applyFill="1" applyBorder="1"/>
    <xf numFmtId="171" fontId="4" fillId="0" borderId="3" xfId="0" applyNumberFormat="1" applyFont="1" applyBorder="1"/>
    <xf numFmtId="0" fontId="13" fillId="0" borderId="0" xfId="0" applyFont="1"/>
    <xf numFmtId="0" fontId="1" fillId="0" borderId="0" xfId="0" applyFont="1" applyBorder="1"/>
    <xf numFmtId="0" fontId="0" fillId="0" borderId="0" xfId="0" applyBorder="1"/>
    <xf numFmtId="169" fontId="4" fillId="0" borderId="0" xfId="0" applyNumberFormat="1" applyFont="1" applyBorder="1"/>
    <xf numFmtId="169" fontId="1" fillId="0" borderId="1" xfId="0" applyNumberFormat="1" applyFont="1" applyBorder="1" applyAlignment="1">
      <alignment horizontal="right"/>
    </xf>
    <xf numFmtId="169" fontId="1" fillId="0" borderId="7" xfId="0" applyNumberFormat="1" applyFont="1" applyBorder="1" applyAlignment="1">
      <alignment horizontal="right"/>
    </xf>
    <xf numFmtId="168" fontId="1" fillId="0" borderId="0" xfId="0" applyNumberFormat="1" applyFont="1" applyBorder="1" applyAlignment="1">
      <alignment horizontal="right"/>
    </xf>
    <xf numFmtId="168" fontId="1" fillId="0" borderId="3" xfId="0" applyNumberFormat="1" applyFont="1" applyBorder="1" applyAlignment="1">
      <alignment horizontal="right"/>
    </xf>
    <xf numFmtId="169" fontId="1" fillId="0" borderId="5" xfId="0" applyNumberFormat="1" applyFont="1" applyBorder="1" applyAlignment="1">
      <alignment horizontal="right"/>
    </xf>
    <xf numFmtId="0" fontId="5" fillId="0" borderId="0" xfId="0" quotePrefix="1" applyFont="1"/>
    <xf numFmtId="169" fontId="4" fillId="0" borderId="1" xfId="0" applyNumberFormat="1" applyFont="1" applyBorder="1" applyAlignment="1">
      <alignment horizontal="right"/>
    </xf>
    <xf numFmtId="164" fontId="3" fillId="0" borderId="0" xfId="0" applyNumberFormat="1" applyFont="1" applyBorder="1"/>
    <xf numFmtId="171" fontId="4" fillId="0" borderId="0" xfId="0" applyNumberFormat="1" applyFont="1" applyBorder="1"/>
    <xf numFmtId="169" fontId="1" fillId="0" borderId="0" xfId="0" applyNumberFormat="1" applyFont="1" applyBorder="1" applyAlignment="1">
      <alignment horizontal="right"/>
    </xf>
    <xf numFmtId="166" fontId="5" fillId="0" borderId="0" xfId="0" applyNumberFormat="1" applyFont="1" applyBorder="1"/>
    <xf numFmtId="166" fontId="5" fillId="0" borderId="0" xfId="0" applyNumberFormat="1" applyFont="1" applyBorder="1" applyAlignment="1">
      <alignment horizontal="right"/>
    </xf>
    <xf numFmtId="165" fontId="1" fillId="0" borderId="0" xfId="0" applyNumberFormat="1" applyFont="1" applyBorder="1"/>
    <xf numFmtId="170" fontId="1" fillId="0" borderId="0" xfId="0" applyNumberFormat="1" applyFont="1" applyBorder="1" applyAlignment="1">
      <alignment horizontal="right"/>
    </xf>
    <xf numFmtId="0" fontId="1" fillId="0" borderId="0" xfId="0" applyFont="1" applyBorder="1" applyAlignment="1">
      <alignment horizontal="right"/>
    </xf>
    <xf numFmtId="167" fontId="1" fillId="0" borderId="0" xfId="0" applyNumberFormat="1" applyFont="1" applyBorder="1" applyAlignment="1">
      <alignment horizontal="right"/>
    </xf>
    <xf numFmtId="0" fontId="1" fillId="2" borderId="2" xfId="0" applyFont="1" applyFill="1" applyBorder="1" applyAlignment="1">
      <alignment horizontal="centerContinuous"/>
    </xf>
    <xf numFmtId="0" fontId="1" fillId="2" borderId="4" xfId="0" applyFont="1" applyFill="1" applyBorder="1" applyAlignment="1">
      <alignment horizontal="centerContinuous"/>
    </xf>
    <xf numFmtId="0" fontId="1" fillId="2" borderId="14" xfId="0" applyFont="1" applyFill="1" applyBorder="1" applyAlignment="1">
      <alignment horizontal="centerContinuous"/>
    </xf>
    <xf numFmtId="0" fontId="1" fillId="2" borderId="14" xfId="0" applyFont="1" applyFill="1" applyBorder="1" applyAlignment="1">
      <alignment horizontal="center"/>
    </xf>
    <xf numFmtId="0" fontId="1" fillId="2" borderId="15" xfId="0" applyFont="1" applyFill="1" applyBorder="1" applyAlignment="1">
      <alignment horizontal="center"/>
    </xf>
    <xf numFmtId="169" fontId="4" fillId="0" borderId="5" xfId="0" applyNumberFormat="1" applyFont="1" applyBorder="1" applyAlignment="1">
      <alignment horizontal="right"/>
    </xf>
    <xf numFmtId="0" fontId="7" fillId="4" borderId="0" xfId="0" applyFont="1" applyFill="1"/>
    <xf numFmtId="0" fontId="5" fillId="0" borderId="0" xfId="0" quotePrefix="1" applyFont="1" applyAlignment="1">
      <alignment vertical="top" wrapText="1"/>
    </xf>
    <xf numFmtId="0" fontId="1" fillId="4" borderId="8" xfId="0" applyFont="1" applyFill="1" applyBorder="1"/>
    <xf numFmtId="0" fontId="1" fillId="4" borderId="9" xfId="0" applyFont="1" applyFill="1" applyBorder="1"/>
    <xf numFmtId="0" fontId="0" fillId="4" borderId="9" xfId="0" applyFont="1" applyFill="1" applyBorder="1"/>
    <xf numFmtId="168" fontId="1" fillId="4" borderId="9" xfId="0" applyNumberFormat="1" applyFont="1" applyFill="1" applyBorder="1" applyAlignment="1">
      <alignment horizontal="right"/>
    </xf>
    <xf numFmtId="168" fontId="1" fillId="4" borderId="10" xfId="0" applyNumberFormat="1" applyFont="1" applyFill="1" applyBorder="1" applyAlignment="1">
      <alignment horizontal="right"/>
    </xf>
    <xf numFmtId="168" fontId="1" fillId="4" borderId="17" xfId="0" applyNumberFormat="1" applyFont="1" applyFill="1" applyBorder="1" applyAlignment="1">
      <alignment horizontal="right"/>
    </xf>
    <xf numFmtId="0" fontId="1" fillId="4" borderId="11" xfId="0" applyFont="1" applyFill="1" applyBorder="1"/>
    <xf numFmtId="0" fontId="1" fillId="4" borderId="12" xfId="0" applyFont="1" applyFill="1" applyBorder="1"/>
    <xf numFmtId="0" fontId="0" fillId="4" borderId="12" xfId="0" applyFill="1" applyBorder="1"/>
    <xf numFmtId="167" fontId="1" fillId="4" borderId="13" xfId="0" applyNumberFormat="1" applyFont="1" applyFill="1" applyBorder="1" applyAlignment="1">
      <alignment horizontal="right"/>
    </xf>
    <xf numFmtId="167" fontId="1" fillId="4" borderId="16" xfId="0" applyNumberFormat="1" applyFont="1" applyFill="1" applyBorder="1" applyAlignment="1">
      <alignment horizontal="right"/>
    </xf>
    <xf numFmtId="0" fontId="14" fillId="0" borderId="0" xfId="0" applyFont="1"/>
    <xf numFmtId="0" fontId="15" fillId="0" borderId="0" xfId="0" applyFont="1"/>
    <xf numFmtId="0" fontId="16" fillId="0" borderId="0" xfId="0" applyFont="1"/>
    <xf numFmtId="167" fontId="1" fillId="4" borderId="12" xfId="0" applyNumberFormat="1" applyFont="1" applyFill="1" applyBorder="1" applyAlignment="1">
      <alignment horizontal="right"/>
    </xf>
    <xf numFmtId="169" fontId="18" fillId="0" borderId="3" xfId="0" applyNumberFormat="1" applyFont="1" applyFill="1" applyBorder="1"/>
    <xf numFmtId="169" fontId="18" fillId="0" borderId="1" xfId="0" applyNumberFormat="1" applyFont="1" applyFill="1" applyBorder="1"/>
    <xf numFmtId="169" fontId="18" fillId="0" borderId="5" xfId="0" applyNumberFormat="1" applyFont="1" applyFill="1" applyBorder="1"/>
    <xf numFmtId="164" fontId="17" fillId="0" borderId="0" xfId="0" applyNumberFormat="1" applyFont="1" applyFill="1"/>
    <xf numFmtId="164" fontId="18" fillId="0" borderId="3" xfId="0" applyNumberFormat="1" applyFont="1" applyFill="1" applyBorder="1"/>
    <xf numFmtId="169" fontId="18" fillId="0" borderId="0" xfId="0" applyNumberFormat="1" applyFont="1" applyFill="1" applyBorder="1"/>
    <xf numFmtId="169" fontId="18" fillId="0" borderId="1" xfId="0" applyNumberFormat="1" applyFont="1" applyFill="1" applyBorder="1" applyAlignment="1">
      <alignment horizontal="right"/>
    </xf>
    <xf numFmtId="169" fontId="18" fillId="0" borderId="7" xfId="0" applyNumberFormat="1" applyFont="1" applyFill="1" applyBorder="1" applyAlignment="1">
      <alignment horizontal="right"/>
    </xf>
    <xf numFmtId="166" fontId="19" fillId="0" borderId="0" xfId="0" applyNumberFormat="1" applyFont="1" applyFill="1"/>
    <xf numFmtId="166" fontId="19" fillId="0" borderId="3" xfId="0" applyNumberFormat="1" applyFont="1" applyFill="1" applyBorder="1"/>
    <xf numFmtId="169" fontId="18" fillId="0" borderId="5" xfId="0" applyNumberFormat="1" applyFont="1" applyFill="1" applyBorder="1" applyAlignment="1">
      <alignment horizontal="right"/>
    </xf>
    <xf numFmtId="166" fontId="19" fillId="0" borderId="0" xfId="0" applyNumberFormat="1" applyFont="1" applyFill="1" applyAlignment="1">
      <alignment horizontal="right"/>
    </xf>
    <xf numFmtId="166" fontId="19" fillId="0" borderId="3" xfId="0" applyNumberFormat="1" applyFont="1" applyFill="1" applyBorder="1" applyAlignment="1">
      <alignment horizontal="right"/>
    </xf>
    <xf numFmtId="171" fontId="18" fillId="0" borderId="0" xfId="0" applyNumberFormat="1" applyFont="1" applyFill="1" applyBorder="1"/>
    <xf numFmtId="169" fontId="17" fillId="0" borderId="0" xfId="0" applyNumberFormat="1" applyFont="1" applyFill="1" applyBorder="1"/>
    <xf numFmtId="169" fontId="17" fillId="0" borderId="19" xfId="0" applyNumberFormat="1" applyFont="1" applyFill="1" applyBorder="1"/>
    <xf numFmtId="171" fontId="17" fillId="0" borderId="20" xfId="0" applyNumberFormat="1" applyFont="1" applyFill="1" applyBorder="1"/>
    <xf numFmtId="171" fontId="17" fillId="0" borderId="18" xfId="0" applyNumberFormat="1" applyFont="1" applyFill="1" applyBorder="1"/>
    <xf numFmtId="165" fontId="18" fillId="0" borderId="3" xfId="0" applyNumberFormat="1" applyFont="1" applyFill="1" applyBorder="1" applyAlignment="1">
      <alignment horizontal="right"/>
    </xf>
    <xf numFmtId="165" fontId="17" fillId="0" borderId="0" xfId="0" applyNumberFormat="1" applyFont="1" applyFill="1" applyBorder="1"/>
    <xf numFmtId="165" fontId="17" fillId="0" borderId="19" xfId="0" applyNumberFormat="1" applyFont="1" applyFill="1" applyBorder="1"/>
    <xf numFmtId="169" fontId="4" fillId="0" borderId="3" xfId="0" applyNumberFormat="1" applyFont="1" applyFill="1" applyBorder="1"/>
    <xf numFmtId="165" fontId="1" fillId="0" borderId="3" xfId="0" applyNumberFormat="1" applyFont="1" applyFill="1" applyBorder="1" applyAlignment="1">
      <alignment horizontal="right"/>
    </xf>
    <xf numFmtId="0" fontId="1" fillId="2" borderId="4" xfId="0" applyFont="1" applyFill="1" applyBorder="1" applyAlignment="1">
      <alignment horizontal="left"/>
    </xf>
    <xf numFmtId="0" fontId="21" fillId="0" borderId="0" xfId="0" applyFont="1"/>
    <xf numFmtId="0" fontId="22" fillId="0" borderId="0" xfId="0" applyFont="1"/>
    <xf numFmtId="0" fontId="20" fillId="0" borderId="0" xfId="1" applyFont="1"/>
    <xf numFmtId="0" fontId="16" fillId="0" borderId="0" xfId="0" quotePrefix="1" applyFont="1" applyAlignment="1">
      <alignment vertical="top" wrapText="1"/>
    </xf>
    <xf numFmtId="0" fontId="16" fillId="0" borderId="0" xfId="0" quotePrefix="1" applyFont="1" applyAlignment="1">
      <alignment horizontal="left" vertical="center" wrapText="1"/>
    </xf>
    <xf numFmtId="0" fontId="16" fillId="0" borderId="0" xfId="0" quotePrefix="1" applyFont="1" applyAlignment="1">
      <alignment vertical="center" wrapText="1"/>
    </xf>
    <xf numFmtId="169" fontId="2" fillId="3" borderId="4" xfId="0" applyNumberFormat="1" applyFont="1" applyFill="1" applyBorder="1" applyAlignment="1">
      <alignment horizontal="center"/>
    </xf>
    <xf numFmtId="169" fontId="2" fillId="3" borderId="6" xfId="0" applyNumberFormat="1"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563C1"/>
      <color rgb="FF61953D"/>
      <color rgb="FFC6E0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7038284</xdr:colOff>
      <xdr:row>0</xdr:row>
      <xdr:rowOff>79056</xdr:rowOff>
    </xdr:from>
    <xdr:to>
      <xdr:col>2</xdr:col>
      <xdr:colOff>8430950</xdr:colOff>
      <xdr:row>2</xdr:row>
      <xdr:rowOff>93664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00284" y="79056"/>
          <a:ext cx="1392666" cy="548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100849</xdr:colOff>
      <xdr:row>20</xdr:row>
      <xdr:rowOff>62660</xdr:rowOff>
    </xdr:from>
    <xdr:to>
      <xdr:col>24</xdr:col>
      <xdr:colOff>383237</xdr:colOff>
      <xdr:row>23</xdr:row>
      <xdr:rowOff>56027</xdr:rowOff>
    </xdr:to>
    <xdr:sp macro="" textlink="">
      <xdr:nvSpPr>
        <xdr:cNvPr id="4" name="Rounded Rectangular Callout 3">
          <a:extLst>
            <a:ext uri="{FF2B5EF4-FFF2-40B4-BE49-F238E27FC236}">
              <a16:creationId xmlns:a16="http://schemas.microsoft.com/office/drawing/2014/main" id="{00000000-0008-0000-0100-000004000000}"/>
            </a:ext>
          </a:extLst>
        </xdr:cNvPr>
        <xdr:cNvSpPr/>
      </xdr:nvSpPr>
      <xdr:spPr>
        <a:xfrm>
          <a:off x="9659467" y="4007131"/>
          <a:ext cx="7543799" cy="564867"/>
        </a:xfrm>
        <a:prstGeom prst="wedgeRoundRectCallout">
          <a:avLst>
            <a:gd name="adj1" fmla="val -58137"/>
            <a:gd name="adj2" fmla="val -54488"/>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u="none">
              <a:solidFill>
                <a:schemeClr val="tx1"/>
              </a:solidFill>
            </a:rPr>
            <a:t>tCAC (Total</a:t>
          </a:r>
          <a:r>
            <a:rPr lang="en-US" sz="1100" b="1" u="none" baseline="0">
              <a:solidFill>
                <a:schemeClr val="tx1"/>
              </a:solidFill>
            </a:rPr>
            <a:t> Cost of Customer Acquisition)</a:t>
          </a:r>
          <a:r>
            <a:rPr lang="en-US" sz="1100" baseline="0">
              <a:solidFill>
                <a:schemeClr val="tx1"/>
              </a:solidFill>
            </a:rPr>
            <a:t>: The fully burdened cost required to sign up a new customer, including net one-time onboarding costs.</a:t>
          </a:r>
          <a:endParaRPr lang="en-US" sz="1100">
            <a:solidFill>
              <a:schemeClr val="tx1"/>
            </a:solidFill>
          </a:endParaRPr>
        </a:p>
      </xdr:txBody>
    </xdr:sp>
    <xdr:clientData/>
  </xdr:twoCellAnchor>
  <xdr:twoCellAnchor>
    <xdr:from>
      <xdr:col>12</xdr:col>
      <xdr:colOff>100849</xdr:colOff>
      <xdr:row>14</xdr:row>
      <xdr:rowOff>89649</xdr:rowOff>
    </xdr:from>
    <xdr:to>
      <xdr:col>24</xdr:col>
      <xdr:colOff>383237</xdr:colOff>
      <xdr:row>17</xdr:row>
      <xdr:rowOff>0</xdr:rowOff>
    </xdr:to>
    <xdr:sp macro="" textlink="">
      <xdr:nvSpPr>
        <xdr:cNvPr id="5" name="Rounded Rectangular Callout 4">
          <a:extLst>
            <a:ext uri="{FF2B5EF4-FFF2-40B4-BE49-F238E27FC236}">
              <a16:creationId xmlns:a16="http://schemas.microsoft.com/office/drawing/2014/main" id="{00000000-0008-0000-0100-000005000000}"/>
            </a:ext>
          </a:extLst>
        </xdr:cNvPr>
        <xdr:cNvSpPr/>
      </xdr:nvSpPr>
      <xdr:spPr>
        <a:xfrm>
          <a:off x="9659467" y="2510120"/>
          <a:ext cx="7543799" cy="504261"/>
        </a:xfrm>
        <a:prstGeom prst="wedgeRoundRectCallout">
          <a:avLst>
            <a:gd name="adj1" fmla="val -58733"/>
            <a:gd name="adj2" fmla="val 37824"/>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Onboarding Expense</a:t>
          </a:r>
          <a:r>
            <a:rPr lang="en-US" sz="1100" b="0" baseline="0">
              <a:solidFill>
                <a:schemeClr val="tx1"/>
              </a:solidFill>
            </a:rPr>
            <a:t>:</a:t>
          </a:r>
          <a:r>
            <a:rPr lang="en-US" sz="1100" baseline="0">
              <a:solidFill>
                <a:schemeClr val="tx1"/>
              </a:solidFill>
            </a:rPr>
            <a:t> Any implementation or provisioning expenses that are required to light up a new customer cohort. Ex: training, data migration, etc.</a:t>
          </a:r>
          <a:endParaRPr lang="en-US" sz="1100">
            <a:solidFill>
              <a:schemeClr val="tx1"/>
            </a:solidFill>
          </a:endParaRPr>
        </a:p>
      </xdr:txBody>
    </xdr:sp>
    <xdr:clientData/>
  </xdr:twoCellAnchor>
  <xdr:twoCellAnchor>
    <xdr:from>
      <xdr:col>12</xdr:col>
      <xdr:colOff>100849</xdr:colOff>
      <xdr:row>17</xdr:row>
      <xdr:rowOff>130614</xdr:rowOff>
    </xdr:from>
    <xdr:to>
      <xdr:col>24</xdr:col>
      <xdr:colOff>383237</xdr:colOff>
      <xdr:row>20</xdr:row>
      <xdr:rowOff>44881</xdr:rowOff>
    </xdr:to>
    <xdr:sp macro="" textlink="">
      <xdr:nvSpPr>
        <xdr:cNvPr id="7" name="Rounded Rectangular Callout 6">
          <a:extLst>
            <a:ext uri="{FF2B5EF4-FFF2-40B4-BE49-F238E27FC236}">
              <a16:creationId xmlns:a16="http://schemas.microsoft.com/office/drawing/2014/main" id="{00000000-0008-0000-0100-000007000000}"/>
            </a:ext>
          </a:extLst>
        </xdr:cNvPr>
        <xdr:cNvSpPr/>
      </xdr:nvSpPr>
      <xdr:spPr>
        <a:xfrm>
          <a:off x="9659467" y="3503585"/>
          <a:ext cx="7543799" cy="485767"/>
        </a:xfrm>
        <a:prstGeom prst="wedgeRoundRectCallout">
          <a:avLst>
            <a:gd name="adj1" fmla="val -57907"/>
            <a:gd name="adj2" fmla="val -41289"/>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Onboarding Gross Profit</a:t>
          </a:r>
          <a:r>
            <a:rPr lang="en-US" sz="1100" b="0" baseline="0">
              <a:solidFill>
                <a:schemeClr val="tx1"/>
              </a:solidFill>
            </a:rPr>
            <a:t>:</a:t>
          </a:r>
          <a:r>
            <a:rPr lang="en-US" sz="1100" baseline="0">
              <a:solidFill>
                <a:schemeClr val="tx1"/>
              </a:solidFill>
            </a:rPr>
            <a:t> Any gross profit generated from onboarding a new customer cohort. (Ex: implementation services). Note: make sure you aren't double counting costs from the Onboarding Expense!</a:t>
          </a:r>
          <a:endParaRPr lang="en-US" sz="1100">
            <a:solidFill>
              <a:schemeClr val="tx1"/>
            </a:solidFill>
          </a:endParaRPr>
        </a:p>
      </xdr:txBody>
    </xdr:sp>
    <xdr:clientData/>
  </xdr:twoCellAnchor>
  <xdr:twoCellAnchor>
    <xdr:from>
      <xdr:col>12</xdr:col>
      <xdr:colOff>100849</xdr:colOff>
      <xdr:row>25</xdr:row>
      <xdr:rowOff>168094</xdr:rowOff>
    </xdr:from>
    <xdr:to>
      <xdr:col>24</xdr:col>
      <xdr:colOff>383237</xdr:colOff>
      <xdr:row>28</xdr:row>
      <xdr:rowOff>78445</xdr:rowOff>
    </xdr:to>
    <xdr:sp macro="" textlink="">
      <xdr:nvSpPr>
        <xdr:cNvPr id="9" name="Rounded Rectangular Callout 8">
          <a:extLst>
            <a:ext uri="{FF2B5EF4-FFF2-40B4-BE49-F238E27FC236}">
              <a16:creationId xmlns:a16="http://schemas.microsoft.com/office/drawing/2014/main" id="{00000000-0008-0000-0100-000009000000}"/>
            </a:ext>
          </a:extLst>
        </xdr:cNvPr>
        <xdr:cNvSpPr/>
      </xdr:nvSpPr>
      <xdr:spPr>
        <a:xfrm>
          <a:off x="9917202" y="6017565"/>
          <a:ext cx="7543800" cy="481851"/>
        </a:xfrm>
        <a:prstGeom prst="wedgeRoundRectCallout">
          <a:avLst>
            <a:gd name="adj1" fmla="val -58203"/>
            <a:gd name="adj2" fmla="val 51712"/>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u="none">
              <a:solidFill>
                <a:schemeClr val="tx1"/>
              </a:solidFill>
            </a:rPr>
            <a:t>Recurring COGS</a:t>
          </a:r>
          <a:r>
            <a:rPr lang="en-US" sz="1100" baseline="0">
              <a:solidFill>
                <a:schemeClr val="tx1"/>
              </a:solidFill>
            </a:rPr>
            <a:t>: Ongoing costs of providing &amp; delivering the service to customers (including data centers, call centers, merchant fees, hosting, &amp; 3rd-party software licenses, but not including R&amp;D or G&amp;A expense)</a:t>
          </a:r>
          <a:endParaRPr lang="en-US" sz="1100">
            <a:solidFill>
              <a:schemeClr val="tx1"/>
            </a:solidFill>
          </a:endParaRPr>
        </a:p>
      </xdr:txBody>
    </xdr:sp>
    <xdr:clientData/>
  </xdr:twoCellAnchor>
  <xdr:twoCellAnchor>
    <xdr:from>
      <xdr:col>12</xdr:col>
      <xdr:colOff>100849</xdr:colOff>
      <xdr:row>8</xdr:row>
      <xdr:rowOff>89651</xdr:rowOff>
    </xdr:from>
    <xdr:to>
      <xdr:col>24</xdr:col>
      <xdr:colOff>383237</xdr:colOff>
      <xdr:row>10</xdr:row>
      <xdr:rowOff>78446</xdr:rowOff>
    </xdr:to>
    <xdr:sp macro="" textlink="">
      <xdr:nvSpPr>
        <xdr:cNvPr id="8" name="Rounded Rectangular Callout 7">
          <a:extLst>
            <a:ext uri="{FF2B5EF4-FFF2-40B4-BE49-F238E27FC236}">
              <a16:creationId xmlns:a16="http://schemas.microsoft.com/office/drawing/2014/main" id="{00000000-0008-0000-0100-000008000000}"/>
            </a:ext>
          </a:extLst>
        </xdr:cNvPr>
        <xdr:cNvSpPr/>
      </xdr:nvSpPr>
      <xdr:spPr>
        <a:xfrm>
          <a:off x="8740584" y="2319622"/>
          <a:ext cx="7543800" cy="369795"/>
        </a:xfrm>
        <a:prstGeom prst="wedgeRoundRectCallout">
          <a:avLst>
            <a:gd name="adj1" fmla="val -58237"/>
            <a:gd name="adj2" fmla="val 56878"/>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MRR per Customer</a:t>
          </a:r>
          <a:r>
            <a:rPr lang="en-US" sz="1100" b="0" baseline="0">
              <a:solidFill>
                <a:schemeClr val="tx1"/>
              </a:solidFill>
            </a:rPr>
            <a:t>:</a:t>
          </a:r>
          <a:r>
            <a:rPr lang="en-US" sz="1100" baseline="0">
              <a:solidFill>
                <a:schemeClr val="tx1"/>
              </a:solidFill>
            </a:rPr>
            <a:t> Monthly Recurring Revenue for a new customer.</a:t>
          </a:r>
          <a:endParaRPr lang="en-US" sz="1100">
            <a:solidFill>
              <a:schemeClr val="tx1"/>
            </a:solidFill>
          </a:endParaRPr>
        </a:p>
      </xdr:txBody>
    </xdr:sp>
    <xdr:clientData/>
  </xdr:twoCellAnchor>
  <xdr:twoCellAnchor>
    <xdr:from>
      <xdr:col>12</xdr:col>
      <xdr:colOff>100849</xdr:colOff>
      <xdr:row>29</xdr:row>
      <xdr:rowOff>179298</xdr:rowOff>
    </xdr:from>
    <xdr:to>
      <xdr:col>24</xdr:col>
      <xdr:colOff>383237</xdr:colOff>
      <xdr:row>32</xdr:row>
      <xdr:rowOff>100852</xdr:rowOff>
    </xdr:to>
    <xdr:sp macro="" textlink="">
      <xdr:nvSpPr>
        <xdr:cNvPr id="11" name="Rounded Rectangular Callout 10">
          <a:extLst>
            <a:ext uri="{FF2B5EF4-FFF2-40B4-BE49-F238E27FC236}">
              <a16:creationId xmlns:a16="http://schemas.microsoft.com/office/drawing/2014/main" id="{00000000-0008-0000-0100-00000B000000}"/>
            </a:ext>
          </a:extLst>
        </xdr:cNvPr>
        <xdr:cNvSpPr/>
      </xdr:nvSpPr>
      <xdr:spPr>
        <a:xfrm>
          <a:off x="8740584" y="6219269"/>
          <a:ext cx="7543800" cy="493054"/>
        </a:xfrm>
        <a:prstGeom prst="wedgeRoundRectCallout">
          <a:avLst>
            <a:gd name="adj1" fmla="val -58454"/>
            <a:gd name="adj2" fmla="val 52581"/>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u="none">
              <a:solidFill>
                <a:schemeClr val="tx1"/>
              </a:solidFill>
            </a:rPr>
            <a:t>RGP (Recurring Gross</a:t>
          </a:r>
          <a:r>
            <a:rPr lang="en-US" sz="1100" b="1" u="none" baseline="0">
              <a:solidFill>
                <a:schemeClr val="tx1"/>
              </a:solidFill>
            </a:rPr>
            <a:t> Profit)</a:t>
          </a:r>
          <a:r>
            <a:rPr lang="en-US" sz="1100" baseline="0">
              <a:solidFill>
                <a:schemeClr val="tx1"/>
              </a:solidFill>
            </a:rPr>
            <a:t>: Gross Profit (MRR - Recurring COGS) contributed by a customer for a given cohort. Be sure to exclude initial expenses required to onboard a customer (these should be captured in tCAC).</a:t>
          </a:r>
          <a:endParaRPr lang="en-US" sz="1100">
            <a:solidFill>
              <a:schemeClr val="tx1"/>
            </a:solidFill>
          </a:endParaRPr>
        </a:p>
      </xdr:txBody>
    </xdr:sp>
    <xdr:clientData/>
  </xdr:twoCellAnchor>
  <xdr:twoCellAnchor>
    <xdr:from>
      <xdr:col>12</xdr:col>
      <xdr:colOff>100849</xdr:colOff>
      <xdr:row>33</xdr:row>
      <xdr:rowOff>44821</xdr:rowOff>
    </xdr:from>
    <xdr:to>
      <xdr:col>24</xdr:col>
      <xdr:colOff>383237</xdr:colOff>
      <xdr:row>36</xdr:row>
      <xdr:rowOff>145677</xdr:rowOff>
    </xdr:to>
    <xdr:sp macro="" textlink="">
      <xdr:nvSpPr>
        <xdr:cNvPr id="12" name="Rounded Rectangular Callout 11">
          <a:extLst>
            <a:ext uri="{FF2B5EF4-FFF2-40B4-BE49-F238E27FC236}">
              <a16:creationId xmlns:a16="http://schemas.microsoft.com/office/drawing/2014/main" id="{00000000-0008-0000-0100-00000C000000}"/>
            </a:ext>
          </a:extLst>
        </xdr:cNvPr>
        <xdr:cNvSpPr/>
      </xdr:nvSpPr>
      <xdr:spPr>
        <a:xfrm>
          <a:off x="8740584" y="7418292"/>
          <a:ext cx="7543800" cy="694767"/>
        </a:xfrm>
        <a:prstGeom prst="wedgeRoundRectCallout">
          <a:avLst>
            <a:gd name="adj1" fmla="val -57008"/>
            <a:gd name="adj2" fmla="val 29231"/>
            <a:gd name="adj3" fmla="val 16667"/>
          </a:avLst>
        </a:prstGeom>
        <a:solidFill>
          <a:srgbClr val="61953D"/>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u="none">
              <a:solidFill>
                <a:schemeClr val="tx1"/>
              </a:solidFill>
            </a:rPr>
            <a:t>GMPP (Gross Margin Payback Period)</a:t>
          </a:r>
          <a:r>
            <a:rPr lang="en-US" sz="1100" baseline="0">
              <a:solidFill>
                <a:schemeClr val="tx1"/>
              </a:solidFill>
            </a:rPr>
            <a:t>: The number of months required to break even on the cost of acquiring a customer. Compare this metric across cohort to understand how long customer acquisition costs by cohort take to be repaid. GMPP = tCAC/RGP.</a:t>
          </a:r>
          <a:endParaRPr lang="en-US" sz="1100">
            <a:solidFill>
              <a:schemeClr val="tx1"/>
            </a:solidFill>
          </a:endParaRPr>
        </a:p>
      </xdr:txBody>
    </xdr:sp>
    <xdr:clientData/>
  </xdr:twoCellAnchor>
  <xdr:twoCellAnchor>
    <xdr:from>
      <xdr:col>12</xdr:col>
      <xdr:colOff>100849</xdr:colOff>
      <xdr:row>37</xdr:row>
      <xdr:rowOff>0</xdr:rowOff>
    </xdr:from>
    <xdr:to>
      <xdr:col>24</xdr:col>
      <xdr:colOff>383237</xdr:colOff>
      <xdr:row>38</xdr:row>
      <xdr:rowOff>89646</xdr:rowOff>
    </xdr:to>
    <xdr:sp macro="" textlink="">
      <xdr:nvSpPr>
        <xdr:cNvPr id="15" name="Rounded Rectangular Callout 14">
          <a:extLst>
            <a:ext uri="{FF2B5EF4-FFF2-40B4-BE49-F238E27FC236}">
              <a16:creationId xmlns:a16="http://schemas.microsoft.com/office/drawing/2014/main" id="{00000000-0008-0000-0100-00000F000000}"/>
            </a:ext>
          </a:extLst>
        </xdr:cNvPr>
        <xdr:cNvSpPr/>
      </xdr:nvSpPr>
      <xdr:spPr>
        <a:xfrm>
          <a:off x="8740584" y="7586382"/>
          <a:ext cx="7543800" cy="280146"/>
        </a:xfrm>
        <a:prstGeom prst="wedgeRoundRectCallout">
          <a:avLst>
            <a:gd name="adj1" fmla="val -57735"/>
            <a:gd name="adj2" fmla="val -2686"/>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Expected Monthly Cohort Churn</a:t>
          </a:r>
          <a:r>
            <a:rPr lang="en-US" sz="1100" b="0" baseline="0">
              <a:solidFill>
                <a:schemeClr val="tx1"/>
              </a:solidFill>
            </a:rPr>
            <a:t>:</a:t>
          </a:r>
          <a:r>
            <a:rPr lang="en-US" sz="1100" baseline="0">
              <a:solidFill>
                <a:schemeClr val="tx1"/>
              </a:solidFill>
            </a:rPr>
            <a:t> The percentage of Cohort MRR that is expected to be lost each month.</a:t>
          </a:r>
          <a:endParaRPr lang="en-US" sz="1100">
            <a:solidFill>
              <a:schemeClr val="tx1"/>
            </a:solidFill>
          </a:endParaRPr>
        </a:p>
      </xdr:txBody>
    </xdr:sp>
    <xdr:clientData/>
  </xdr:twoCellAnchor>
  <xdr:twoCellAnchor>
    <xdr:from>
      <xdr:col>12</xdr:col>
      <xdr:colOff>100849</xdr:colOff>
      <xdr:row>38</xdr:row>
      <xdr:rowOff>145672</xdr:rowOff>
    </xdr:from>
    <xdr:to>
      <xdr:col>24</xdr:col>
      <xdr:colOff>383237</xdr:colOff>
      <xdr:row>41</xdr:row>
      <xdr:rowOff>156881</xdr:rowOff>
    </xdr:to>
    <xdr:sp macro="" textlink="">
      <xdr:nvSpPr>
        <xdr:cNvPr id="16" name="Rounded Rectangular Callout 15">
          <a:extLst>
            <a:ext uri="{FF2B5EF4-FFF2-40B4-BE49-F238E27FC236}">
              <a16:creationId xmlns:a16="http://schemas.microsoft.com/office/drawing/2014/main" id="{00000000-0008-0000-0100-000010000000}"/>
            </a:ext>
          </a:extLst>
        </xdr:cNvPr>
        <xdr:cNvSpPr/>
      </xdr:nvSpPr>
      <xdr:spPr>
        <a:xfrm>
          <a:off x="9659467" y="7351054"/>
          <a:ext cx="7543799" cy="582709"/>
        </a:xfrm>
        <a:prstGeom prst="wedgeRoundRectCallout">
          <a:avLst>
            <a:gd name="adj1" fmla="val -57220"/>
            <a:gd name="adj2" fmla="val -26353"/>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eLT (Expected Lifetime)</a:t>
          </a:r>
          <a:r>
            <a:rPr lang="en-US" sz="1100" b="0" baseline="0">
              <a:solidFill>
                <a:schemeClr val="tx1"/>
              </a:solidFill>
            </a:rPr>
            <a:t>:</a:t>
          </a:r>
          <a:r>
            <a:rPr lang="en-US" sz="1100" baseline="0">
              <a:solidFill>
                <a:schemeClr val="tx1"/>
              </a:solidFill>
            </a:rPr>
            <a:t> The length of time that the company expects to keep a paying customer. Compare to GMPP to examine the length of an average customer's payback period against its lifecycle. eLT = 1/Churn</a:t>
          </a:r>
          <a:endParaRPr lang="en-US" sz="1100">
            <a:solidFill>
              <a:schemeClr val="tx1"/>
            </a:solidFill>
          </a:endParaRPr>
        </a:p>
      </xdr:txBody>
    </xdr:sp>
    <xdr:clientData/>
  </xdr:twoCellAnchor>
  <xdr:twoCellAnchor>
    <xdr:from>
      <xdr:col>12</xdr:col>
      <xdr:colOff>100849</xdr:colOff>
      <xdr:row>41</xdr:row>
      <xdr:rowOff>174807</xdr:rowOff>
    </xdr:from>
    <xdr:to>
      <xdr:col>24</xdr:col>
      <xdr:colOff>383237</xdr:colOff>
      <xdr:row>43</xdr:row>
      <xdr:rowOff>145676</xdr:rowOff>
    </xdr:to>
    <xdr:sp macro="" textlink="">
      <xdr:nvSpPr>
        <xdr:cNvPr id="17" name="Rounded Rectangular Callout 16">
          <a:extLst>
            <a:ext uri="{FF2B5EF4-FFF2-40B4-BE49-F238E27FC236}">
              <a16:creationId xmlns:a16="http://schemas.microsoft.com/office/drawing/2014/main" id="{00000000-0008-0000-0100-000011000000}"/>
            </a:ext>
          </a:extLst>
        </xdr:cNvPr>
        <xdr:cNvSpPr/>
      </xdr:nvSpPr>
      <xdr:spPr>
        <a:xfrm>
          <a:off x="8740584" y="8523189"/>
          <a:ext cx="7543800" cy="351869"/>
        </a:xfrm>
        <a:prstGeom prst="wedgeRoundRectCallout">
          <a:avLst>
            <a:gd name="adj1" fmla="val -57976"/>
            <a:gd name="adj2" fmla="val -50132"/>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LTV (Lifetime Value)</a:t>
          </a:r>
          <a:r>
            <a:rPr lang="en-US" sz="1100" b="0" baseline="0">
              <a:solidFill>
                <a:schemeClr val="tx1"/>
              </a:solidFill>
            </a:rPr>
            <a:t>:</a:t>
          </a:r>
          <a:r>
            <a:rPr lang="en-US" sz="1100" baseline="0">
              <a:solidFill>
                <a:schemeClr val="tx1"/>
              </a:solidFill>
            </a:rPr>
            <a:t> The economic value, net of costs, delivered over the life of a customer. LTV = RGP x eLT.</a:t>
          </a:r>
          <a:endParaRPr lang="en-US" sz="1100">
            <a:solidFill>
              <a:schemeClr val="tx1"/>
            </a:solidFill>
          </a:endParaRPr>
        </a:p>
      </xdr:txBody>
    </xdr:sp>
    <xdr:clientData/>
  </xdr:twoCellAnchor>
  <xdr:twoCellAnchor>
    <xdr:from>
      <xdr:col>12</xdr:col>
      <xdr:colOff>100849</xdr:colOff>
      <xdr:row>43</xdr:row>
      <xdr:rowOff>181531</xdr:rowOff>
    </xdr:from>
    <xdr:to>
      <xdr:col>24</xdr:col>
      <xdr:colOff>383237</xdr:colOff>
      <xdr:row>47</xdr:row>
      <xdr:rowOff>89646</xdr:rowOff>
    </xdr:to>
    <xdr:sp macro="" textlink="">
      <xdr:nvSpPr>
        <xdr:cNvPr id="18" name="Rounded Rectangular Callout 17">
          <a:extLst>
            <a:ext uri="{FF2B5EF4-FFF2-40B4-BE49-F238E27FC236}">
              <a16:creationId xmlns:a16="http://schemas.microsoft.com/office/drawing/2014/main" id="{00000000-0008-0000-0100-000012000000}"/>
            </a:ext>
          </a:extLst>
        </xdr:cNvPr>
        <xdr:cNvSpPr/>
      </xdr:nvSpPr>
      <xdr:spPr>
        <a:xfrm>
          <a:off x="8740584" y="8910913"/>
          <a:ext cx="7543800" cy="692527"/>
        </a:xfrm>
        <a:prstGeom prst="wedgeRoundRectCallout">
          <a:avLst>
            <a:gd name="adj1" fmla="val -57138"/>
            <a:gd name="adj2" fmla="val -30405"/>
            <a:gd name="adj3" fmla="val 16667"/>
          </a:avLst>
        </a:prstGeom>
        <a:solidFill>
          <a:srgbClr val="61953D"/>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rCAC(Return on tCAC)</a:t>
          </a:r>
          <a:r>
            <a:rPr lang="en-US" sz="1100" b="0" baseline="0">
              <a:solidFill>
                <a:schemeClr val="tx1"/>
              </a:solidFill>
            </a:rPr>
            <a:t>:</a:t>
          </a:r>
          <a:r>
            <a:rPr lang="en-US" sz="1100" baseline="0">
              <a:solidFill>
                <a:schemeClr val="tx1"/>
              </a:solidFill>
            </a:rPr>
            <a:t> The multiple of acquisition cost provided by a customer's lifetime gross profit. Examine rCAC together with GMPP (measuring the time required to recoup the cost of acquiring a customer and expected return on said cost) to understand effiency by channel. rCAC = LTV / tCAC.</a:t>
          </a:r>
          <a:endParaRPr lang="en-US" sz="1100">
            <a:solidFill>
              <a:schemeClr val="tx1"/>
            </a:solidFill>
          </a:endParaRPr>
        </a:p>
      </xdr:txBody>
    </xdr:sp>
    <xdr:clientData/>
  </xdr:twoCellAnchor>
  <xdr:twoCellAnchor>
    <xdr:from>
      <xdr:col>12</xdr:col>
      <xdr:colOff>100849</xdr:colOff>
      <xdr:row>11</xdr:row>
      <xdr:rowOff>123264</xdr:rowOff>
    </xdr:from>
    <xdr:to>
      <xdr:col>24</xdr:col>
      <xdr:colOff>383237</xdr:colOff>
      <xdr:row>14</xdr:row>
      <xdr:rowOff>67240</xdr:rowOff>
    </xdr:to>
    <xdr:sp macro="" textlink="">
      <xdr:nvSpPr>
        <xdr:cNvPr id="19" name="Rounded Rectangular Callout 18">
          <a:extLst>
            <a:ext uri="{FF2B5EF4-FFF2-40B4-BE49-F238E27FC236}">
              <a16:creationId xmlns:a16="http://schemas.microsoft.com/office/drawing/2014/main" id="{00000000-0008-0000-0100-000013000000}"/>
            </a:ext>
          </a:extLst>
        </xdr:cNvPr>
        <xdr:cNvSpPr/>
      </xdr:nvSpPr>
      <xdr:spPr>
        <a:xfrm>
          <a:off x="8740584" y="3115235"/>
          <a:ext cx="7543800" cy="515476"/>
        </a:xfrm>
        <a:prstGeom prst="wedgeRoundRectCallout">
          <a:avLst>
            <a:gd name="adj1" fmla="val -58364"/>
            <a:gd name="adj2" fmla="val 57438"/>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Sales &amp; Marketing Expense</a:t>
          </a:r>
          <a:r>
            <a:rPr lang="en-US" sz="1100" b="0" baseline="0">
              <a:solidFill>
                <a:schemeClr val="tx1"/>
              </a:solidFill>
            </a:rPr>
            <a:t>:</a:t>
          </a:r>
          <a:r>
            <a:rPr lang="en-US" sz="1100" baseline="0">
              <a:solidFill>
                <a:schemeClr val="tx1"/>
              </a:solidFill>
            </a:rPr>
            <a:t> All S&amp;M costs attributable to the acquisition of new customers (including fixed + variable costs, overhead, comissions, affiliate fees, brand marketing, &amp; direct response advertising).</a:t>
          </a:r>
          <a:endParaRPr lang="en-US" sz="1100">
            <a:solidFill>
              <a:schemeClr val="tx1"/>
            </a:solidFill>
          </a:endParaRPr>
        </a:p>
      </xdr:txBody>
    </xdr:sp>
    <xdr:clientData/>
  </xdr:twoCellAnchor>
  <xdr:twoCellAnchor>
    <xdr:from>
      <xdr:col>6</xdr:col>
      <xdr:colOff>763397</xdr:colOff>
      <xdr:row>3</xdr:row>
      <xdr:rowOff>177197</xdr:rowOff>
    </xdr:from>
    <xdr:to>
      <xdr:col>13</xdr:col>
      <xdr:colOff>381000</xdr:colOff>
      <xdr:row>5</xdr:row>
      <xdr:rowOff>84044</xdr:rowOff>
    </xdr:to>
    <xdr:sp macro="" textlink="">
      <xdr:nvSpPr>
        <xdr:cNvPr id="21" name="Rounded Rectangular Callout 7">
          <a:extLst>
            <a:ext uri="{FF2B5EF4-FFF2-40B4-BE49-F238E27FC236}">
              <a16:creationId xmlns:a16="http://schemas.microsoft.com/office/drawing/2014/main" id="{00000000-0008-0000-0100-000015000000}"/>
            </a:ext>
          </a:extLst>
        </xdr:cNvPr>
        <xdr:cNvSpPr/>
      </xdr:nvSpPr>
      <xdr:spPr>
        <a:xfrm>
          <a:off x="6018956" y="647844"/>
          <a:ext cx="4525779" cy="287847"/>
        </a:xfrm>
        <a:prstGeom prst="wedgeRoundRectCallout">
          <a:avLst>
            <a:gd name="adj1" fmla="val -59586"/>
            <a:gd name="adj2" fmla="val 49525"/>
            <a:gd name="adj3" fmla="val 16667"/>
          </a:avLst>
        </a:prstGeom>
        <a:solidFill>
          <a:schemeClr val="accent5">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Start here by selecting your Cohort Type from the dropdown menu</a:t>
          </a:r>
          <a:endParaRPr 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100849</xdr:colOff>
      <xdr:row>20</xdr:row>
      <xdr:rowOff>62660</xdr:rowOff>
    </xdr:from>
    <xdr:to>
      <xdr:col>24</xdr:col>
      <xdr:colOff>383237</xdr:colOff>
      <xdr:row>23</xdr:row>
      <xdr:rowOff>56027</xdr:rowOff>
    </xdr:to>
    <xdr:sp macro="" textlink="">
      <xdr:nvSpPr>
        <xdr:cNvPr id="2" name="Rounded Rectangular Callout 3">
          <a:extLst>
            <a:ext uri="{FF2B5EF4-FFF2-40B4-BE49-F238E27FC236}">
              <a16:creationId xmlns:a16="http://schemas.microsoft.com/office/drawing/2014/main" id="{00000000-0008-0000-0200-000002000000}"/>
            </a:ext>
          </a:extLst>
        </xdr:cNvPr>
        <xdr:cNvSpPr/>
      </xdr:nvSpPr>
      <xdr:spPr>
        <a:xfrm>
          <a:off x="9568699" y="3615485"/>
          <a:ext cx="7368988" cy="564867"/>
        </a:xfrm>
        <a:prstGeom prst="wedgeRoundRectCallout">
          <a:avLst>
            <a:gd name="adj1" fmla="val -58137"/>
            <a:gd name="adj2" fmla="val -54488"/>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u="none">
              <a:solidFill>
                <a:schemeClr val="tx1"/>
              </a:solidFill>
            </a:rPr>
            <a:t>tCAC (Total</a:t>
          </a:r>
          <a:r>
            <a:rPr lang="en-US" sz="1100" b="1" u="none" baseline="0">
              <a:solidFill>
                <a:schemeClr val="tx1"/>
              </a:solidFill>
            </a:rPr>
            <a:t> Cost of Customer Acquisition)</a:t>
          </a:r>
          <a:r>
            <a:rPr lang="en-US" sz="1100" baseline="0">
              <a:solidFill>
                <a:schemeClr val="tx1"/>
              </a:solidFill>
            </a:rPr>
            <a:t>: The fully burdened investment required to sign up a new customer, including net one-time onboarding costs.</a:t>
          </a:r>
          <a:endParaRPr lang="en-US" sz="1100">
            <a:solidFill>
              <a:schemeClr val="tx1"/>
            </a:solidFill>
          </a:endParaRPr>
        </a:p>
      </xdr:txBody>
    </xdr:sp>
    <xdr:clientData/>
  </xdr:twoCellAnchor>
  <xdr:twoCellAnchor>
    <xdr:from>
      <xdr:col>12</xdr:col>
      <xdr:colOff>100849</xdr:colOff>
      <xdr:row>14</xdr:row>
      <xdr:rowOff>89649</xdr:rowOff>
    </xdr:from>
    <xdr:to>
      <xdr:col>24</xdr:col>
      <xdr:colOff>383237</xdr:colOff>
      <xdr:row>17</xdr:row>
      <xdr:rowOff>0</xdr:rowOff>
    </xdr:to>
    <xdr:sp macro="" textlink="">
      <xdr:nvSpPr>
        <xdr:cNvPr id="3" name="Rounded Rectangular Callout 4">
          <a:extLst>
            <a:ext uri="{FF2B5EF4-FFF2-40B4-BE49-F238E27FC236}">
              <a16:creationId xmlns:a16="http://schemas.microsoft.com/office/drawing/2014/main" id="{00000000-0008-0000-0200-000003000000}"/>
            </a:ext>
          </a:extLst>
        </xdr:cNvPr>
        <xdr:cNvSpPr/>
      </xdr:nvSpPr>
      <xdr:spPr>
        <a:xfrm>
          <a:off x="9568699" y="2499474"/>
          <a:ext cx="7368988" cy="481851"/>
        </a:xfrm>
        <a:prstGeom prst="wedgeRoundRectCallout">
          <a:avLst>
            <a:gd name="adj1" fmla="val -58733"/>
            <a:gd name="adj2" fmla="val 37824"/>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Onboarding Expense</a:t>
          </a:r>
          <a:r>
            <a:rPr lang="en-US" sz="1100" b="0" baseline="0">
              <a:solidFill>
                <a:schemeClr val="tx1"/>
              </a:solidFill>
            </a:rPr>
            <a:t>:</a:t>
          </a:r>
          <a:r>
            <a:rPr lang="en-US" sz="1100" baseline="0">
              <a:solidFill>
                <a:schemeClr val="tx1"/>
              </a:solidFill>
            </a:rPr>
            <a:t> Any implementation or provisioning expenses that are required to light up a new customer cohort. Ex: training, data migration, etc.</a:t>
          </a:r>
          <a:endParaRPr lang="en-US" sz="1100">
            <a:solidFill>
              <a:schemeClr val="tx1"/>
            </a:solidFill>
          </a:endParaRPr>
        </a:p>
      </xdr:txBody>
    </xdr:sp>
    <xdr:clientData/>
  </xdr:twoCellAnchor>
  <xdr:twoCellAnchor>
    <xdr:from>
      <xdr:col>12</xdr:col>
      <xdr:colOff>100849</xdr:colOff>
      <xdr:row>17</xdr:row>
      <xdr:rowOff>130614</xdr:rowOff>
    </xdr:from>
    <xdr:to>
      <xdr:col>24</xdr:col>
      <xdr:colOff>383237</xdr:colOff>
      <xdr:row>20</xdr:row>
      <xdr:rowOff>44881</xdr:rowOff>
    </xdr:to>
    <xdr:sp macro="" textlink="">
      <xdr:nvSpPr>
        <xdr:cNvPr id="4" name="Rounded Rectangular Callout 6">
          <a:extLst>
            <a:ext uri="{FF2B5EF4-FFF2-40B4-BE49-F238E27FC236}">
              <a16:creationId xmlns:a16="http://schemas.microsoft.com/office/drawing/2014/main" id="{00000000-0008-0000-0200-000004000000}"/>
            </a:ext>
          </a:extLst>
        </xdr:cNvPr>
        <xdr:cNvSpPr/>
      </xdr:nvSpPr>
      <xdr:spPr>
        <a:xfrm>
          <a:off x="9568699" y="3111939"/>
          <a:ext cx="7368988" cy="485767"/>
        </a:xfrm>
        <a:prstGeom prst="wedgeRoundRectCallout">
          <a:avLst>
            <a:gd name="adj1" fmla="val -57907"/>
            <a:gd name="adj2" fmla="val -41289"/>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Onboarding Gross Profit</a:t>
          </a:r>
          <a:r>
            <a:rPr lang="en-US" sz="1100" b="0" baseline="0">
              <a:solidFill>
                <a:schemeClr val="tx1"/>
              </a:solidFill>
            </a:rPr>
            <a:t>:</a:t>
          </a:r>
          <a:r>
            <a:rPr lang="en-US" sz="1100" baseline="0">
              <a:solidFill>
                <a:schemeClr val="tx1"/>
              </a:solidFill>
            </a:rPr>
            <a:t> Any gross profit generated from onboarding a new customer cohort. (Ex: implementation services). Note: make sure you aren't double counting costs from the Onboarding Expense!</a:t>
          </a:r>
          <a:endParaRPr lang="en-US" sz="1100">
            <a:solidFill>
              <a:schemeClr val="tx1"/>
            </a:solidFill>
          </a:endParaRPr>
        </a:p>
      </xdr:txBody>
    </xdr:sp>
    <xdr:clientData/>
  </xdr:twoCellAnchor>
  <xdr:twoCellAnchor>
    <xdr:from>
      <xdr:col>12</xdr:col>
      <xdr:colOff>100849</xdr:colOff>
      <xdr:row>25</xdr:row>
      <xdr:rowOff>168094</xdr:rowOff>
    </xdr:from>
    <xdr:to>
      <xdr:col>24</xdr:col>
      <xdr:colOff>383237</xdr:colOff>
      <xdr:row>28</xdr:row>
      <xdr:rowOff>78445</xdr:rowOff>
    </xdr:to>
    <xdr:sp macro="" textlink="">
      <xdr:nvSpPr>
        <xdr:cNvPr id="5" name="Rounded Rectangular Callout 8">
          <a:extLst>
            <a:ext uri="{FF2B5EF4-FFF2-40B4-BE49-F238E27FC236}">
              <a16:creationId xmlns:a16="http://schemas.microsoft.com/office/drawing/2014/main" id="{00000000-0008-0000-0200-000005000000}"/>
            </a:ext>
          </a:extLst>
        </xdr:cNvPr>
        <xdr:cNvSpPr/>
      </xdr:nvSpPr>
      <xdr:spPr>
        <a:xfrm>
          <a:off x="9568699" y="4673419"/>
          <a:ext cx="7368988" cy="481851"/>
        </a:xfrm>
        <a:prstGeom prst="wedgeRoundRectCallout">
          <a:avLst>
            <a:gd name="adj1" fmla="val -58203"/>
            <a:gd name="adj2" fmla="val 51712"/>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u="none">
              <a:solidFill>
                <a:schemeClr val="tx1"/>
              </a:solidFill>
            </a:rPr>
            <a:t>Recurring COGS</a:t>
          </a:r>
          <a:r>
            <a:rPr lang="en-US" sz="1100" baseline="0">
              <a:solidFill>
                <a:schemeClr val="tx1"/>
              </a:solidFill>
            </a:rPr>
            <a:t>: Ongoing costs of providing &amp; delivering the service to customers (including data centers, call centers, merchant fees, hosting, &amp; 3rd-party software licenses, but not including R&amp;D or G&amp;A expense)</a:t>
          </a:r>
          <a:endParaRPr lang="en-US" sz="1100">
            <a:solidFill>
              <a:schemeClr val="tx1"/>
            </a:solidFill>
          </a:endParaRPr>
        </a:p>
      </xdr:txBody>
    </xdr:sp>
    <xdr:clientData/>
  </xdr:twoCellAnchor>
  <xdr:twoCellAnchor>
    <xdr:from>
      <xdr:col>12</xdr:col>
      <xdr:colOff>100849</xdr:colOff>
      <xdr:row>8</xdr:row>
      <xdr:rowOff>89651</xdr:rowOff>
    </xdr:from>
    <xdr:to>
      <xdr:col>24</xdr:col>
      <xdr:colOff>383237</xdr:colOff>
      <xdr:row>10</xdr:row>
      <xdr:rowOff>78446</xdr:rowOff>
    </xdr:to>
    <xdr:sp macro="" textlink="">
      <xdr:nvSpPr>
        <xdr:cNvPr id="6" name="Rounded Rectangular Callout 7">
          <a:extLst>
            <a:ext uri="{FF2B5EF4-FFF2-40B4-BE49-F238E27FC236}">
              <a16:creationId xmlns:a16="http://schemas.microsoft.com/office/drawing/2014/main" id="{00000000-0008-0000-0200-000006000000}"/>
            </a:ext>
          </a:extLst>
        </xdr:cNvPr>
        <xdr:cNvSpPr/>
      </xdr:nvSpPr>
      <xdr:spPr>
        <a:xfrm>
          <a:off x="9568699" y="1356476"/>
          <a:ext cx="7368988" cy="369795"/>
        </a:xfrm>
        <a:prstGeom prst="wedgeRoundRectCallout">
          <a:avLst>
            <a:gd name="adj1" fmla="val -58237"/>
            <a:gd name="adj2" fmla="val 56878"/>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MRR per Customer</a:t>
          </a:r>
          <a:r>
            <a:rPr lang="en-US" sz="1100" b="0" baseline="0">
              <a:solidFill>
                <a:schemeClr val="tx1"/>
              </a:solidFill>
            </a:rPr>
            <a:t>:</a:t>
          </a:r>
          <a:r>
            <a:rPr lang="en-US" sz="1100" baseline="0">
              <a:solidFill>
                <a:schemeClr val="tx1"/>
              </a:solidFill>
            </a:rPr>
            <a:t> Monthly Recurring Revenue for a new customer.</a:t>
          </a:r>
          <a:endParaRPr lang="en-US" sz="1100">
            <a:solidFill>
              <a:schemeClr val="tx1"/>
            </a:solidFill>
          </a:endParaRPr>
        </a:p>
      </xdr:txBody>
    </xdr:sp>
    <xdr:clientData/>
  </xdr:twoCellAnchor>
  <xdr:twoCellAnchor>
    <xdr:from>
      <xdr:col>12</xdr:col>
      <xdr:colOff>100849</xdr:colOff>
      <xdr:row>29</xdr:row>
      <xdr:rowOff>179298</xdr:rowOff>
    </xdr:from>
    <xdr:to>
      <xdr:col>24</xdr:col>
      <xdr:colOff>383237</xdr:colOff>
      <xdr:row>32</xdr:row>
      <xdr:rowOff>100852</xdr:rowOff>
    </xdr:to>
    <xdr:sp macro="" textlink="">
      <xdr:nvSpPr>
        <xdr:cNvPr id="7" name="Rounded Rectangular Callout 10">
          <a:extLst>
            <a:ext uri="{FF2B5EF4-FFF2-40B4-BE49-F238E27FC236}">
              <a16:creationId xmlns:a16="http://schemas.microsoft.com/office/drawing/2014/main" id="{00000000-0008-0000-0200-000007000000}"/>
            </a:ext>
          </a:extLst>
        </xdr:cNvPr>
        <xdr:cNvSpPr/>
      </xdr:nvSpPr>
      <xdr:spPr>
        <a:xfrm>
          <a:off x="9568699" y="5446623"/>
          <a:ext cx="7368988" cy="493054"/>
        </a:xfrm>
        <a:prstGeom prst="wedgeRoundRectCallout">
          <a:avLst>
            <a:gd name="adj1" fmla="val -58454"/>
            <a:gd name="adj2" fmla="val 52581"/>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u="none">
              <a:solidFill>
                <a:schemeClr val="tx1"/>
              </a:solidFill>
            </a:rPr>
            <a:t>RGP (Recurring Gross</a:t>
          </a:r>
          <a:r>
            <a:rPr lang="en-US" sz="1100" b="1" u="none" baseline="0">
              <a:solidFill>
                <a:schemeClr val="tx1"/>
              </a:solidFill>
            </a:rPr>
            <a:t> Profit)</a:t>
          </a:r>
          <a:r>
            <a:rPr lang="en-US" sz="1100" baseline="0">
              <a:solidFill>
                <a:schemeClr val="tx1"/>
              </a:solidFill>
            </a:rPr>
            <a:t>: Gross Profit (MRR - Recurring COGS) contributed by a customer for a given cohort. Be sure to exclude initial expenses required to onboard a customer (these should be captured in tCAC).</a:t>
          </a:r>
          <a:endParaRPr lang="en-US" sz="1100">
            <a:solidFill>
              <a:schemeClr val="tx1"/>
            </a:solidFill>
          </a:endParaRPr>
        </a:p>
      </xdr:txBody>
    </xdr:sp>
    <xdr:clientData/>
  </xdr:twoCellAnchor>
  <xdr:twoCellAnchor>
    <xdr:from>
      <xdr:col>12</xdr:col>
      <xdr:colOff>100849</xdr:colOff>
      <xdr:row>33</xdr:row>
      <xdr:rowOff>44821</xdr:rowOff>
    </xdr:from>
    <xdr:to>
      <xdr:col>24</xdr:col>
      <xdr:colOff>383237</xdr:colOff>
      <xdr:row>36</xdr:row>
      <xdr:rowOff>145677</xdr:rowOff>
    </xdr:to>
    <xdr:sp macro="" textlink="">
      <xdr:nvSpPr>
        <xdr:cNvPr id="8" name="Rounded Rectangular Callout 11">
          <a:extLst>
            <a:ext uri="{FF2B5EF4-FFF2-40B4-BE49-F238E27FC236}">
              <a16:creationId xmlns:a16="http://schemas.microsoft.com/office/drawing/2014/main" id="{00000000-0008-0000-0200-000008000000}"/>
            </a:ext>
          </a:extLst>
        </xdr:cNvPr>
        <xdr:cNvSpPr/>
      </xdr:nvSpPr>
      <xdr:spPr>
        <a:xfrm>
          <a:off x="9568699" y="6074146"/>
          <a:ext cx="7368988" cy="691406"/>
        </a:xfrm>
        <a:prstGeom prst="wedgeRoundRectCallout">
          <a:avLst>
            <a:gd name="adj1" fmla="val -57008"/>
            <a:gd name="adj2" fmla="val 29231"/>
            <a:gd name="adj3" fmla="val 16667"/>
          </a:avLst>
        </a:prstGeom>
        <a:solidFill>
          <a:srgbClr val="61953D"/>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u="none">
              <a:solidFill>
                <a:schemeClr val="tx1"/>
              </a:solidFill>
            </a:rPr>
            <a:t>GMPP (Gross Margin Payback Period)</a:t>
          </a:r>
          <a:r>
            <a:rPr lang="en-US" sz="1100" baseline="0">
              <a:solidFill>
                <a:schemeClr val="tx1"/>
              </a:solidFill>
            </a:rPr>
            <a:t>: The number of months required to break even on the cost of acquiring a customer. Compare this metric across cohort to understand how long customer acquisition costs by cohort take to be repaid. GMPP = tCAC/RGP.</a:t>
          </a:r>
          <a:endParaRPr lang="en-US" sz="1100">
            <a:solidFill>
              <a:schemeClr val="tx1"/>
            </a:solidFill>
          </a:endParaRPr>
        </a:p>
      </xdr:txBody>
    </xdr:sp>
    <xdr:clientData/>
  </xdr:twoCellAnchor>
  <xdr:twoCellAnchor>
    <xdr:from>
      <xdr:col>12</xdr:col>
      <xdr:colOff>100849</xdr:colOff>
      <xdr:row>37</xdr:row>
      <xdr:rowOff>0</xdr:rowOff>
    </xdr:from>
    <xdr:to>
      <xdr:col>24</xdr:col>
      <xdr:colOff>383237</xdr:colOff>
      <xdr:row>38</xdr:row>
      <xdr:rowOff>89646</xdr:rowOff>
    </xdr:to>
    <xdr:sp macro="" textlink="">
      <xdr:nvSpPr>
        <xdr:cNvPr id="9" name="Rounded Rectangular Callout 14">
          <a:extLst>
            <a:ext uri="{FF2B5EF4-FFF2-40B4-BE49-F238E27FC236}">
              <a16:creationId xmlns:a16="http://schemas.microsoft.com/office/drawing/2014/main" id="{00000000-0008-0000-0200-000009000000}"/>
            </a:ext>
          </a:extLst>
        </xdr:cNvPr>
        <xdr:cNvSpPr/>
      </xdr:nvSpPr>
      <xdr:spPr>
        <a:xfrm>
          <a:off x="9568699" y="6810375"/>
          <a:ext cx="7368988" cy="280146"/>
        </a:xfrm>
        <a:prstGeom prst="wedgeRoundRectCallout">
          <a:avLst>
            <a:gd name="adj1" fmla="val -57735"/>
            <a:gd name="adj2" fmla="val -2686"/>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Expected Monthly Cohort Churn</a:t>
          </a:r>
          <a:r>
            <a:rPr lang="en-US" sz="1100" b="0" baseline="0">
              <a:solidFill>
                <a:schemeClr val="tx1"/>
              </a:solidFill>
            </a:rPr>
            <a:t>:</a:t>
          </a:r>
          <a:r>
            <a:rPr lang="en-US" sz="1100" baseline="0">
              <a:solidFill>
                <a:schemeClr val="tx1"/>
              </a:solidFill>
            </a:rPr>
            <a:t> The percentage of Cohort MRR that is expected to be lost each month.</a:t>
          </a:r>
          <a:endParaRPr lang="en-US" sz="1100">
            <a:solidFill>
              <a:schemeClr val="tx1"/>
            </a:solidFill>
          </a:endParaRPr>
        </a:p>
      </xdr:txBody>
    </xdr:sp>
    <xdr:clientData/>
  </xdr:twoCellAnchor>
  <xdr:twoCellAnchor>
    <xdr:from>
      <xdr:col>12</xdr:col>
      <xdr:colOff>100849</xdr:colOff>
      <xdr:row>38</xdr:row>
      <xdr:rowOff>145672</xdr:rowOff>
    </xdr:from>
    <xdr:to>
      <xdr:col>24</xdr:col>
      <xdr:colOff>383237</xdr:colOff>
      <xdr:row>41</xdr:row>
      <xdr:rowOff>156881</xdr:rowOff>
    </xdr:to>
    <xdr:sp macro="" textlink="">
      <xdr:nvSpPr>
        <xdr:cNvPr id="10" name="Rounded Rectangular Callout 15">
          <a:extLst>
            <a:ext uri="{FF2B5EF4-FFF2-40B4-BE49-F238E27FC236}">
              <a16:creationId xmlns:a16="http://schemas.microsoft.com/office/drawing/2014/main" id="{00000000-0008-0000-0200-00000A000000}"/>
            </a:ext>
          </a:extLst>
        </xdr:cNvPr>
        <xdr:cNvSpPr/>
      </xdr:nvSpPr>
      <xdr:spPr>
        <a:xfrm>
          <a:off x="9568699" y="7146547"/>
          <a:ext cx="7368988" cy="582709"/>
        </a:xfrm>
        <a:prstGeom prst="wedgeRoundRectCallout">
          <a:avLst>
            <a:gd name="adj1" fmla="val -57220"/>
            <a:gd name="adj2" fmla="val -26353"/>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eLT (Expected Lifetime)</a:t>
          </a:r>
          <a:r>
            <a:rPr lang="en-US" sz="1100" b="0" baseline="0">
              <a:solidFill>
                <a:schemeClr val="tx1"/>
              </a:solidFill>
            </a:rPr>
            <a:t>:</a:t>
          </a:r>
          <a:r>
            <a:rPr lang="en-US" sz="1100" baseline="0">
              <a:solidFill>
                <a:schemeClr val="tx1"/>
              </a:solidFill>
            </a:rPr>
            <a:t> The length of time that the company expects to keep a paying customer. Compare to GMPP to examine the length of an average customer's payback period against its lifecycle. eLT = 1/Churn</a:t>
          </a:r>
          <a:endParaRPr lang="en-US" sz="1100">
            <a:solidFill>
              <a:schemeClr val="tx1"/>
            </a:solidFill>
          </a:endParaRPr>
        </a:p>
      </xdr:txBody>
    </xdr:sp>
    <xdr:clientData/>
  </xdr:twoCellAnchor>
  <xdr:twoCellAnchor>
    <xdr:from>
      <xdr:col>12</xdr:col>
      <xdr:colOff>100849</xdr:colOff>
      <xdr:row>41</xdr:row>
      <xdr:rowOff>174807</xdr:rowOff>
    </xdr:from>
    <xdr:to>
      <xdr:col>24</xdr:col>
      <xdr:colOff>383237</xdr:colOff>
      <xdr:row>43</xdr:row>
      <xdr:rowOff>145676</xdr:rowOff>
    </xdr:to>
    <xdr:sp macro="" textlink="">
      <xdr:nvSpPr>
        <xdr:cNvPr id="11" name="Rounded Rectangular Callout 16">
          <a:extLst>
            <a:ext uri="{FF2B5EF4-FFF2-40B4-BE49-F238E27FC236}">
              <a16:creationId xmlns:a16="http://schemas.microsoft.com/office/drawing/2014/main" id="{00000000-0008-0000-0200-00000B000000}"/>
            </a:ext>
          </a:extLst>
        </xdr:cNvPr>
        <xdr:cNvSpPr/>
      </xdr:nvSpPr>
      <xdr:spPr>
        <a:xfrm>
          <a:off x="9568699" y="7747182"/>
          <a:ext cx="7368988" cy="351869"/>
        </a:xfrm>
        <a:prstGeom prst="wedgeRoundRectCallout">
          <a:avLst>
            <a:gd name="adj1" fmla="val -57976"/>
            <a:gd name="adj2" fmla="val -50132"/>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LTV (Lifetime Value)</a:t>
          </a:r>
          <a:r>
            <a:rPr lang="en-US" sz="1100" b="0" baseline="0">
              <a:solidFill>
                <a:schemeClr val="tx1"/>
              </a:solidFill>
            </a:rPr>
            <a:t>:</a:t>
          </a:r>
          <a:r>
            <a:rPr lang="en-US" sz="1100" baseline="0">
              <a:solidFill>
                <a:schemeClr val="tx1"/>
              </a:solidFill>
            </a:rPr>
            <a:t> The economic value, net of costs, delivered over the life of a customer. LTV = RGP x eLT.</a:t>
          </a:r>
          <a:endParaRPr lang="en-US" sz="1100">
            <a:solidFill>
              <a:schemeClr val="tx1"/>
            </a:solidFill>
          </a:endParaRPr>
        </a:p>
      </xdr:txBody>
    </xdr:sp>
    <xdr:clientData/>
  </xdr:twoCellAnchor>
  <xdr:twoCellAnchor>
    <xdr:from>
      <xdr:col>12</xdr:col>
      <xdr:colOff>100849</xdr:colOff>
      <xdr:row>43</xdr:row>
      <xdr:rowOff>181531</xdr:rowOff>
    </xdr:from>
    <xdr:to>
      <xdr:col>24</xdr:col>
      <xdr:colOff>383237</xdr:colOff>
      <xdr:row>47</xdr:row>
      <xdr:rowOff>89646</xdr:rowOff>
    </xdr:to>
    <xdr:sp macro="" textlink="">
      <xdr:nvSpPr>
        <xdr:cNvPr id="12" name="Rounded Rectangular Callout 17">
          <a:extLst>
            <a:ext uri="{FF2B5EF4-FFF2-40B4-BE49-F238E27FC236}">
              <a16:creationId xmlns:a16="http://schemas.microsoft.com/office/drawing/2014/main" id="{00000000-0008-0000-0200-00000C000000}"/>
            </a:ext>
          </a:extLst>
        </xdr:cNvPr>
        <xdr:cNvSpPr/>
      </xdr:nvSpPr>
      <xdr:spPr>
        <a:xfrm>
          <a:off x="9569820" y="8148913"/>
          <a:ext cx="7409329" cy="692527"/>
        </a:xfrm>
        <a:prstGeom prst="wedgeRoundRectCallout">
          <a:avLst>
            <a:gd name="adj1" fmla="val -57138"/>
            <a:gd name="adj2" fmla="val -30405"/>
            <a:gd name="adj3" fmla="val 16667"/>
          </a:avLst>
        </a:prstGeom>
        <a:solidFill>
          <a:srgbClr val="61953D"/>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rCAC(Return on tCAC)</a:t>
          </a:r>
          <a:r>
            <a:rPr lang="en-US" sz="1100" b="0" baseline="0">
              <a:solidFill>
                <a:schemeClr val="tx1"/>
              </a:solidFill>
            </a:rPr>
            <a:t>:</a:t>
          </a:r>
          <a:r>
            <a:rPr lang="en-US" sz="1100" baseline="0">
              <a:solidFill>
                <a:schemeClr val="tx1"/>
              </a:solidFill>
            </a:rPr>
            <a:t> The multiple of acquisition cost provided by a customer's lifetime gross profit. Examine rCAC together with GMPP (measuring the time required to recoup the cost of acquiring a customer and expected return on said cost) to understand effiency by channel. rCAC = LTV / tCAC.</a:t>
          </a:r>
          <a:endParaRPr lang="en-US" sz="1100">
            <a:solidFill>
              <a:schemeClr val="tx1"/>
            </a:solidFill>
          </a:endParaRPr>
        </a:p>
      </xdr:txBody>
    </xdr:sp>
    <xdr:clientData/>
  </xdr:twoCellAnchor>
  <xdr:twoCellAnchor>
    <xdr:from>
      <xdr:col>12</xdr:col>
      <xdr:colOff>100849</xdr:colOff>
      <xdr:row>11</xdr:row>
      <xdr:rowOff>123264</xdr:rowOff>
    </xdr:from>
    <xdr:to>
      <xdr:col>24</xdr:col>
      <xdr:colOff>383237</xdr:colOff>
      <xdr:row>14</xdr:row>
      <xdr:rowOff>67240</xdr:rowOff>
    </xdr:to>
    <xdr:sp macro="" textlink="">
      <xdr:nvSpPr>
        <xdr:cNvPr id="13" name="Rounded Rectangular Callout 18">
          <a:extLst>
            <a:ext uri="{FF2B5EF4-FFF2-40B4-BE49-F238E27FC236}">
              <a16:creationId xmlns:a16="http://schemas.microsoft.com/office/drawing/2014/main" id="{00000000-0008-0000-0200-00000D000000}"/>
            </a:ext>
          </a:extLst>
        </xdr:cNvPr>
        <xdr:cNvSpPr/>
      </xdr:nvSpPr>
      <xdr:spPr>
        <a:xfrm>
          <a:off x="9568699" y="1961589"/>
          <a:ext cx="7368988" cy="515476"/>
        </a:xfrm>
        <a:prstGeom prst="wedgeRoundRectCallout">
          <a:avLst>
            <a:gd name="adj1" fmla="val -58364"/>
            <a:gd name="adj2" fmla="val 57438"/>
            <a:gd name="adj3" fmla="val 16667"/>
          </a:avLst>
        </a:prstGeom>
        <a:solidFill>
          <a:srgbClr val="C6E0B4"/>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Sales &amp; Marketing Expense</a:t>
          </a:r>
          <a:r>
            <a:rPr lang="en-US" sz="1100" b="0" baseline="0">
              <a:solidFill>
                <a:schemeClr val="tx1"/>
              </a:solidFill>
            </a:rPr>
            <a:t>:</a:t>
          </a:r>
          <a:r>
            <a:rPr lang="en-US" sz="1100" baseline="0">
              <a:solidFill>
                <a:schemeClr val="tx1"/>
              </a:solidFill>
            </a:rPr>
            <a:t> All S&amp;M costs attributable to the acquisition of new customers (including fixed + variable costs, overhead, comissions, affiliate fees, brand marketing, &amp; direct response advertising).</a:t>
          </a:r>
          <a:endParaRPr lang="en-US" sz="1100">
            <a:solidFill>
              <a:schemeClr val="tx1"/>
            </a:solidFill>
          </a:endParaRPr>
        </a:p>
      </xdr:txBody>
    </xdr:sp>
    <xdr:clientData/>
  </xdr:twoCellAnchor>
  <xdr:twoCellAnchor>
    <xdr:from>
      <xdr:col>6</xdr:col>
      <xdr:colOff>763397</xdr:colOff>
      <xdr:row>3</xdr:row>
      <xdr:rowOff>177197</xdr:rowOff>
    </xdr:from>
    <xdr:to>
      <xdr:col>13</xdr:col>
      <xdr:colOff>381000</xdr:colOff>
      <xdr:row>5</xdr:row>
      <xdr:rowOff>84044</xdr:rowOff>
    </xdr:to>
    <xdr:sp macro="" textlink="">
      <xdr:nvSpPr>
        <xdr:cNvPr id="14" name="Rounded Rectangular Callout 7">
          <a:extLst>
            <a:ext uri="{FF2B5EF4-FFF2-40B4-BE49-F238E27FC236}">
              <a16:creationId xmlns:a16="http://schemas.microsoft.com/office/drawing/2014/main" id="{00000000-0008-0000-0200-00000E000000}"/>
            </a:ext>
          </a:extLst>
        </xdr:cNvPr>
        <xdr:cNvSpPr/>
      </xdr:nvSpPr>
      <xdr:spPr>
        <a:xfrm>
          <a:off x="6002147" y="634397"/>
          <a:ext cx="4437253" cy="287847"/>
        </a:xfrm>
        <a:prstGeom prst="wedgeRoundRectCallout">
          <a:avLst>
            <a:gd name="adj1" fmla="val -59586"/>
            <a:gd name="adj2" fmla="val 49525"/>
            <a:gd name="adj3" fmla="val 16667"/>
          </a:avLst>
        </a:prstGeom>
        <a:solidFill>
          <a:schemeClr val="accent5">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buFontTx/>
            <a:buNone/>
          </a:pPr>
          <a:r>
            <a:rPr lang="en-US" sz="1100" b="1" baseline="0">
              <a:solidFill>
                <a:schemeClr val="tx1"/>
              </a:solidFill>
            </a:rPr>
            <a:t>Start here by selecting your Cohort Type from the dropdown menu</a:t>
          </a:r>
          <a:endParaRPr lang="en-US"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pdata.com/" TargetMode="External"/><Relationship Id="rId1" Type="http://schemas.openxmlformats.org/officeDocument/2006/relationships/hyperlink" Target="http://updata.com/insights/saas-metrics-framewor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updata.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updat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tabSelected="1" view="pageBreakPreview" zoomScale="85" zoomScaleNormal="130" zoomScaleSheetLayoutView="85" zoomScalePageLayoutView="130" workbookViewId="0"/>
  </sheetViews>
  <sheetFormatPr defaultColWidth="8.85546875" defaultRowHeight="15" x14ac:dyDescent="0.25"/>
  <cols>
    <col min="1" max="2" width="5.7109375" customWidth="1"/>
    <col min="3" max="3" width="127.42578125" customWidth="1"/>
    <col min="4" max="4" width="4.7109375" customWidth="1"/>
  </cols>
  <sheetData>
    <row r="1" spans="1:5" s="74" customFormat="1" ht="21" x14ac:dyDescent="0.35">
      <c r="A1" s="102" t="s">
        <v>50</v>
      </c>
    </row>
    <row r="2" spans="1:5" s="74" customFormat="1" ht="21" x14ac:dyDescent="0.35">
      <c r="A2" s="103" t="s">
        <v>52</v>
      </c>
    </row>
    <row r="3" spans="1:5" s="74" customFormat="1" ht="21" x14ac:dyDescent="0.35">
      <c r="A3" s="104" t="s">
        <v>55</v>
      </c>
    </row>
    <row r="5" spans="1:5" x14ac:dyDescent="0.25">
      <c r="B5" s="61"/>
      <c r="C5" s="61"/>
    </row>
    <row r="6" spans="1:5" ht="19.5" x14ac:dyDescent="0.3">
      <c r="B6" s="75" t="s">
        <v>40</v>
      </c>
      <c r="C6" s="76"/>
    </row>
    <row r="7" spans="1:5" ht="98.1" customHeight="1" x14ac:dyDescent="0.25">
      <c r="B7" s="105" t="s">
        <v>51</v>
      </c>
      <c r="C7" s="105"/>
    </row>
    <row r="8" spans="1:5" ht="69.95" customHeight="1" x14ac:dyDescent="0.25">
      <c r="B8" s="106" t="s">
        <v>54</v>
      </c>
      <c r="C8" s="106"/>
      <c r="D8" s="107"/>
      <c r="E8" s="107"/>
    </row>
    <row r="9" spans="1:5" ht="159.94999999999999" customHeight="1" x14ac:dyDescent="0.25">
      <c r="B9" s="105" t="s">
        <v>53</v>
      </c>
      <c r="C9" s="105"/>
      <c r="D9" s="62"/>
      <c r="E9" s="62"/>
    </row>
    <row r="10" spans="1:5" x14ac:dyDescent="0.25">
      <c r="B10" s="61"/>
      <c r="C10" s="61"/>
    </row>
  </sheetData>
  <mergeCells count="4">
    <mergeCell ref="B9:C9"/>
    <mergeCell ref="B7:C7"/>
    <mergeCell ref="B8:C8"/>
    <mergeCell ref="D8:E8"/>
  </mergeCells>
  <hyperlinks>
    <hyperlink ref="B8:C8" r:id="rId1" display="We recommend reading the white paper found here first and/or using it as a guide as you complete this template."/>
    <hyperlink ref="A3" r:id="rId2"/>
  </hyperlinks>
  <pageMargins left="0.7" right="0.7" top="0.75" bottom="0.75" header="0.3" footer="0.3"/>
  <pageSetup scale="51"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1953D"/>
    <pageSetUpPr fitToPage="1"/>
  </sheetPr>
  <dimension ref="A1:M45"/>
  <sheetViews>
    <sheetView showGridLines="0" view="pageBreakPreview" zoomScale="85" zoomScaleNormal="85" zoomScaleSheetLayoutView="85" zoomScalePageLayoutView="85" workbookViewId="0"/>
  </sheetViews>
  <sheetFormatPr defaultColWidth="8.85546875" defaultRowHeight="15" x14ac:dyDescent="0.25"/>
  <cols>
    <col min="1" max="1" width="5.7109375" customWidth="1"/>
    <col min="2" max="2" width="4.7109375" customWidth="1"/>
    <col min="3" max="3" width="33" customWidth="1"/>
    <col min="4" max="4" width="12.28515625" customWidth="1"/>
    <col min="5" max="9" width="11.42578125" bestFit="1" customWidth="1"/>
    <col min="11" max="11" width="11.42578125" bestFit="1" customWidth="1"/>
  </cols>
  <sheetData>
    <row r="1" spans="1:11" ht="12" customHeight="1" x14ac:dyDescent="0.25">
      <c r="A1" s="19" t="s">
        <v>50</v>
      </c>
    </row>
    <row r="2" spans="1:11" ht="12" customHeight="1" x14ac:dyDescent="0.25">
      <c r="A2" s="20" t="s">
        <v>52</v>
      </c>
    </row>
    <row r="3" spans="1:11" ht="12" customHeight="1" x14ac:dyDescent="0.25">
      <c r="A3" s="12" t="s">
        <v>55</v>
      </c>
    </row>
    <row r="4" spans="1:11" x14ac:dyDescent="0.25">
      <c r="A4" s="12"/>
    </row>
    <row r="5" spans="1:11" x14ac:dyDescent="0.25">
      <c r="B5" s="7"/>
      <c r="C5" s="7"/>
    </row>
    <row r="6" spans="1:11" x14ac:dyDescent="0.25">
      <c r="B6" s="11"/>
      <c r="C6" s="11"/>
      <c r="D6" s="56" t="s">
        <v>39</v>
      </c>
      <c r="E6" s="108" t="s">
        <v>28</v>
      </c>
      <c r="F6" s="109"/>
    </row>
    <row r="8" spans="1:11" ht="3.95" customHeight="1" x14ac:dyDescent="0.25">
      <c r="E8" s="35">
        <v>2</v>
      </c>
      <c r="F8" s="35">
        <f>E8+1</f>
        <v>3</v>
      </c>
      <c r="G8" s="35">
        <f t="shared" ref="G8:I8" si="0">F8+1</f>
        <v>4</v>
      </c>
      <c r="H8" s="35">
        <f t="shared" si="0"/>
        <v>5</v>
      </c>
      <c r="I8" s="35">
        <f t="shared" si="0"/>
        <v>6</v>
      </c>
    </row>
    <row r="9" spans="1:11" x14ac:dyDescent="0.25">
      <c r="B9" s="44"/>
      <c r="E9" s="56" t="str">
        <f>HLOOKUP($E$6,'Data Validation'!$D$1:$F$6,'Unit Economics Analysis'!E$8,FALSE)</f>
        <v>Q1</v>
      </c>
      <c r="F9" s="57" t="str">
        <f>HLOOKUP($E$6,'Data Validation'!$D$1:$F$6,'Unit Economics Analysis'!F$8,FALSE)</f>
        <v>Q2</v>
      </c>
      <c r="G9" s="57" t="str">
        <f>HLOOKUP($E$6,'Data Validation'!$D$1:$F$6,'Unit Economics Analysis'!G$8,FALSE)</f>
        <v>Q3</v>
      </c>
      <c r="H9" s="58" t="str">
        <f>HLOOKUP($E$6,'Data Validation'!$D$1:$F$6,'Unit Economics Analysis'!H$8,FALSE)</f>
        <v>Q4</v>
      </c>
      <c r="I9" s="59" t="str">
        <f>HLOOKUP($E$6,'Data Validation'!$D$1:$F$6,'Unit Economics Analysis'!I$8,FALSE)</f>
        <v>Full Year</v>
      </c>
      <c r="J9" s="46"/>
      <c r="K9" s="55" t="s">
        <v>4</v>
      </c>
    </row>
    <row r="10" spans="1:11" x14ac:dyDescent="0.25">
      <c r="B10" s="8" t="s">
        <v>25</v>
      </c>
      <c r="E10" s="3"/>
      <c r="F10" s="3"/>
      <c r="G10" s="3"/>
      <c r="H10" s="3"/>
      <c r="I10" s="14"/>
      <c r="J10" s="46"/>
      <c r="K10" s="3"/>
    </row>
    <row r="11" spans="1:11" x14ac:dyDescent="0.25">
      <c r="B11" s="2" t="s">
        <v>38</v>
      </c>
      <c r="C11" s="2"/>
      <c r="D11" s="7"/>
      <c r="E11" s="22">
        <v>0</v>
      </c>
      <c r="F11" s="22">
        <v>0</v>
      </c>
      <c r="G11" s="22">
        <v>0</v>
      </c>
      <c r="H11" s="22">
        <v>0</v>
      </c>
      <c r="I11" s="99">
        <f>SUM(E11:H11)</f>
        <v>0</v>
      </c>
      <c r="J11" s="38"/>
      <c r="K11" s="22">
        <f>'Sample Analysis'!E11</f>
        <v>3000</v>
      </c>
    </row>
    <row r="12" spans="1:11" x14ac:dyDescent="0.25">
      <c r="B12" t="s">
        <v>26</v>
      </c>
      <c r="E12" s="33">
        <v>0</v>
      </c>
      <c r="F12" s="33">
        <v>0</v>
      </c>
      <c r="G12" s="33">
        <v>0</v>
      </c>
      <c r="H12" s="33">
        <v>0</v>
      </c>
      <c r="I12" s="34">
        <f>SUM(E12:H12)</f>
        <v>0</v>
      </c>
      <c r="J12" s="47"/>
      <c r="K12" s="33">
        <f>'Sample Analysis'!E12</f>
        <v>20</v>
      </c>
    </row>
    <row r="13" spans="1:11" x14ac:dyDescent="0.25">
      <c r="B13" s="5" t="s">
        <v>37</v>
      </c>
      <c r="C13" s="5"/>
      <c r="D13" s="6"/>
      <c r="E13" s="24">
        <f t="shared" ref="E13:H13" si="1">E11*E12</f>
        <v>0</v>
      </c>
      <c r="F13" s="24">
        <f t="shared" si="1"/>
        <v>0</v>
      </c>
      <c r="G13" s="24">
        <f t="shared" si="1"/>
        <v>0</v>
      </c>
      <c r="H13" s="24">
        <f t="shared" si="1"/>
        <v>0</v>
      </c>
      <c r="I13" s="25">
        <f>SUM(E13:H13)</f>
        <v>0</v>
      </c>
      <c r="J13" s="38"/>
      <c r="K13" s="24">
        <f>K11*K12</f>
        <v>60000</v>
      </c>
    </row>
    <row r="14" spans="1:11" x14ac:dyDescent="0.25">
      <c r="E14" s="3"/>
      <c r="F14" s="3"/>
      <c r="G14" s="3"/>
      <c r="H14" s="3"/>
      <c r="I14" s="14"/>
      <c r="J14" s="46"/>
      <c r="K14" s="3"/>
    </row>
    <row r="15" spans="1:11" x14ac:dyDescent="0.25">
      <c r="B15" s="8" t="s">
        <v>20</v>
      </c>
      <c r="C15" s="32"/>
      <c r="E15" s="3"/>
      <c r="F15" s="3"/>
      <c r="G15" s="3"/>
      <c r="H15" s="3"/>
      <c r="I15" s="14"/>
      <c r="J15" s="46"/>
      <c r="K15" s="3"/>
    </row>
    <row r="16" spans="1:11" x14ac:dyDescent="0.25">
      <c r="B16" t="s">
        <v>6</v>
      </c>
      <c r="E16" s="22">
        <v>0</v>
      </c>
      <c r="F16" s="22">
        <v>0</v>
      </c>
      <c r="G16" s="22">
        <v>0</v>
      </c>
      <c r="H16" s="22">
        <v>0</v>
      </c>
      <c r="I16" s="23">
        <f>SUM(E16:H16)</f>
        <v>0</v>
      </c>
      <c r="J16" s="38"/>
      <c r="K16" s="22">
        <f>'Sample Analysis'!E16</f>
        <v>625000</v>
      </c>
    </row>
    <row r="17" spans="2:11" x14ac:dyDescent="0.25">
      <c r="B17" t="s">
        <v>2</v>
      </c>
      <c r="E17" s="22">
        <v>0</v>
      </c>
      <c r="F17" s="22">
        <v>0</v>
      </c>
      <c r="G17" s="22">
        <v>0</v>
      </c>
      <c r="H17" s="22">
        <v>0</v>
      </c>
      <c r="I17" s="23">
        <f>SUM(E17:H17)</f>
        <v>0</v>
      </c>
      <c r="J17" s="38"/>
      <c r="K17" s="22">
        <f>'Sample Analysis'!E17</f>
        <v>100000</v>
      </c>
    </row>
    <row r="18" spans="2:11" x14ac:dyDescent="0.25">
      <c r="B18" t="s">
        <v>3</v>
      </c>
      <c r="E18" s="22">
        <v>0</v>
      </c>
      <c r="F18" s="22">
        <v>0</v>
      </c>
      <c r="G18" s="22">
        <v>0</v>
      </c>
      <c r="H18" s="22">
        <v>0</v>
      </c>
      <c r="I18" s="23">
        <f>SUM(E18:H18)</f>
        <v>0</v>
      </c>
      <c r="J18" s="38"/>
      <c r="K18" s="22">
        <f>'Sample Analysis'!E18</f>
        <v>-10000</v>
      </c>
    </row>
    <row r="19" spans="2:11" x14ac:dyDescent="0.25">
      <c r="B19" s="5" t="s">
        <v>34</v>
      </c>
      <c r="C19" s="5"/>
      <c r="D19" s="6"/>
      <c r="E19" s="24">
        <f>SUM(E16:E18)</f>
        <v>0</v>
      </c>
      <c r="F19" s="24">
        <f>SUM(F16:F18)</f>
        <v>0</v>
      </c>
      <c r="G19" s="24">
        <f>SUM(G16:G18)</f>
        <v>0</v>
      </c>
      <c r="H19" s="24">
        <f>SUM(H16:H18)</f>
        <v>0</v>
      </c>
      <c r="I19" s="25">
        <f>SUM(E19:H19)</f>
        <v>0</v>
      </c>
      <c r="J19" s="38"/>
      <c r="K19" s="24">
        <f>SUM(K16:K18)</f>
        <v>715000</v>
      </c>
    </row>
    <row r="20" spans="2:11" x14ac:dyDescent="0.25">
      <c r="B20" s="36"/>
      <c r="C20" s="36"/>
      <c r="D20" s="37"/>
      <c r="E20" s="38"/>
      <c r="F20" s="38"/>
      <c r="G20" s="38"/>
      <c r="H20" s="38"/>
      <c r="I20" s="23"/>
      <c r="J20" s="38"/>
      <c r="K20" s="38"/>
    </row>
    <row r="21" spans="2:11" x14ac:dyDescent="0.25">
      <c r="B21" s="5" t="s">
        <v>33</v>
      </c>
      <c r="C21" s="5"/>
      <c r="D21" s="6"/>
      <c r="E21" s="39" t="str">
        <f>IFERROR(E19/E12,"n/a")</f>
        <v>n/a</v>
      </c>
      <c r="F21" s="39" t="str">
        <f>IFERROR(F19/F12,"n/a")</f>
        <v>n/a</v>
      </c>
      <c r="G21" s="39" t="str">
        <f>IFERROR(G19/G12,"n/a")</f>
        <v>n/a</v>
      </c>
      <c r="H21" s="40" t="str">
        <f>IFERROR(H19/H12,"n/a")</f>
        <v>n/a</v>
      </c>
      <c r="I21" s="39" t="str">
        <f>IFERROR(I19/I12,"n/a")</f>
        <v>n/a</v>
      </c>
      <c r="J21" s="48"/>
      <c r="K21" s="39">
        <f>IFERROR(K19/K12,"n/a")</f>
        <v>35750</v>
      </c>
    </row>
    <row r="22" spans="2:11" x14ac:dyDescent="0.25">
      <c r="B22" s="7"/>
      <c r="C22" s="7"/>
      <c r="D22" s="7"/>
      <c r="E22" s="4"/>
      <c r="F22" s="4"/>
      <c r="G22" s="4"/>
      <c r="H22" s="4"/>
      <c r="I22" s="15"/>
      <c r="J22" s="49"/>
      <c r="K22" s="4"/>
    </row>
    <row r="23" spans="2:11" x14ac:dyDescent="0.25">
      <c r="B23" s="8" t="s">
        <v>49</v>
      </c>
      <c r="C23" s="8"/>
      <c r="D23" s="7"/>
      <c r="E23" s="4"/>
      <c r="F23" s="4"/>
      <c r="G23" s="4"/>
      <c r="H23" s="4"/>
      <c r="I23" s="15"/>
      <c r="J23" s="49"/>
      <c r="K23" s="4"/>
    </row>
    <row r="24" spans="2:11" x14ac:dyDescent="0.25">
      <c r="B24" t="s">
        <v>42</v>
      </c>
      <c r="D24" s="7"/>
      <c r="E24" s="22">
        <v>0</v>
      </c>
      <c r="F24" s="22">
        <v>0</v>
      </c>
      <c r="G24" s="22">
        <v>0</v>
      </c>
      <c r="H24" s="21">
        <v>0</v>
      </c>
      <c r="I24" s="23">
        <f t="shared" ref="I24:I27" si="2">SUM(E24:H24)</f>
        <v>0</v>
      </c>
      <c r="J24" s="38"/>
      <c r="K24" s="22">
        <f>'Sample Analysis'!E24</f>
        <v>1500</v>
      </c>
    </row>
    <row r="25" spans="2:11" x14ac:dyDescent="0.25">
      <c r="B25" t="s">
        <v>27</v>
      </c>
      <c r="E25" s="22">
        <v>0</v>
      </c>
      <c r="F25" s="22">
        <v>0</v>
      </c>
      <c r="G25" s="22">
        <v>0</v>
      </c>
      <c r="H25" s="21">
        <v>0</v>
      </c>
      <c r="I25" s="23">
        <f t="shared" si="2"/>
        <v>0</v>
      </c>
      <c r="J25" s="38"/>
      <c r="K25" s="22">
        <f>'Sample Analysis'!E25</f>
        <v>4500</v>
      </c>
    </row>
    <row r="26" spans="2:11" x14ac:dyDescent="0.25">
      <c r="B26" t="s">
        <v>0</v>
      </c>
      <c r="E26" s="22">
        <v>0</v>
      </c>
      <c r="F26" s="22">
        <v>0</v>
      </c>
      <c r="G26" s="22">
        <v>0</v>
      </c>
      <c r="H26" s="21">
        <v>0</v>
      </c>
      <c r="I26" s="23">
        <f t="shared" si="2"/>
        <v>0</v>
      </c>
      <c r="J26" s="38"/>
      <c r="K26" s="22">
        <f>'Sample Analysis'!E26</f>
        <v>900</v>
      </c>
    </row>
    <row r="27" spans="2:11" x14ac:dyDescent="0.25">
      <c r="B27" s="5" t="s">
        <v>36</v>
      </c>
      <c r="C27" s="5"/>
      <c r="D27" s="6"/>
      <c r="E27" s="24">
        <f>SUM(E24:E26)</f>
        <v>0</v>
      </c>
      <c r="F27" s="24">
        <f>SUM(F24:F26)</f>
        <v>0</v>
      </c>
      <c r="G27" s="24">
        <f>SUM(G24:G26)</f>
        <v>0</v>
      </c>
      <c r="H27" s="24">
        <f>SUM(H24:H26)</f>
        <v>0</v>
      </c>
      <c r="I27" s="25">
        <f t="shared" si="2"/>
        <v>0</v>
      </c>
      <c r="J27" s="38"/>
      <c r="K27" s="24">
        <f>SUM(K24:K26)</f>
        <v>6900</v>
      </c>
    </row>
    <row r="28" spans="2:11" x14ac:dyDescent="0.25">
      <c r="B28" s="36"/>
      <c r="C28" s="36"/>
      <c r="D28" s="37"/>
      <c r="E28" s="38"/>
      <c r="F28" s="38"/>
      <c r="G28" s="38"/>
      <c r="H28" s="38"/>
      <c r="I28" s="23"/>
      <c r="J28" s="38"/>
      <c r="K28" s="38"/>
    </row>
    <row r="29" spans="2:11" x14ac:dyDescent="0.25">
      <c r="B29" s="5" t="s">
        <v>35</v>
      </c>
      <c r="C29" s="5"/>
      <c r="D29" s="6"/>
      <c r="E29" s="45" t="str">
        <f>IFERROR(E27/E12,"n/a")</f>
        <v>n/a</v>
      </c>
      <c r="F29" s="45" t="str">
        <f>IFERROR(F27/F12,"n/a")</f>
        <v>n/a</v>
      </c>
      <c r="G29" s="45" t="str">
        <f>IFERROR(G27/G12,"n/a")</f>
        <v>n/a</v>
      </c>
      <c r="H29" s="45" t="str">
        <f>IFERROR(H27/H12,"n/a")</f>
        <v>n/a</v>
      </c>
      <c r="I29" s="60" t="str">
        <f>IFERROR(I27/I12,"n/a")</f>
        <v>n/a</v>
      </c>
      <c r="J29" s="38"/>
      <c r="K29" s="45">
        <f>IFERROR(K27/K12,"n/a")</f>
        <v>345</v>
      </c>
    </row>
    <row r="30" spans="2:11" x14ac:dyDescent="0.25">
      <c r="B30" s="7"/>
      <c r="C30" s="7"/>
      <c r="D30" s="7"/>
      <c r="E30" s="4"/>
      <c r="F30" s="4"/>
      <c r="G30" s="4"/>
      <c r="H30" s="4"/>
      <c r="I30" s="15"/>
      <c r="J30" s="49"/>
      <c r="K30" s="4"/>
    </row>
    <row r="31" spans="2:11" x14ac:dyDescent="0.25">
      <c r="B31" s="5" t="s">
        <v>31</v>
      </c>
      <c r="C31" s="5"/>
      <c r="D31" s="6"/>
      <c r="E31" s="39">
        <f>IFERROR((E13-E27),"n/a")</f>
        <v>0</v>
      </c>
      <c r="F31" s="39">
        <f>IFERROR((F13-F27),"n/a")</f>
        <v>0</v>
      </c>
      <c r="G31" s="39">
        <f>IFERROR((G13-G27),"n/a")</f>
        <v>0</v>
      </c>
      <c r="H31" s="39">
        <f>IFERROR((H13-H27),"n/a")</f>
        <v>0</v>
      </c>
      <c r="I31" s="43">
        <f>IFERROR((I13-I27),"n/a")</f>
        <v>0</v>
      </c>
      <c r="J31" s="48"/>
      <c r="K31" s="39">
        <f>IFERROR((K13-K27),"n/a")</f>
        <v>53100</v>
      </c>
    </row>
    <row r="32" spans="2:11" x14ac:dyDescent="0.25">
      <c r="B32" s="7"/>
      <c r="C32" s="7"/>
      <c r="D32" s="7"/>
      <c r="E32" s="4"/>
      <c r="F32" s="4"/>
      <c r="G32" s="4"/>
      <c r="H32" s="4"/>
      <c r="I32" s="15"/>
      <c r="J32" s="49"/>
      <c r="K32" s="4"/>
    </row>
    <row r="33" spans="2:13" x14ac:dyDescent="0.25">
      <c r="B33" s="5" t="s">
        <v>32</v>
      </c>
      <c r="C33" s="5"/>
      <c r="D33" s="6"/>
      <c r="E33" s="39" t="str">
        <f>IFERROR(E31/E12,"n/a")</f>
        <v>n/a</v>
      </c>
      <c r="F33" s="39" t="str">
        <f>IFERROR(F31/F12,"n/a")</f>
        <v>n/a</v>
      </c>
      <c r="G33" s="39" t="str">
        <f>IFERROR(G31/G12,"n/a")</f>
        <v>n/a</v>
      </c>
      <c r="H33" s="39" t="str">
        <f>IFERROR(H31/H12,"n/a")</f>
        <v>n/a</v>
      </c>
      <c r="I33" s="43" t="str">
        <f>IFERROR(I31/I12,"n/a")</f>
        <v>n/a</v>
      </c>
      <c r="J33" s="48"/>
      <c r="K33" s="39">
        <f>IFERROR(K31/K12,"n/a")</f>
        <v>2655</v>
      </c>
    </row>
    <row r="34" spans="2:13" x14ac:dyDescent="0.25">
      <c r="B34" s="7" t="s">
        <v>5</v>
      </c>
      <c r="C34" s="7"/>
      <c r="E34" s="26" t="str">
        <f>IFERROR(E33/E11,"n/a")</f>
        <v>n/a</v>
      </c>
      <c r="F34" s="26" t="str">
        <f>IFERROR(F33/F11,"n/a")</f>
        <v>n/a</v>
      </c>
      <c r="G34" s="26" t="str">
        <f>IFERROR(G33/G11,"n/a")</f>
        <v>n/a</v>
      </c>
      <c r="H34" s="26" t="str">
        <f>IFERROR(H33/H11,"n/a")</f>
        <v>n/a</v>
      </c>
      <c r="I34" s="27" t="str">
        <f>IFERROR(I33/I11,"n/a")</f>
        <v>n/a</v>
      </c>
      <c r="J34" s="50"/>
      <c r="K34" s="26">
        <f>IFERROR(K33/K11,"n/a")</f>
        <v>0.88500000000000001</v>
      </c>
      <c r="M34" s="10"/>
    </row>
    <row r="35" spans="2:13" ht="15.75" thickBot="1" x14ac:dyDescent="0.3">
      <c r="I35" s="16"/>
      <c r="J35" s="37"/>
    </row>
    <row r="36" spans="2:13" ht="15.75" thickTop="1" x14ac:dyDescent="0.25">
      <c r="B36" s="63" t="s">
        <v>21</v>
      </c>
      <c r="C36" s="64"/>
      <c r="D36" s="65"/>
      <c r="E36" s="66" t="str">
        <f>IFERROR(+E21/E33,"n/a")</f>
        <v>n/a</v>
      </c>
      <c r="F36" s="66" t="str">
        <f>IFERROR(+F21/F33,"n/a")</f>
        <v>n/a</v>
      </c>
      <c r="G36" s="66" t="str">
        <f>IFERROR(+G21/G33,"n/a")</f>
        <v>n/a</v>
      </c>
      <c r="H36" s="66" t="str">
        <f>IFERROR(+H21/H33,"n/a")</f>
        <v>n/a</v>
      </c>
      <c r="I36" s="67" t="str">
        <f>IFERROR(+I21/I33,"n/a")</f>
        <v>n/a</v>
      </c>
      <c r="J36" s="41"/>
      <c r="K36" s="68">
        <f>IFERROR(+K21/K33,"n/a")</f>
        <v>13.465160075329567</v>
      </c>
    </row>
    <row r="37" spans="2:13" x14ac:dyDescent="0.25">
      <c r="B37" s="36"/>
      <c r="C37" s="36"/>
      <c r="D37" s="37"/>
      <c r="E37" s="41"/>
      <c r="F37" s="41"/>
      <c r="G37" s="41"/>
      <c r="H37" s="41"/>
      <c r="I37" s="42"/>
      <c r="J37" s="41"/>
      <c r="K37" s="41"/>
    </row>
    <row r="38" spans="2:13" x14ac:dyDescent="0.25">
      <c r="B38" s="2" t="s">
        <v>41</v>
      </c>
      <c r="C38" s="2"/>
      <c r="E38" s="9">
        <v>0</v>
      </c>
      <c r="F38" s="9">
        <v>0</v>
      </c>
      <c r="G38" s="9">
        <v>0</v>
      </c>
      <c r="H38" s="13">
        <v>0</v>
      </c>
      <c r="I38" s="100" t="str">
        <f>IFERROR(SUMPRODUCT(E11:H11,E38:H38)/I11,"n/a")</f>
        <v>n/a</v>
      </c>
      <c r="J38" s="51"/>
      <c r="K38" s="9">
        <f>'Sample Analysis'!E38</f>
        <v>0.02</v>
      </c>
    </row>
    <row r="39" spans="2:13" x14ac:dyDescent="0.25">
      <c r="B39" s="1"/>
      <c r="C39" s="1"/>
      <c r="I39" s="17"/>
      <c r="J39" s="36"/>
    </row>
    <row r="40" spans="2:13" x14ac:dyDescent="0.25">
      <c r="B40" s="1" t="s">
        <v>22</v>
      </c>
      <c r="C40" s="1"/>
      <c r="E40" s="30" t="str">
        <f t="shared" ref="E40:H40" si="3">IFERROR(1/E38,"n/a")</f>
        <v>n/a</v>
      </c>
      <c r="F40" s="30" t="str">
        <f t="shared" ref="F40" si="4">IFERROR(1/F38,"n/a")</f>
        <v>n/a</v>
      </c>
      <c r="G40" s="30" t="str">
        <f t="shared" si="3"/>
        <v>n/a</v>
      </c>
      <c r="H40" s="30" t="str">
        <f t="shared" si="3"/>
        <v>n/a</v>
      </c>
      <c r="I40" s="31" t="str">
        <f t="shared" ref="I40" si="5">IFERROR(1/I38,"n/a")</f>
        <v>n/a</v>
      </c>
      <c r="J40" s="52"/>
      <c r="K40" s="30">
        <f>IFERROR(1/K38,"n/a")</f>
        <v>50</v>
      </c>
    </row>
    <row r="41" spans="2:13" x14ac:dyDescent="0.25">
      <c r="B41" s="1"/>
      <c r="C41" s="1"/>
      <c r="E41" s="28"/>
      <c r="F41" s="28"/>
      <c r="G41" s="28"/>
      <c r="H41" s="28"/>
      <c r="I41" s="29"/>
      <c r="J41" s="48"/>
      <c r="K41" s="28"/>
    </row>
    <row r="42" spans="2:13" x14ac:dyDescent="0.25">
      <c r="B42" s="1" t="s">
        <v>24</v>
      </c>
      <c r="C42" s="1"/>
      <c r="E42" s="28" t="str">
        <f t="shared" ref="E42:I42" si="6">IFERROR(+E40*E33,"n/a")</f>
        <v>n/a</v>
      </c>
      <c r="F42" s="28" t="str">
        <f t="shared" si="6"/>
        <v>n/a</v>
      </c>
      <c r="G42" s="28" t="str">
        <f t="shared" si="6"/>
        <v>n/a</v>
      </c>
      <c r="H42" s="28" t="str">
        <f t="shared" si="6"/>
        <v>n/a</v>
      </c>
      <c r="I42" s="29" t="str">
        <f t="shared" si="6"/>
        <v>n/a</v>
      </c>
      <c r="J42" s="48"/>
      <c r="K42" s="28">
        <f>IFERROR(+K40*K33,"n/a")</f>
        <v>132750</v>
      </c>
    </row>
    <row r="43" spans="2:13" x14ac:dyDescent="0.25">
      <c r="B43" s="1"/>
      <c r="C43" s="1"/>
      <c r="E43" s="11"/>
      <c r="F43" s="11"/>
      <c r="G43" s="11"/>
      <c r="H43" s="11"/>
      <c r="I43" s="18"/>
      <c r="J43" s="53"/>
      <c r="K43" s="11"/>
    </row>
    <row r="44" spans="2:13" ht="15.75" thickBot="1" x14ac:dyDescent="0.3">
      <c r="B44" s="1"/>
      <c r="C44" s="1"/>
      <c r="E44" s="11"/>
      <c r="F44" s="11"/>
      <c r="G44" s="11"/>
      <c r="H44" s="11"/>
      <c r="I44" s="18"/>
      <c r="J44" s="53"/>
      <c r="K44" s="11"/>
    </row>
    <row r="45" spans="2:13" ht="15.75" thickTop="1" x14ac:dyDescent="0.25">
      <c r="B45" s="69" t="s">
        <v>23</v>
      </c>
      <c r="C45" s="70"/>
      <c r="D45" s="71"/>
      <c r="E45" s="77" t="str">
        <f>IFERROR(E42/E21,"n/a")</f>
        <v>n/a</v>
      </c>
      <c r="F45" s="77" t="str">
        <f>IFERROR(F42/F21,"n/a")</f>
        <v>n/a</v>
      </c>
      <c r="G45" s="77" t="str">
        <f>IFERROR(G42/G21,"n/a")</f>
        <v>n/a</v>
      </c>
      <c r="H45" s="77" t="str">
        <f>IFERROR(H42/H21,"n/a")</f>
        <v>n/a</v>
      </c>
      <c r="I45" s="72" t="str">
        <f>IFERROR(I42/I21,"n/a")</f>
        <v>n/a</v>
      </c>
      <c r="J45" s="54"/>
      <c r="K45" s="73">
        <f>IFERROR(K42/K21,"n/a")</f>
        <v>3.7132867132867133</v>
      </c>
    </row>
  </sheetData>
  <mergeCells count="1">
    <mergeCell ref="E6:F6"/>
  </mergeCells>
  <hyperlinks>
    <hyperlink ref="A3" r:id="rId1"/>
  </hyperlinks>
  <pageMargins left="0.7" right="0.7" top="0.75" bottom="0.75" header="0.3" footer="0.3"/>
  <pageSetup scale="47" orientation="landscape" r:id="rId2"/>
  <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'Data Validation'!$A$2:$A$4</xm:f>
          </x14:formula1>
          <xm:sqref>E6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M45"/>
  <sheetViews>
    <sheetView showGridLines="0" view="pageBreakPreview" zoomScale="85" zoomScaleNormal="85" zoomScaleSheetLayoutView="85" zoomScalePageLayoutView="85" workbookViewId="0"/>
  </sheetViews>
  <sheetFormatPr defaultColWidth="8.85546875" defaultRowHeight="15" x14ac:dyDescent="0.25"/>
  <cols>
    <col min="1" max="1" width="5.7109375" customWidth="1"/>
    <col min="2" max="2" width="4.7109375" customWidth="1"/>
    <col min="3" max="3" width="33" customWidth="1"/>
    <col min="4" max="4" width="12.28515625" customWidth="1"/>
    <col min="5" max="10" width="11.42578125" bestFit="1" customWidth="1"/>
  </cols>
  <sheetData>
    <row r="1" spans="1:11" ht="12" customHeight="1" x14ac:dyDescent="0.25">
      <c r="A1" s="19" t="str">
        <f>'Unit Economics Analysis'!A1</f>
        <v>SaaS Metrics Worksheet</v>
      </c>
    </row>
    <row r="2" spans="1:11" ht="12" customHeight="1" x14ac:dyDescent="0.25">
      <c r="A2" s="20" t="s">
        <v>52</v>
      </c>
    </row>
    <row r="3" spans="1:11" ht="12" customHeight="1" x14ac:dyDescent="0.25">
      <c r="A3" s="12" t="s">
        <v>55</v>
      </c>
    </row>
    <row r="4" spans="1:11" x14ac:dyDescent="0.25">
      <c r="A4" s="12"/>
    </row>
    <row r="5" spans="1:11" x14ac:dyDescent="0.25">
      <c r="B5" s="7"/>
      <c r="C5" s="7"/>
    </row>
    <row r="6" spans="1:11" x14ac:dyDescent="0.25">
      <c r="B6" s="11"/>
      <c r="C6" s="11"/>
      <c r="D6" s="56" t="s">
        <v>39</v>
      </c>
      <c r="E6" s="108" t="s">
        <v>29</v>
      </c>
      <c r="F6" s="109"/>
    </row>
    <row r="8" spans="1:11" ht="3.95" customHeight="1" x14ac:dyDescent="0.25">
      <c r="E8" s="35"/>
      <c r="F8" s="35"/>
      <c r="G8" s="35"/>
      <c r="H8" s="35"/>
      <c r="I8" s="35"/>
      <c r="J8" s="35"/>
    </row>
    <row r="9" spans="1:11" x14ac:dyDescent="0.25">
      <c r="B9" s="101" t="s">
        <v>48</v>
      </c>
      <c r="C9" s="57"/>
      <c r="D9" s="57"/>
      <c r="E9" s="57" t="s">
        <v>43</v>
      </c>
      <c r="F9" s="57" t="s">
        <v>44</v>
      </c>
      <c r="G9" s="57" t="s">
        <v>45</v>
      </c>
      <c r="H9" s="57" t="s">
        <v>46</v>
      </c>
      <c r="I9" s="58" t="s">
        <v>47</v>
      </c>
      <c r="J9" s="59" t="s">
        <v>1</v>
      </c>
      <c r="K9" s="46"/>
    </row>
    <row r="10" spans="1:11" x14ac:dyDescent="0.25">
      <c r="B10" s="8" t="s">
        <v>25</v>
      </c>
      <c r="E10" s="3"/>
      <c r="F10" s="3"/>
      <c r="G10" s="3"/>
      <c r="H10" s="3"/>
      <c r="I10" s="3"/>
      <c r="J10" s="14"/>
      <c r="K10" s="46"/>
    </row>
    <row r="11" spans="1:11" x14ac:dyDescent="0.25">
      <c r="B11" s="2" t="s">
        <v>38</v>
      </c>
      <c r="C11" s="2"/>
      <c r="D11" s="7"/>
      <c r="E11" s="92">
        <v>3000</v>
      </c>
      <c r="F11" s="92">
        <v>2550</v>
      </c>
      <c r="G11" s="92">
        <v>2400</v>
      </c>
      <c r="H11" s="92">
        <v>2000</v>
      </c>
      <c r="I11" s="93">
        <v>2500</v>
      </c>
      <c r="J11" s="83">
        <f>SUMPRODUCT(E11:I11,E12:I12)/SUM(E12:I12)</f>
        <v>2599.2647058823532</v>
      </c>
      <c r="K11" s="38"/>
    </row>
    <row r="12" spans="1:11" x14ac:dyDescent="0.25">
      <c r="B12" t="s">
        <v>26</v>
      </c>
      <c r="E12" s="94">
        <v>20</v>
      </c>
      <c r="F12" s="94">
        <v>17</v>
      </c>
      <c r="G12" s="94">
        <v>16</v>
      </c>
      <c r="H12" s="94">
        <v>5</v>
      </c>
      <c r="I12" s="95">
        <v>10</v>
      </c>
      <c r="J12" s="91">
        <f>SUM(E12:I12)</f>
        <v>68</v>
      </c>
      <c r="K12" s="47"/>
    </row>
    <row r="13" spans="1:11" x14ac:dyDescent="0.25">
      <c r="B13" s="5" t="s">
        <v>37</v>
      </c>
      <c r="C13" s="5"/>
      <c r="D13" s="6"/>
      <c r="E13" s="79">
        <f t="shared" ref="E13:I13" si="0">E11*E12</f>
        <v>60000</v>
      </c>
      <c r="F13" s="79">
        <f t="shared" si="0"/>
        <v>43350</v>
      </c>
      <c r="G13" s="79">
        <f t="shared" si="0"/>
        <v>38400</v>
      </c>
      <c r="H13" s="79">
        <f t="shared" ref="H13" si="1">H11*H12</f>
        <v>10000</v>
      </c>
      <c r="I13" s="79">
        <f t="shared" si="0"/>
        <v>25000</v>
      </c>
      <c r="J13" s="80">
        <f>SUM(E13:I13)</f>
        <v>176750</v>
      </c>
      <c r="K13" s="38"/>
    </row>
    <row r="14" spans="1:11" x14ac:dyDescent="0.25">
      <c r="E14" s="81"/>
      <c r="F14" s="81"/>
      <c r="G14" s="81"/>
      <c r="H14" s="81"/>
      <c r="I14" s="81"/>
      <c r="J14" s="82"/>
      <c r="K14" s="46"/>
    </row>
    <row r="15" spans="1:11" x14ac:dyDescent="0.25">
      <c r="B15" s="8" t="s">
        <v>20</v>
      </c>
      <c r="C15" s="32"/>
      <c r="E15" s="81"/>
      <c r="F15" s="81"/>
      <c r="G15" s="81"/>
      <c r="H15" s="81"/>
      <c r="I15" s="81"/>
      <c r="J15" s="82"/>
      <c r="K15" s="46"/>
    </row>
    <row r="16" spans="1:11" x14ac:dyDescent="0.25">
      <c r="B16" t="s">
        <v>6</v>
      </c>
      <c r="E16" s="92">
        <v>625000</v>
      </c>
      <c r="F16" s="92">
        <v>350000</v>
      </c>
      <c r="G16" s="92">
        <v>450000</v>
      </c>
      <c r="H16" s="92">
        <v>206250</v>
      </c>
      <c r="I16" s="93">
        <v>175000</v>
      </c>
      <c r="J16" s="78">
        <f>SUM(E16:I16)</f>
        <v>1806250</v>
      </c>
      <c r="K16" s="38"/>
    </row>
    <row r="17" spans="2:11" x14ac:dyDescent="0.25">
      <c r="B17" t="s">
        <v>2</v>
      </c>
      <c r="E17" s="92">
        <v>100000</v>
      </c>
      <c r="F17" s="92">
        <v>85000</v>
      </c>
      <c r="G17" s="92">
        <v>70000</v>
      </c>
      <c r="H17" s="92">
        <v>25000</v>
      </c>
      <c r="I17" s="93">
        <v>50000</v>
      </c>
      <c r="J17" s="78">
        <f>SUM(E17:I17)</f>
        <v>330000</v>
      </c>
      <c r="K17" s="38"/>
    </row>
    <row r="18" spans="2:11" x14ac:dyDescent="0.25">
      <c r="B18" t="s">
        <v>3</v>
      </c>
      <c r="E18" s="92">
        <v>-10000</v>
      </c>
      <c r="F18" s="92">
        <v>0</v>
      </c>
      <c r="G18" s="92">
        <v>-7000</v>
      </c>
      <c r="H18" s="92">
        <v>-3000</v>
      </c>
      <c r="I18" s="92">
        <v>-9000</v>
      </c>
      <c r="J18" s="78">
        <f>SUM(E18:I18)</f>
        <v>-29000</v>
      </c>
      <c r="K18" s="38"/>
    </row>
    <row r="19" spans="2:11" x14ac:dyDescent="0.25">
      <c r="B19" s="5" t="s">
        <v>34</v>
      </c>
      <c r="C19" s="5"/>
      <c r="D19" s="6"/>
      <c r="E19" s="79">
        <f>SUM(E16:E18)</f>
        <v>715000</v>
      </c>
      <c r="F19" s="79">
        <f>SUM(F16:F18)</f>
        <v>435000</v>
      </c>
      <c r="G19" s="79">
        <f>SUM(G16:G18)</f>
        <v>513000</v>
      </c>
      <c r="H19" s="79">
        <f t="shared" ref="H19" si="2">SUM(H16:H18)</f>
        <v>228250</v>
      </c>
      <c r="I19" s="79">
        <f>SUM(I16:I18)</f>
        <v>216000</v>
      </c>
      <c r="J19" s="80">
        <f>SUM(E19:I19)</f>
        <v>2107250</v>
      </c>
      <c r="K19" s="38"/>
    </row>
    <row r="20" spans="2:11" x14ac:dyDescent="0.25">
      <c r="B20" s="36"/>
      <c r="C20" s="36"/>
      <c r="D20" s="37"/>
      <c r="E20" s="83"/>
      <c r="F20" s="83"/>
      <c r="G20" s="83"/>
      <c r="H20" s="83"/>
      <c r="I20" s="83"/>
      <c r="J20" s="78"/>
      <c r="K20" s="38"/>
    </row>
    <row r="21" spans="2:11" x14ac:dyDescent="0.25">
      <c r="B21" s="5" t="s">
        <v>33</v>
      </c>
      <c r="C21" s="5"/>
      <c r="D21" s="6"/>
      <c r="E21" s="84">
        <f>IFERROR(E19/E12,"n/a")</f>
        <v>35750</v>
      </c>
      <c r="F21" s="84">
        <f>IFERROR(F19/F12,"n/a")</f>
        <v>25588.235294117647</v>
      </c>
      <c r="G21" s="84">
        <f>IFERROR(G19/G12,"n/a")</f>
        <v>32062.5</v>
      </c>
      <c r="H21" s="84">
        <f t="shared" ref="H21" si="3">IFERROR(H19/H12,"n/a")</f>
        <v>45650</v>
      </c>
      <c r="I21" s="85">
        <f>IFERROR(I19/I12,"n/a")</f>
        <v>21600</v>
      </c>
      <c r="J21" s="84">
        <f>IFERROR(J19/J12,"n/a")</f>
        <v>30988.970588235294</v>
      </c>
      <c r="K21" s="48"/>
    </row>
    <row r="22" spans="2:11" x14ac:dyDescent="0.25">
      <c r="B22" s="7"/>
      <c r="C22" s="7"/>
      <c r="D22" s="7"/>
      <c r="E22" s="86"/>
      <c r="F22" s="86"/>
      <c r="G22" s="86"/>
      <c r="H22" s="86"/>
      <c r="I22" s="86"/>
      <c r="J22" s="87"/>
      <c r="K22" s="49"/>
    </row>
    <row r="23" spans="2:11" x14ac:dyDescent="0.25">
      <c r="B23" s="8" t="s">
        <v>49</v>
      </c>
      <c r="C23" s="8"/>
      <c r="D23" s="7"/>
      <c r="E23" s="86"/>
      <c r="F23" s="86"/>
      <c r="G23" s="86"/>
      <c r="H23" s="86"/>
      <c r="I23" s="86"/>
      <c r="J23" s="87"/>
      <c r="K23" s="49"/>
    </row>
    <row r="24" spans="2:11" x14ac:dyDescent="0.25">
      <c r="B24" t="s">
        <v>42</v>
      </c>
      <c r="D24" s="7"/>
      <c r="E24" s="92">
        <v>1500</v>
      </c>
      <c r="F24" s="92">
        <v>765</v>
      </c>
      <c r="G24" s="92">
        <v>840</v>
      </c>
      <c r="H24" s="92">
        <v>225</v>
      </c>
      <c r="I24" s="93">
        <v>300</v>
      </c>
      <c r="J24" s="78">
        <f t="shared" ref="J24:J27" si="4">SUM(E24:I24)</f>
        <v>3630</v>
      </c>
      <c r="K24" s="38"/>
    </row>
    <row r="25" spans="2:11" x14ac:dyDescent="0.25">
      <c r="B25" t="s">
        <v>27</v>
      </c>
      <c r="E25" s="92">
        <v>4500</v>
      </c>
      <c r="F25" s="92">
        <v>4080</v>
      </c>
      <c r="G25" s="92">
        <v>3570</v>
      </c>
      <c r="H25" s="92">
        <v>1050</v>
      </c>
      <c r="I25" s="93">
        <v>1650</v>
      </c>
      <c r="J25" s="78">
        <f t="shared" si="4"/>
        <v>14850</v>
      </c>
      <c r="K25" s="38"/>
    </row>
    <row r="26" spans="2:11" x14ac:dyDescent="0.25">
      <c r="B26" t="s">
        <v>0</v>
      </c>
      <c r="E26" s="92">
        <v>900</v>
      </c>
      <c r="F26" s="92">
        <v>1275</v>
      </c>
      <c r="G26" s="92">
        <v>420</v>
      </c>
      <c r="H26" s="92">
        <v>275</v>
      </c>
      <c r="I26" s="93">
        <v>450</v>
      </c>
      <c r="J26" s="78">
        <f t="shared" si="4"/>
        <v>3320</v>
      </c>
      <c r="K26" s="38"/>
    </row>
    <row r="27" spans="2:11" x14ac:dyDescent="0.25">
      <c r="B27" s="5" t="s">
        <v>36</v>
      </c>
      <c r="C27" s="5"/>
      <c r="D27" s="6"/>
      <c r="E27" s="79">
        <f>SUM(E24:E26)</f>
        <v>6900</v>
      </c>
      <c r="F27" s="79">
        <f>SUM(F24:F26)</f>
        <v>6120</v>
      </c>
      <c r="G27" s="79">
        <f>SUM(G24:G26)</f>
        <v>4830</v>
      </c>
      <c r="H27" s="79">
        <f t="shared" ref="H27" si="5">SUM(H24:H26)</f>
        <v>1550</v>
      </c>
      <c r="I27" s="79">
        <f>SUM(I24:I26)</f>
        <v>2400</v>
      </c>
      <c r="J27" s="80">
        <f t="shared" si="4"/>
        <v>21800</v>
      </c>
      <c r="K27" s="38"/>
    </row>
    <row r="28" spans="2:11" x14ac:dyDescent="0.25">
      <c r="B28" s="36"/>
      <c r="C28" s="36"/>
      <c r="D28" s="37"/>
      <c r="E28" s="83"/>
      <c r="F28" s="83"/>
      <c r="G28" s="83"/>
      <c r="H28" s="83"/>
      <c r="I28" s="83"/>
      <c r="J28" s="78"/>
      <c r="K28" s="38"/>
    </row>
    <row r="29" spans="2:11" x14ac:dyDescent="0.25">
      <c r="B29" s="5" t="s">
        <v>35</v>
      </c>
      <c r="C29" s="5"/>
      <c r="D29" s="6"/>
      <c r="E29" s="84">
        <f>IFERROR(E27/E12,"n/a")</f>
        <v>345</v>
      </c>
      <c r="F29" s="84">
        <f>IFERROR(F27/F12,"n/a")</f>
        <v>360</v>
      </c>
      <c r="G29" s="84">
        <f>IFERROR(G27/G12,"n/a")</f>
        <v>301.875</v>
      </c>
      <c r="H29" s="84">
        <f t="shared" ref="H29" si="6">IFERROR(H27/H12,"n/a")</f>
        <v>310</v>
      </c>
      <c r="I29" s="84">
        <f>IFERROR(I27/I12,"n/a")</f>
        <v>240</v>
      </c>
      <c r="J29" s="88">
        <f>IFERROR(J27/J12,"n/a")</f>
        <v>320.58823529411762</v>
      </c>
      <c r="K29" s="38"/>
    </row>
    <row r="30" spans="2:11" x14ac:dyDescent="0.25">
      <c r="B30" s="7"/>
      <c r="C30" s="7"/>
      <c r="D30" s="7"/>
      <c r="E30" s="86"/>
      <c r="F30" s="86"/>
      <c r="G30" s="86"/>
      <c r="H30" s="86"/>
      <c r="I30" s="86"/>
      <c r="J30" s="87"/>
      <c r="K30" s="49"/>
    </row>
    <row r="31" spans="2:11" x14ac:dyDescent="0.25">
      <c r="B31" s="5" t="s">
        <v>31</v>
      </c>
      <c r="C31" s="5"/>
      <c r="D31" s="6"/>
      <c r="E31" s="84">
        <f>IFERROR((E13-E27),"n/a")</f>
        <v>53100</v>
      </c>
      <c r="F31" s="84">
        <f>IFERROR((F13-F27),"n/a")</f>
        <v>37230</v>
      </c>
      <c r="G31" s="84">
        <f>IFERROR((G13-G27),"n/a")</f>
        <v>33570</v>
      </c>
      <c r="H31" s="84">
        <f t="shared" ref="H31" si="7">IFERROR((H13-H27),"n/a")</f>
        <v>8450</v>
      </c>
      <c r="I31" s="84">
        <f>IFERROR((I13-I27),"n/a")</f>
        <v>22600</v>
      </c>
      <c r="J31" s="88">
        <f>IFERROR((J13-J27),"n/a")</f>
        <v>154950</v>
      </c>
      <c r="K31" s="48"/>
    </row>
    <row r="32" spans="2:11" x14ac:dyDescent="0.25">
      <c r="B32" s="7"/>
      <c r="C32" s="7"/>
      <c r="D32" s="7"/>
      <c r="E32" s="86"/>
      <c r="F32" s="86"/>
      <c r="G32" s="86"/>
      <c r="H32" s="86"/>
      <c r="I32" s="86"/>
      <c r="J32" s="87"/>
      <c r="K32" s="49"/>
    </row>
    <row r="33" spans="2:13" x14ac:dyDescent="0.25">
      <c r="B33" s="5" t="s">
        <v>32</v>
      </c>
      <c r="C33" s="5"/>
      <c r="D33" s="6"/>
      <c r="E33" s="84">
        <f>IFERROR(E31/E12,"n/a")</f>
        <v>2655</v>
      </c>
      <c r="F33" s="84">
        <f>IFERROR(F31/F12,"n/a")</f>
        <v>2190</v>
      </c>
      <c r="G33" s="84">
        <f>IFERROR(G31/G12,"n/a")</f>
        <v>2098.125</v>
      </c>
      <c r="H33" s="84">
        <f t="shared" ref="H33" si="8">IFERROR(H31/H12,"n/a")</f>
        <v>1690</v>
      </c>
      <c r="I33" s="84">
        <f>IFERROR(I31/I12,"n/a")</f>
        <v>2260</v>
      </c>
      <c r="J33" s="88">
        <f>IFERROR(J31/J12,"n/a")</f>
        <v>2278.6764705882351</v>
      </c>
      <c r="K33" s="48"/>
    </row>
    <row r="34" spans="2:13" x14ac:dyDescent="0.25">
      <c r="B34" s="7" t="s">
        <v>5</v>
      </c>
      <c r="C34" s="7"/>
      <c r="E34" s="89">
        <f>IFERROR(E33/E11,"n/a")</f>
        <v>0.88500000000000001</v>
      </c>
      <c r="F34" s="89">
        <f>IFERROR(F33/F11,"n/a")</f>
        <v>0.85882352941176465</v>
      </c>
      <c r="G34" s="89">
        <f>IFERROR(G33/G11,"n/a")</f>
        <v>0.87421875000000004</v>
      </c>
      <c r="H34" s="89">
        <f t="shared" ref="H34" si="9">IFERROR(H33/H11,"n/a")</f>
        <v>0.84499999999999997</v>
      </c>
      <c r="I34" s="89">
        <f>IFERROR(I33/I11,"n/a")</f>
        <v>0.90400000000000003</v>
      </c>
      <c r="J34" s="90">
        <f>IFERROR(J33/J11,"n/a")</f>
        <v>0.87666195190947649</v>
      </c>
      <c r="K34" s="50"/>
      <c r="M34" s="10"/>
    </row>
    <row r="35" spans="2:13" ht="15.75" thickBot="1" x14ac:dyDescent="0.3">
      <c r="J35" s="16"/>
      <c r="K35" s="37"/>
    </row>
    <row r="36" spans="2:13" ht="15.75" thickTop="1" x14ac:dyDescent="0.25">
      <c r="B36" s="63" t="s">
        <v>21</v>
      </c>
      <c r="C36" s="64"/>
      <c r="D36" s="65"/>
      <c r="E36" s="66">
        <f>IFERROR(+E21/E33,"n/a")</f>
        <v>13.465160075329567</v>
      </c>
      <c r="F36" s="66">
        <f>IFERROR(+F21/F33,"n/a")</f>
        <v>11.684125705076552</v>
      </c>
      <c r="G36" s="66">
        <f>IFERROR(+G21/G33,"n/a")</f>
        <v>15.281501340482574</v>
      </c>
      <c r="H36" s="66">
        <f t="shared" ref="H36" si="10">IFERROR(+H21/H33,"n/a")</f>
        <v>27.011834319526628</v>
      </c>
      <c r="I36" s="66">
        <f>IFERROR(+I21/I33,"n/a")</f>
        <v>9.557522123893806</v>
      </c>
      <c r="J36" s="67">
        <f>IFERROR(+J21/J33,"n/a")</f>
        <v>13.599548241368185</v>
      </c>
      <c r="K36" s="41"/>
    </row>
    <row r="37" spans="2:13" x14ac:dyDescent="0.25">
      <c r="B37" s="36"/>
      <c r="C37" s="36"/>
      <c r="D37" s="37"/>
      <c r="E37" s="41"/>
      <c r="F37" s="41"/>
      <c r="G37" s="41"/>
      <c r="H37" s="41"/>
      <c r="I37" s="41"/>
      <c r="J37" s="42"/>
      <c r="K37" s="41"/>
    </row>
    <row r="38" spans="2:13" x14ac:dyDescent="0.25">
      <c r="B38" s="2" t="s">
        <v>41</v>
      </c>
      <c r="C38" s="2"/>
      <c r="E38" s="97">
        <v>0.02</v>
      </c>
      <c r="F38" s="97">
        <v>1.9E-2</v>
      </c>
      <c r="G38" s="97">
        <v>2.5000000000000001E-2</v>
      </c>
      <c r="H38" s="97">
        <v>2.75E-2</v>
      </c>
      <c r="I38" s="98">
        <v>1.4999999999999999E-2</v>
      </c>
      <c r="J38" s="96">
        <f>IFERROR(SUMPRODUCT(E11:I11,E38:I38)/SUM(E11:I11),"n/a")</f>
        <v>2.0959839357429719E-2</v>
      </c>
      <c r="K38" s="51"/>
    </row>
    <row r="39" spans="2:13" x14ac:dyDescent="0.25">
      <c r="B39" s="1"/>
      <c r="C39" s="1"/>
      <c r="J39" s="17"/>
      <c r="K39" s="36"/>
    </row>
    <row r="40" spans="2:13" x14ac:dyDescent="0.25">
      <c r="B40" s="1" t="s">
        <v>22</v>
      </c>
      <c r="C40" s="1"/>
      <c r="E40" s="30">
        <f t="shared" ref="E40:J40" si="11">IFERROR(1/E38,"n/a")</f>
        <v>50</v>
      </c>
      <c r="F40" s="30">
        <f t="shared" si="11"/>
        <v>52.631578947368425</v>
      </c>
      <c r="G40" s="30">
        <f t="shared" si="11"/>
        <v>40</v>
      </c>
      <c r="H40" s="30">
        <f t="shared" ref="H40" si="12">IFERROR(1/H38,"n/a")</f>
        <v>36.363636363636367</v>
      </c>
      <c r="I40" s="30">
        <f t="shared" si="11"/>
        <v>66.666666666666671</v>
      </c>
      <c r="J40" s="31">
        <f t="shared" si="11"/>
        <v>47.710289327457367</v>
      </c>
      <c r="K40" s="52"/>
    </row>
    <row r="41" spans="2:13" x14ac:dyDescent="0.25">
      <c r="B41" s="1"/>
      <c r="C41" s="1"/>
      <c r="E41" s="28"/>
      <c r="F41" s="28"/>
      <c r="G41" s="28"/>
      <c r="H41" s="28"/>
      <c r="I41" s="28"/>
      <c r="J41" s="29"/>
      <c r="K41" s="48"/>
    </row>
    <row r="42" spans="2:13" x14ac:dyDescent="0.25">
      <c r="B42" s="1" t="s">
        <v>24</v>
      </c>
      <c r="C42" s="1"/>
      <c r="E42" s="28">
        <f t="shared" ref="E42:J42" si="13">IFERROR(+E40*E33,"n/a")</f>
        <v>132750</v>
      </c>
      <c r="F42" s="28">
        <f t="shared" si="13"/>
        <v>115263.15789473685</v>
      </c>
      <c r="G42" s="28">
        <f t="shared" si="13"/>
        <v>83925</v>
      </c>
      <c r="H42" s="28">
        <f t="shared" ref="H42" si="14">IFERROR(+H40*H33,"n/a")</f>
        <v>61454.545454545463</v>
      </c>
      <c r="I42" s="28">
        <f>IFERROR(+I40*I33,"n/a")</f>
        <v>150666.66666666669</v>
      </c>
      <c r="J42" s="29">
        <f t="shared" si="13"/>
        <v>108716.3136954341</v>
      </c>
      <c r="K42" s="48"/>
    </row>
    <row r="43" spans="2:13" x14ac:dyDescent="0.25">
      <c r="B43" s="1"/>
      <c r="C43" s="1"/>
      <c r="E43" s="11"/>
      <c r="F43" s="11"/>
      <c r="G43" s="11"/>
      <c r="H43" s="11"/>
      <c r="I43" s="11"/>
      <c r="J43" s="18"/>
      <c r="K43" s="53"/>
    </row>
    <row r="44" spans="2:13" ht="15.75" thickBot="1" x14ac:dyDescent="0.3">
      <c r="B44" s="1"/>
      <c r="C44" s="1"/>
      <c r="E44" s="11"/>
      <c r="F44" s="11"/>
      <c r="G44" s="11"/>
      <c r="H44" s="11"/>
      <c r="I44" s="11"/>
      <c r="J44" s="18"/>
      <c r="K44" s="53"/>
    </row>
    <row r="45" spans="2:13" ht="15.75" thickTop="1" x14ac:dyDescent="0.25">
      <c r="B45" s="69" t="s">
        <v>23</v>
      </c>
      <c r="C45" s="70"/>
      <c r="D45" s="71"/>
      <c r="E45" s="77">
        <f>IFERROR(E42/E21,"n/a")</f>
        <v>3.7132867132867133</v>
      </c>
      <c r="F45" s="77">
        <f>IFERROR(F42/F21,"n/a")</f>
        <v>4.5045372050816699</v>
      </c>
      <c r="G45" s="77">
        <f>IFERROR(G42/G21,"n/a")</f>
        <v>2.617543859649123</v>
      </c>
      <c r="H45" s="77">
        <f t="shared" ref="H45" si="15">IFERROR(H42/H21,"n/a")</f>
        <v>1.346211291446779</v>
      </c>
      <c r="I45" s="77">
        <f>IFERROR(I42/I21,"n/a")</f>
        <v>6.9753086419753094</v>
      </c>
      <c r="J45" s="72">
        <f>IFERROR(J42/J21,"n/a")</f>
        <v>3.5082260440334649</v>
      </c>
      <c r="K45" s="54"/>
    </row>
  </sheetData>
  <mergeCells count="1">
    <mergeCell ref="E6:F6"/>
  </mergeCells>
  <hyperlinks>
    <hyperlink ref="A3" r:id="rId1"/>
  </hyperlinks>
  <pageMargins left="0.7" right="0.7" top="0.75" bottom="0.75" header="0.3" footer="0.3"/>
  <pageSetup scale="47" orientation="landscape" r:id="rId2"/>
  <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'Data Validation'!$A$2:$A$4</xm:f>
          </x14:formula1>
          <xm:sqref>E6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showGridLines="0" zoomScale="85" zoomScaleNormal="85" zoomScalePageLayoutView="85" workbookViewId="0">
      <selection activeCell="D4" sqref="D4"/>
    </sheetView>
  </sheetViews>
  <sheetFormatPr defaultColWidth="8.85546875" defaultRowHeight="15" x14ac:dyDescent="0.25"/>
  <cols>
    <col min="5" max="6" width="10.28515625" bestFit="1" customWidth="1"/>
  </cols>
  <sheetData>
    <row r="1" spans="1:6" x14ac:dyDescent="0.25">
      <c r="D1" s="32" t="str">
        <f>A2</f>
        <v>Quarterly Vintage</v>
      </c>
      <c r="E1" s="32" t="str">
        <f>A3</f>
        <v>Acquisition Channel</v>
      </c>
      <c r="F1" s="32" t="str">
        <f>A4</f>
        <v>Product</v>
      </c>
    </row>
    <row r="2" spans="1:6" x14ac:dyDescent="0.25">
      <c r="A2" t="s">
        <v>28</v>
      </c>
      <c r="D2" t="s">
        <v>8</v>
      </c>
      <c r="E2" t="s">
        <v>12</v>
      </c>
      <c r="F2" t="s">
        <v>16</v>
      </c>
    </row>
    <row r="3" spans="1:6" x14ac:dyDescent="0.25">
      <c r="A3" t="s">
        <v>29</v>
      </c>
      <c r="D3" t="s">
        <v>9</v>
      </c>
      <c r="E3" t="s">
        <v>13</v>
      </c>
      <c r="F3" t="s">
        <v>17</v>
      </c>
    </row>
    <row r="4" spans="1:6" x14ac:dyDescent="0.25">
      <c r="A4" t="s">
        <v>7</v>
      </c>
      <c r="D4" t="s">
        <v>10</v>
      </c>
      <c r="E4" t="s">
        <v>14</v>
      </c>
      <c r="F4" t="s">
        <v>18</v>
      </c>
    </row>
    <row r="5" spans="1:6" x14ac:dyDescent="0.25">
      <c r="D5" t="s">
        <v>11</v>
      </c>
      <c r="E5" t="s">
        <v>15</v>
      </c>
      <c r="F5" t="s">
        <v>19</v>
      </c>
    </row>
    <row r="6" spans="1:6" x14ac:dyDescent="0.25">
      <c r="D6" t="s">
        <v>30</v>
      </c>
      <c r="E6" t="s">
        <v>1</v>
      </c>
      <c r="F6"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Instructions</vt:lpstr>
      <vt:lpstr>Unit Economics Analysis</vt:lpstr>
      <vt:lpstr>Sample Analysis</vt:lpstr>
      <vt:lpstr>Data Validation</vt:lpstr>
      <vt:lpstr>Instructions!Print_Area</vt:lpstr>
      <vt:lpstr>'Sample Analysis'!Print_Area</vt:lpstr>
      <vt:lpstr>'Unit Economics Analysis'!Print_Area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Moss</dc:creator>
  <cp:lastModifiedBy>Arun Singh</cp:lastModifiedBy>
  <cp:lastPrinted>2016-07-27T14:18:24Z</cp:lastPrinted>
  <dcterms:created xsi:type="dcterms:W3CDTF">2016-01-28T17:02:54Z</dcterms:created>
  <dcterms:modified xsi:type="dcterms:W3CDTF">2017-01-04T20:50:51Z</dcterms:modified>
</cp:coreProperties>
</file>