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neral\Studies\PROFILES\"/>
    </mc:Choice>
  </mc:AlternateContent>
  <bookViews>
    <workbookView minimized="1" xWindow="0" yWindow="0" windowWidth="16095" windowHeight="7110" activeTab="3"/>
  </bookViews>
  <sheets>
    <sheet name="Profiles data-SES" sheetId="1" r:id="rId1"/>
    <sheet name="Profiles data-RT25xHI" sheetId="2" r:id="rId2"/>
    <sheet name="Profiles data - RT 25" sheetId="3" r:id="rId3"/>
    <sheet name="Profiles data-CELF 4.5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4" l="1"/>
  <c r="K20" i="4"/>
  <c r="K17" i="4"/>
  <c r="K16" i="4"/>
  <c r="K12" i="4"/>
  <c r="K11" i="4"/>
  <c r="K7" i="4"/>
  <c r="K6" i="4"/>
  <c r="T6" i="4" s="1"/>
  <c r="D2" i="4"/>
  <c r="B2" i="4"/>
  <c r="K7" i="3"/>
  <c r="K6" i="3"/>
  <c r="D2" i="3"/>
  <c r="B2" i="3"/>
  <c r="K21" i="3"/>
  <c r="K20" i="3"/>
  <c r="K17" i="3"/>
  <c r="K16" i="3"/>
  <c r="K12" i="3"/>
  <c r="K11" i="3"/>
  <c r="B2" i="2"/>
  <c r="D2" i="2"/>
  <c r="H2" i="2"/>
  <c r="F2" i="2"/>
  <c r="T7" i="1"/>
  <c r="T6" i="1"/>
  <c r="S7" i="1"/>
  <c r="S6" i="1"/>
  <c r="R7" i="1"/>
  <c r="R6" i="1"/>
  <c r="Q7" i="1"/>
  <c r="Q6" i="1"/>
  <c r="P7" i="1"/>
  <c r="P6" i="1"/>
  <c r="O7" i="1"/>
  <c r="O6" i="1"/>
  <c r="D2" i="1"/>
  <c r="B2" i="1"/>
  <c r="K11" i="1"/>
  <c r="K6" i="1"/>
  <c r="R6" i="4" l="1"/>
  <c r="R7" i="4"/>
  <c r="T7" i="4"/>
  <c r="P6" i="4"/>
  <c r="P7" i="4"/>
  <c r="Q7" i="4"/>
  <c r="O6" i="4"/>
  <c r="S6" i="4"/>
  <c r="O7" i="4"/>
  <c r="S7" i="4"/>
  <c r="Q6" i="4"/>
  <c r="N6" i="4"/>
  <c r="N7" i="4"/>
  <c r="R7" i="3"/>
  <c r="R6" i="3"/>
  <c r="T7" i="3"/>
  <c r="P6" i="3"/>
  <c r="T6" i="3"/>
  <c r="P7" i="3"/>
  <c r="Q6" i="3"/>
  <c r="Q7" i="3"/>
  <c r="O6" i="3"/>
  <c r="S6" i="3"/>
  <c r="O7" i="3"/>
  <c r="S7" i="3"/>
  <c r="N6" i="3"/>
  <c r="N7" i="3"/>
  <c r="K7" i="2"/>
  <c r="K24" i="2"/>
  <c r="K23" i="2"/>
  <c r="K19" i="2"/>
  <c r="K18" i="2"/>
  <c r="K14" i="2"/>
  <c r="K13" i="2"/>
  <c r="K9" i="2"/>
  <c r="K8" i="2"/>
  <c r="P8" i="2" l="1"/>
  <c r="T8" i="2"/>
  <c r="S8" i="2"/>
  <c r="Q9" i="2"/>
  <c r="Q8" i="2"/>
  <c r="N8" i="2"/>
  <c r="R8" i="2"/>
  <c r="O8" i="2"/>
  <c r="S9" i="2"/>
  <c r="N9" i="2"/>
  <c r="P9" i="2"/>
  <c r="R9" i="2"/>
  <c r="T9" i="2"/>
  <c r="O9" i="2"/>
  <c r="K22" i="2" l="1"/>
  <c r="K21" i="2"/>
  <c r="K17" i="2"/>
  <c r="K16" i="2"/>
  <c r="K12" i="2"/>
  <c r="K11" i="2"/>
  <c r="K6" i="2"/>
  <c r="K21" i="1"/>
  <c r="K20" i="1"/>
  <c r="K17" i="1"/>
  <c r="K16" i="1"/>
  <c r="K12" i="1"/>
  <c r="K7" i="1"/>
  <c r="N6" i="1" l="1"/>
  <c r="N6" i="2"/>
  <c r="T7" i="2"/>
  <c r="R7" i="2"/>
  <c r="Q7" i="2"/>
  <c r="O7" i="2"/>
  <c r="S7" i="2"/>
  <c r="P7" i="2"/>
  <c r="R6" i="2"/>
  <c r="Q6" i="2"/>
  <c r="O6" i="2"/>
  <c r="S6" i="2"/>
  <c r="P6" i="2"/>
  <c r="T6" i="2"/>
  <c r="N7" i="2"/>
  <c r="N7" i="1"/>
</calcChain>
</file>

<file path=xl/sharedStrings.xml><?xml version="1.0" encoding="utf-8"?>
<sst xmlns="http://schemas.openxmlformats.org/spreadsheetml/2006/main" count="237" uniqueCount="59">
  <si>
    <t>FINAL</t>
  </si>
  <si>
    <t>Int</t>
  </si>
  <si>
    <t>HIInt</t>
  </si>
  <si>
    <t>HI+1SD</t>
  </si>
  <si>
    <t>GroupInt</t>
  </si>
  <si>
    <t>Group0/1</t>
  </si>
  <si>
    <t>GroupxRT</t>
  </si>
  <si>
    <t>INT</t>
  </si>
  <si>
    <t>Lower SES</t>
  </si>
  <si>
    <t>Higher SES</t>
  </si>
  <si>
    <t>Slope</t>
  </si>
  <si>
    <t>HISlope</t>
  </si>
  <si>
    <t>GroupSlope</t>
  </si>
  <si>
    <t>Linear</t>
  </si>
  <si>
    <t>`</t>
  </si>
  <si>
    <t>Quad</t>
  </si>
  <si>
    <t>HIQuad</t>
  </si>
  <si>
    <t>GroupQuad</t>
  </si>
  <si>
    <t>GxRTxQuad</t>
  </si>
  <si>
    <t>RT+/-1SD</t>
  </si>
  <si>
    <t>Cubic</t>
  </si>
  <si>
    <t>HICubic</t>
  </si>
  <si>
    <t>RTQuad</t>
  </si>
  <si>
    <t>SES -1SD</t>
  </si>
  <si>
    <t>SES Mean</t>
  </si>
  <si>
    <t>SES +1SD</t>
  </si>
  <si>
    <t>Faster RT</t>
  </si>
  <si>
    <t>Slower RT</t>
  </si>
  <si>
    <t>RTInt</t>
  </si>
  <si>
    <t>RTSlope</t>
  </si>
  <si>
    <t>RTCubic</t>
  </si>
  <si>
    <t>RT+-SD</t>
  </si>
  <si>
    <t>RT -1SD</t>
  </si>
  <si>
    <t>RT mean</t>
  </si>
  <si>
    <t>RT+1SD</t>
  </si>
  <si>
    <t>HIxRT</t>
  </si>
  <si>
    <t>HI+-SD</t>
  </si>
  <si>
    <t>HIxRTxQuad</t>
  </si>
  <si>
    <t>HIxRTxCubic</t>
  </si>
  <si>
    <t>HIxRTxSlope</t>
  </si>
  <si>
    <t>HI-SES-Faster RT</t>
  </si>
  <si>
    <t>HI-SES-Slower RT</t>
  </si>
  <si>
    <t>Low-SES-Faster RT</t>
  </si>
  <si>
    <t>Low-SES-Slower RT</t>
  </si>
  <si>
    <t>Habla 1.0 n = 51</t>
  </si>
  <si>
    <t>Run in R (6/22/18) by JB</t>
  </si>
  <si>
    <t>GxRTxLinear</t>
  </si>
  <si>
    <t>RT Int</t>
  </si>
  <si>
    <t>RT +11SD</t>
  </si>
  <si>
    <t>RT Slope</t>
  </si>
  <si>
    <t>RT Quad</t>
  </si>
  <si>
    <t>RT Cubic</t>
  </si>
  <si>
    <t>CELF</t>
  </si>
  <si>
    <t>CELF-M</t>
  </si>
  <si>
    <t>CELF +1SD</t>
  </si>
  <si>
    <t>CELF Int</t>
  </si>
  <si>
    <t>CELF-1SD</t>
  </si>
  <si>
    <t>Lower CELF</t>
  </si>
  <si>
    <t>Higher CELF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</si>
</sst>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0" fillId="0" borderId="0" xfId="0" applyFill="1"/>
    <xf numFmtId="0" fontId="0" fillId="0" borderId="0" xfId="0" quotePrefix="1" applyFill="1"/>
    <xf numFmtId="0" fontId="1" fillId="0" borderId="0" xfId="0" applyFont="1" applyFill="1"/>
    <xf numFmtId="0" fontId="2" fillId="0" borderId="0" xfId="1" applyFill="1"/>
  </cellXfs>
  <cellStyles count="2">
    <cellStyle name="Normal" xfId="0" builtinId="0"/>
    <cellStyle name="Normal_Group Onl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1.0 25 months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'Profiles data-SES'!$M$6</c:f>
              <c:strCache>
                <c:ptCount val="1"/>
                <c:pt idx="0">
                  <c:v>Lower 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'Profiles data-SES'!$N$6:$T$6</c:f>
              <c:numCache>
                <c:formatCode>General</c:formatCode>
                <c:ptCount val="7"/>
                <c:pt idx="0">
                  <c:v>922.12799999999993</c:v>
                </c:pt>
                <c:pt idx="1">
                  <c:v>638.50199999999995</c:v>
                </c:pt>
                <c:pt idx="2">
                  <c:v>471.08399999999995</c:v>
                </c:pt>
                <c:pt idx="3">
                  <c:v>383.90999999999997</c:v>
                </c:pt>
                <c:pt idx="4">
                  <c:v>341.01599999999996</c:v>
                </c:pt>
                <c:pt idx="5">
                  <c:v>306.43799999999993</c:v>
                </c:pt>
                <c:pt idx="6">
                  <c:v>244.21199999999996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'Profiles data-SES'!$M$7</c:f>
              <c:strCache>
                <c:ptCount val="1"/>
                <c:pt idx="0">
                  <c:v>Higher 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'Profiles data-SES'!$N$7:$T$7</c:f>
              <c:numCache>
                <c:formatCode>General</c:formatCode>
                <c:ptCount val="7"/>
                <c:pt idx="0">
                  <c:v>955.49504000000002</c:v>
                </c:pt>
                <c:pt idx="1">
                  <c:v>580.04696000000001</c:v>
                </c:pt>
                <c:pt idx="2">
                  <c:v>383.38351999999992</c:v>
                </c:pt>
                <c:pt idx="3">
                  <c:v>306.31639999999993</c:v>
                </c:pt>
                <c:pt idx="4">
                  <c:v>289.65727999999996</c:v>
                </c:pt>
                <c:pt idx="5">
                  <c:v>274.21783999999997</c:v>
                </c:pt>
                <c:pt idx="6">
                  <c:v>200.80975999999993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746840"/>
        <c:axId val="631748016"/>
      </c:lineChart>
      <c:catAx>
        <c:axId val="631746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48016"/>
        <c:crosses val="autoZero"/>
        <c:auto val="1"/>
        <c:lblAlgn val="ctr"/>
        <c:lblOffset val="100"/>
        <c:noMultiLvlLbl val="0"/>
      </c:catAx>
      <c:valAx>
        <c:axId val="63174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4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Habla 1.0 25 months</a:t>
            </a:r>
          </a:p>
        </c:rich>
      </c:tx>
      <c:layout>
        <c:manualLayout>
          <c:xMode val="edge"/>
          <c:yMode val="edge"/>
          <c:x val="0.39293021761722502"/>
          <c:y val="1.7467248908296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'Profiles data-RT25xHI'!$M$6</c:f>
              <c:strCache>
                <c:ptCount val="1"/>
                <c:pt idx="0">
                  <c:v>HI-SES-Faster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'Profiles data-RT25xHI'!$N$5:$T$5</c:f>
              <c:numCache>
                <c:formatCode>General</c:formatCode>
                <c:ptCount val="7"/>
                <c:pt idx="0">
                  <c:v>-9</c:v>
                </c:pt>
                <c:pt idx="1">
                  <c:v>-6</c:v>
                </c:pt>
                <c:pt idx="2">
                  <c:v>-3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</c:numCache>
            </c:numRef>
          </c:cat>
          <c:val>
            <c:numRef>
              <c:f>'Profiles data-RT25xHI'!$N$6:$T$6</c:f>
              <c:numCache>
                <c:formatCode>General</c:formatCode>
                <c:ptCount val="7"/>
                <c:pt idx="0">
                  <c:v>1134.7833113860161</c:v>
                </c:pt>
                <c:pt idx="1">
                  <c:v>1082.8070702512639</c:v>
                </c:pt>
                <c:pt idx="2">
                  <c:v>975.04299362940787</c:v>
                </c:pt>
                <c:pt idx="3">
                  <c:v>817.33970144</c:v>
                </c:pt>
                <c:pt idx="4">
                  <c:v>615.54581360259203</c:v>
                </c:pt>
                <c:pt idx="5">
                  <c:v>375.50995003673603</c:v>
                </c:pt>
                <c:pt idx="6">
                  <c:v>103.08073066198403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'Profiles data-RT25xHI'!$M$7</c:f>
              <c:strCache>
                <c:ptCount val="1"/>
                <c:pt idx="0">
                  <c:v>HI-SES-Slower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'Profiles data-RT25xHI'!$N$5:$T$5</c:f>
              <c:numCache>
                <c:formatCode>General</c:formatCode>
                <c:ptCount val="7"/>
                <c:pt idx="0">
                  <c:v>-9</c:v>
                </c:pt>
                <c:pt idx="1">
                  <c:v>-6</c:v>
                </c:pt>
                <c:pt idx="2">
                  <c:v>-3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</c:numCache>
            </c:numRef>
          </c:cat>
          <c:val>
            <c:numRef>
              <c:f>'Profiles data-RT25xHI'!$N$7:$T$7</c:f>
              <c:numCache>
                <c:formatCode>General</c:formatCode>
                <c:ptCount val="7"/>
                <c:pt idx="0">
                  <c:v>1281.3546879045762</c:v>
                </c:pt>
                <c:pt idx="1">
                  <c:v>1225.4632946775043</c:v>
                </c:pt>
                <c:pt idx="2">
                  <c:v>1097.377540362688</c:v>
                </c:pt>
                <c:pt idx="3">
                  <c:v>903.95397184000012</c:v>
                </c:pt>
                <c:pt idx="4">
                  <c:v>652.04913598931205</c:v>
                </c:pt>
                <c:pt idx="5">
                  <c:v>348.51957969049619</c:v>
                </c:pt>
                <c:pt idx="6">
                  <c:v>0.22184982342423964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'Profiles data-RT25xHI'!$M$8</c:f>
              <c:strCache>
                <c:ptCount val="1"/>
                <c:pt idx="0">
                  <c:v>Low-SES-Faster 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'Profiles data-RT25xHI'!$N$5:$T$5</c:f>
              <c:numCache>
                <c:formatCode>General</c:formatCode>
                <c:ptCount val="7"/>
                <c:pt idx="0">
                  <c:v>-9</c:v>
                </c:pt>
                <c:pt idx="1">
                  <c:v>-6</c:v>
                </c:pt>
                <c:pt idx="2">
                  <c:v>-3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</c:numCache>
            </c:numRef>
          </c:cat>
          <c:val>
            <c:numRef>
              <c:f>'Profiles data-RT25xHI'!$N$8:$T$8</c:f>
              <c:numCache>
                <c:formatCode>General</c:formatCode>
                <c:ptCount val="7"/>
                <c:pt idx="0">
                  <c:v>874.44700632720003</c:v>
                </c:pt>
                <c:pt idx="1">
                  <c:v>787.9543015488</c:v>
                </c:pt>
                <c:pt idx="2">
                  <c:v>692.4684882936001</c:v>
                </c:pt>
                <c:pt idx="3">
                  <c:v>586.68184800000006</c:v>
                </c:pt>
                <c:pt idx="4">
                  <c:v>469.28666210640012</c:v>
                </c:pt>
                <c:pt idx="5">
                  <c:v>338.97521205120012</c:v>
                </c:pt>
                <c:pt idx="6">
                  <c:v>194.43977927280011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'Profiles data-RT25xHI'!$M$9</c:f>
              <c:strCache>
                <c:ptCount val="1"/>
                <c:pt idx="0">
                  <c:v>Low-SES-Slower 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'Profiles data-RT25xHI'!$N$5:$T$5</c:f>
              <c:numCache>
                <c:formatCode>General</c:formatCode>
                <c:ptCount val="7"/>
                <c:pt idx="0">
                  <c:v>-9</c:v>
                </c:pt>
                <c:pt idx="1">
                  <c:v>-6</c:v>
                </c:pt>
                <c:pt idx="2">
                  <c:v>-3</c:v>
                </c:pt>
                <c:pt idx="3">
                  <c:v>0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</c:numCache>
            </c:numRef>
          </c:cat>
          <c:val>
            <c:numRef>
              <c:f>'Profiles data-RT25xHI'!$N$9:$T$9</c:f>
              <c:numCache>
                <c:formatCode>General</c:formatCode>
                <c:ptCount val="7"/>
                <c:pt idx="0">
                  <c:v>1174.1030163792002</c:v>
                </c:pt>
                <c:pt idx="1">
                  <c:v>1003.4986301568</c:v>
                </c:pt>
                <c:pt idx="2">
                  <c:v>844.1526003695999</c:v>
                </c:pt>
                <c:pt idx="3">
                  <c:v>689.52052800000001</c:v>
                </c:pt>
                <c:pt idx="4">
                  <c:v>533.05801403040005</c:v>
                </c:pt>
                <c:pt idx="5">
                  <c:v>368.22065944320008</c:v>
                </c:pt>
                <c:pt idx="6">
                  <c:v>188.46406522080008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2904400"/>
        <c:axId val="482906360"/>
      </c:lineChart>
      <c:catAx>
        <c:axId val="48290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06360"/>
        <c:crosses val="autoZero"/>
        <c:auto val="1"/>
        <c:lblAlgn val="ctr"/>
        <c:lblOffset val="100"/>
        <c:noMultiLvlLbl val="0"/>
      </c:catAx>
      <c:valAx>
        <c:axId val="48290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90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1.0 25 months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'Profiles data - RT 25'!$M$6</c:f>
              <c:strCache>
                <c:ptCount val="1"/>
                <c:pt idx="0">
                  <c:v>Faster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'Profiles data - RT 25'!$N$6:$T$6</c:f>
              <c:numCache>
                <c:formatCode>General</c:formatCode>
                <c:ptCount val="7"/>
                <c:pt idx="0">
                  <c:v>779.46208000000001</c:v>
                </c:pt>
                <c:pt idx="1">
                  <c:v>535.26620800000012</c:v>
                </c:pt>
                <c:pt idx="2">
                  <c:v>409.12801600000012</c:v>
                </c:pt>
                <c:pt idx="3">
                  <c:v>357.26020000000017</c:v>
                </c:pt>
                <c:pt idx="4">
                  <c:v>335.87545600000021</c:v>
                </c:pt>
                <c:pt idx="5">
                  <c:v>301.18648000000042</c:v>
                </c:pt>
                <c:pt idx="6">
                  <c:v>209.40596800000071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'Profiles data - RT 25'!$M$7</c:f>
              <c:strCache>
                <c:ptCount val="1"/>
                <c:pt idx="0">
                  <c:v>Slower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'Profiles data - RT 25'!$N$7:$T$7</c:f>
              <c:numCache>
                <c:formatCode>General</c:formatCode>
                <c:ptCount val="7"/>
                <c:pt idx="0">
                  <c:v>818.17488000000003</c:v>
                </c:pt>
                <c:pt idx="1">
                  <c:v>539.13748800000008</c:v>
                </c:pt>
                <c:pt idx="2">
                  <c:v>395.01657599999999</c:v>
                </c:pt>
                <c:pt idx="3">
                  <c:v>336.96720000000005</c:v>
                </c:pt>
                <c:pt idx="4">
                  <c:v>316.14441599999998</c:v>
                </c:pt>
                <c:pt idx="5">
                  <c:v>283.70328000000029</c:v>
                </c:pt>
                <c:pt idx="6">
                  <c:v>190.79884800000013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176688"/>
        <c:axId val="699177080"/>
      </c:lineChart>
      <c:catAx>
        <c:axId val="699176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77080"/>
        <c:crosses val="autoZero"/>
        <c:auto val="1"/>
        <c:lblAlgn val="ctr"/>
        <c:lblOffset val="100"/>
        <c:noMultiLvlLbl val="0"/>
      </c:catAx>
      <c:valAx>
        <c:axId val="699177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7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1.0 25 months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'Profiles data-CELF 4.5'!$M$6</c:f>
              <c:strCache>
                <c:ptCount val="1"/>
                <c:pt idx="0">
                  <c:v>Lower CELF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'Profiles data-CELF 4.5'!$N$6:$T$6</c:f>
              <c:numCache>
                <c:formatCode>General</c:formatCode>
                <c:ptCount val="7"/>
                <c:pt idx="0">
                  <c:v>836.27958000000001</c:v>
                </c:pt>
                <c:pt idx="1">
                  <c:v>546.13476000000003</c:v>
                </c:pt>
                <c:pt idx="2">
                  <c:v>384.34613999999999</c:v>
                </c:pt>
                <c:pt idx="3">
                  <c:v>308.69490000000002</c:v>
                </c:pt>
                <c:pt idx="4">
                  <c:v>276.96222</c:v>
                </c:pt>
                <c:pt idx="5">
                  <c:v>246.92928000000001</c:v>
                </c:pt>
                <c:pt idx="6">
                  <c:v>176.37725999999998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'Profiles data-CELF 4.5'!$M$7</c:f>
              <c:strCache>
                <c:ptCount val="1"/>
                <c:pt idx="0">
                  <c:v>Higher CELF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'Profiles data-CELF 4.5'!$N$7:$T$7</c:f>
              <c:numCache>
                <c:formatCode>General</c:formatCode>
                <c:ptCount val="7"/>
                <c:pt idx="0">
                  <c:v>1059.2046599999999</c:v>
                </c:pt>
                <c:pt idx="1">
                  <c:v>694.49051999999995</c:v>
                </c:pt>
                <c:pt idx="2">
                  <c:v>499.23377999999997</c:v>
                </c:pt>
                <c:pt idx="3">
                  <c:v>415.36229999999995</c:v>
                </c:pt>
                <c:pt idx="4">
                  <c:v>384.80393999999995</c:v>
                </c:pt>
                <c:pt idx="5">
                  <c:v>349.48655999999994</c:v>
                </c:pt>
                <c:pt idx="6">
                  <c:v>251.33802000000003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761632"/>
        <c:axId val="698762024"/>
      </c:lineChart>
      <c:catAx>
        <c:axId val="698761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762024"/>
        <c:crosses val="autoZero"/>
        <c:auto val="1"/>
        <c:lblAlgn val="ctr"/>
        <c:lblOffset val="100"/>
        <c:noMultiLvlLbl val="0"/>
      </c:catAx>
      <c:valAx>
        <c:axId val="698762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76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442911</xdr:colOff>
      <xdr:row>11</xdr:row>
      <xdr:rowOff>19050</xdr:rowOff>
    </xdr:from>
    <xdr:to>
      <xdr:col>21</xdr:col>
      <xdr:colOff>571499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442911</xdr:colOff>
      <xdr:row>11</xdr:row>
      <xdr:rowOff>19050</xdr:rowOff>
    </xdr:from>
    <xdr:to>
      <xdr:col>21</xdr:col>
      <xdr:colOff>571499</xdr:colOff>
      <xdr:row>34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442911</xdr:colOff>
      <xdr:row>11</xdr:row>
      <xdr:rowOff>19050</xdr:rowOff>
    </xdr:from>
    <xdr:to>
      <xdr:col>21</xdr:col>
      <xdr:colOff>571499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442911</xdr:colOff>
      <xdr:row>11</xdr:row>
      <xdr:rowOff>19050</xdr:rowOff>
    </xdr:from>
    <xdr:to>
      <xdr:col>21</xdr:col>
      <xdr:colOff>571499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B1" sqref="B1:D3"/>
    </sheetView>
  </sheetViews>
  <sheetFormatPr defaultRowHeight="15" x14ac:dyDescent="0.25"/>
  <cols>
    <col min="1" max="1" width="29" style="2" customWidth="1"/>
    <col min="2" max="2" width="13.42578125" style="2" customWidth="1"/>
    <col min="3" max="3" width="12.28515625" style="2" customWidth="1"/>
    <col min="4" max="6" width="9.140625" style="2"/>
    <col min="7" max="7" width="12.140625" style="2" customWidth="1"/>
    <col min="8" max="8" width="11.28515625" style="2" customWidth="1"/>
    <col min="9" max="9" width="10.7109375" style="2" customWidth="1"/>
    <col min="10" max="13" width="9.140625" style="2"/>
    <col min="14" max="14" width="12.7109375" style="2" bestFit="1" customWidth="1"/>
    <col min="15" max="15" width="11.7109375" style="2" bestFit="1" customWidth="1"/>
    <col min="16" max="16384" width="9.140625" style="2"/>
  </cols>
  <sheetData>
    <row r="1" spans="1:20" x14ac:dyDescent="0.25">
      <c r="A1" s="2" t="s">
        <v>44</v>
      </c>
      <c r="B1" s="2" t="s">
        <v>23</v>
      </c>
      <c r="C1" s="2" t="s">
        <v>24</v>
      </c>
      <c r="D1" s="2" t="s">
        <v>25</v>
      </c>
      <c r="E1" s="3"/>
      <c r="G1" s="3"/>
    </row>
    <row r="2" spans="1:20" x14ac:dyDescent="0.25">
      <c r="A2" s="2" t="s">
        <v>45</v>
      </c>
      <c r="B2" s="2">
        <f>C2-C3</f>
        <v>14</v>
      </c>
      <c r="C2" s="2">
        <v>22.96</v>
      </c>
      <c r="D2" s="2">
        <f>C2+C3</f>
        <v>31.92</v>
      </c>
    </row>
    <row r="3" spans="1:20" x14ac:dyDescent="0.25">
      <c r="C3" s="2">
        <v>8.9600000000000009</v>
      </c>
    </row>
    <row r="4" spans="1:20" x14ac:dyDescent="0.25">
      <c r="A4" s="4" t="s">
        <v>0</v>
      </c>
      <c r="N4" s="2">
        <v>-9</v>
      </c>
      <c r="O4" s="2">
        <v>-6</v>
      </c>
      <c r="P4" s="2">
        <v>-3</v>
      </c>
      <c r="Q4" s="2">
        <v>0</v>
      </c>
      <c r="R4" s="2">
        <v>3</v>
      </c>
      <c r="S4" s="2">
        <v>6</v>
      </c>
      <c r="T4" s="2">
        <v>9</v>
      </c>
    </row>
    <row r="5" spans="1:20" x14ac:dyDescent="0.25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5</v>
      </c>
      <c r="K5" s="2" t="s">
        <v>7</v>
      </c>
      <c r="N5" s="2">
        <v>-9</v>
      </c>
      <c r="O5" s="2">
        <v>-6</v>
      </c>
      <c r="P5" s="2">
        <v>-3</v>
      </c>
      <c r="Q5" s="2">
        <v>0</v>
      </c>
      <c r="R5" s="2">
        <v>3</v>
      </c>
      <c r="S5" s="2">
        <v>6</v>
      </c>
      <c r="T5" s="2">
        <v>9</v>
      </c>
    </row>
    <row r="6" spans="1:20" x14ac:dyDescent="0.25">
      <c r="B6" s="2" t="s">
        <v>8</v>
      </c>
      <c r="C6" s="2">
        <v>444.53</v>
      </c>
      <c r="D6" s="2">
        <v>-4.33</v>
      </c>
      <c r="E6" s="2">
        <v>14</v>
      </c>
      <c r="F6" s="2">
        <v>0</v>
      </c>
      <c r="G6" s="2">
        <v>0</v>
      </c>
      <c r="H6" s="2">
        <v>0</v>
      </c>
      <c r="I6" s="2">
        <v>0</v>
      </c>
      <c r="K6" s="2">
        <f>C6+(D6*E6)+(F6*G6)+(H6*I6*J6)</f>
        <v>383.90999999999997</v>
      </c>
      <c r="M6" s="2" t="s">
        <v>8</v>
      </c>
      <c r="N6" s="2">
        <f>K6+(N5*K11)+(N5*N5*K16)+(N5*N5*N5*K20)</f>
        <v>922.12799999999993</v>
      </c>
      <c r="O6" s="2">
        <f>K6+(O5*K11)+(O5*O5*K16)+(O5*O5*O5*K20)</f>
        <v>638.50199999999995</v>
      </c>
      <c r="P6" s="2">
        <f>K6+(P5*K11)+(P5*P5*K16)+(P5*P5*P5*K20)</f>
        <v>471.08399999999995</v>
      </c>
      <c r="Q6" s="2">
        <f>K6+(Q5*K11)+(Q5*Q5*K16)+(Q5*Q5*Q5*K20)</f>
        <v>383.90999999999997</v>
      </c>
      <c r="R6" s="2">
        <f>K6+(R5*K11)+(R5*R5*K16)+(R5*R5*R5*K20)</f>
        <v>341.01599999999996</v>
      </c>
      <c r="S6" s="2">
        <f>K6+(S5*K11)+(S5*S5*K16)+(S5*S5*S5*K20)</f>
        <v>306.43799999999993</v>
      </c>
      <c r="T6" s="2">
        <f>K6+(T5*K11)+(T5*T5*K16)+(T5*T5*T5*K20)</f>
        <v>244.21199999999996</v>
      </c>
    </row>
    <row r="7" spans="1:20" x14ac:dyDescent="0.25">
      <c r="B7" s="2" t="s">
        <v>9</v>
      </c>
      <c r="C7" s="2">
        <v>444.53</v>
      </c>
      <c r="D7" s="2">
        <v>-4.33</v>
      </c>
      <c r="E7" s="2">
        <v>31.92</v>
      </c>
      <c r="F7" s="2">
        <v>0</v>
      </c>
      <c r="G7" s="2">
        <v>0</v>
      </c>
      <c r="H7" s="2">
        <v>0</v>
      </c>
      <c r="I7" s="2">
        <v>0</v>
      </c>
      <c r="K7" s="2">
        <f>C7+(D7*E7)+(F7*G7)+(I7*J7*H7)</f>
        <v>306.31639999999993</v>
      </c>
      <c r="M7" s="2" t="s">
        <v>9</v>
      </c>
      <c r="N7" s="2">
        <f>K7+(N5*K12)+(N5*N5*K17)+(N5*N5*N5*K21)</f>
        <v>955.49504000000002</v>
      </c>
      <c r="O7" s="2">
        <f>K7+(O5*K12)+(O5*O5*K17)+(O5*O5*O5*K21)</f>
        <v>580.04696000000001</v>
      </c>
      <c r="P7" s="2">
        <f>K7+(P5*K12)+(P5*P5*K17)+(P5*P5*P5*K21)</f>
        <v>383.38351999999992</v>
      </c>
      <c r="Q7" s="2">
        <f>K7+(Q5*K12)+(Q5*Q5*K17)+(Q5*Q5*Q5*K21)</f>
        <v>306.31639999999993</v>
      </c>
      <c r="R7" s="2">
        <f>K7+(R5*K12)+(R5*R5*K17)+(R5*R5*R5*K21)</f>
        <v>289.65727999999996</v>
      </c>
      <c r="S7" s="2">
        <f>K7+(S5*K12)+(S5*S5*K17)+(S5*S5*S5*K21)</f>
        <v>274.21783999999997</v>
      </c>
      <c r="T7" s="2">
        <f>K7+(T5*K12)+(T5*T5*K17)+(T5*T5*T5*K21)</f>
        <v>200.80975999999993</v>
      </c>
    </row>
    <row r="10" spans="1:20" x14ac:dyDescent="0.25">
      <c r="C10" s="2" t="s">
        <v>10</v>
      </c>
      <c r="D10" s="2" t="s">
        <v>11</v>
      </c>
      <c r="E10" s="2" t="s">
        <v>3</v>
      </c>
      <c r="F10" s="2" t="s">
        <v>12</v>
      </c>
      <c r="G10" s="2" t="s">
        <v>5</v>
      </c>
      <c r="H10" s="2" t="s">
        <v>46</v>
      </c>
      <c r="I10" s="2" t="s">
        <v>19</v>
      </c>
      <c r="J10" s="2" t="s">
        <v>5</v>
      </c>
      <c r="K10" s="2" t="s">
        <v>13</v>
      </c>
    </row>
    <row r="11" spans="1:20" x14ac:dyDescent="0.25">
      <c r="B11" s="2" t="s">
        <v>8</v>
      </c>
      <c r="C11" s="2">
        <v>-25.42</v>
      </c>
      <c r="D11" s="2">
        <v>0.41</v>
      </c>
      <c r="E11" s="2">
        <v>14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f>C11+(D11*E11)+(F11*G11)</f>
        <v>-19.680000000000003</v>
      </c>
    </row>
    <row r="12" spans="1:20" x14ac:dyDescent="0.25">
      <c r="B12" s="2" t="s">
        <v>9</v>
      </c>
      <c r="C12" s="2">
        <v>-25.42</v>
      </c>
      <c r="D12" s="2">
        <v>0.41</v>
      </c>
      <c r="E12" s="2">
        <v>31.92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f>C12+(D12*E12)+(F12*G12)</f>
        <v>-12.332800000000002</v>
      </c>
    </row>
    <row r="15" spans="1:20" x14ac:dyDescent="0.25">
      <c r="C15" s="2" t="s">
        <v>15</v>
      </c>
      <c r="D15" s="2" t="s">
        <v>16</v>
      </c>
      <c r="E15" s="2" t="s">
        <v>3</v>
      </c>
      <c r="F15" s="2" t="s">
        <v>17</v>
      </c>
      <c r="G15" s="2" t="s">
        <v>5</v>
      </c>
      <c r="H15" s="2" t="s">
        <v>18</v>
      </c>
      <c r="I15" s="2" t="s">
        <v>19</v>
      </c>
      <c r="J15" s="2" t="s">
        <v>5</v>
      </c>
      <c r="K15" s="2" t="s">
        <v>15</v>
      </c>
    </row>
    <row r="16" spans="1:20" x14ac:dyDescent="0.25">
      <c r="B16" s="2" t="s">
        <v>8</v>
      </c>
      <c r="C16" s="2">
        <v>1.76</v>
      </c>
      <c r="D16" s="2">
        <v>0.05</v>
      </c>
      <c r="E16" s="2">
        <v>14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f>C16+(D16*E16)+(F16*G16)+(H16*I16*J16)</f>
        <v>2.46</v>
      </c>
    </row>
    <row r="17" spans="2:15" x14ac:dyDescent="0.25">
      <c r="B17" s="2" t="s">
        <v>9</v>
      </c>
      <c r="C17" s="2">
        <v>1.76</v>
      </c>
      <c r="D17" s="2">
        <v>0.05</v>
      </c>
      <c r="E17" s="2">
        <v>31.92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f>C17+(D17*E17)+(F17*G17)+(H17*I17*J17)</f>
        <v>3.3559999999999999</v>
      </c>
    </row>
    <row r="19" spans="2:15" x14ac:dyDescent="0.25">
      <c r="C19" s="2" t="s">
        <v>20</v>
      </c>
      <c r="D19" s="2" t="s">
        <v>21</v>
      </c>
      <c r="E19" s="2" t="s">
        <v>3</v>
      </c>
      <c r="F19" s="2" t="s">
        <v>17</v>
      </c>
      <c r="G19" s="2" t="s">
        <v>5</v>
      </c>
      <c r="H19" s="2" t="s">
        <v>18</v>
      </c>
      <c r="I19" s="2" t="s">
        <v>19</v>
      </c>
      <c r="J19" s="2" t="s">
        <v>5</v>
      </c>
      <c r="K19" s="2" t="s">
        <v>15</v>
      </c>
    </row>
    <row r="20" spans="2:15" x14ac:dyDescent="0.25">
      <c r="B20" s="2" t="s">
        <v>8</v>
      </c>
      <c r="C20" s="2">
        <v>-0.11</v>
      </c>
      <c r="D20" s="2">
        <v>-8.0000000000000002E-3</v>
      </c>
      <c r="E20" s="2">
        <v>14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f>C20+(D20*E20)+(F20*G20)+(H20*I20*J20)</f>
        <v>-0.222</v>
      </c>
    </row>
    <row r="21" spans="2:15" x14ac:dyDescent="0.25">
      <c r="B21" s="2" t="s">
        <v>9</v>
      </c>
      <c r="C21" s="2">
        <v>-0.11</v>
      </c>
      <c r="D21" s="2">
        <v>-8.0000000000000002E-3</v>
      </c>
      <c r="E21" s="2">
        <v>31.92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f>C21+(D21*E21)+(F21*G21)+(H21*I21*J21)</f>
        <v>-0.36536000000000002</v>
      </c>
      <c r="O21" s="5"/>
    </row>
    <row r="22" spans="2:15" x14ac:dyDescent="0.25">
      <c r="O22" s="5"/>
    </row>
    <row r="23" spans="2:15" x14ac:dyDescent="0.25">
      <c r="O23" s="5"/>
    </row>
    <row r="24" spans="2:15" x14ac:dyDescent="0.25">
      <c r="O24" s="5"/>
    </row>
    <row r="25" spans="2:15" x14ac:dyDescent="0.25">
      <c r="O25" s="5"/>
    </row>
    <row r="26" spans="2:15" x14ac:dyDescent="0.25">
      <c r="O26" s="5"/>
    </row>
    <row r="27" spans="2:15" x14ac:dyDescent="0.25">
      <c r="O27" s="5"/>
    </row>
    <row r="28" spans="2:15" x14ac:dyDescent="0.25">
      <c r="O28" s="5"/>
    </row>
    <row r="29" spans="2:15" x14ac:dyDescent="0.25">
      <c r="O29" s="5"/>
    </row>
    <row r="30" spans="2:15" x14ac:dyDescent="0.25">
      <c r="O30" s="5"/>
    </row>
    <row r="31" spans="2:15" x14ac:dyDescent="0.25">
      <c r="O31" s="5"/>
    </row>
    <row r="32" spans="2:15" x14ac:dyDescent="0.25">
      <c r="O32" s="5"/>
    </row>
    <row r="33" spans="15:15" x14ac:dyDescent="0.25">
      <c r="O33" s="5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B1" sqref="B1:D3"/>
    </sheetView>
  </sheetViews>
  <sheetFormatPr defaultRowHeight="15" x14ac:dyDescent="0.25"/>
  <cols>
    <col min="1" max="1" width="29" customWidth="1"/>
    <col min="2" max="2" width="13.42578125" customWidth="1"/>
    <col min="3" max="3" width="12.28515625" customWidth="1"/>
    <col min="7" max="7" width="12.140625" customWidth="1"/>
    <col min="8" max="8" width="11.28515625" customWidth="1"/>
    <col min="9" max="9" width="10.7109375" customWidth="1"/>
    <col min="13" max="13" width="13.28515625" customWidth="1"/>
    <col min="14" max="14" width="12.7109375" bestFit="1" customWidth="1"/>
    <col min="15" max="15" width="11.7109375" bestFit="1" customWidth="1"/>
  </cols>
  <sheetData>
    <row r="1" spans="1:24" x14ac:dyDescent="0.25">
      <c r="A1" s="2" t="s">
        <v>44</v>
      </c>
      <c r="B1" s="2" t="s">
        <v>32</v>
      </c>
      <c r="C1" s="2" t="s">
        <v>33</v>
      </c>
      <c r="D1" s="2" t="s">
        <v>34</v>
      </c>
      <c r="E1" s="3"/>
      <c r="F1" s="2" t="s">
        <v>23</v>
      </c>
      <c r="G1" s="2" t="s">
        <v>24</v>
      </c>
      <c r="H1" s="2" t="s">
        <v>25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4" x14ac:dyDescent="0.25">
      <c r="A2" s="2" t="s">
        <v>45</v>
      </c>
      <c r="B2" s="2">
        <f>C2-C3</f>
        <v>502.91999999999996</v>
      </c>
      <c r="C2" s="2">
        <v>659.02</v>
      </c>
      <c r="D2" s="2">
        <f>C2+C3</f>
        <v>815.12</v>
      </c>
      <c r="E2" s="2"/>
      <c r="F2" s="2">
        <f>G2-G3</f>
        <v>14</v>
      </c>
      <c r="G2" s="2">
        <v>22.96</v>
      </c>
      <c r="H2" s="2">
        <f>G2+G3</f>
        <v>31.92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4" x14ac:dyDescent="0.25">
      <c r="A3" s="2"/>
      <c r="B3" s="2"/>
      <c r="C3" s="2">
        <v>156.1</v>
      </c>
      <c r="D3" s="2"/>
      <c r="E3" s="2"/>
      <c r="F3" s="2"/>
      <c r="G3" s="2">
        <v>8.9600000000000009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4" x14ac:dyDescent="0.25">
      <c r="A4" s="4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>
        <v>0</v>
      </c>
      <c r="O4" s="2">
        <v>3</v>
      </c>
      <c r="P4" s="2">
        <v>6</v>
      </c>
      <c r="Q4" s="2">
        <v>9</v>
      </c>
      <c r="R4" s="2">
        <v>12</v>
      </c>
      <c r="S4" s="2">
        <v>15</v>
      </c>
      <c r="T4" s="2">
        <v>18</v>
      </c>
      <c r="U4" s="2"/>
    </row>
    <row r="5" spans="1:24" x14ac:dyDescent="0.25">
      <c r="A5" s="2"/>
      <c r="B5" s="2"/>
      <c r="C5" s="2" t="s">
        <v>1</v>
      </c>
      <c r="D5" s="2" t="s">
        <v>28</v>
      </c>
      <c r="E5" s="2" t="s">
        <v>31</v>
      </c>
      <c r="F5" s="2" t="s">
        <v>2</v>
      </c>
      <c r="G5" s="2" t="s">
        <v>36</v>
      </c>
      <c r="H5" s="2" t="s">
        <v>35</v>
      </c>
      <c r="I5" s="2" t="s">
        <v>36</v>
      </c>
      <c r="J5" s="2" t="s">
        <v>31</v>
      </c>
      <c r="K5" s="2" t="s">
        <v>7</v>
      </c>
      <c r="L5" s="2"/>
      <c r="M5" s="2"/>
      <c r="N5" s="2">
        <v>-9</v>
      </c>
      <c r="O5" s="2">
        <v>-6</v>
      </c>
      <c r="P5" s="2">
        <v>-3</v>
      </c>
      <c r="Q5" s="2">
        <v>0</v>
      </c>
      <c r="R5" s="2">
        <v>3</v>
      </c>
      <c r="S5" s="2">
        <v>6</v>
      </c>
      <c r="T5" s="2">
        <v>9</v>
      </c>
      <c r="U5" s="2"/>
    </row>
    <row r="6" spans="1:24" x14ac:dyDescent="0.25">
      <c r="A6" s="2" t="s">
        <v>9</v>
      </c>
      <c r="B6" s="2" t="s">
        <v>26</v>
      </c>
      <c r="C6" s="2">
        <v>220.4</v>
      </c>
      <c r="D6" s="2">
        <v>0.37</v>
      </c>
      <c r="E6" s="2">
        <v>502.92</v>
      </c>
      <c r="F6" s="2">
        <v>14.33</v>
      </c>
      <c r="G6" s="2">
        <v>31.92</v>
      </c>
      <c r="H6" s="2">
        <v>-2.8999999999999998E-3</v>
      </c>
      <c r="I6" s="2">
        <v>31.92</v>
      </c>
      <c r="J6" s="2">
        <v>502.92</v>
      </c>
      <c r="K6" s="2">
        <f>C6+(D6*E6)+(F6*G6)+(H6*I6*J6)</f>
        <v>817.33970144</v>
      </c>
      <c r="L6" s="2"/>
      <c r="M6" s="2" t="s">
        <v>40</v>
      </c>
      <c r="N6" s="2">
        <f>K6+(N5*K11)+(N5*N5*K16)+(N5*N5*N5*K21)+(N5*N5*N5*N5*K27)</f>
        <v>1134.7833113860161</v>
      </c>
      <c r="O6" s="2">
        <f>K6+(O5*K11)+(O5*O5*K16)+(O5*O5*O5*K21)+(O5*O5*O5*O5*K27)</f>
        <v>1082.8070702512639</v>
      </c>
      <c r="P6" s="2">
        <f>K6+(P5*K11)+(P5*P5*K16)+(P5*P5*P5*K21)+(P5*P5*P5*P5*K27)</f>
        <v>975.04299362940787</v>
      </c>
      <c r="Q6" s="2">
        <f>K6+(Q5*K11)+(Q5*Q5*K16)+(Q5*Q5*Q5*K21)+(Q5*Q5*Q5*Q5*K27)</f>
        <v>817.33970144</v>
      </c>
      <c r="R6" s="2">
        <f>K6+(R5*K11)+(R5*R5*K16)+(R5*R5*R5*K21)+(R5*R5*R5*R5*K27)</f>
        <v>615.54581360259203</v>
      </c>
      <c r="S6" s="2">
        <f>K6+(S5*K11)+(S5*S5*K16)+(S5*S5*S5*K21)+(S5*S5*S5*S5*K27)</f>
        <v>375.50995003673603</v>
      </c>
      <c r="T6" s="2">
        <f>K6+(T5*K11)+(T5*T5*K16)+(T5*T5*T5*K21)+(T5*T5*T5*T5*K27)</f>
        <v>103.08073066198403</v>
      </c>
      <c r="U6" s="2"/>
    </row>
    <row r="7" spans="1:24" x14ac:dyDescent="0.25">
      <c r="A7" s="2" t="s">
        <v>9</v>
      </c>
      <c r="B7" s="2" t="s">
        <v>27</v>
      </c>
      <c r="C7" s="2">
        <v>220.4</v>
      </c>
      <c r="D7" s="2">
        <v>0.37</v>
      </c>
      <c r="E7" s="2">
        <v>815.12</v>
      </c>
      <c r="F7" s="2">
        <v>14.33</v>
      </c>
      <c r="G7" s="2">
        <v>31.92</v>
      </c>
      <c r="H7" s="2">
        <v>-2.8999999999999998E-3</v>
      </c>
      <c r="I7" s="2">
        <v>31.92</v>
      </c>
      <c r="J7" s="2">
        <v>815.12</v>
      </c>
      <c r="K7" s="2">
        <f>C7+(D7*E7)+(F7*G7)+(H7*I7*J7)</f>
        <v>903.95397184000012</v>
      </c>
      <c r="L7" s="2"/>
      <c r="M7" s="2" t="s">
        <v>41</v>
      </c>
      <c r="N7" s="2">
        <f>K7+(N5*K12)+(N5*N5*K17)+(N5*N5*N5*K22)</f>
        <v>1281.3546879045762</v>
      </c>
      <c r="O7" s="2">
        <f>K7+(O5*K12)+(O5*O5*K17)+(O5*O5*O5*K22)</f>
        <v>1225.4632946775043</v>
      </c>
      <c r="P7" s="2">
        <f>K7+(P5*K12)+(P5*P5*K17)+(P5*P5*P5*K22)</f>
        <v>1097.377540362688</v>
      </c>
      <c r="Q7" s="2">
        <f>K7+(Q5*K12)+(Q5*Q5*K17)+(Q5*Q5*Q5*K22)</f>
        <v>903.95397184000012</v>
      </c>
      <c r="R7" s="2">
        <f>K7+(R5*K12)+(R5*R5*K17)+(R5*R5*R5*K22)</f>
        <v>652.04913598931205</v>
      </c>
      <c r="S7" s="2">
        <f>K7+(S5*K12)+(S5*S5*K17)+(S5*S5*S5*K22)</f>
        <v>348.51957969049619</v>
      </c>
      <c r="T7" s="2">
        <f>K7+(T5*K12)+(T5*T5*K17)+(T5*T5*T5*K22)</f>
        <v>0.22184982342423964</v>
      </c>
      <c r="U7" s="2"/>
    </row>
    <row r="8" spans="1:24" x14ac:dyDescent="0.25">
      <c r="A8" s="2" t="s">
        <v>8</v>
      </c>
      <c r="B8" s="2" t="s">
        <v>26</v>
      </c>
      <c r="C8" s="2">
        <v>220.4</v>
      </c>
      <c r="D8" s="2">
        <v>0.37</v>
      </c>
      <c r="E8" s="2">
        <v>502.92</v>
      </c>
      <c r="F8" s="2">
        <v>14.33</v>
      </c>
      <c r="G8" s="2">
        <v>14</v>
      </c>
      <c r="H8" s="2">
        <v>-2.8999999999999998E-3</v>
      </c>
      <c r="I8" s="2">
        <v>14</v>
      </c>
      <c r="J8" s="2">
        <v>502.92</v>
      </c>
      <c r="K8" s="2">
        <f>C8+(D8*E8)+(F8*G8)+(H8*I8*J8)</f>
        <v>586.68184800000006</v>
      </c>
      <c r="L8" s="2"/>
      <c r="M8" s="2" t="s">
        <v>42</v>
      </c>
      <c r="N8" s="2">
        <f>K8+(N5*K13)+(N5*N5*K18)+(N5*N5*N5*K23)</f>
        <v>874.44700632720003</v>
      </c>
      <c r="O8" s="2">
        <f>K8+(O5*K13)+(O5*O5*K18)+(O5*O5*O5*K23)</f>
        <v>787.9543015488</v>
      </c>
      <c r="P8" s="2">
        <f>K8+(P5*K13)+(P5*P5*K18)+(P5*P5*P5*K23)</f>
        <v>692.4684882936001</v>
      </c>
      <c r="Q8" s="2">
        <f>K8+(Q5*K13)+(Q5*Q5*K18)+(Q5*Q5*Q5*K23)</f>
        <v>586.68184800000006</v>
      </c>
      <c r="R8" s="2">
        <f>K8+(R5*K13)+(R5*R5*K18)+(R5*R5*R5*K23)</f>
        <v>469.28666210640012</v>
      </c>
      <c r="S8" s="2">
        <f>K8+(S5*K13)+(S5*S5*K18)+(S5*S5*S5*K23)</f>
        <v>338.97521205120012</v>
      </c>
      <c r="T8" s="2">
        <f>K8+(T5*K13)+(T5*T5*K18)+(T5*T5*T5*K23)</f>
        <v>194.43977927280011</v>
      </c>
      <c r="U8" s="2"/>
    </row>
    <row r="9" spans="1:24" x14ac:dyDescent="0.25">
      <c r="A9" s="2" t="s">
        <v>8</v>
      </c>
      <c r="B9" s="2" t="s">
        <v>27</v>
      </c>
      <c r="C9" s="2">
        <v>220.4</v>
      </c>
      <c r="D9" s="2">
        <v>0.37</v>
      </c>
      <c r="E9" s="2">
        <v>815.12</v>
      </c>
      <c r="F9" s="2">
        <v>14.33</v>
      </c>
      <c r="G9" s="2">
        <v>14</v>
      </c>
      <c r="H9" s="2">
        <v>-2.8999999999999998E-3</v>
      </c>
      <c r="I9" s="2">
        <v>14</v>
      </c>
      <c r="J9" s="2">
        <v>815.12</v>
      </c>
      <c r="K9" s="2">
        <f>C9+(D9*E9)+(F9*G9)+(I9*J9*H9)</f>
        <v>689.52052800000001</v>
      </c>
      <c r="L9" s="2"/>
      <c r="M9" s="2" t="s">
        <v>43</v>
      </c>
      <c r="N9" s="2">
        <f>K9+(N5*K14)+(N5*N5*K19)+(N5*N5*N5*K24)</f>
        <v>1174.1030163792002</v>
      </c>
      <c r="O9" s="2">
        <f>K9+(O5*K14)+(O5*O5*K19)+(O5*O5*O5*K24)</f>
        <v>1003.4986301568</v>
      </c>
      <c r="P9" s="2">
        <f>K9+(P5*K14)+(P5*P5*K19)+(P5*P5*P5*K24)</f>
        <v>844.1526003695999</v>
      </c>
      <c r="Q9" s="2">
        <f>K9+(Q5*K14)+(Q5*Q5*K19)+(Q5*Q5*Q5*K24)</f>
        <v>689.52052800000001</v>
      </c>
      <c r="R9" s="2">
        <f>K9+(R5*K14)+(R5*R5*K19)+(R5*R5*R5*K24)</f>
        <v>533.05801403040005</v>
      </c>
      <c r="S9" s="2">
        <f>K9+(S5*K14)+(S5*S5*K19)+(S5*S5*S5*K24)</f>
        <v>368.22065944320008</v>
      </c>
      <c r="T9" s="2">
        <f>K9+(T5*K14)+(T5*T5*K19)+(T5*T5*T5*K24)</f>
        <v>188.46406522080008</v>
      </c>
      <c r="U9" s="2"/>
    </row>
    <row r="10" spans="1:24" x14ac:dyDescent="0.25">
      <c r="A10" s="2"/>
      <c r="B10" s="2"/>
      <c r="C10" s="2" t="s">
        <v>10</v>
      </c>
      <c r="D10" s="2" t="s">
        <v>29</v>
      </c>
      <c r="E10" s="2" t="s">
        <v>31</v>
      </c>
      <c r="F10" s="2" t="s">
        <v>11</v>
      </c>
      <c r="G10" s="2" t="s">
        <v>36</v>
      </c>
      <c r="H10" s="2" t="s">
        <v>39</v>
      </c>
      <c r="I10" s="2" t="s">
        <v>36</v>
      </c>
      <c r="J10" s="2" t="s">
        <v>31</v>
      </c>
      <c r="K10" s="2" t="s">
        <v>13</v>
      </c>
      <c r="L10" s="2"/>
      <c r="M10" s="2" t="s">
        <v>14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9</v>
      </c>
      <c r="B11" s="2" t="s">
        <v>26</v>
      </c>
      <c r="C11" s="2">
        <v>4.07</v>
      </c>
      <c r="D11" s="2">
        <v>-4.5999999999999999E-2</v>
      </c>
      <c r="E11" s="2">
        <v>502.92</v>
      </c>
      <c r="F11" s="2">
        <v>-1.29</v>
      </c>
      <c r="G11" s="2">
        <v>31.92</v>
      </c>
      <c r="H11" s="2">
        <v>2.6800000000000001E-3</v>
      </c>
      <c r="I11" s="2">
        <v>31.92</v>
      </c>
      <c r="J11" s="2">
        <v>502.92</v>
      </c>
      <c r="K11" s="2">
        <f>C11+(D11*E11)+(F11*G11)</f>
        <v>-60.241119999999995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 t="s">
        <v>9</v>
      </c>
      <c r="B12" s="2" t="s">
        <v>27</v>
      </c>
      <c r="C12" s="2">
        <v>4.07</v>
      </c>
      <c r="D12" s="2">
        <v>-4.5999999999999999E-2</v>
      </c>
      <c r="E12" s="2">
        <v>815.12</v>
      </c>
      <c r="F12" s="2">
        <v>-1.29</v>
      </c>
      <c r="G12" s="2">
        <v>31.92</v>
      </c>
      <c r="H12" s="2">
        <v>2.6800000000000001E-3</v>
      </c>
      <c r="I12" s="2">
        <v>31.92</v>
      </c>
      <c r="J12" s="2">
        <v>815.12</v>
      </c>
      <c r="K12" s="2">
        <f>C12+(D12*E12)+(F12*G12)</f>
        <v>-74.602319999999992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 t="s">
        <v>8</v>
      </c>
      <c r="B13" s="2" t="s">
        <v>26</v>
      </c>
      <c r="C13" s="2">
        <v>4.07</v>
      </c>
      <c r="D13" s="2">
        <v>-4.5999999999999999E-2</v>
      </c>
      <c r="E13" s="2">
        <v>502.92</v>
      </c>
      <c r="F13" s="2">
        <v>-1.29</v>
      </c>
      <c r="G13" s="2">
        <v>14</v>
      </c>
      <c r="H13" s="2">
        <v>2.6800000000000001E-3</v>
      </c>
      <c r="I13" s="2">
        <v>14</v>
      </c>
      <c r="J13" s="2">
        <v>502.92</v>
      </c>
      <c r="K13" s="2">
        <f>C13+(D13*E13)+(F13*G13)</f>
        <v>-37.124319999999997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4" x14ac:dyDescent="0.25">
      <c r="A14" s="2" t="s">
        <v>8</v>
      </c>
      <c r="B14" s="2" t="s">
        <v>27</v>
      </c>
      <c r="C14" s="2">
        <v>4.07</v>
      </c>
      <c r="D14" s="2">
        <v>-4.5999999999999999E-2</v>
      </c>
      <c r="E14" s="2">
        <v>815.12</v>
      </c>
      <c r="F14" s="2">
        <v>-1.29</v>
      </c>
      <c r="G14" s="2">
        <v>14</v>
      </c>
      <c r="H14" s="2">
        <v>2.6800000000000001E-3</v>
      </c>
      <c r="I14" s="2">
        <v>14</v>
      </c>
      <c r="J14" s="2">
        <v>815.12</v>
      </c>
      <c r="K14" s="2">
        <f>C14+(D14*E14)+(F14*G14)</f>
        <v>-51.485520000000001</v>
      </c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4" x14ac:dyDescent="0.25">
      <c r="A15" s="2"/>
      <c r="B15" s="2"/>
      <c r="C15" s="2" t="s">
        <v>15</v>
      </c>
      <c r="D15" s="2" t="s">
        <v>22</v>
      </c>
      <c r="E15" s="2" t="s">
        <v>31</v>
      </c>
      <c r="F15" s="2" t="s">
        <v>16</v>
      </c>
      <c r="G15" s="2" t="s">
        <v>36</v>
      </c>
      <c r="H15" s="2" t="s">
        <v>37</v>
      </c>
      <c r="I15" s="2" t="s">
        <v>36</v>
      </c>
      <c r="J15" s="2" t="s">
        <v>31</v>
      </c>
      <c r="K15" s="2" t="s">
        <v>15</v>
      </c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4" x14ac:dyDescent="0.25">
      <c r="A16" s="2" t="s">
        <v>9</v>
      </c>
      <c r="B16" s="2" t="s">
        <v>26</v>
      </c>
      <c r="C16" s="2">
        <v>-1.8</v>
      </c>
      <c r="D16" s="2">
        <v>5.1000000000000004E-3</v>
      </c>
      <c r="E16" s="2">
        <v>502.92</v>
      </c>
      <c r="F16" s="2">
        <v>0.02</v>
      </c>
      <c r="G16" s="2">
        <v>31.92</v>
      </c>
      <c r="H16" s="2">
        <v>-2.4000000000000001E-4</v>
      </c>
      <c r="I16" s="2">
        <v>31.92</v>
      </c>
      <c r="J16" s="2">
        <v>502.92</v>
      </c>
      <c r="K16" s="2">
        <f>C16+(D16*E16)+(F16*G16)+(H16*I16*J16)</f>
        <v>-2.4494775359999998</v>
      </c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 t="s">
        <v>9</v>
      </c>
      <c r="B17" s="2" t="s">
        <v>27</v>
      </c>
      <c r="C17" s="2">
        <v>-1.8</v>
      </c>
      <c r="D17" s="2">
        <v>5.1000000000000004E-3</v>
      </c>
      <c r="E17" s="2">
        <v>815.12</v>
      </c>
      <c r="F17" s="2">
        <v>0.02</v>
      </c>
      <c r="G17" s="2">
        <v>31.92</v>
      </c>
      <c r="H17" s="2">
        <v>-2.4000000000000001E-4</v>
      </c>
      <c r="I17" s="2">
        <v>31.92</v>
      </c>
      <c r="J17" s="2">
        <v>815.12</v>
      </c>
      <c r="K17" s="2">
        <f>C17+(D17*E17)+(F17*G17)+(H17*I17*J17)</f>
        <v>-3.2489592959999998</v>
      </c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 t="s">
        <v>8</v>
      </c>
      <c r="B18" s="2" t="s">
        <v>26</v>
      </c>
      <c r="C18" s="2">
        <v>-1.8</v>
      </c>
      <c r="D18" s="2">
        <v>5.1000000000000004E-3</v>
      </c>
      <c r="E18" s="2">
        <v>502.92</v>
      </c>
      <c r="F18" s="2">
        <v>0.02</v>
      </c>
      <c r="G18" s="2">
        <v>14</v>
      </c>
      <c r="H18" s="2">
        <v>-2.4000000000000001E-4</v>
      </c>
      <c r="I18" s="2">
        <v>14</v>
      </c>
      <c r="J18" s="2">
        <v>502.92</v>
      </c>
      <c r="K18" s="2">
        <f>C18+(D18*E18)+(F18*G18)+(H18*I18*J18)</f>
        <v>-0.64491919999999969</v>
      </c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 t="s">
        <v>8</v>
      </c>
      <c r="B19" s="2" t="s">
        <v>27</v>
      </c>
      <c r="C19" s="2">
        <v>-1.8</v>
      </c>
      <c r="D19" s="2">
        <v>5.1000000000000004E-3</v>
      </c>
      <c r="E19" s="2">
        <v>815.12</v>
      </c>
      <c r="F19" s="2">
        <v>0.02</v>
      </c>
      <c r="G19" s="2">
        <v>14</v>
      </c>
      <c r="H19" s="2">
        <v>-2.4000000000000001E-4</v>
      </c>
      <c r="I19" s="2">
        <v>14</v>
      </c>
      <c r="J19" s="2">
        <v>815.12</v>
      </c>
      <c r="K19" s="2">
        <f>C19+(D19*E19)+(F19*G19)+(H19*I19*J19)</f>
        <v>-0.10169119999999898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 t="s">
        <v>20</v>
      </c>
      <c r="D20" s="2" t="s">
        <v>30</v>
      </c>
      <c r="E20" s="2" t="s">
        <v>31</v>
      </c>
      <c r="F20" s="2" t="s">
        <v>21</v>
      </c>
      <c r="G20" s="2" t="s">
        <v>36</v>
      </c>
      <c r="H20" s="2" t="s">
        <v>38</v>
      </c>
      <c r="I20" s="2" t="s">
        <v>36</v>
      </c>
      <c r="J20" s="2" t="s">
        <v>31</v>
      </c>
      <c r="K20" s="2" t="s">
        <v>15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 t="s">
        <v>9</v>
      </c>
      <c r="B21" s="2" t="s">
        <v>26</v>
      </c>
      <c r="C21" s="2">
        <v>5.8000000000000003E-2</v>
      </c>
      <c r="D21" s="2">
        <v>-2.0000000000000001E-4</v>
      </c>
      <c r="E21" s="2">
        <v>502.92</v>
      </c>
      <c r="F21" s="2">
        <v>-1E-3</v>
      </c>
      <c r="G21" s="2">
        <v>31.92</v>
      </c>
      <c r="H21" s="2">
        <v>6.8900000000000001E-6</v>
      </c>
      <c r="I21" s="2">
        <v>31.92</v>
      </c>
      <c r="J21" s="2">
        <v>502.92</v>
      </c>
      <c r="K21" s="2">
        <f>C21+(D21*E21)+(F21*G21)+(H21*I21*J21)</f>
        <v>3.6102592096000002E-2</v>
      </c>
      <c r="L21" s="2"/>
      <c r="M21" s="2"/>
      <c r="N21" s="2"/>
      <c r="O21" s="5"/>
      <c r="P21" s="2"/>
      <c r="Q21" s="2"/>
      <c r="R21" s="2"/>
      <c r="S21" s="2"/>
      <c r="T21" s="2"/>
      <c r="U21" s="2"/>
    </row>
    <row r="22" spans="1:21" x14ac:dyDescent="0.25">
      <c r="A22" s="2" t="s">
        <v>9</v>
      </c>
      <c r="B22" s="2" t="s">
        <v>27</v>
      </c>
      <c r="C22" s="2">
        <v>5.8000000000000003E-2</v>
      </c>
      <c r="D22" s="2">
        <v>-2.0000000000000001E-4</v>
      </c>
      <c r="E22" s="2">
        <v>815.12</v>
      </c>
      <c r="F22" s="2">
        <v>-1E-3</v>
      </c>
      <c r="G22" s="2">
        <v>31.92</v>
      </c>
      <c r="H22" s="2">
        <v>6.8900000000000001E-6</v>
      </c>
      <c r="I22" s="2">
        <v>31.92</v>
      </c>
      <c r="J22" s="2">
        <v>815.12</v>
      </c>
      <c r="K22" s="2">
        <f>C22+(D22*E22)+(F22*G22)+(H22*I22*J22)</f>
        <v>4.2324363455999992E-2</v>
      </c>
      <c r="L22" s="2"/>
      <c r="M22" s="2"/>
      <c r="N22" s="2"/>
      <c r="O22" s="5"/>
      <c r="P22" s="2"/>
      <c r="Q22" s="2"/>
      <c r="R22" s="2"/>
      <c r="S22" s="2"/>
      <c r="T22" s="2"/>
      <c r="U22" s="2"/>
    </row>
    <row r="23" spans="1:21" x14ac:dyDescent="0.25">
      <c r="A23" s="2" t="s">
        <v>8</v>
      </c>
      <c r="B23" s="2" t="s">
        <v>26</v>
      </c>
      <c r="C23" s="2">
        <v>5.8000000000000003E-2</v>
      </c>
      <c r="D23" s="2">
        <v>-2.0000000000000001E-4</v>
      </c>
      <c r="E23" s="2">
        <v>502.92</v>
      </c>
      <c r="F23" s="2">
        <v>-1E-3</v>
      </c>
      <c r="G23" s="2">
        <v>14</v>
      </c>
      <c r="H23" s="2">
        <v>6.8900000000000001E-6</v>
      </c>
      <c r="I23" s="2">
        <v>14</v>
      </c>
      <c r="J23" s="2">
        <v>502.92</v>
      </c>
      <c r="K23" s="2">
        <f>C23+(D23*E23)+(F23*G23)+(H23*I23*J23)</f>
        <v>-8.0723367999999962E-3</v>
      </c>
      <c r="L23" s="2"/>
      <c r="M23" s="2"/>
      <c r="N23" s="2"/>
      <c r="O23" s="5"/>
      <c r="P23" s="2"/>
      <c r="Q23" s="2"/>
      <c r="R23" s="2"/>
      <c r="S23" s="2"/>
      <c r="T23" s="2"/>
      <c r="U23" s="2"/>
    </row>
    <row r="24" spans="1:21" x14ac:dyDescent="0.25">
      <c r="A24" s="2" t="s">
        <v>8</v>
      </c>
      <c r="B24" s="2" t="s">
        <v>27</v>
      </c>
      <c r="C24" s="2">
        <v>5.8000000000000003E-2</v>
      </c>
      <c r="D24" s="2">
        <v>-2.0000000000000001E-4</v>
      </c>
      <c r="E24" s="2">
        <v>815.12</v>
      </c>
      <c r="F24" s="2">
        <v>-1E-3</v>
      </c>
      <c r="G24" s="2">
        <v>14</v>
      </c>
      <c r="H24" s="2">
        <v>6.8900000000000001E-6</v>
      </c>
      <c r="I24" s="2">
        <v>14</v>
      </c>
      <c r="J24" s="2">
        <v>815.12</v>
      </c>
      <c r="K24" s="2">
        <f>C24+(D24*E24)+(F24*G24)+(H24*I24*J24)</f>
        <v>-4.0397524800000001E-2</v>
      </c>
      <c r="L24" s="2"/>
      <c r="M24" s="2"/>
      <c r="N24" s="2"/>
      <c r="O24" s="5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5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5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5"/>
      <c r="P27" s="2"/>
      <c r="Q27" s="2"/>
      <c r="R27" s="2"/>
      <c r="S27" s="2"/>
      <c r="T27" s="2"/>
      <c r="U27" s="2"/>
    </row>
    <row r="28" spans="1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O28" s="1"/>
    </row>
    <row r="29" spans="1:21" x14ac:dyDescent="0.25">
      <c r="O29" s="1"/>
    </row>
    <row r="30" spans="1:21" x14ac:dyDescent="0.25">
      <c r="O30" s="1"/>
    </row>
    <row r="31" spans="1:21" x14ac:dyDescent="0.25">
      <c r="O31" s="1"/>
    </row>
    <row r="32" spans="1:21" x14ac:dyDescent="0.25">
      <c r="O32" s="1"/>
    </row>
    <row r="33" spans="15:15" x14ac:dyDescent="0.25">
      <c r="O33" s="1"/>
    </row>
    <row r="34" spans="15:15" x14ac:dyDescent="0.25">
      <c r="O34" s="1"/>
    </row>
    <row r="35" spans="15:15" x14ac:dyDescent="0.25">
      <c r="O35" s="1"/>
    </row>
  </sheetData>
  <pageMargins left="0.7" right="0.7" top="0.75" bottom="0.75" header="0.3" footer="0.3"/>
  <pageSetup orientation="portrait" horizontalDpi="4294967293" verticalDpi="4294967293" r:id="rId1"/>
  <ignoredErrors>
    <ignoredError sqref="N8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D12" sqref="D12"/>
    </sheetView>
  </sheetViews>
  <sheetFormatPr defaultRowHeight="15" x14ac:dyDescent="0.25"/>
  <cols>
    <col min="1" max="1" width="29" style="2" customWidth="1"/>
    <col min="2" max="2" width="13.42578125" style="2" customWidth="1"/>
    <col min="3" max="3" width="12.28515625" style="2" customWidth="1"/>
    <col min="4" max="6" width="9.140625" style="2"/>
    <col min="7" max="7" width="12.140625" style="2" customWidth="1"/>
    <col min="8" max="8" width="11.28515625" style="2" customWidth="1"/>
    <col min="9" max="9" width="10.7109375" style="2" customWidth="1"/>
    <col min="10" max="13" width="9.140625" style="2"/>
    <col min="14" max="14" width="12.7109375" style="2" bestFit="1" customWidth="1"/>
    <col min="15" max="15" width="11.7109375" style="2" bestFit="1" customWidth="1"/>
    <col min="16" max="16384" width="9.140625" style="2"/>
  </cols>
  <sheetData>
    <row r="1" spans="1:20" x14ac:dyDescent="0.25">
      <c r="A1" s="2" t="s">
        <v>44</v>
      </c>
      <c r="B1" s="2" t="s">
        <v>32</v>
      </c>
      <c r="C1" s="2" t="s">
        <v>33</v>
      </c>
      <c r="D1" s="2" t="s">
        <v>34</v>
      </c>
      <c r="E1" s="3"/>
      <c r="G1" s="3"/>
    </row>
    <row r="2" spans="1:20" x14ac:dyDescent="0.25">
      <c r="A2" s="2" t="s">
        <v>45</v>
      </c>
      <c r="B2" s="2">
        <f>C2-C3</f>
        <v>502.91999999999996</v>
      </c>
      <c r="C2" s="2">
        <v>659.02</v>
      </c>
      <c r="D2" s="2">
        <f>C2+C3</f>
        <v>815.12</v>
      </c>
    </row>
    <row r="3" spans="1:20" x14ac:dyDescent="0.25">
      <c r="C3" s="2">
        <v>156.1</v>
      </c>
    </row>
    <row r="4" spans="1:20" x14ac:dyDescent="0.25">
      <c r="A4" s="4" t="s">
        <v>0</v>
      </c>
      <c r="N4" s="2">
        <v>-9</v>
      </c>
      <c r="O4" s="2">
        <v>-6</v>
      </c>
      <c r="P4" s="2">
        <v>-3</v>
      </c>
      <c r="Q4" s="2">
        <v>0</v>
      </c>
      <c r="R4" s="2">
        <v>3</v>
      </c>
      <c r="S4" s="2">
        <v>6</v>
      </c>
      <c r="T4" s="2">
        <v>9</v>
      </c>
    </row>
    <row r="5" spans="1:20" x14ac:dyDescent="0.25">
      <c r="C5" s="2" t="s">
        <v>1</v>
      </c>
      <c r="D5" s="2" t="s">
        <v>47</v>
      </c>
      <c r="E5" s="2" t="s">
        <v>48</v>
      </c>
      <c r="F5" s="2" t="s">
        <v>4</v>
      </c>
      <c r="G5" s="2" t="s">
        <v>5</v>
      </c>
      <c r="H5" s="2" t="s">
        <v>6</v>
      </c>
      <c r="I5" s="2" t="s">
        <v>19</v>
      </c>
      <c r="J5" s="2" t="s">
        <v>5</v>
      </c>
      <c r="K5" s="2" t="s">
        <v>7</v>
      </c>
      <c r="N5" s="2">
        <v>0</v>
      </c>
      <c r="O5" s="2">
        <v>3</v>
      </c>
      <c r="P5" s="2">
        <v>6</v>
      </c>
      <c r="Q5" s="2">
        <v>9</v>
      </c>
      <c r="R5" s="2">
        <v>12</v>
      </c>
      <c r="S5" s="2">
        <v>15</v>
      </c>
      <c r="T5" s="2">
        <v>18</v>
      </c>
    </row>
    <row r="6" spans="1:20" x14ac:dyDescent="0.25">
      <c r="B6" s="2" t="s">
        <v>26</v>
      </c>
      <c r="C6" s="2">
        <v>717.1</v>
      </c>
      <c r="D6" s="2">
        <v>0.124</v>
      </c>
      <c r="E6" s="2">
        <v>502.92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f>C6+(D6*E6)</f>
        <v>779.46208000000001</v>
      </c>
      <c r="M6" s="2" t="s">
        <v>26</v>
      </c>
      <c r="N6" s="2">
        <f>K6+(N5*K11)+(N5*N5*K16)+(N5*N5*N5*K20)</f>
        <v>779.46208000000001</v>
      </c>
      <c r="O6" s="2">
        <f>K6+(O5*K11)+(O5*O5*K16)+(O5*O5*O5*K20)</f>
        <v>535.26620800000012</v>
      </c>
      <c r="P6" s="2">
        <f>K6+(P5*K11)+(P5*P5*K16)+(P5*P5*P5*K20)</f>
        <v>409.12801600000012</v>
      </c>
      <c r="Q6" s="2">
        <f>K6+(Q5*K11)+(Q5*Q5*K16)+(Q5*Q5*Q5*K20)</f>
        <v>357.26020000000017</v>
      </c>
      <c r="R6" s="2">
        <f>K6+(R5*K11)+(R5*R5*K16)+(R5*R5*R5*K20)</f>
        <v>335.87545600000021</v>
      </c>
      <c r="S6" s="2">
        <f>K6+(S5*K11)+(S5*S5*K16)+(S5*S5*S5*K20)</f>
        <v>301.18648000000042</v>
      </c>
      <c r="T6" s="2">
        <f>K6+(T5*K11)+(T5*T5*K16)+(T5*T5*T5*K20)</f>
        <v>209.40596800000071</v>
      </c>
    </row>
    <row r="7" spans="1:20" x14ac:dyDescent="0.25">
      <c r="B7" s="2" t="s">
        <v>27</v>
      </c>
      <c r="C7" s="2">
        <v>717.1</v>
      </c>
      <c r="D7" s="2">
        <v>0.124</v>
      </c>
      <c r="E7" s="2">
        <v>815.12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f>C7+(D7*E7)</f>
        <v>818.17488000000003</v>
      </c>
      <c r="M7" s="2" t="s">
        <v>27</v>
      </c>
      <c r="N7" s="2">
        <f>K7+(N5*K12)+(N5*N5*K17)+(N5*N5*N5*K21)</f>
        <v>818.17488000000003</v>
      </c>
      <c r="O7" s="2">
        <f>K7+(O5*K12)+(O5*O5*K17)+(O5*O5*O5*K21)</f>
        <v>539.13748800000008</v>
      </c>
      <c r="P7" s="2">
        <f>K7+(P5*K12)+(P5*P5*K17)+(P5*P5*P5*K21)</f>
        <v>395.01657599999999</v>
      </c>
      <c r="Q7" s="2">
        <f>K7+(Q5*K12)+(Q5*Q5*K17)+(Q5*Q5*Q5*K21)</f>
        <v>336.96720000000005</v>
      </c>
      <c r="R7" s="2">
        <f>K7+(R5*K12)+(R5*R5*K17)+(R5*R5*R5*K21)</f>
        <v>316.14441599999998</v>
      </c>
      <c r="S7" s="2">
        <f>K7+(S5*K12)+(S5*S5*K17)+(S5*S5*S5*K21)</f>
        <v>283.70328000000029</v>
      </c>
      <c r="T7" s="2">
        <f>K7+(T5*K12)+(T5*T5*K17)+(T5*T5*T5*K21)</f>
        <v>190.79884800000013</v>
      </c>
    </row>
    <row r="10" spans="1:20" x14ac:dyDescent="0.25">
      <c r="C10" s="2" t="s">
        <v>10</v>
      </c>
      <c r="D10" s="2" t="s">
        <v>49</v>
      </c>
      <c r="E10" s="2" t="s">
        <v>3</v>
      </c>
      <c r="F10" s="2" t="s">
        <v>12</v>
      </c>
      <c r="G10" s="2" t="s">
        <v>5</v>
      </c>
      <c r="H10" s="2" t="s">
        <v>46</v>
      </c>
      <c r="I10" s="2" t="s">
        <v>19</v>
      </c>
      <c r="J10" s="2" t="s">
        <v>5</v>
      </c>
      <c r="K10" s="2" t="s">
        <v>13</v>
      </c>
    </row>
    <row r="11" spans="1:20" x14ac:dyDescent="0.25">
      <c r="B11" s="2" t="s">
        <v>26</v>
      </c>
      <c r="C11" s="2">
        <v>-81.8</v>
      </c>
      <c r="D11" s="2">
        <v>-4.8000000000000001E-2</v>
      </c>
      <c r="E11" s="2">
        <v>502.92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f>C11+(D11*E11)+(F11*G11)</f>
        <v>-105.94015999999999</v>
      </c>
    </row>
    <row r="12" spans="1:20" x14ac:dyDescent="0.25">
      <c r="B12" s="2" t="s">
        <v>27</v>
      </c>
      <c r="C12" s="2">
        <v>-81.8</v>
      </c>
      <c r="D12" s="2">
        <v>-4.8000000000000001E-2</v>
      </c>
      <c r="E12" s="2">
        <v>815.12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f>C12+(D12*E12)+(F12*G12)</f>
        <v>-120.92576</v>
      </c>
    </row>
    <row r="15" spans="1:20" x14ac:dyDescent="0.25">
      <c r="C15" s="2" t="s">
        <v>15</v>
      </c>
      <c r="D15" s="2" t="s">
        <v>50</v>
      </c>
      <c r="E15" s="2" t="s">
        <v>3</v>
      </c>
      <c r="F15" s="2" t="s">
        <v>17</v>
      </c>
      <c r="G15" s="2" t="s">
        <v>5</v>
      </c>
      <c r="H15" s="2" t="s">
        <v>18</v>
      </c>
      <c r="I15" s="2" t="s">
        <v>19</v>
      </c>
      <c r="J15" s="2" t="s">
        <v>5</v>
      </c>
      <c r="K15" s="2" t="s">
        <v>15</v>
      </c>
    </row>
    <row r="16" spans="1:20" x14ac:dyDescent="0.25">
      <c r="B16" s="2" t="s">
        <v>26</v>
      </c>
      <c r="C16" s="2">
        <v>7.03</v>
      </c>
      <c r="D16" s="2">
        <v>3.8999999999999998E-3</v>
      </c>
      <c r="E16" s="2">
        <v>502.92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f>C16+(D16*E16)+(F16*G16)+(H16*I16*J16)</f>
        <v>8.9913880000000006</v>
      </c>
    </row>
    <row r="17" spans="2:15" x14ac:dyDescent="0.25">
      <c r="B17" s="2" t="s">
        <v>27</v>
      </c>
      <c r="C17" s="2">
        <v>7.03</v>
      </c>
      <c r="D17" s="2">
        <v>3.8999999999999998E-3</v>
      </c>
      <c r="E17" s="2">
        <v>815.12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f>C17+(D17*E17)+(F17*G17)+(H17*I17*J17)</f>
        <v>10.208968</v>
      </c>
    </row>
    <row r="19" spans="2:15" x14ac:dyDescent="0.25">
      <c r="C19" s="2" t="s">
        <v>20</v>
      </c>
      <c r="D19" s="2" t="s">
        <v>51</v>
      </c>
      <c r="E19" s="2" t="s">
        <v>3</v>
      </c>
      <c r="F19" s="2" t="s">
        <v>17</v>
      </c>
      <c r="G19" s="2" t="s">
        <v>5</v>
      </c>
      <c r="H19" s="2" t="s">
        <v>18</v>
      </c>
      <c r="I19" s="2" t="s">
        <v>19</v>
      </c>
      <c r="J19" s="2" t="s">
        <v>5</v>
      </c>
      <c r="K19" s="2" t="s">
        <v>15</v>
      </c>
    </row>
    <row r="20" spans="2:15" x14ac:dyDescent="0.25">
      <c r="B20" s="2" t="s">
        <v>26</v>
      </c>
      <c r="C20" s="2">
        <v>-0.22</v>
      </c>
      <c r="D20" s="2">
        <v>-1E-4</v>
      </c>
      <c r="E20" s="2">
        <v>502.92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f>C20+(D20*E20)+(F20*G20)+(H20*I20*J20)</f>
        <v>-0.27029199999999998</v>
      </c>
    </row>
    <row r="21" spans="2:15" x14ac:dyDescent="0.25">
      <c r="B21" s="2" t="s">
        <v>27</v>
      </c>
      <c r="C21" s="2">
        <v>-0.22</v>
      </c>
      <c r="D21" s="2">
        <v>-1E-4</v>
      </c>
      <c r="E21" s="2">
        <v>815.12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f>C21+(D21*E21)+(F21*G21)+(H21*I21*J21)</f>
        <v>-0.301512</v>
      </c>
      <c r="O21" s="5"/>
    </row>
    <row r="22" spans="2:15" x14ac:dyDescent="0.25">
      <c r="O22" s="5"/>
    </row>
    <row r="23" spans="2:15" x14ac:dyDescent="0.25">
      <c r="O23" s="5"/>
    </row>
    <row r="24" spans="2:15" x14ac:dyDescent="0.25">
      <c r="O24" s="5"/>
    </row>
    <row r="25" spans="2:15" x14ac:dyDescent="0.25">
      <c r="O25" s="5"/>
    </row>
    <row r="26" spans="2:15" x14ac:dyDescent="0.25">
      <c r="O26" s="5"/>
    </row>
    <row r="27" spans="2:15" x14ac:dyDescent="0.25">
      <c r="O27" s="5"/>
    </row>
    <row r="28" spans="2:15" x14ac:dyDescent="0.25">
      <c r="O28" s="5"/>
    </row>
    <row r="29" spans="2:15" x14ac:dyDescent="0.25">
      <c r="O29" s="5"/>
    </row>
    <row r="30" spans="2:15" x14ac:dyDescent="0.25">
      <c r="O30" s="5"/>
    </row>
    <row r="31" spans="2:15" x14ac:dyDescent="0.25">
      <c r="O31" s="5"/>
    </row>
    <row r="32" spans="2:15" x14ac:dyDescent="0.25">
      <c r="O32" s="5"/>
    </row>
    <row r="33" spans="15:15" x14ac:dyDescent="0.25">
      <c r="O33" s="5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U6" sqref="U6"/>
    </sheetView>
  </sheetViews>
  <sheetFormatPr defaultRowHeight="15" x14ac:dyDescent="0.25"/>
  <cols>
    <col min="1" max="1" width="29" style="2" customWidth="1"/>
    <col min="2" max="2" width="13.42578125" style="2" customWidth="1"/>
    <col min="3" max="3" width="12.28515625" style="2" customWidth="1"/>
    <col min="4" max="6" width="9.140625" style="2"/>
    <col min="7" max="7" width="12.140625" style="2" customWidth="1"/>
    <col min="8" max="8" width="11.28515625" style="2" customWidth="1"/>
    <col min="9" max="9" width="10.7109375" style="2" customWidth="1"/>
    <col min="10" max="13" width="9.140625" style="2"/>
    <col min="14" max="14" width="12.7109375" style="2" bestFit="1" customWidth="1"/>
    <col min="15" max="15" width="11.7109375" style="2" bestFit="1" customWidth="1"/>
    <col min="16" max="16384" width="9.140625" style="2"/>
  </cols>
  <sheetData>
    <row r="1" spans="1:20" x14ac:dyDescent="0.25">
      <c r="A1" s="2" t="s">
        <v>44</v>
      </c>
      <c r="B1" s="2" t="s">
        <v>52</v>
      </c>
      <c r="C1" s="2" t="s">
        <v>53</v>
      </c>
      <c r="D1" s="2" t="s">
        <v>54</v>
      </c>
      <c r="E1" s="3"/>
      <c r="G1" s="3"/>
    </row>
    <row r="2" spans="1:20" x14ac:dyDescent="0.25">
      <c r="A2" s="2" t="s">
        <v>45</v>
      </c>
      <c r="B2" s="2">
        <f>C2-C3</f>
        <v>76.87</v>
      </c>
      <c r="C2" s="2">
        <v>93.18</v>
      </c>
      <c r="D2" s="2">
        <f>C2+C3</f>
        <v>109.49000000000001</v>
      </c>
    </row>
    <row r="3" spans="1:20" x14ac:dyDescent="0.25">
      <c r="C3" s="2">
        <v>16.309999999999999</v>
      </c>
    </row>
    <row r="4" spans="1:20" x14ac:dyDescent="0.25">
      <c r="A4" s="4" t="s">
        <v>0</v>
      </c>
      <c r="N4" s="2">
        <v>-9</v>
      </c>
      <c r="O4" s="2">
        <v>-6</v>
      </c>
      <c r="P4" s="2">
        <v>-3</v>
      </c>
      <c r="Q4" s="2">
        <v>0</v>
      </c>
      <c r="R4" s="2">
        <v>3</v>
      </c>
      <c r="S4" s="2">
        <v>6</v>
      </c>
      <c r="T4" s="2">
        <v>9</v>
      </c>
    </row>
    <row r="5" spans="1:20" x14ac:dyDescent="0.25">
      <c r="C5" s="2" t="s">
        <v>1</v>
      </c>
      <c r="D5" s="2" t="s">
        <v>55</v>
      </c>
      <c r="E5" s="2" t="s">
        <v>56</v>
      </c>
      <c r="F5" s="2" t="s">
        <v>4</v>
      </c>
      <c r="G5" s="2" t="s">
        <v>5</v>
      </c>
      <c r="H5" s="2" t="s">
        <v>6</v>
      </c>
      <c r="I5" s="2" t="s">
        <v>19</v>
      </c>
      <c r="J5" s="2" t="s">
        <v>5</v>
      </c>
      <c r="K5" s="2" t="s">
        <v>7</v>
      </c>
      <c r="N5" s="2">
        <v>-9</v>
      </c>
      <c r="O5" s="2">
        <v>-6</v>
      </c>
      <c r="P5" s="2">
        <v>-3</v>
      </c>
      <c r="Q5" s="2">
        <v>0</v>
      </c>
      <c r="R5" s="2">
        <v>3</v>
      </c>
      <c r="S5" s="2">
        <v>6</v>
      </c>
      <c r="T5" s="2">
        <v>9</v>
      </c>
    </row>
    <row r="6" spans="1:20" x14ac:dyDescent="0.25">
      <c r="B6" s="2" t="s">
        <v>57</v>
      </c>
      <c r="C6" s="2">
        <v>57.33</v>
      </c>
      <c r="D6" s="2">
        <v>3.27</v>
      </c>
      <c r="E6" s="2">
        <v>76.87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f>C6+(D6*E6)</f>
        <v>308.69490000000002</v>
      </c>
      <c r="M6" s="2" t="s">
        <v>57</v>
      </c>
      <c r="N6" s="2">
        <f>K6+(N5*K11)+(N5*N5*K16)+(N5*N5*N5*K20)</f>
        <v>836.27958000000001</v>
      </c>
      <c r="O6" s="2">
        <f>K6+(O5*K11)+(O5*O5*K16)+(O5*O5*O5*K20)</f>
        <v>546.13476000000003</v>
      </c>
      <c r="P6" s="2">
        <f>K6+(P5*K11)+(P5*P5*K16)+(P5*P5*P5*K20)</f>
        <v>384.34613999999999</v>
      </c>
      <c r="Q6" s="2">
        <f>K6+(Q5*K11)+(Q5*Q5*K16)+(Q5*Q5*Q5*K20)</f>
        <v>308.69490000000002</v>
      </c>
      <c r="R6" s="2">
        <f>K6+(R5*K11)+(R5*R5*K16)+(R5*R5*R5*K20)</f>
        <v>276.96222</v>
      </c>
      <c r="S6" s="2">
        <f>K6+(S5*K11)+(S5*S5*K16)+(S5*S5*S5*K20)</f>
        <v>246.92928000000001</v>
      </c>
      <c r="T6" s="2">
        <f>K6+(T5*K11)+(T5*T5*K16)+(T5*T5*T5*K20)</f>
        <v>176.37725999999998</v>
      </c>
    </row>
    <row r="7" spans="1:20" x14ac:dyDescent="0.25">
      <c r="B7" s="2" t="s">
        <v>58</v>
      </c>
      <c r="C7" s="2">
        <v>57.33</v>
      </c>
      <c r="D7" s="2">
        <v>3.27</v>
      </c>
      <c r="E7" s="2">
        <v>109.49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f>C7+(D7*E7)</f>
        <v>415.36229999999995</v>
      </c>
      <c r="M7" s="2" t="s">
        <v>58</v>
      </c>
      <c r="N7" s="2">
        <f>K7+(N5*K12)+(N5*N5*K17)+(N5*N5*N5*K21)</f>
        <v>1059.2046599999999</v>
      </c>
      <c r="O7" s="2">
        <f>K7+(O5*K12)+(O5*O5*K17)+(O5*O5*O5*K21)</f>
        <v>694.49051999999995</v>
      </c>
      <c r="P7" s="2">
        <f>K7+(P5*K12)+(P5*P5*K17)+(P5*P5*P5*K21)</f>
        <v>499.23377999999997</v>
      </c>
      <c r="Q7" s="2">
        <f>K7+(Q5*K12)+(Q5*Q5*K17)+(Q5*Q5*Q5*K21)</f>
        <v>415.36229999999995</v>
      </c>
      <c r="R7" s="2">
        <f>K7+(R5*K12)+(R5*R5*K17)+(R5*R5*R5*K21)</f>
        <v>384.80393999999995</v>
      </c>
      <c r="S7" s="2">
        <f>K7+(S5*K12)+(S5*S5*K17)+(S5*S5*S5*K21)</f>
        <v>349.48655999999994</v>
      </c>
      <c r="T7" s="2">
        <f>K7+(T5*K12)+(T5*T5*K17)+(T5*T5*T5*K21)</f>
        <v>251.33802000000003</v>
      </c>
    </row>
    <row r="10" spans="1:20" x14ac:dyDescent="0.25">
      <c r="C10" s="2" t="s">
        <v>10</v>
      </c>
      <c r="D10" s="2" t="s">
        <v>49</v>
      </c>
      <c r="E10" s="2" t="s">
        <v>56</v>
      </c>
      <c r="F10" s="2" t="s">
        <v>12</v>
      </c>
      <c r="G10" s="2" t="s">
        <v>5</v>
      </c>
      <c r="H10" s="2" t="s">
        <v>46</v>
      </c>
      <c r="I10" s="2" t="s">
        <v>19</v>
      </c>
      <c r="J10" s="2" t="s">
        <v>5</v>
      </c>
      <c r="K10" s="2" t="s">
        <v>13</v>
      </c>
    </row>
    <row r="11" spans="1:20" x14ac:dyDescent="0.25">
      <c r="B11" s="2" t="s">
        <v>57</v>
      </c>
      <c r="C11" s="2">
        <v>-14.86</v>
      </c>
      <c r="D11" s="2">
        <v>-8.9999999999999993E-3</v>
      </c>
      <c r="E11" s="2">
        <v>76.87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f>C11+(D11*E11)+(F11*G11)</f>
        <v>-15.551829999999999</v>
      </c>
    </row>
    <row r="12" spans="1:20" x14ac:dyDescent="0.25">
      <c r="B12" s="2" t="s">
        <v>58</v>
      </c>
      <c r="C12" s="2">
        <v>-14.86</v>
      </c>
      <c r="D12" s="2">
        <v>-8.9999999999999993E-3</v>
      </c>
      <c r="E12" s="2">
        <v>109.49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f>C12+(D12*E12)+(F12*G12)</f>
        <v>-15.845409999999999</v>
      </c>
    </row>
    <row r="15" spans="1:20" x14ac:dyDescent="0.25">
      <c r="C15" s="2" t="s">
        <v>15</v>
      </c>
      <c r="D15" s="2" t="s">
        <v>50</v>
      </c>
      <c r="E15" s="2" t="s">
        <v>56</v>
      </c>
      <c r="F15" s="2" t="s">
        <v>17</v>
      </c>
      <c r="G15" s="2" t="s">
        <v>5</v>
      </c>
      <c r="H15" s="2" t="s">
        <v>18</v>
      </c>
      <c r="I15" s="2" t="s">
        <v>19</v>
      </c>
      <c r="J15" s="2" t="s">
        <v>5</v>
      </c>
      <c r="K15" s="2" t="s">
        <v>15</v>
      </c>
    </row>
    <row r="16" spans="1:20" x14ac:dyDescent="0.25">
      <c r="B16" s="2" t="s">
        <v>57</v>
      </c>
      <c r="C16" s="2">
        <v>1.21</v>
      </c>
      <c r="D16" s="2">
        <v>1.6E-2</v>
      </c>
      <c r="E16" s="2">
        <v>76.87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f>C16+(D16*E16)+(F16*G16)+(H16*I16*J16)</f>
        <v>2.4399199999999999</v>
      </c>
    </row>
    <row r="17" spans="2:15" x14ac:dyDescent="0.25">
      <c r="B17" s="2" t="s">
        <v>58</v>
      </c>
      <c r="C17" s="2">
        <v>1.21</v>
      </c>
      <c r="D17" s="2">
        <v>1.6E-2</v>
      </c>
      <c r="E17" s="2">
        <v>109.49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f>C17+(D17*E17)+(F17*G17)+(H17*I17*J17)</f>
        <v>2.96184</v>
      </c>
    </row>
    <row r="19" spans="2:15" x14ac:dyDescent="0.25">
      <c r="C19" s="2" t="s">
        <v>20</v>
      </c>
      <c r="D19" s="2" t="s">
        <v>51</v>
      </c>
      <c r="E19" s="2" t="s">
        <v>56</v>
      </c>
      <c r="F19" s="2" t="s">
        <v>17</v>
      </c>
      <c r="G19" s="2" t="s">
        <v>5</v>
      </c>
      <c r="H19" s="2" t="s">
        <v>18</v>
      </c>
      <c r="I19" s="2" t="s">
        <v>19</v>
      </c>
      <c r="J19" s="2" t="s">
        <v>5</v>
      </c>
      <c r="K19" s="2" t="s">
        <v>15</v>
      </c>
    </row>
    <row r="20" spans="2:15" x14ac:dyDescent="0.25">
      <c r="B20" s="2" t="s">
        <v>57</v>
      </c>
      <c r="C20" s="2">
        <v>-0.03</v>
      </c>
      <c r="D20" s="2">
        <v>-3.0000000000000001E-3</v>
      </c>
      <c r="E20" s="2">
        <v>76.87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f>C20+(D20*E20)+(F20*G20)+(H20*I20*J20)</f>
        <v>-0.26061000000000001</v>
      </c>
    </row>
    <row r="21" spans="2:15" x14ac:dyDescent="0.25">
      <c r="B21" s="2" t="s">
        <v>58</v>
      </c>
      <c r="C21" s="2">
        <v>-0.03</v>
      </c>
      <c r="D21" s="2">
        <v>-3.0000000000000001E-3</v>
      </c>
      <c r="E21" s="2">
        <v>109.49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f>C21+(D21*E21)+(F21*G21)+(H21*I21*J21)</f>
        <v>-0.35846999999999996</v>
      </c>
      <c r="O21" s="5"/>
    </row>
    <row r="22" spans="2:15" x14ac:dyDescent="0.25">
      <c r="O22" s="5"/>
    </row>
    <row r="23" spans="2:15" x14ac:dyDescent="0.25">
      <c r="O23" s="5"/>
    </row>
    <row r="24" spans="2:15" x14ac:dyDescent="0.25">
      <c r="O24" s="5"/>
    </row>
    <row r="25" spans="2:15" x14ac:dyDescent="0.25">
      <c r="O25" s="5"/>
    </row>
    <row r="26" spans="2:15" x14ac:dyDescent="0.25">
      <c r="O26" s="5"/>
    </row>
    <row r="27" spans="2:15" x14ac:dyDescent="0.25">
      <c r="O27" s="5"/>
    </row>
    <row r="28" spans="2:15" x14ac:dyDescent="0.25">
      <c r="O28" s="5"/>
    </row>
    <row r="29" spans="2:15" x14ac:dyDescent="0.25">
      <c r="O29" s="5"/>
    </row>
    <row r="30" spans="2:15" x14ac:dyDescent="0.25">
      <c r="O30" s="5"/>
    </row>
    <row r="31" spans="2:15" x14ac:dyDescent="0.25">
      <c r="O31" s="5"/>
    </row>
    <row r="32" spans="2:15" x14ac:dyDescent="0.25">
      <c r="O32" s="5"/>
    </row>
    <row r="33" spans="15:15" x14ac:dyDescent="0.25">
      <c r="O33" s="5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Profiles data-SES</vt:lpstr>
      <vt:lpstr>Profiles data-RT25xHI</vt:lpstr>
      <vt:lpstr>Profiles data - RT 25</vt:lpstr>
      <vt:lpstr>Profiles data-CELF 4.5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Marchman, Virginia A., Ph.D.</dc:creator>
  <cp:lastModifiedBy>Marchman, Virginia A., Ph.D.</cp:lastModifiedBy>
  <dcterms:created xsi:type="dcterms:W3CDTF">2018-06-13T23:07:53Z</dcterms:created>
  <dcterms:modified xsi:type="dcterms:W3CDTF">2018-06-23T01:18:38Z</dcterms:modified>
</cp:coreProperties>
</file>